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405" firstSheet="1" activeTab="2"/>
  </bookViews>
  <sheets>
    <sheet name="割当席計算" sheetId="1" state="hidden" r:id="rId1"/>
    <sheet name="参加一覧" sheetId="2" r:id="rId2"/>
    <sheet name="案内" sheetId="3" r:id="rId3"/>
    <sheet name="タイムテーブル" sheetId="4" r:id="rId4"/>
    <sheet name="観覧席" sheetId="5" r:id="rId5"/>
    <sheet name="周辺図" sheetId="6" r:id="rId6"/>
    <sheet name="控え場所" sheetId="7" r:id="rId7"/>
    <sheet name="リレー用紙" sheetId="8" state="hidden" r:id="rId8"/>
  </sheets>
  <definedNames/>
  <calcPr fullCalcOnLoad="1"/>
</workbook>
</file>

<file path=xl/sharedStrings.xml><?xml version="1.0" encoding="utf-8"?>
<sst xmlns="http://schemas.openxmlformats.org/spreadsheetml/2006/main" count="570" uniqueCount="295">
  <si>
    <t>ウォーミングアップ等のお知らせ</t>
  </si>
  <si>
    <t>【そ の 他】</t>
  </si>
  <si>
    <t>･控え室とプール間は、水着の上からよく体を拭いて通行して下さい。</t>
  </si>
  <si>
    <t>駐車場についてのご注意</t>
  </si>
  <si>
    <t>　許可証のない車は駐車出来ません。警備員の指示に従って下さい。</t>
  </si>
  <si>
    <t>男</t>
  </si>
  <si>
    <t>女</t>
  </si>
  <si>
    <t>愛媛県スイミングクラブ協会</t>
  </si>
  <si>
    <t>終了予定</t>
  </si>
  <si>
    <t>【競技準備】　　</t>
  </si>
  <si>
    <t>電光掲示板</t>
  </si>
  <si>
    <t>本部席</t>
  </si>
  <si>
    <t>招集席</t>
  </si>
  <si>
    <t>組</t>
  </si>
  <si>
    <t>後藤　英司</t>
  </si>
  <si>
    <t>白石　茂雄</t>
  </si>
  <si>
    <t>参加クラブ一覧表</t>
  </si>
  <si>
    <t>ク  　 ラ 　  ブ  　 名</t>
  </si>
  <si>
    <t>略　　　称</t>
  </si>
  <si>
    <t>参加人数</t>
  </si>
  <si>
    <t>参加種目別</t>
  </si>
  <si>
    <t>プロ</t>
  </si>
  <si>
    <t>クラブ名</t>
  </si>
  <si>
    <t>@\1000</t>
  </si>
  <si>
    <t>賛助広告</t>
  </si>
  <si>
    <t>合　　計</t>
  </si>
  <si>
    <t>競技役員</t>
  </si>
  <si>
    <t>男</t>
  </si>
  <si>
    <t>女</t>
  </si>
  <si>
    <t>合 計</t>
  </si>
  <si>
    <t>部数</t>
  </si>
  <si>
    <t>合計</t>
  </si>
  <si>
    <t>申込金</t>
  </si>
  <si>
    <t>@￥3,000</t>
  </si>
  <si>
    <t>東予</t>
  </si>
  <si>
    <t>マコトスイミングクラブ双葉</t>
  </si>
  <si>
    <t>マコトSC双葉</t>
  </si>
  <si>
    <t>南海DC</t>
  </si>
  <si>
    <t>中予</t>
  </si>
  <si>
    <t>かしま道後</t>
  </si>
  <si>
    <t>かしま天山</t>
  </si>
  <si>
    <t>アズサスポーツクラブ松山</t>
  </si>
  <si>
    <t>アズサ松山</t>
  </si>
  <si>
    <t>石原ＳＣ</t>
  </si>
  <si>
    <t>南予</t>
  </si>
  <si>
    <t>八幡浜スポーツセンター</t>
  </si>
  <si>
    <t>八幡浜ＳＣ</t>
  </si>
  <si>
    <t>三嶋　一彰</t>
  </si>
  <si>
    <t>リー・ステーション</t>
  </si>
  <si>
    <t>リー保内</t>
  </si>
  <si>
    <t>合　　　　　　　計</t>
  </si>
  <si>
    <t>準備が完了するようにご協力をお願いします。</t>
  </si>
  <si>
    <t>・カメラ・ビデオ撮影は、許可を取って下さい。ただし、撮影は観覧席からのみとします。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</si>
  <si>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</si>
  <si>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</si>
  <si>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</si>
  <si>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車での来場は可能な限り、ご遠慮下さい。</t>
  </si>
  <si>
    <t>別添　松山中央公園案内図をご覧下さい。</t>
  </si>
  <si>
    <t>【日　　程】　</t>
  </si>
  <si>
    <t>【会　　場】　</t>
  </si>
  <si>
    <t>　アクアパレットまつやま</t>
  </si>
  <si>
    <t>【開　　場】　</t>
  </si>
  <si>
    <t>【Ｗ－ｕｐ】　</t>
  </si>
  <si>
    <t>　　　　　　　</t>
  </si>
  <si>
    <t>【競技開始】　　</t>
  </si>
  <si>
    <t>【閉 会 式】　</t>
  </si>
  <si>
    <t>　　　　　</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</si>
  <si>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</si>
  <si>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</si>
  <si>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</si>
  <si>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</si>
  <si>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</si>
  <si>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</si>
  <si>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</si>
  <si>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トイレ</t>
  </si>
  <si>
    <t>受付</t>
  </si>
  <si>
    <t>観覧席裏通路：中予</t>
  </si>
  <si>
    <t>エレベータ</t>
  </si>
  <si>
    <t>競技</t>
  </si>
  <si>
    <t>ウォームアップ</t>
  </si>
  <si>
    <t>付近</t>
  </si>
  <si>
    <t>観覧席</t>
  </si>
  <si>
    <t>プ</t>
  </si>
  <si>
    <t>ー</t>
  </si>
  <si>
    <t>ル</t>
  </si>
  <si>
    <t>場所取り禁止</t>
  </si>
  <si>
    <t>階段</t>
  </si>
  <si>
    <t>プ</t>
  </si>
  <si>
    <t>ー</t>
  </si>
  <si>
    <t>ル</t>
  </si>
  <si>
    <t>歩行プール</t>
  </si>
  <si>
    <t>　　　　立ち入り禁止</t>
  </si>
  <si>
    <t>選手入り口</t>
  </si>
  <si>
    <t>南予選手控場所</t>
  </si>
  <si>
    <t>プールサイド</t>
  </si>
  <si>
    <t>リレーオーダー用紙</t>
  </si>
  <si>
    <t>チーム名</t>
  </si>
  <si>
    <t>コース</t>
  </si>
  <si>
    <t>プロＮＯ．</t>
  </si>
  <si>
    <t>年齢区分</t>
  </si>
  <si>
    <t>　 Ｂ（１０歳以下） Ｃ（１１～１２歳）</t>
  </si>
  <si>
    <t>　Ｄ（１３～１４歳） Ｅ（１５～１８歳）   無差別</t>
  </si>
  <si>
    <t>種　目</t>
  </si>
  <si>
    <t>１００Ｍ　   　２００Ｍ　   　４００Ｍ</t>
  </si>
  <si>
    <t>メドレーリレー             フリーリレー</t>
  </si>
  <si>
    <t>泳　順</t>
  </si>
  <si>
    <t>ふ　　り　　が　　な</t>
  </si>
  <si>
    <t>年　齢</t>
  </si>
  <si>
    <t>氏</t>
  </si>
  <si>
    <t>名</t>
  </si>
  <si>
    <t>記載責任者</t>
  </si>
  <si>
    <t>プロＮＯ．</t>
  </si>
  <si>
    <t>（　　　　）</t>
  </si>
  <si>
    <t>選手観覧席座席割り</t>
  </si>
  <si>
    <t>＊入場の混乱を避ける為にクラブごとに割り振りいたしました。ご了承ください。</t>
  </si>
  <si>
    <t>地区名</t>
  </si>
  <si>
    <t>選手数</t>
  </si>
  <si>
    <t>％</t>
  </si>
  <si>
    <t>座席数割</t>
  </si>
  <si>
    <t>中予</t>
  </si>
  <si>
    <t>南予</t>
  </si>
  <si>
    <t>保護者観覧席座席割り</t>
  </si>
  <si>
    <t>ＴＯＴＡＬ</t>
  </si>
  <si>
    <t>ＴＯＴＡＬ</t>
  </si>
  <si>
    <t>ＴＯＴＡＬ</t>
  </si>
  <si>
    <t>観覧席上段：南予</t>
  </si>
  <si>
    <t>競技の準備を７：００～７：４５で行います。各クラブの引率者はアップまでに</t>
  </si>
  <si>
    <t>兵頭　由香</t>
  </si>
  <si>
    <t>クアＳＳ</t>
  </si>
  <si>
    <t>中宇禰　亨</t>
  </si>
  <si>
    <t>ヤマナミ販売ブース</t>
  </si>
  <si>
    <t>差額</t>
  </si>
  <si>
    <t>瀬戸内温泉Ｓ</t>
  </si>
  <si>
    <t>競泳塾Ａｇａｉｎ</t>
  </si>
  <si>
    <t>野　修</t>
  </si>
  <si>
    <t>フィッタキッズスクール松山</t>
  </si>
  <si>
    <t>フィッタ松山</t>
  </si>
  <si>
    <t>フィッタ重信</t>
  </si>
  <si>
    <t>コミュニティ</t>
  </si>
  <si>
    <t>但し、会場のセッティングが済み次第始めます。</t>
  </si>
  <si>
    <t>多目的ルーム：東予チームで分配して使ってください。</t>
  </si>
  <si>
    <t>ファイブテン</t>
  </si>
  <si>
    <t>・</t>
  </si>
  <si>
    <t>選手控え場所は地区で割り当てを決めていただくようお願いします。</t>
  </si>
  <si>
    <t>愛媛県ＳＣ協会合同公認水泳
競技大会観覧席配置図</t>
  </si>
  <si>
    <t>今回、年齢別優秀選手の表彰を行います。</t>
  </si>
  <si>
    <t>8歳以下、9-10歳、11-12歳、13-14歳、15歳以上での表彰となります。</t>
  </si>
  <si>
    <t>最優秀選手は世界記録対比95％以上の記録に達したものを表彰します。</t>
  </si>
  <si>
    <t>プログラム＠\500</t>
  </si>
  <si>
    <t>振り込み</t>
  </si>
  <si>
    <t>フィッタ新居浜</t>
  </si>
  <si>
    <t>竹原　淳</t>
  </si>
  <si>
    <t>阿波根　正</t>
  </si>
  <si>
    <t>ファイブテン東予</t>
  </si>
  <si>
    <t>ﾌｧｲﾌﾞﾃﾝ東予</t>
  </si>
  <si>
    <t>西条スイミングクラブ</t>
  </si>
  <si>
    <t>西条ＳＣ</t>
  </si>
  <si>
    <t>平井　哲郎</t>
  </si>
  <si>
    <t>南海ドルフィンクラブ古三津</t>
  </si>
  <si>
    <t>南海朝生田</t>
  </si>
  <si>
    <t>不参加</t>
  </si>
  <si>
    <t>井上　靖洋</t>
  </si>
  <si>
    <t>Ｒｙｕｏｗ</t>
  </si>
  <si>
    <t>スタートは　ＪＯ方式（次の組がスタートするまでプール内で待機（背泳ぎ除く）になります。</t>
  </si>
  <si>
    <t>各クラブであらかじめ練習しておいてください。</t>
  </si>
  <si>
    <t>・</t>
  </si>
  <si>
    <t>・ゴミは持ち帰りにご協力下さい。</t>
  </si>
  <si>
    <t>・フラッシュ撮影は禁止致します。ガラス張り観覧席からの撮影は禁止します。</t>
  </si>
  <si>
    <t>･スタートリストがスイムレコードどっとこむのホームページに掲載されています。</t>
  </si>
  <si>
    <t>選手への注意</t>
  </si>
  <si>
    <t>洗面所で　水着を水洗いするのはいいのですが、床が水浸しになって、施設側から注意がありま</t>
  </si>
  <si>
    <r>
      <t>した。</t>
    </r>
    <r>
      <rPr>
        <b/>
        <sz val="11"/>
        <color indexed="10"/>
        <rFont val="ＭＳ Ｐゴシック"/>
        <family val="3"/>
      </rPr>
      <t>水が飛び散らないように</t>
    </r>
    <r>
      <rPr>
        <b/>
        <sz val="11"/>
        <rFont val="ＭＳ Ｐゴシック"/>
        <family val="3"/>
      </rPr>
      <t>十分注意してください。</t>
    </r>
  </si>
  <si>
    <t>更衣室はプールサイド側から出入りしてください。通常出入り口は使用禁止です。更衣室での飲食</t>
  </si>
  <si>
    <t>してください。</t>
  </si>
  <si>
    <r>
      <t xml:space="preserve">更衣室
</t>
    </r>
    <r>
      <rPr>
        <sz val="11"/>
        <color indexed="10"/>
        <rFont val="ＭＳ Ｐゴシック"/>
        <family val="3"/>
      </rPr>
      <t>飲食禁止</t>
    </r>
  </si>
  <si>
    <t>←</t>
  </si>
  <si>
    <t>プール側からのみ出入り</t>
  </si>
  <si>
    <t>ロビーから</t>
  </si>
  <si>
    <t>出入り禁止</t>
  </si>
  <si>
    <t>サブプール</t>
  </si>
  <si>
    <t>本プール</t>
  </si>
  <si>
    <t>各クラブコーチへ</t>
  </si>
  <si>
    <t>後片付けに協力いただいたクラブは19時までプールを利用いただけます。</t>
  </si>
  <si>
    <t>５０ｍ長水路での練習が可能ですので、協力をお願いします。</t>
  </si>
  <si>
    <t>荷物置きは禁止です。違反クラブは次回からの更衣室使用は禁止となりますので注意して使用</t>
  </si>
  <si>
    <t>・１階更衣室が使えます。選手控え場所は”控場所”をクリックして確認してください。</t>
  </si>
  <si>
    <t>・松山中央公園では、いろんな行事が開催されます。２，５００台の駐車場が不足することが予想されます。、</t>
  </si>
  <si>
    <t>準備に協力できるクラブは７時にお願いします。本プールが早く利用できます。</t>
  </si>
  <si>
    <t>ご協力をお願いします。</t>
  </si>
  <si>
    <t>フィッタ松前</t>
  </si>
  <si>
    <t>競技順序</t>
  </si>
  <si>
    <t>ＮＯ．</t>
  </si>
  <si>
    <t>距離</t>
  </si>
  <si>
    <t>種目</t>
  </si>
  <si>
    <t>予定時間</t>
  </si>
  <si>
    <t>女子</t>
  </si>
  <si>
    <t>　50m</t>
  </si>
  <si>
    <t>自由形</t>
  </si>
  <si>
    <t>タイム決勝</t>
  </si>
  <si>
    <t>組</t>
  </si>
  <si>
    <t>男子</t>
  </si>
  <si>
    <t>背泳ぎ</t>
  </si>
  <si>
    <t>400m</t>
  </si>
  <si>
    <t>個人メドレー</t>
  </si>
  <si>
    <t>平泳ぎ</t>
  </si>
  <si>
    <t>バタフライ</t>
  </si>
  <si>
    <t>200m</t>
  </si>
  <si>
    <t>背泳ぎ</t>
  </si>
  <si>
    <t>平泳ぎ</t>
  </si>
  <si>
    <t>タイム決勝</t>
  </si>
  <si>
    <t>100m</t>
  </si>
  <si>
    <t>昼休憩</t>
  </si>
  <si>
    <t>800m</t>
  </si>
  <si>
    <t>自由形</t>
  </si>
  <si>
    <t>タイム決勝</t>
  </si>
  <si>
    <t>1500m</t>
  </si>
  <si>
    <t>自由形</t>
  </si>
  <si>
    <t>タイム決勝</t>
  </si>
  <si>
    <t>競技終了</t>
  </si>
  <si>
    <t>８：００～　９：00</t>
  </si>
  <si>
    <t>に、まだ違反が見受けられますので注意するようにして下さい。</t>
  </si>
  <si>
    <t>ファイブテン新居浜</t>
  </si>
  <si>
    <t>南海DC</t>
  </si>
  <si>
    <t>Ｒｙｕｏｗスイミングスクール</t>
  </si>
  <si>
    <t>Ｒｙｕｏｗ</t>
  </si>
  <si>
    <t>スポーツコミュニティ</t>
  </si>
  <si>
    <t>コミュニティ</t>
  </si>
  <si>
    <t>フィッタキッズスクール重信</t>
  </si>
  <si>
    <t>瀬戸内温泉</t>
  </si>
  <si>
    <t>Ｚ－ＵＰ</t>
  </si>
  <si>
    <t>ファイブテン新居浜</t>
  </si>
  <si>
    <t>エンジョイスポーツＺ－ＵＰ</t>
  </si>
  <si>
    <t>参加種目数</t>
  </si>
  <si>
    <t>瀬戸内温泉スイミング</t>
  </si>
  <si>
    <t>広告</t>
  </si>
  <si>
    <t>　</t>
  </si>
  <si>
    <t>・観覧席は、別紙のように保護者席と選手席が別れています。</t>
  </si>
  <si>
    <t>・松山近辺のクラブの方は、公共機関の利用をご保護者にお願いして下さい。</t>
  </si>
  <si>
    <t>地区は指定しませんので、譲り合って使用して下さい</t>
  </si>
  <si>
    <t>　</t>
  </si>
  <si>
    <t>フィッタキッズスクールエミフル松前</t>
  </si>
  <si>
    <t>ＮＳＲＴ</t>
  </si>
  <si>
    <t xml:space="preserve"> </t>
  </si>
  <si>
    <r>
      <t>　選手　７：４５　　応援者　　８：0</t>
    </r>
    <r>
      <rPr>
        <sz val="11"/>
        <rFont val="ＭＳ Ｐゴシック"/>
        <family val="3"/>
      </rPr>
      <t>0</t>
    </r>
  </si>
  <si>
    <t>アクアパレット松山周辺図</t>
  </si>
  <si>
    <t>入口</t>
  </si>
  <si>
    <t>　ダッシュレーン（本プール）１レーン　</t>
  </si>
  <si>
    <t>2016年度愛媛県スイミングクラブ協会合同公認水泳競技大会</t>
  </si>
  <si>
    <t>エヒメマークの付いた副賞を授与します。</t>
  </si>
  <si>
    <t>2016年度愛媛県ＳＣ協会公認合同水泳競技大会</t>
  </si>
  <si>
    <t>AzuMax</t>
  </si>
  <si>
    <t>今治しまなみスポーツクラブ</t>
  </si>
  <si>
    <t>しまなみ</t>
  </si>
  <si>
    <t>MESSA</t>
  </si>
  <si>
    <t>南海ドルフィンクラブ朝生田</t>
  </si>
  <si>
    <t>南海朝生田</t>
  </si>
  <si>
    <t>石原スポーツクラブ</t>
  </si>
  <si>
    <t>東    予</t>
  </si>
  <si>
    <t>中     予</t>
  </si>
  <si>
    <t>南　　 予</t>
  </si>
  <si>
    <t>　全レーンダッシュレーン　　　公式スタート練習</t>
  </si>
  <si>
    <t>水着のルールについては、周知されてきましたが、キャップやバッグ・ジャージ等</t>
  </si>
  <si>
    <t>バスロータリー</t>
  </si>
  <si>
    <t>招集席　</t>
  </si>
  <si>
    <t>　</t>
  </si>
  <si>
    <t>中</t>
  </si>
  <si>
    <t>予</t>
  </si>
  <si>
    <t>・今大会は、参加数581名　延種目1418種目　となりました。</t>
  </si>
  <si>
    <t xml:space="preserve"> </t>
  </si>
  <si>
    <t>保護者席</t>
  </si>
  <si>
    <t>南海DC</t>
  </si>
  <si>
    <t>八幡浜SC</t>
  </si>
  <si>
    <t>リー保内</t>
  </si>
  <si>
    <t>石原SC</t>
  </si>
  <si>
    <t>アズサ</t>
  </si>
  <si>
    <t>西条SC</t>
  </si>
  <si>
    <t>ファイブ新</t>
  </si>
  <si>
    <t>フィッタ松前</t>
  </si>
  <si>
    <t>Z-UP</t>
  </si>
  <si>
    <t>MESSA</t>
  </si>
  <si>
    <t>瀬温泉</t>
  </si>
  <si>
    <t>Ryuow</t>
  </si>
  <si>
    <t>ファイブ東</t>
  </si>
  <si>
    <t>マコト双葉</t>
  </si>
  <si>
    <t>AzuMax</t>
  </si>
  <si>
    <t>NSRT</t>
  </si>
  <si>
    <t>しまなみ</t>
  </si>
  <si>
    <t>しまなみ</t>
  </si>
  <si>
    <t>コーチ席</t>
  </si>
  <si>
    <t>朝生田</t>
  </si>
  <si>
    <t>予定</t>
  </si>
  <si>
    <t>・参加クラブのスクールバスは所定の位置に、大会役員は別紙公園北第２・3駐車場において下さい。</t>
  </si>
  <si>
    <t>9：15～競技終了</t>
  </si>
  <si>
    <t>競技水泳委員長　福島孝志</t>
  </si>
  <si>
    <t>選手席</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</si>
</sst>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m&quot;月&quot;d&quot;日&quot;;@"/>
    <numFmt numFmtId="183" formatCode="#,##0&quot;組&quot;"/>
    <numFmt numFmtId="184" formatCode="\:ss.0"/>
    <numFmt numFmtId="185" formatCode="mm&quot;分&quot;ss&quot;秒&quot;"/>
    <numFmt numFmtId="186" formatCode="&quot;¥&quot;#,##0_);[Red]\(&quot;¥&quot;#,##0\)"/>
    <numFmt numFmtId="187" formatCode="&quot;Yes&quot;;&quot;Yes&quot;;&quot;No&quot;"/>
    <numFmt numFmtId="188" formatCode="&quot;True&quot;;&quot;True&quot;;&quot;False&quot;"/>
    <numFmt numFmtId="189" formatCode="&quot;On&quot;;&quot;On&quot;;&quot;Off&quot;"/>
    <numFmt numFmtId="190" formatCode="[$€-2]\ #,##0.00_);[Red]\([$€-2]\ #,##0.00\)"/>
    <numFmt numFmtId="191" formatCode="h:mm&quot;から&quot;"/>
    <numFmt numFmtId="192" formatCode="h:mm&quot;　～&quot;"/>
  </numFmts>
  <fonts count="66">
    <font>
      <sz val="11"/>
      <name val="ＭＳ Ｐゴシック"/>
      <family val="3"/>
    </font>
    <font>
      <sz val="6"/>
      <name val="ＭＳ Ｐゴシック"/>
      <family val="3"/>
    </font>
    <font>
      <sz val="14"/>
      <name val="ＭＳ Ｐゴシック"/>
      <family val="3"/>
    </font>
    <font>
      <sz val="20"/>
      <name val="ＭＳ Ｐゴシック"/>
      <family val="3"/>
    </font>
    <font>
      <sz val="36"/>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6"/>
      <name val="ＭＳ Ｐゴシック"/>
      <family val="3"/>
    </font>
    <font>
      <sz val="9"/>
      <name val="ＭＳ Ｐゴシック"/>
      <family val="3"/>
    </font>
    <font>
      <b/>
      <sz val="16"/>
      <name val="ＭＳ Ｐゴシック"/>
      <family val="3"/>
    </font>
    <font>
      <sz val="12"/>
      <name val="ＭＳ Ｐ明朝"/>
      <family val="1"/>
    </font>
    <font>
      <sz val="11"/>
      <color indexed="9"/>
      <name val="ＭＳ Ｐゴシック"/>
      <family val="3"/>
    </font>
    <font>
      <sz val="11"/>
      <color indexed="9"/>
      <name val="ＭＳ Ｐ明朝"/>
      <family val="1"/>
    </font>
    <font>
      <sz val="16"/>
      <color indexed="9"/>
      <name val="ＭＳ Ｐ明朝"/>
      <family val="1"/>
    </font>
    <font>
      <b/>
      <sz val="16"/>
      <color indexed="9"/>
      <name val="ＭＳ Ｐゴシック"/>
      <family val="3"/>
    </font>
    <font>
      <sz val="24"/>
      <name val="ＭＳ Ｐゴシック"/>
      <family val="3"/>
    </font>
    <font>
      <u val="single"/>
      <sz val="18"/>
      <name val="ＭＳ Ｐゴシック"/>
      <family val="3"/>
    </font>
    <font>
      <b/>
      <sz val="14"/>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MS UI Gothic"/>
      <family val="3"/>
    </font>
    <font>
      <sz val="10.5"/>
      <name val="ＭＳ Ｐゴシック"/>
      <family val="3"/>
    </font>
    <font>
      <b/>
      <sz val="10.5"/>
      <name val="ＭＳ Ｐゴシック"/>
      <family val="3"/>
    </font>
    <font>
      <b/>
      <sz val="12"/>
      <name val="ＭＳ Ｐゴシック"/>
      <family val="3"/>
    </font>
    <font>
      <b/>
      <sz val="11"/>
      <color indexed="10"/>
      <name val="ＭＳ Ｐゴシック"/>
      <family val="3"/>
    </font>
    <font>
      <sz val="10.5"/>
      <color indexed="10"/>
      <name val="ＭＳ Ｐゴシック"/>
      <family val="3"/>
    </font>
    <font>
      <sz val="16"/>
      <name val="ＭＳ Ｐ明朝"/>
      <family val="1"/>
    </font>
    <font>
      <sz val="10"/>
      <name val="ＭＳ Ｐ明朝"/>
      <family val="1"/>
    </font>
    <font>
      <sz val="12"/>
      <color indexed="13"/>
      <name val="ＭＳ Ｐ明朝"/>
      <family val="1"/>
    </font>
    <font>
      <sz val="14"/>
      <name val="ＭＳ Ｐ明朝"/>
      <family val="1"/>
    </font>
    <font>
      <sz val="36"/>
      <name val="ＭＳ Ｐ明朝"/>
      <family val="1"/>
    </font>
    <font>
      <vertAlign val="subscript"/>
      <sz val="48"/>
      <name val="ＭＳ Ｐ明朝"/>
      <family val="1"/>
    </font>
    <font>
      <sz val="48"/>
      <name val="ＭＳ Ｐゴシック"/>
      <family val="3"/>
    </font>
    <font>
      <sz val="10"/>
      <name val="ＭＳ Ｐゴシック"/>
      <family val="3"/>
    </font>
    <font>
      <sz val="11"/>
      <name val="ＭＳ Ｐ明朝"/>
      <family val="1"/>
    </font>
    <font>
      <sz val="12"/>
      <color indexed="10"/>
      <name val="ＭＳ Ｐ明朝"/>
      <family val="1"/>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8"/>
      <color indexed="10"/>
      <name val="ＭＳ Ｐゴシック"/>
      <family val="3"/>
    </font>
    <font>
      <sz val="16"/>
      <color indexed="57"/>
      <name val="ＭＳ Ｐゴシック"/>
      <family val="3"/>
    </font>
    <font>
      <sz val="16"/>
      <color indexed="10"/>
      <name val="ＭＳ Ｐゴシック"/>
      <family val="3"/>
    </font>
    <font>
      <sz val="14"/>
      <color indexed="57"/>
      <name val="ＭＳ Ｐゴシック"/>
      <family val="3"/>
    </font>
    <font>
      <sz val="11"/>
      <color indexed="14"/>
      <name val="ＭＳ Ｐゴシック"/>
      <family val="3"/>
    </font>
    <font>
      <b/>
      <sz val="18"/>
      <color indexed="10"/>
      <name val="ＭＳ Ｐゴシック"/>
      <family val="3"/>
    </font>
    <font>
      <b/>
      <sz val="18"/>
      <color indexed="8"/>
      <name val="ＭＳ Ｐゴシック"/>
      <family val="3"/>
    </font>
    <font>
      <b/>
      <sz val="16"/>
      <color indexed="10"/>
      <name val="ＭＳ Ｐゴシック"/>
      <family val="3"/>
    </font>
    <font>
      <b/>
      <sz val="16"/>
      <color indexed="5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s>
  <borders count="1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thin"/>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style="double"/>
      <top style="medium"/>
      <bottom style="thin"/>
    </border>
    <border>
      <left>
        <color indexed="63"/>
      </left>
      <right style="medium"/>
      <top style="medium"/>
      <bottom>
        <color indexed="63"/>
      </bottom>
    </border>
    <border>
      <left style="medium"/>
      <right style="hair"/>
      <top style="medium"/>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color indexed="63"/>
      </left>
      <right style="medium"/>
      <top>
        <color indexed="63"/>
      </top>
      <bottom style="medium"/>
    </border>
    <border>
      <left style="medium"/>
      <right style="hair"/>
      <top>
        <color indexed="63"/>
      </top>
      <bottom style="medium"/>
    </border>
    <border>
      <left style="medium"/>
      <right style="thin"/>
      <top>
        <color indexed="63"/>
      </top>
      <bottom style="thin"/>
    </border>
    <border>
      <left style="double"/>
      <right style="thin"/>
      <top>
        <color indexed="63"/>
      </top>
      <bottom style="thin"/>
    </border>
    <border>
      <left style="thin"/>
      <right style="double"/>
      <top>
        <color indexed="63"/>
      </top>
      <bottom style="thin"/>
    </border>
    <border>
      <left style="double"/>
      <right style="thin"/>
      <top style="thin"/>
      <bottom style="thin"/>
    </border>
    <border>
      <left>
        <color indexed="63"/>
      </left>
      <right style="medium"/>
      <top style="thin"/>
      <bottom style="thin"/>
    </border>
    <border>
      <left style="thin"/>
      <right style="double"/>
      <top style="thin"/>
      <bottom style="thin"/>
    </border>
    <border>
      <left style="medium"/>
      <right style="hair"/>
      <top style="thin"/>
      <bottom style="thin"/>
    </border>
    <border>
      <left style="medium"/>
      <right style="hair"/>
      <top style="thin"/>
      <bottom>
        <color indexed="63"/>
      </bottom>
    </border>
    <border>
      <left>
        <color indexed="63"/>
      </left>
      <right>
        <color indexed="63"/>
      </right>
      <top style="medium"/>
      <bottom style="medium"/>
    </border>
    <border>
      <left style="thin"/>
      <right style="thin"/>
      <top style="medium"/>
      <bottom style="medium"/>
    </border>
    <border>
      <left style="double"/>
      <right style="thin"/>
      <top style="medium"/>
      <bottom style="medium"/>
    </border>
    <border>
      <left style="medium"/>
      <right style="hair"/>
      <top style="medium"/>
      <bottom style="medium"/>
    </border>
    <border>
      <left style="medium"/>
      <right>
        <color indexed="63"/>
      </right>
      <top style="medium"/>
      <bottom style="medium"/>
    </border>
    <border>
      <left style="thin"/>
      <right style="double"/>
      <top style="medium"/>
      <bottom style="medium"/>
    </border>
    <border>
      <left>
        <color indexed="63"/>
      </left>
      <right style="thin"/>
      <top style="medium"/>
      <bottom style="medium"/>
    </border>
    <border>
      <left style="double"/>
      <right style="double"/>
      <top style="medium"/>
      <bottom>
        <color indexed="63"/>
      </bottom>
    </border>
    <border>
      <left style="double"/>
      <right style="double"/>
      <top>
        <color indexed="63"/>
      </top>
      <bottom style="mediu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color indexed="63"/>
      </top>
      <bottom style="thin"/>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thin"/>
    </border>
    <border>
      <left style="hair"/>
      <right>
        <color indexed="63"/>
      </right>
      <top style="thin"/>
      <bottom>
        <color indexed="63"/>
      </bottom>
    </border>
    <border>
      <left>
        <color indexed="63"/>
      </left>
      <right>
        <color indexed="63"/>
      </right>
      <top style="medium"/>
      <bottom>
        <color indexed="63"/>
      </bottom>
    </border>
    <border>
      <left style="medium"/>
      <right style="medium"/>
      <top style="thin"/>
      <bottom style="thin"/>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double"/>
      <right style="double"/>
      <top>
        <color indexed="63"/>
      </top>
      <bottom style="thin"/>
    </border>
    <border>
      <left style="medium"/>
      <right style="thin"/>
      <top style="thin"/>
      <bottom style="thin"/>
    </border>
    <border>
      <left style="double"/>
      <right style="double"/>
      <top style="thin"/>
      <bottom style="thin"/>
    </border>
    <border>
      <left style="medium"/>
      <right style="medium"/>
      <top>
        <color indexed="63"/>
      </top>
      <bottom>
        <color indexed="63"/>
      </bottom>
    </border>
    <border>
      <left style="medium"/>
      <right style="medium"/>
      <top>
        <color indexed="63"/>
      </top>
      <bottom style="thin"/>
    </border>
    <border>
      <left style="thin"/>
      <right>
        <color indexed="63"/>
      </right>
      <top style="medium"/>
      <bottom style="medium"/>
    </border>
    <border>
      <left style="double"/>
      <right style="double"/>
      <top style="medium"/>
      <bottom style="medium"/>
    </border>
    <border>
      <left style="medium"/>
      <right style="medium"/>
      <top style="medium"/>
      <bottom style="medium"/>
    </border>
    <border>
      <left style="medium"/>
      <right style="thin"/>
      <top style="medium"/>
      <bottom style="thin"/>
    </border>
    <border>
      <left style="double"/>
      <right style="thin"/>
      <top style="medium"/>
      <bottom style="thin"/>
    </border>
    <border>
      <left style="thin"/>
      <right style="double"/>
      <top style="medium"/>
      <bottom style="thin"/>
    </border>
    <border>
      <left style="thin"/>
      <right style="thin"/>
      <top style="medium"/>
      <bottom style="thin"/>
    </border>
    <border>
      <left style="thin"/>
      <right>
        <color indexed="63"/>
      </right>
      <top style="medium"/>
      <bottom style="thin"/>
    </border>
    <border>
      <left style="double"/>
      <right style="double"/>
      <top style="medium"/>
      <bottom style="thin"/>
    </border>
    <border>
      <left>
        <color indexed="63"/>
      </left>
      <right style="medium"/>
      <top style="medium"/>
      <bottom style="thin"/>
    </border>
    <border>
      <left style="medium"/>
      <right style="thin"/>
      <top>
        <color indexed="63"/>
      </top>
      <bottom>
        <color indexed="63"/>
      </bottom>
    </border>
    <border>
      <left style="double"/>
      <right style="thin"/>
      <top>
        <color indexed="63"/>
      </top>
      <bottom>
        <color indexed="63"/>
      </bottom>
    </border>
    <border>
      <left style="thin"/>
      <right style="double"/>
      <top style="thin"/>
      <bottom>
        <color indexed="63"/>
      </bottom>
    </border>
    <border>
      <left style="double"/>
      <right style="double"/>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double"/>
      <right>
        <color indexed="63"/>
      </right>
      <top>
        <color indexed="63"/>
      </top>
      <bottom style="thin"/>
    </border>
    <border>
      <left style="medium"/>
      <right style="hair"/>
      <top>
        <color indexed="63"/>
      </top>
      <bottom style="thin"/>
    </border>
    <border>
      <left style="double"/>
      <right>
        <color indexed="63"/>
      </right>
      <top>
        <color indexed="63"/>
      </top>
      <bottom style="medium"/>
    </border>
    <border>
      <left style="double"/>
      <right style="thin"/>
      <top>
        <color indexed="63"/>
      </top>
      <bottom style="medium"/>
    </border>
    <border>
      <left style="thin"/>
      <right style="double"/>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style="medium"/>
      <bottom style="thin"/>
    </border>
    <border>
      <left style="medium"/>
      <right style="hair"/>
      <top>
        <color indexed="63"/>
      </top>
      <bottom>
        <color indexed="63"/>
      </bottom>
    </border>
    <border>
      <left style="medium"/>
      <right>
        <color indexed="63"/>
      </right>
      <top>
        <color indexed="63"/>
      </top>
      <bottom>
        <color indexed="63"/>
      </bottom>
    </border>
    <border>
      <left>
        <color indexed="63"/>
      </left>
      <right style="thin"/>
      <top>
        <color indexed="63"/>
      </top>
      <bottom style="medium"/>
    </border>
    <border>
      <left style="thin"/>
      <right style="medium"/>
      <top style="thin"/>
      <bottom>
        <color indexed="63"/>
      </bottom>
    </border>
    <border>
      <left style="thin"/>
      <right style="medium"/>
      <top style="thin"/>
      <bottom style="thin"/>
    </border>
    <border>
      <left style="thin"/>
      <right style="medium"/>
      <top style="thin"/>
      <bottom style="medium"/>
    </border>
    <border>
      <left style="thin"/>
      <right style="medium"/>
      <top>
        <color indexed="63"/>
      </top>
      <bottom style="medium"/>
    </border>
    <border>
      <left style="medium"/>
      <right style="thin"/>
      <top style="thin"/>
      <bottom style="medium"/>
    </border>
    <border>
      <left style="thin"/>
      <right style="medium"/>
      <top style="medium"/>
      <bottom style="medium"/>
    </border>
    <border>
      <left style="medium"/>
      <right style="thin"/>
      <top style="medium"/>
      <bottom style="medium"/>
    </border>
    <border>
      <left style="thin"/>
      <right style="medium"/>
      <top>
        <color indexed="63"/>
      </top>
      <bottom style="thin"/>
    </border>
    <border>
      <left style="medium"/>
      <right>
        <color indexed="63"/>
      </right>
      <top>
        <color indexed="63"/>
      </top>
      <bottom style="medium"/>
    </border>
    <border>
      <left style="medium"/>
      <right style="thin"/>
      <top style="thin"/>
      <bottom>
        <color indexed="63"/>
      </bottom>
    </border>
    <border>
      <left style="thin"/>
      <right style="medium"/>
      <top style="medium"/>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8" fillId="0" borderId="0" applyNumberFormat="0" applyFill="0" applyBorder="0" applyAlignment="0" applyProtection="0"/>
    <xf numFmtId="0" fontId="36" fillId="4" borderId="0" applyNumberFormat="0" applyBorder="0" applyAlignment="0" applyProtection="0"/>
  </cellStyleXfs>
  <cellXfs count="64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6" fillId="0" borderId="0" xfId="0" applyFont="1"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49" fontId="0" fillId="0" borderId="23" xfId="0" applyNumberFormat="1" applyBorder="1" applyAlignment="1">
      <alignment vertical="center"/>
    </xf>
    <xf numFmtId="0" fontId="0" fillId="0" borderId="28" xfId="0" applyBorder="1" applyAlignment="1">
      <alignment vertical="center"/>
    </xf>
    <xf numFmtId="0" fontId="0" fillId="0" borderId="29" xfId="0" applyBorder="1" applyAlignment="1">
      <alignment horizontal="center" vertical="center" shrinkToFi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center" vertical="center" shrinkToFit="1"/>
    </xf>
    <xf numFmtId="0" fontId="0" fillId="0" borderId="38" xfId="0"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11" xfId="0" applyBorder="1" applyAlignment="1">
      <alignment horizontal="right" vertical="center"/>
    </xf>
    <xf numFmtId="0" fontId="0" fillId="0" borderId="41" xfId="0" applyBorder="1" applyAlignment="1">
      <alignment horizontal="right" vertical="center"/>
    </xf>
    <xf numFmtId="0" fontId="0" fillId="0" borderId="41" xfId="0" applyBorder="1" applyAlignment="1">
      <alignment vertical="center"/>
    </xf>
    <xf numFmtId="6" fontId="0" fillId="0" borderId="42" xfId="0" applyNumberFormat="1" applyBorder="1" applyAlignment="1">
      <alignment vertical="center"/>
    </xf>
    <xf numFmtId="0" fontId="0" fillId="0" borderId="43" xfId="0" applyBorder="1" applyAlignment="1">
      <alignment horizontal="right" vertical="center"/>
    </xf>
    <xf numFmtId="0" fontId="0" fillId="0" borderId="12" xfId="0" applyBorder="1" applyAlignment="1">
      <alignment horizontal="right"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center" vertical="center" shrinkToFit="1"/>
    </xf>
    <xf numFmtId="0" fontId="0" fillId="0" borderId="30" xfId="0"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49" fontId="0" fillId="0" borderId="54" xfId="0" applyNumberFormat="1" applyBorder="1" applyAlignment="1">
      <alignment horizontal="center" vertical="center"/>
    </xf>
    <xf numFmtId="0" fontId="0" fillId="0" borderId="38" xfId="0" applyBorder="1" applyAlignment="1">
      <alignment horizontal="left" vertical="center"/>
    </xf>
    <xf numFmtId="0" fontId="0" fillId="0" borderId="39" xfId="0" applyBorder="1" applyAlignment="1">
      <alignment vertical="center"/>
    </xf>
    <xf numFmtId="6" fontId="0" fillId="0" borderId="55" xfId="0" applyNumberFormat="1" applyBorder="1" applyAlignment="1">
      <alignment vertical="center"/>
    </xf>
    <xf numFmtId="0" fontId="0" fillId="0" borderId="0" xfId="0" applyBorder="1" applyAlignment="1">
      <alignment vertical="center"/>
    </xf>
    <xf numFmtId="0" fontId="2" fillId="0" borderId="12" xfId="0" applyFont="1" applyBorder="1" applyAlignment="1">
      <alignment horizontal="center" vertical="center"/>
    </xf>
    <xf numFmtId="0" fontId="9" fillId="0" borderId="0" xfId="0" applyFont="1" applyAlignment="1">
      <alignment/>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181" fontId="0" fillId="0" borderId="0" xfId="0" applyNumberFormat="1" applyFont="1" applyAlignment="1">
      <alignment horizontal="left"/>
    </xf>
    <xf numFmtId="0" fontId="0" fillId="0" borderId="0" xfId="0" applyFont="1" applyAlignment="1">
      <alignment/>
    </xf>
    <xf numFmtId="0" fontId="11" fillId="0" borderId="0" xfId="0" applyFont="1" applyAlignment="1">
      <alignment/>
    </xf>
    <xf numFmtId="0" fontId="0" fillId="0" borderId="0" xfId="0" applyAlignment="1">
      <alignment/>
    </xf>
    <xf numFmtId="0" fontId="0" fillId="0" borderId="16" xfId="0" applyBorder="1" applyAlignment="1">
      <alignment/>
    </xf>
    <xf numFmtId="0" fontId="0" fillId="0" borderId="17" xfId="0" applyBorder="1" applyAlignment="1">
      <alignment/>
    </xf>
    <xf numFmtId="0" fontId="0" fillId="0" borderId="56" xfId="0" applyBorder="1" applyAlignment="1">
      <alignment/>
    </xf>
    <xf numFmtId="0" fontId="0" fillId="0" borderId="57" xfId="0" applyBorder="1" applyAlignment="1">
      <alignment/>
    </xf>
    <xf numFmtId="0" fontId="0" fillId="3" borderId="0" xfId="0" applyFill="1" applyBorder="1" applyAlignment="1">
      <alignment/>
    </xf>
    <xf numFmtId="0" fontId="0" fillId="24" borderId="17" xfId="0" applyFill="1" applyBorder="1" applyAlignment="1">
      <alignment/>
    </xf>
    <xf numFmtId="0" fontId="0" fillId="24" borderId="0" xfId="0" applyFill="1" applyBorder="1" applyAlignment="1">
      <alignment/>
    </xf>
    <xf numFmtId="0" fontId="0" fillId="0" borderId="50" xfId="0" applyBorder="1" applyAlignment="1">
      <alignment/>
    </xf>
    <xf numFmtId="0" fontId="0" fillId="0" borderId="58" xfId="0" applyBorder="1" applyAlignment="1">
      <alignment/>
    </xf>
    <xf numFmtId="0" fontId="9" fillId="1" borderId="0" xfId="0" applyFont="1" applyFill="1" applyAlignment="1">
      <alignment/>
    </xf>
    <xf numFmtId="0" fontId="9" fillId="1" borderId="0" xfId="0" applyFont="1" applyFill="1" applyBorder="1" applyAlignment="1">
      <alignment/>
    </xf>
    <xf numFmtId="0" fontId="12" fillId="0" borderId="0" xfId="0" applyFont="1" applyBorder="1" applyAlignment="1">
      <alignment/>
    </xf>
    <xf numFmtId="0" fontId="0" fillId="0" borderId="59" xfId="0" applyBorder="1" applyAlignment="1">
      <alignment/>
    </xf>
    <xf numFmtId="0" fontId="0" fillId="23" borderId="14" xfId="0" applyFill="1" applyBorder="1" applyAlignment="1">
      <alignment/>
    </xf>
    <xf numFmtId="0" fontId="0" fillId="23" borderId="0" xfId="0" applyFill="1" applyBorder="1" applyAlignment="1">
      <alignment/>
    </xf>
    <xf numFmtId="0" fontId="0" fillId="0" borderId="0" xfId="0" applyFill="1" applyAlignment="1">
      <alignment/>
    </xf>
    <xf numFmtId="0" fontId="0" fillId="23" borderId="16" xfId="0" applyFill="1" applyBorder="1" applyAlignment="1">
      <alignment/>
    </xf>
    <xf numFmtId="0" fontId="0" fillId="23" borderId="17" xfId="0" applyFill="1" applyBorder="1" applyAlignment="1">
      <alignment/>
    </xf>
    <xf numFmtId="0" fontId="0" fillId="23" borderId="18" xfId="0" applyFill="1" applyBorder="1" applyAlignment="1">
      <alignment/>
    </xf>
    <xf numFmtId="0" fontId="0" fillId="23" borderId="19" xfId="0" applyFill="1" applyBorder="1" applyAlignment="1">
      <alignment/>
    </xf>
    <xf numFmtId="0" fontId="0" fillId="23" borderId="20" xfId="0" applyFill="1" applyBorder="1" applyAlignment="1">
      <alignment/>
    </xf>
    <xf numFmtId="0" fontId="0" fillId="0" borderId="0" xfId="0" applyFill="1" applyBorder="1" applyAlignment="1">
      <alignment/>
    </xf>
    <xf numFmtId="0" fontId="0" fillId="0" borderId="0" xfId="0" applyAlignment="1">
      <alignment horizontal="center"/>
    </xf>
    <xf numFmtId="0" fontId="13" fillId="0" borderId="0" xfId="0" applyFont="1" applyFill="1" applyAlignment="1">
      <alignment/>
    </xf>
    <xf numFmtId="0" fontId="13" fillId="0" borderId="0" xfId="0" applyFont="1" applyFill="1" applyBorder="1" applyAlignment="1">
      <alignment/>
    </xf>
    <xf numFmtId="0" fontId="13" fillId="0" borderId="0" xfId="0" applyFont="1" applyBorder="1" applyAlignment="1">
      <alignment/>
    </xf>
    <xf numFmtId="0" fontId="5" fillId="0" borderId="0" xfId="0" applyFont="1" applyAlignment="1">
      <alignment/>
    </xf>
    <xf numFmtId="0" fontId="12" fillId="0" borderId="0" xfId="0" applyFont="1" applyAlignment="1">
      <alignment/>
    </xf>
    <xf numFmtId="0" fontId="19" fillId="0" borderId="0" xfId="0" applyFont="1" applyBorder="1" applyAlignment="1">
      <alignment vertical="center"/>
    </xf>
    <xf numFmtId="0" fontId="3" fillId="0" borderId="0" xfId="0" applyFont="1" applyAlignment="1">
      <alignment horizontal="center"/>
    </xf>
    <xf numFmtId="0" fontId="9" fillId="0" borderId="0" xfId="0" applyFont="1" applyAlignment="1">
      <alignment horizontal="right"/>
    </xf>
    <xf numFmtId="0" fontId="13" fillId="0" borderId="0" xfId="0" applyFont="1" applyAlignment="1">
      <alignment/>
    </xf>
    <xf numFmtId="0" fontId="2" fillId="0" borderId="0" xfId="0" applyFont="1" applyAlignment="1">
      <alignment horizontal="center" vertical="center"/>
    </xf>
    <xf numFmtId="0" fontId="2" fillId="0" borderId="56"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57"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6" fillId="0" borderId="19" xfId="0" applyFont="1" applyBorder="1" applyAlignment="1">
      <alignment vertical="center"/>
    </xf>
    <xf numFmtId="0" fontId="6" fillId="0" borderId="20" xfId="0" applyFont="1" applyBorder="1" applyAlignment="1">
      <alignmen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17" xfId="0" applyFont="1" applyBorder="1" applyAlignment="1">
      <alignment horizontal="center"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21" xfId="0" applyFont="1" applyBorder="1" applyAlignment="1">
      <alignment vertical="center"/>
    </xf>
    <xf numFmtId="0" fontId="2" fillId="0" borderId="69" xfId="0" applyFont="1" applyBorder="1" applyAlignment="1">
      <alignment vertical="center"/>
    </xf>
    <xf numFmtId="0" fontId="2" fillId="0" borderId="20" xfId="0" applyFont="1" applyBorder="1" applyAlignment="1">
      <alignment horizontal="center" vertical="center"/>
    </xf>
    <xf numFmtId="0" fontId="2" fillId="0" borderId="70" xfId="0" applyFont="1"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xf>
    <xf numFmtId="0" fontId="2" fillId="0" borderId="56" xfId="0" applyFont="1" applyBorder="1" applyAlignment="1">
      <alignment shrinkToFit="1"/>
    </xf>
    <xf numFmtId="0" fontId="0" fillId="0" borderId="12" xfId="0" applyBorder="1" applyAlignment="1">
      <alignment horizontal="center"/>
    </xf>
    <xf numFmtId="0" fontId="2" fillId="0" borderId="56"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9" fontId="2" fillId="0" borderId="12" xfId="0" applyNumberFormat="1" applyFont="1" applyBorder="1" applyAlignment="1">
      <alignment horizontal="center"/>
    </xf>
    <xf numFmtId="1" fontId="2" fillId="0" borderId="12" xfId="0" applyNumberFormat="1" applyFont="1" applyBorder="1" applyAlignment="1">
      <alignment horizontal="center"/>
    </xf>
    <xf numFmtId="0" fontId="0" fillId="0" borderId="12" xfId="0" applyFont="1" applyFill="1" applyBorder="1" applyAlignment="1">
      <alignment horizontal="center" vertical="center"/>
    </xf>
    <xf numFmtId="0" fontId="2" fillId="25" borderId="56" xfId="0" applyFont="1" applyFill="1" applyBorder="1" applyAlignment="1">
      <alignment shrinkToFit="1"/>
    </xf>
    <xf numFmtId="0" fontId="2" fillId="25" borderId="12" xfId="0" applyFont="1" applyFill="1" applyBorder="1" applyAlignment="1">
      <alignment horizontal="center"/>
    </xf>
    <xf numFmtId="9" fontId="2" fillId="25" borderId="12" xfId="0" applyNumberFormat="1" applyFont="1" applyFill="1" applyBorder="1" applyAlignment="1">
      <alignment horizontal="center"/>
    </xf>
    <xf numFmtId="1" fontId="2" fillId="25" borderId="12" xfId="0" applyNumberFormat="1" applyFont="1" applyFill="1" applyBorder="1" applyAlignment="1">
      <alignment horizontal="center"/>
    </xf>
    <xf numFmtId="0" fontId="0" fillId="0" borderId="12" xfId="0" applyFill="1" applyBorder="1" applyAlignment="1">
      <alignment vertical="center" shrinkToFit="1"/>
    </xf>
    <xf numFmtId="9" fontId="2" fillId="25" borderId="12" xfId="42"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21"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72" xfId="0" applyBorder="1" applyAlignment="1">
      <alignment horizontal="center" vertical="center" shrinkToFit="1"/>
    </xf>
    <xf numFmtId="0" fontId="37" fillId="0" borderId="0" xfId="0" applyFont="1" applyAlignment="1">
      <alignment horizontal="center" vertical="center"/>
    </xf>
    <xf numFmtId="0" fontId="0" fillId="0" borderId="73" xfId="0" applyBorder="1" applyAlignment="1">
      <alignment horizontal="center" vertical="center" shrinkToFit="1"/>
    </xf>
    <xf numFmtId="0" fontId="0" fillId="0" borderId="0" xfId="0" applyNumberFormat="1" applyAlignment="1">
      <alignment vertical="center"/>
    </xf>
    <xf numFmtId="0" fontId="0" fillId="0" borderId="74" xfId="0" applyNumberFormat="1" applyBorder="1" applyAlignment="1">
      <alignment vertical="center"/>
    </xf>
    <xf numFmtId="0" fontId="0" fillId="0" borderId="75" xfId="0" applyNumberFormat="1" applyBorder="1" applyAlignment="1">
      <alignment vertical="center"/>
    </xf>
    <xf numFmtId="6" fontId="0" fillId="0" borderId="56" xfId="58" applyFont="1" applyBorder="1" applyAlignment="1">
      <alignment vertical="center"/>
    </xf>
    <xf numFmtId="6" fontId="0" fillId="0" borderId="43" xfId="58" applyFont="1" applyBorder="1" applyAlignment="1">
      <alignment vertical="center"/>
    </xf>
    <xf numFmtId="6" fontId="0" fillId="0" borderId="76" xfId="58" applyFont="1" applyBorder="1" applyAlignment="1">
      <alignment vertical="center"/>
    </xf>
    <xf numFmtId="0" fontId="0" fillId="0" borderId="72" xfId="0" applyNumberFormat="1" applyBorder="1" applyAlignment="1">
      <alignment vertical="center"/>
    </xf>
    <xf numFmtId="6" fontId="28" fillId="0" borderId="0" xfId="0" applyNumberFormat="1" applyFont="1" applyAlignment="1">
      <alignment vertical="center"/>
    </xf>
    <xf numFmtId="0" fontId="0" fillId="0" borderId="77" xfId="0" applyBorder="1" applyAlignment="1">
      <alignment horizontal="center" vertical="center"/>
    </xf>
    <xf numFmtId="0" fontId="0" fillId="0" borderId="77" xfId="0" applyBorder="1" applyAlignment="1">
      <alignment horizontal="left" vertical="center"/>
    </xf>
    <xf numFmtId="0" fontId="0" fillId="0" borderId="78" xfId="0" applyBorder="1" applyAlignment="1">
      <alignment horizontal="right" vertical="center"/>
    </xf>
    <xf numFmtId="6" fontId="0" fillId="0" borderId="78" xfId="58" applyFont="1" applyBorder="1" applyAlignment="1">
      <alignment vertical="center"/>
    </xf>
    <xf numFmtId="0" fontId="0" fillId="0" borderId="79" xfId="0" applyNumberFormat="1" applyBorder="1" applyAlignment="1">
      <alignment vertical="center"/>
    </xf>
    <xf numFmtId="6" fontId="0" fillId="0" borderId="18" xfId="58" applyFont="1" applyBorder="1" applyAlignment="1">
      <alignment vertical="center"/>
    </xf>
    <xf numFmtId="6" fontId="0" fillId="0" borderId="40" xfId="58" applyFont="1" applyBorder="1" applyAlignment="1">
      <alignment vertical="center"/>
    </xf>
    <xf numFmtId="0" fontId="0" fillId="0" borderId="80" xfId="0" applyBorder="1" applyAlignment="1">
      <alignment horizontal="center" vertical="center" shrinkToFit="1"/>
    </xf>
    <xf numFmtId="0" fontId="0" fillId="0" borderId="80" xfId="0" applyNumberFormat="1" applyBorder="1" applyAlignment="1">
      <alignment vertical="center"/>
    </xf>
    <xf numFmtId="0" fontId="0" fillId="0" borderId="19" xfId="0" applyBorder="1" applyAlignment="1">
      <alignment vertical="center"/>
    </xf>
    <xf numFmtId="6" fontId="0" fillId="0" borderId="41" xfId="58" applyFont="1" applyBorder="1" applyAlignment="1">
      <alignment vertical="center"/>
    </xf>
    <xf numFmtId="6" fontId="0" fillId="0" borderId="81" xfId="58" applyFont="1" applyBorder="1" applyAlignment="1">
      <alignment vertical="center"/>
    </xf>
    <xf numFmtId="6" fontId="0" fillId="0" borderId="51" xfId="58" applyFont="1" applyBorder="1" applyAlignment="1">
      <alignment vertical="center"/>
    </xf>
    <xf numFmtId="6" fontId="0" fillId="0" borderId="82" xfId="58" applyFont="1" applyBorder="1" applyAlignment="1">
      <alignment vertical="center"/>
    </xf>
    <xf numFmtId="6" fontId="0" fillId="0" borderId="58" xfId="58" applyFont="1" applyBorder="1" applyAlignment="1">
      <alignment vertical="center"/>
    </xf>
    <xf numFmtId="0" fontId="0" fillId="0" borderId="83" xfId="0" applyNumberFormat="1" applyBorder="1" applyAlignment="1">
      <alignment vertical="center"/>
    </xf>
    <xf numFmtId="0" fontId="9" fillId="0" borderId="0" xfId="0" applyFont="1" applyAlignment="1">
      <alignment vertical="center"/>
    </xf>
    <xf numFmtId="0" fontId="38" fillId="0" borderId="0" xfId="61" applyFont="1">
      <alignment/>
      <protection/>
    </xf>
    <xf numFmtId="20" fontId="39" fillId="0" borderId="0" xfId="61" applyNumberFormat="1" applyFont="1" applyAlignment="1">
      <alignment horizont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xf>
    <xf numFmtId="32" fontId="0" fillId="0" borderId="0" xfId="0" applyNumberFormat="1" applyFont="1" applyAlignment="1">
      <alignment/>
    </xf>
    <xf numFmtId="20" fontId="40" fillId="0" borderId="0" xfId="0" applyNumberFormat="1" applyFont="1" applyAlignment="1">
      <alignment/>
    </xf>
    <xf numFmtId="20" fontId="0" fillId="0" borderId="0" xfId="0" applyNumberFormat="1" applyFont="1" applyAlignment="1">
      <alignment/>
    </xf>
    <xf numFmtId="0" fontId="0" fillId="0" borderId="84" xfId="0" applyBorder="1" applyAlignment="1">
      <alignment horizontal="left" vertical="center"/>
    </xf>
    <xf numFmtId="0" fontId="0" fillId="0" borderId="85" xfId="0" applyBorder="1" applyAlignment="1">
      <alignment horizontal="right" vertical="center"/>
    </xf>
    <xf numFmtId="0" fontId="0" fillId="0" borderId="86" xfId="0" applyBorder="1" applyAlignment="1">
      <alignment horizontal="right" vertical="center"/>
    </xf>
    <xf numFmtId="0" fontId="0" fillId="0" borderId="87" xfId="0" applyBorder="1" applyAlignment="1">
      <alignment horizontal="right" vertical="center"/>
    </xf>
    <xf numFmtId="6" fontId="0" fillId="0" borderId="88" xfId="58" applyFont="1" applyBorder="1" applyAlignment="1">
      <alignment vertical="center"/>
    </xf>
    <xf numFmtId="0" fontId="0" fillId="0" borderId="85" xfId="0" applyBorder="1" applyAlignment="1">
      <alignment vertical="center"/>
    </xf>
    <xf numFmtId="6" fontId="0" fillId="0" borderId="86" xfId="58" applyFont="1" applyBorder="1" applyAlignment="1">
      <alignment vertical="center"/>
    </xf>
    <xf numFmtId="6" fontId="0" fillId="0" borderId="89" xfId="58" applyFont="1" applyBorder="1" applyAlignment="1">
      <alignment vertical="center"/>
    </xf>
    <xf numFmtId="6" fontId="0" fillId="0" borderId="90" xfId="0" applyNumberFormat="1" applyBorder="1" applyAlignment="1">
      <alignment vertical="center"/>
    </xf>
    <xf numFmtId="0" fontId="0" fillId="0" borderId="91" xfId="0" applyBorder="1" applyAlignment="1">
      <alignment horizontal="left" vertical="center"/>
    </xf>
    <xf numFmtId="0" fontId="0" fillId="0" borderId="92" xfId="0" applyBorder="1" applyAlignment="1">
      <alignment horizontal="right" vertical="center"/>
    </xf>
    <xf numFmtId="6" fontId="0" fillId="0" borderId="93" xfId="58" applyFont="1" applyBorder="1" applyAlignment="1">
      <alignment vertical="center"/>
    </xf>
    <xf numFmtId="6" fontId="0" fillId="0" borderId="94" xfId="58" applyFont="1" applyBorder="1" applyAlignment="1">
      <alignment vertical="center"/>
    </xf>
    <xf numFmtId="6" fontId="0" fillId="0" borderId="85" xfId="58" applyFont="1" applyBorder="1" applyAlignment="1">
      <alignment vertical="center"/>
    </xf>
    <xf numFmtId="0" fontId="9" fillId="0" borderId="0" xfId="0" applyFont="1" applyAlignment="1">
      <alignment/>
    </xf>
    <xf numFmtId="0" fontId="41" fillId="0" borderId="0" xfId="0" applyFont="1" applyAlignment="1">
      <alignment/>
    </xf>
    <xf numFmtId="0" fontId="0" fillId="0" borderId="0" xfId="0" applyFont="1" applyAlignment="1">
      <alignment/>
    </xf>
    <xf numFmtId="0" fontId="2" fillId="25" borderId="18" xfId="0" applyFont="1" applyFill="1" applyBorder="1" applyAlignment="1">
      <alignment shrinkToFit="1"/>
    </xf>
    <xf numFmtId="0" fontId="2" fillId="25" borderId="11" xfId="0" applyFont="1" applyFill="1" applyBorder="1" applyAlignment="1">
      <alignment horizontal="center"/>
    </xf>
    <xf numFmtId="0" fontId="0" fillId="0" borderId="11" xfId="0" applyFill="1" applyBorder="1" applyAlignment="1">
      <alignment vertical="center" shrinkToFit="1"/>
    </xf>
    <xf numFmtId="0" fontId="0" fillId="3" borderId="0" xfId="0" applyFill="1" applyBorder="1" applyAlignment="1">
      <alignment/>
    </xf>
    <xf numFmtId="0" fontId="0" fillId="3" borderId="0" xfId="0" applyFill="1" applyAlignment="1">
      <alignment/>
    </xf>
    <xf numFmtId="0" fontId="0" fillId="0" borderId="21" xfId="0" applyFill="1" applyBorder="1" applyAlignment="1">
      <alignment horizontal="center"/>
    </xf>
    <xf numFmtId="0" fontId="0" fillId="0" borderId="22" xfId="0" applyFill="1" applyBorder="1" applyAlignment="1">
      <alignment horizontal="center"/>
    </xf>
    <xf numFmtId="0" fontId="28" fillId="0" borderId="0" xfId="0" applyFont="1" applyAlignment="1">
      <alignment/>
    </xf>
    <xf numFmtId="0" fontId="42" fillId="0" borderId="0" xfId="0" applyFont="1" applyAlignment="1">
      <alignment/>
    </xf>
    <xf numFmtId="0" fontId="28" fillId="0" borderId="0" xfId="0" applyFont="1" applyAlignment="1">
      <alignment/>
    </xf>
    <xf numFmtId="0" fontId="28" fillId="0" borderId="19" xfId="0" applyFont="1" applyBorder="1" applyAlignment="1">
      <alignment/>
    </xf>
    <xf numFmtId="0" fontId="14" fillId="0" borderId="0" xfId="0" applyFont="1" applyFill="1" applyBorder="1" applyAlignment="1">
      <alignment vertical="center"/>
    </xf>
    <xf numFmtId="0" fontId="14" fillId="0" borderId="0" xfId="0" applyFont="1" applyFill="1" applyAlignment="1">
      <alignment vertical="center"/>
    </xf>
    <xf numFmtId="0" fontId="14" fillId="0" borderId="71" xfId="0" applyFont="1" applyFill="1" applyBorder="1" applyAlignment="1">
      <alignment vertical="center"/>
    </xf>
    <xf numFmtId="0" fontId="14" fillId="0" borderId="16" xfId="0" applyFont="1" applyFill="1" applyBorder="1" applyAlignment="1">
      <alignment vertical="center"/>
    </xf>
    <xf numFmtId="0" fontId="14" fillId="0" borderId="14" xfId="0" applyFont="1" applyFill="1" applyBorder="1" applyAlignment="1">
      <alignment vertical="center"/>
    </xf>
    <xf numFmtId="0" fontId="15" fillId="0" borderId="0" xfId="0" applyFont="1" applyFill="1" applyBorder="1" applyAlignment="1">
      <alignment/>
    </xf>
    <xf numFmtId="0" fontId="17" fillId="0" borderId="0" xfId="0" applyFont="1" applyFill="1" applyBorder="1" applyAlignment="1">
      <alignment vertical="center"/>
    </xf>
    <xf numFmtId="0" fontId="14" fillId="0" borderId="0" xfId="0" applyFont="1" applyFill="1" applyBorder="1" applyAlignment="1">
      <alignment vertical="center" shrinkToFit="1"/>
    </xf>
    <xf numFmtId="0" fontId="0" fillId="0" borderId="0" xfId="0" applyFont="1" applyAlignment="1">
      <alignment horizontal="right"/>
    </xf>
    <xf numFmtId="0" fontId="0" fillId="0" borderId="0" xfId="0" applyAlignment="1">
      <alignment horizontal="left"/>
    </xf>
    <xf numFmtId="0" fontId="0" fillId="0" borderId="0" xfId="0" applyAlignment="1">
      <alignment horizontal="right"/>
    </xf>
    <xf numFmtId="0" fontId="28" fillId="0" borderId="0" xfId="0" applyFont="1" applyAlignment="1">
      <alignment horizontal="right"/>
    </xf>
    <xf numFmtId="0" fontId="0" fillId="0" borderId="91" xfId="0" applyBorder="1" applyAlignment="1">
      <alignment horizontal="center" vertical="center"/>
    </xf>
    <xf numFmtId="0" fontId="0" fillId="0" borderId="95" xfId="0" applyBorder="1" applyAlignment="1">
      <alignment horizontal="right" vertical="center"/>
    </xf>
    <xf numFmtId="0" fontId="0" fillId="0" borderId="22" xfId="0" applyBorder="1" applyAlignment="1">
      <alignment horizontal="right" vertical="center"/>
    </xf>
    <xf numFmtId="6" fontId="0" fillId="0" borderId="16" xfId="58" applyFont="1" applyBorder="1" applyAlignment="1">
      <alignment vertical="center"/>
    </xf>
    <xf numFmtId="0" fontId="0" fillId="0" borderId="92" xfId="0" applyBorder="1" applyAlignment="1">
      <alignment vertical="center"/>
    </xf>
    <xf numFmtId="6" fontId="0" fillId="0" borderId="95" xfId="58" applyFont="1" applyBorder="1" applyAlignment="1">
      <alignment vertical="center"/>
    </xf>
    <xf numFmtId="6" fontId="0" fillId="0" borderId="96" xfId="58" applyFont="1" applyBorder="1" applyAlignment="1">
      <alignment vertical="center"/>
    </xf>
    <xf numFmtId="6" fontId="0" fillId="0" borderId="97" xfId="0" applyNumberFormat="1" applyBorder="1" applyAlignment="1">
      <alignment vertical="center"/>
    </xf>
    <xf numFmtId="0" fontId="2" fillId="0" borderId="0" xfId="0" applyFont="1" applyAlignment="1">
      <alignment horizontal="right" vertical="center"/>
    </xf>
    <xf numFmtId="0" fontId="2" fillId="0" borderId="12" xfId="0" applyFont="1" applyBorder="1" applyAlignment="1">
      <alignment/>
    </xf>
    <xf numFmtId="0" fontId="2" fillId="0" borderId="12" xfId="0" applyFont="1" applyBorder="1" applyAlignment="1">
      <alignment horizontal="right" vertical="center"/>
    </xf>
    <xf numFmtId="0" fontId="2" fillId="0" borderId="56" xfId="0" applyFont="1" applyBorder="1" applyAlignment="1">
      <alignment/>
    </xf>
    <xf numFmtId="0" fontId="2" fillId="0" borderId="57" xfId="0" applyFont="1" applyBorder="1" applyAlignment="1">
      <alignment/>
    </xf>
    <xf numFmtId="0" fontId="6" fillId="0" borderId="12" xfId="0" applyFont="1" applyBorder="1" applyAlignment="1">
      <alignment/>
    </xf>
    <xf numFmtId="32" fontId="2" fillId="0" borderId="12" xfId="0" applyNumberFormat="1" applyFont="1" applyBorder="1" applyAlignment="1">
      <alignment horizontal="center"/>
    </xf>
    <xf numFmtId="21" fontId="6" fillId="0" borderId="12" xfId="0" applyNumberFormat="1" applyFont="1" applyBorder="1" applyAlignment="1">
      <alignment/>
    </xf>
    <xf numFmtId="32" fontId="2" fillId="0" borderId="12" xfId="0" applyNumberFormat="1" applyFont="1" applyBorder="1" applyAlignment="1">
      <alignment/>
    </xf>
    <xf numFmtId="0" fontId="0" fillId="0" borderId="12" xfId="0" applyBorder="1" applyAlignment="1">
      <alignment/>
    </xf>
    <xf numFmtId="0" fontId="41" fillId="0" borderId="0" xfId="0" applyFont="1" applyAlignment="1">
      <alignment/>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98" xfId="0" applyFont="1" applyBorder="1" applyAlignment="1">
      <alignment vertical="center"/>
    </xf>
    <xf numFmtId="0" fontId="6" fillId="0" borderId="22"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87" xfId="0" applyFont="1" applyBorder="1" applyAlignment="1">
      <alignment vertical="center"/>
    </xf>
    <xf numFmtId="0" fontId="6" fillId="0" borderId="87" xfId="0" applyFont="1" applyBorder="1" applyAlignment="1">
      <alignment horizontal="center" vertical="center"/>
    </xf>
    <xf numFmtId="0" fontId="0" fillId="0" borderId="99" xfId="0" applyBorder="1" applyAlignment="1">
      <alignment horizontal="right" vertical="center"/>
    </xf>
    <xf numFmtId="0" fontId="0" fillId="0" borderId="100" xfId="0" applyBorder="1" applyAlignment="1">
      <alignment horizontal="center" vertical="center" shrinkToFit="1"/>
    </xf>
    <xf numFmtId="0" fontId="0" fillId="0" borderId="0" xfId="0" applyBorder="1" applyAlignment="1">
      <alignment horizontal="center" vertical="center" shrinkToFit="1"/>
    </xf>
    <xf numFmtId="0" fontId="6" fillId="0" borderId="12" xfId="0" applyFont="1" applyFill="1" applyBorder="1" applyAlignment="1">
      <alignment vertical="center"/>
    </xf>
    <xf numFmtId="0" fontId="6" fillId="0" borderId="33" xfId="0" applyFont="1" applyBorder="1" applyAlignment="1">
      <alignment vertical="center"/>
    </xf>
    <xf numFmtId="0" fontId="0" fillId="0" borderId="58" xfId="0" applyBorder="1" applyAlignment="1">
      <alignment horizontal="center" vertical="center"/>
    </xf>
    <xf numFmtId="0" fontId="0" fillId="0" borderId="28" xfId="0" applyBorder="1" applyAlignment="1">
      <alignment horizontal="center" vertical="center"/>
    </xf>
    <xf numFmtId="0" fontId="0" fillId="0" borderId="97" xfId="0" applyBorder="1" applyAlignment="1">
      <alignment horizontal="center" vertical="center"/>
    </xf>
    <xf numFmtId="0" fontId="0" fillId="0" borderId="97" xfId="0" applyBorder="1" applyAlignment="1">
      <alignment horizontal="center" vertical="center" textRotation="255"/>
    </xf>
    <xf numFmtId="0" fontId="0" fillId="0" borderId="97" xfId="0" applyBorder="1" applyAlignment="1">
      <alignment horizontal="center" vertical="center" textRotation="255" shrinkToFit="1"/>
    </xf>
    <xf numFmtId="0" fontId="0" fillId="0" borderId="71" xfId="0" applyBorder="1" applyAlignment="1">
      <alignment vertical="center"/>
    </xf>
    <xf numFmtId="6" fontId="28" fillId="0" borderId="0" xfId="0" applyNumberFormat="1" applyFont="1" applyBorder="1" applyAlignment="1">
      <alignment vertical="center"/>
    </xf>
    <xf numFmtId="0" fontId="0" fillId="0" borderId="36" xfId="0" applyBorder="1" applyAlignment="1">
      <alignment horizontal="center" vertical="center" textRotation="255"/>
    </xf>
    <xf numFmtId="0" fontId="0" fillId="0" borderId="30" xfId="0" applyBorder="1" applyAlignment="1">
      <alignment horizontal="left" vertical="center"/>
    </xf>
    <xf numFmtId="0" fontId="0" fillId="0" borderId="101" xfId="0" applyBorder="1" applyAlignment="1">
      <alignment horizontal="right" vertical="center"/>
    </xf>
    <xf numFmtId="0" fontId="0" fillId="0" borderId="102" xfId="0" applyBorder="1" applyAlignment="1">
      <alignment horizontal="right" vertical="center"/>
    </xf>
    <xf numFmtId="0" fontId="0" fillId="0" borderId="103" xfId="0" applyBorder="1" applyAlignment="1">
      <alignment horizontal="right" vertical="center"/>
    </xf>
    <xf numFmtId="0" fontId="0" fillId="0" borderId="104" xfId="0" applyBorder="1" applyAlignment="1">
      <alignment horizontal="right" vertical="center"/>
    </xf>
    <xf numFmtId="6" fontId="0" fillId="0" borderId="31" xfId="58" applyFont="1" applyBorder="1" applyAlignment="1">
      <alignment vertical="center"/>
    </xf>
    <xf numFmtId="0" fontId="0" fillId="0" borderId="102" xfId="0" applyBorder="1" applyAlignment="1">
      <alignment vertical="center"/>
    </xf>
    <xf numFmtId="6" fontId="0" fillId="0" borderId="103" xfId="58" applyFont="1" applyBorder="1" applyAlignment="1">
      <alignment vertical="center"/>
    </xf>
    <xf numFmtId="6" fontId="0" fillId="0" borderId="54" xfId="58" applyFont="1" applyBorder="1" applyAlignment="1">
      <alignment vertical="center"/>
    </xf>
    <xf numFmtId="6" fontId="0" fillId="0" borderId="36" xfId="0" applyNumberFormat="1" applyBorder="1" applyAlignment="1">
      <alignment vertical="center"/>
    </xf>
    <xf numFmtId="6" fontId="28" fillId="0" borderId="105" xfId="0" applyNumberFormat="1" applyFont="1" applyBorder="1" applyAlignment="1">
      <alignment vertical="center"/>
    </xf>
    <xf numFmtId="0" fontId="6" fillId="0" borderId="106" xfId="0" applyFont="1" applyBorder="1" applyAlignment="1">
      <alignment horizontal="center" vertical="center"/>
    </xf>
    <xf numFmtId="0" fontId="6" fillId="0" borderId="104" xfId="0" applyFont="1" applyBorder="1" applyAlignment="1">
      <alignment horizontal="center" vertical="center"/>
    </xf>
    <xf numFmtId="0" fontId="6" fillId="0" borderId="104" xfId="0" applyFont="1" applyBorder="1" applyAlignment="1">
      <alignment vertical="center"/>
    </xf>
    <xf numFmtId="0" fontId="14" fillId="0" borderId="0" xfId="0" applyFont="1" applyFill="1" applyBorder="1" applyAlignment="1">
      <alignment vertical="center"/>
    </xf>
    <xf numFmtId="0" fontId="43" fillId="0" borderId="0" xfId="0" applyFont="1" applyFill="1" applyBorder="1" applyAlignment="1">
      <alignment vertical="center"/>
    </xf>
    <xf numFmtId="0" fontId="0" fillId="0" borderId="96" xfId="0" applyBorder="1" applyAlignment="1">
      <alignment horizontal="right" vertical="center"/>
    </xf>
    <xf numFmtId="0" fontId="0" fillId="0" borderId="107" xfId="0" applyBorder="1" applyAlignment="1">
      <alignment horizontal="center" vertical="center" shrinkToFit="1"/>
    </xf>
    <xf numFmtId="0" fontId="6" fillId="0" borderId="87" xfId="0" applyFont="1" applyFill="1" applyBorder="1" applyAlignment="1">
      <alignment vertical="center"/>
    </xf>
    <xf numFmtId="0" fontId="0" fillId="0" borderId="108" xfId="0"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right" vertical="center"/>
    </xf>
    <xf numFmtId="0" fontId="6" fillId="0" borderId="31" xfId="0" applyFont="1" applyBorder="1" applyAlignment="1">
      <alignment vertical="center"/>
    </xf>
    <xf numFmtId="0" fontId="6" fillId="0" borderId="105" xfId="0" applyFont="1" applyFill="1" applyBorder="1" applyAlignment="1">
      <alignment vertical="center"/>
    </xf>
    <xf numFmtId="0" fontId="6" fillId="0" borderId="109" xfId="0" applyFont="1" applyFill="1" applyBorder="1" applyAlignment="1">
      <alignment vertical="center"/>
    </xf>
    <xf numFmtId="0" fontId="6" fillId="0" borderId="91" xfId="0" applyFont="1" applyBorder="1" applyAlignment="1">
      <alignment horizontal="center" vertical="center"/>
    </xf>
    <xf numFmtId="0" fontId="0" fillId="0" borderId="110" xfId="0" applyBorder="1" applyAlignment="1">
      <alignment vertical="center"/>
    </xf>
    <xf numFmtId="0" fontId="6" fillId="0" borderId="33" xfId="0" applyFont="1" applyBorder="1" applyAlignment="1">
      <alignment horizontal="center" vertical="center"/>
    </xf>
    <xf numFmtId="0" fontId="6" fillId="0" borderId="33" xfId="0" applyFont="1" applyFill="1" applyBorder="1" applyAlignment="1">
      <alignment vertical="center"/>
    </xf>
    <xf numFmtId="0" fontId="6" fillId="0" borderId="30" xfId="0" applyFont="1" applyBorder="1" applyAlignment="1">
      <alignment horizontal="center" vertical="center"/>
    </xf>
    <xf numFmtId="0" fontId="6" fillId="0" borderId="106" xfId="0" applyFont="1" applyFill="1" applyBorder="1" applyAlignment="1">
      <alignment vertical="center"/>
    </xf>
    <xf numFmtId="0" fontId="6" fillId="0" borderId="111" xfId="0" applyFont="1" applyFill="1" applyBorder="1" applyAlignment="1">
      <alignment vertical="center"/>
    </xf>
    <xf numFmtId="0" fontId="6" fillId="0" borderId="112" xfId="0" applyFont="1" applyFill="1" applyBorder="1" applyAlignment="1">
      <alignment vertical="center"/>
    </xf>
    <xf numFmtId="0" fontId="6" fillId="0" borderId="113" xfId="0" applyFont="1" applyFill="1" applyBorder="1" applyAlignment="1">
      <alignment vertical="center"/>
    </xf>
    <xf numFmtId="0" fontId="0" fillId="0" borderId="0" xfId="0" applyFill="1" applyAlignment="1">
      <alignment vertical="center"/>
    </xf>
    <xf numFmtId="0" fontId="0" fillId="21" borderId="0" xfId="0" applyFill="1" applyAlignment="1">
      <alignment/>
    </xf>
    <xf numFmtId="0" fontId="0" fillId="3" borderId="16" xfId="0" applyFill="1" applyBorder="1" applyAlignment="1">
      <alignment horizontal="center" vertical="center" textRotation="255"/>
    </xf>
    <xf numFmtId="0" fontId="0" fillId="3" borderId="17" xfId="0" applyFill="1" applyBorder="1" applyAlignment="1">
      <alignment horizontal="center" vertical="center" textRotation="255"/>
    </xf>
    <xf numFmtId="0" fontId="14" fillId="15" borderId="12" xfId="0" applyFont="1" applyFill="1" applyBorder="1" applyAlignment="1">
      <alignment vertical="center"/>
    </xf>
    <xf numFmtId="0" fontId="16" fillId="3" borderId="0" xfId="0" applyFont="1" applyFill="1" applyBorder="1" applyAlignment="1">
      <alignment vertical="center"/>
    </xf>
    <xf numFmtId="0" fontId="17" fillId="3" borderId="0" xfId="0" applyFont="1" applyFill="1" applyBorder="1" applyAlignment="1">
      <alignment vertical="center"/>
    </xf>
    <xf numFmtId="0" fontId="16" fillId="3" borderId="0" xfId="0" applyFont="1" applyFill="1" applyAlignment="1">
      <alignment vertical="center"/>
    </xf>
    <xf numFmtId="0" fontId="18" fillId="3" borderId="0" xfId="0" applyFont="1" applyFill="1" applyBorder="1" applyAlignment="1">
      <alignment vertical="center"/>
    </xf>
    <xf numFmtId="0" fontId="17" fillId="26" borderId="0" xfId="0" applyFont="1" applyFill="1" applyBorder="1" applyAlignment="1">
      <alignment vertical="center"/>
    </xf>
    <xf numFmtId="0" fontId="16" fillId="26" borderId="0" xfId="0" applyFont="1" applyFill="1" applyBorder="1" applyAlignment="1">
      <alignment vertical="center"/>
    </xf>
    <xf numFmtId="0" fontId="16" fillId="26" borderId="0" xfId="0" applyFont="1" applyFill="1" applyAlignment="1">
      <alignment vertical="center"/>
    </xf>
    <xf numFmtId="0" fontId="18" fillId="26" borderId="0" xfId="0" applyFont="1" applyFill="1" applyBorder="1" applyAlignment="1">
      <alignment horizontal="left" vertical="center"/>
    </xf>
    <xf numFmtId="0" fontId="16" fillId="26" borderId="105" xfId="0" applyFont="1" applyFill="1" applyBorder="1" applyAlignment="1">
      <alignment vertical="center"/>
    </xf>
    <xf numFmtId="0" fontId="14" fillId="24" borderId="12" xfId="0" applyFont="1" applyFill="1" applyBorder="1" applyAlignment="1">
      <alignment vertical="center"/>
    </xf>
    <xf numFmtId="0" fontId="14" fillId="24" borderId="84" xfId="0" applyFont="1" applyFill="1" applyBorder="1" applyAlignment="1">
      <alignment vertical="center"/>
    </xf>
    <xf numFmtId="0" fontId="14" fillId="24" borderId="87" xfId="0" applyFont="1" applyFill="1" applyBorder="1" applyAlignment="1">
      <alignment vertical="center"/>
    </xf>
    <xf numFmtId="0" fontId="14" fillId="24" borderId="106" xfId="0" applyFont="1" applyFill="1" applyBorder="1" applyAlignment="1">
      <alignment vertical="center"/>
    </xf>
    <xf numFmtId="0" fontId="14" fillId="24" borderId="77" xfId="0" applyFont="1" applyFill="1" applyBorder="1" applyAlignment="1">
      <alignment vertical="center"/>
    </xf>
    <xf numFmtId="0" fontId="14" fillId="24" borderId="111" xfId="0" applyFont="1" applyFill="1" applyBorder="1" applyAlignment="1">
      <alignment vertical="center"/>
    </xf>
    <xf numFmtId="0" fontId="14" fillId="24" borderId="114" xfId="0" applyFont="1" applyFill="1" applyBorder="1" applyAlignment="1">
      <alignment vertical="center"/>
    </xf>
    <xf numFmtId="0" fontId="14" fillId="24" borderId="33" xfId="0" applyFont="1" applyFill="1" applyBorder="1" applyAlignment="1">
      <alignment vertical="center"/>
    </xf>
    <xf numFmtId="0" fontId="14" fillId="24" borderId="88" xfId="0" applyFont="1" applyFill="1" applyBorder="1" applyAlignment="1">
      <alignment vertical="center"/>
    </xf>
    <xf numFmtId="0" fontId="14" fillId="24" borderId="115" xfId="0" applyFont="1" applyFill="1" applyBorder="1" applyAlignment="1">
      <alignment vertical="center"/>
    </xf>
    <xf numFmtId="0" fontId="14" fillId="25" borderId="11" xfId="0" applyFont="1" applyFill="1" applyBorder="1" applyAlignment="1">
      <alignment vertical="center"/>
    </xf>
    <xf numFmtId="0" fontId="14" fillId="24" borderId="21" xfId="0" applyFont="1" applyFill="1" applyBorder="1" applyAlignment="1">
      <alignment vertical="center"/>
    </xf>
    <xf numFmtId="0" fontId="14" fillId="24" borderId="110" xfId="0" applyFont="1" applyFill="1" applyBorder="1" applyAlignment="1">
      <alignment vertical="center"/>
    </xf>
    <xf numFmtId="0" fontId="14" fillId="25" borderId="17" xfId="0" applyFont="1" applyFill="1" applyBorder="1" applyAlignment="1">
      <alignment vertical="center"/>
    </xf>
    <xf numFmtId="0" fontId="14" fillId="25" borderId="116" xfId="0" applyFont="1" applyFill="1" applyBorder="1" applyAlignment="1">
      <alignment vertical="center"/>
    </xf>
    <xf numFmtId="0" fontId="14" fillId="25" borderId="47" xfId="0" applyFont="1" applyFill="1" applyBorder="1" applyAlignment="1">
      <alignment vertical="center"/>
    </xf>
    <xf numFmtId="0" fontId="14" fillId="25" borderId="115" xfId="0" applyFont="1" applyFill="1" applyBorder="1" applyAlignment="1">
      <alignment vertical="center"/>
    </xf>
    <xf numFmtId="0" fontId="14" fillId="25" borderId="33" xfId="0" applyFont="1" applyFill="1" applyBorder="1" applyAlignment="1">
      <alignment vertical="center"/>
    </xf>
    <xf numFmtId="0" fontId="14" fillId="25" borderId="84" xfId="0" applyFont="1" applyFill="1" applyBorder="1" applyAlignment="1">
      <alignment vertical="center"/>
    </xf>
    <xf numFmtId="0" fontId="14" fillId="25" borderId="87" xfId="0" applyFont="1" applyFill="1" applyBorder="1" applyAlignment="1">
      <alignment vertical="center"/>
    </xf>
    <xf numFmtId="0" fontId="14" fillId="25" borderId="106" xfId="0" applyFont="1" applyFill="1" applyBorder="1" applyAlignment="1">
      <alignment vertical="center"/>
    </xf>
    <xf numFmtId="0" fontId="14" fillId="25" borderId="77" xfId="0" applyFont="1" applyFill="1" applyBorder="1" applyAlignment="1">
      <alignment vertical="center"/>
    </xf>
    <xf numFmtId="0" fontId="14" fillId="25" borderId="111" xfId="0" applyFont="1" applyFill="1" applyBorder="1" applyAlignment="1">
      <alignment vertical="center"/>
    </xf>
    <xf numFmtId="0" fontId="14" fillId="25" borderId="114" xfId="0" applyFont="1" applyFill="1" applyBorder="1" applyAlignment="1">
      <alignment vertical="center"/>
    </xf>
    <xf numFmtId="0" fontId="14" fillId="25" borderId="112" xfId="0" applyFont="1" applyFill="1" applyBorder="1" applyAlignment="1">
      <alignment vertical="center"/>
    </xf>
    <xf numFmtId="0" fontId="14" fillId="0" borderId="0" xfId="0" applyFont="1" applyFill="1" applyBorder="1" applyAlignment="1">
      <alignment horizontal="center" vertical="center"/>
    </xf>
    <xf numFmtId="0" fontId="14" fillId="25" borderId="98" xfId="0" applyFont="1" applyFill="1" applyBorder="1" applyAlignment="1">
      <alignment vertical="center"/>
    </xf>
    <xf numFmtId="0" fontId="14" fillId="10" borderId="84" xfId="0" applyFont="1" applyFill="1" applyBorder="1" applyAlignment="1">
      <alignment vertical="center"/>
    </xf>
    <xf numFmtId="0" fontId="14" fillId="10" borderId="87" xfId="0" applyFont="1" applyFill="1" applyBorder="1" applyAlignment="1">
      <alignment vertical="center"/>
    </xf>
    <xf numFmtId="0" fontId="14" fillId="10" borderId="106" xfId="0" applyFont="1" applyFill="1" applyBorder="1" applyAlignment="1">
      <alignment vertical="center"/>
    </xf>
    <xf numFmtId="0" fontId="14" fillId="10" borderId="114" xfId="0" applyFont="1" applyFill="1" applyBorder="1" applyAlignment="1">
      <alignment vertical="center"/>
    </xf>
    <xf numFmtId="0" fontId="14" fillId="10" borderId="33" xfId="0" applyFont="1" applyFill="1" applyBorder="1" applyAlignment="1">
      <alignment vertical="center"/>
    </xf>
    <xf numFmtId="0" fontId="14" fillId="10" borderId="112" xfId="0" applyFont="1" applyFill="1" applyBorder="1" applyAlignment="1">
      <alignment vertical="center"/>
    </xf>
    <xf numFmtId="0" fontId="14" fillId="10" borderId="47" xfId="0" applyFont="1" applyFill="1" applyBorder="1" applyAlignment="1">
      <alignment vertical="center"/>
    </xf>
    <xf numFmtId="0" fontId="14" fillId="10" borderId="115" xfId="0" applyFont="1" applyFill="1" applyBorder="1" applyAlignment="1">
      <alignment vertical="center"/>
    </xf>
    <xf numFmtId="0" fontId="14" fillId="10" borderId="117" xfId="0" applyFont="1" applyFill="1" applyBorder="1" applyAlignment="1">
      <alignment vertical="center"/>
    </xf>
    <xf numFmtId="0" fontId="14" fillId="24" borderId="11" xfId="0" applyFont="1" applyFill="1" applyBorder="1" applyAlignment="1">
      <alignment vertical="center"/>
    </xf>
    <xf numFmtId="0" fontId="14" fillId="24" borderId="117" xfId="0" applyFont="1" applyFill="1" applyBorder="1" applyAlignment="1">
      <alignment vertical="center"/>
    </xf>
    <xf numFmtId="0" fontId="14" fillId="0" borderId="19" xfId="0" applyFont="1" applyFill="1" applyBorder="1" applyAlignment="1">
      <alignment vertical="center"/>
    </xf>
    <xf numFmtId="0" fontId="14" fillId="24" borderId="47" xfId="0" applyFont="1" applyFill="1" applyBorder="1" applyAlignment="1">
      <alignment vertical="center"/>
    </xf>
    <xf numFmtId="0" fontId="14" fillId="24" borderId="18" xfId="0" applyFont="1" applyFill="1" applyBorder="1" applyAlignment="1">
      <alignment vertical="center"/>
    </xf>
    <xf numFmtId="0" fontId="14" fillId="24" borderId="38" xfId="0" applyFont="1" applyFill="1" applyBorder="1" applyAlignment="1">
      <alignment vertical="center"/>
    </xf>
    <xf numFmtId="0" fontId="14" fillId="24" borderId="33" xfId="0" applyFont="1" applyFill="1" applyBorder="1" applyAlignment="1">
      <alignment vertical="center" textRotation="255" shrinkToFit="1"/>
    </xf>
    <xf numFmtId="0" fontId="45" fillId="24" borderId="33" xfId="0" applyFont="1" applyFill="1" applyBorder="1" applyAlignment="1">
      <alignment vertical="center"/>
    </xf>
    <xf numFmtId="0" fontId="45" fillId="24" borderId="112" xfId="0" applyFont="1" applyFill="1" applyBorder="1" applyAlignment="1">
      <alignment vertical="center"/>
    </xf>
    <xf numFmtId="0" fontId="14" fillId="25" borderId="33" xfId="0" applyFont="1" applyFill="1" applyBorder="1" applyAlignment="1">
      <alignment vertical="center" textRotation="255" shrinkToFit="1"/>
    </xf>
    <xf numFmtId="0" fontId="45" fillId="25" borderId="33" xfId="0" applyFont="1" applyFill="1" applyBorder="1" applyAlignment="1">
      <alignment vertical="center"/>
    </xf>
    <xf numFmtId="0" fontId="45" fillId="25" borderId="112" xfId="0" applyFont="1" applyFill="1" applyBorder="1" applyAlignment="1">
      <alignment vertical="center"/>
    </xf>
    <xf numFmtId="0" fontId="14" fillId="10" borderId="77" xfId="0" applyFont="1" applyFill="1" applyBorder="1" applyAlignment="1">
      <alignment vertical="center"/>
    </xf>
    <xf numFmtId="0" fontId="14" fillId="10" borderId="111" xfId="0" applyFont="1" applyFill="1" applyBorder="1" applyAlignment="1">
      <alignment vertical="center"/>
    </xf>
    <xf numFmtId="0" fontId="14" fillId="10" borderId="33" xfId="0" applyFont="1" applyFill="1" applyBorder="1" applyAlignment="1">
      <alignment vertical="center" textRotation="255" shrinkToFit="1"/>
    </xf>
    <xf numFmtId="0" fontId="45" fillId="10" borderId="33" xfId="0" applyFont="1" applyFill="1" applyBorder="1" applyAlignment="1">
      <alignment vertical="center"/>
    </xf>
    <xf numFmtId="0" fontId="45" fillId="10" borderId="112" xfId="0" applyFont="1" applyFill="1" applyBorder="1" applyAlignment="1">
      <alignment vertical="center"/>
    </xf>
    <xf numFmtId="0" fontId="14" fillId="25" borderId="38" xfId="0" applyFont="1" applyFill="1" applyBorder="1" applyAlignment="1">
      <alignment vertical="center"/>
    </xf>
    <xf numFmtId="0" fontId="14" fillId="25" borderId="117" xfId="0" applyFont="1" applyFill="1" applyBorder="1" applyAlignment="1">
      <alignment vertical="center"/>
    </xf>
    <xf numFmtId="0" fontId="44" fillId="10" borderId="112" xfId="0" applyFont="1" applyFill="1" applyBorder="1" applyAlignment="1">
      <alignment vertical="center"/>
    </xf>
    <xf numFmtId="0" fontId="14" fillId="10" borderId="38" xfId="0" applyFont="1" applyFill="1" applyBorder="1" applyAlignment="1">
      <alignment vertical="center"/>
    </xf>
    <xf numFmtId="0" fontId="44" fillId="24" borderId="112" xfId="0" applyFont="1" applyFill="1" applyBorder="1" applyAlignment="1">
      <alignment vertical="center"/>
    </xf>
    <xf numFmtId="0" fontId="44" fillId="25" borderId="112" xfId="0" applyFont="1" applyFill="1" applyBorder="1" applyAlignment="1">
      <alignment vertical="center"/>
    </xf>
    <xf numFmtId="0" fontId="14" fillId="10" borderId="116" xfId="0" applyFont="1" applyFill="1" applyBorder="1" applyAlignment="1">
      <alignment vertical="center"/>
    </xf>
    <xf numFmtId="0" fontId="43" fillId="10" borderId="118" xfId="0" applyFont="1" applyFill="1" applyBorder="1" applyAlignment="1">
      <alignment vertical="center"/>
    </xf>
    <xf numFmtId="0" fontId="14" fillId="24" borderId="119" xfId="0" applyFont="1" applyFill="1" applyBorder="1" applyAlignment="1">
      <alignment vertical="center"/>
    </xf>
    <xf numFmtId="0" fontId="14" fillId="24" borderId="116" xfId="0" applyFont="1" applyFill="1" applyBorder="1" applyAlignment="1">
      <alignment vertical="center"/>
    </xf>
    <xf numFmtId="0" fontId="44" fillId="24" borderId="115" xfId="0" applyFont="1" applyFill="1" applyBorder="1" applyAlignment="1">
      <alignment vertical="center"/>
    </xf>
    <xf numFmtId="0" fontId="14" fillId="25" borderId="24" xfId="0" applyFont="1" applyFill="1" applyBorder="1" applyAlignment="1">
      <alignment vertical="center"/>
    </xf>
    <xf numFmtId="0" fontId="0" fillId="21" borderId="105" xfId="0" applyFill="1" applyBorder="1" applyAlignment="1">
      <alignment/>
    </xf>
    <xf numFmtId="0" fontId="0" fillId="21" borderId="0" xfId="0" applyFill="1" applyBorder="1" applyAlignment="1">
      <alignment/>
    </xf>
    <xf numFmtId="0" fontId="13" fillId="21" borderId="0" xfId="0" applyFont="1" applyFill="1" applyBorder="1" applyAlignment="1">
      <alignment vertical="center"/>
    </xf>
    <xf numFmtId="0" fontId="0" fillId="21" borderId="0" xfId="0" applyFont="1" applyFill="1" applyBorder="1" applyAlignment="1">
      <alignment horizontal="left" vertical="center"/>
    </xf>
    <xf numFmtId="0" fontId="0" fillId="21" borderId="0" xfId="0" applyFont="1" applyFill="1" applyBorder="1" applyAlignment="1">
      <alignment horizontal="center" vertical="center"/>
    </xf>
    <xf numFmtId="0" fontId="13" fillId="21" borderId="0" xfId="0" applyFont="1" applyFill="1" applyBorder="1" applyAlignment="1">
      <alignment horizontal="left" vertical="center"/>
    </xf>
    <xf numFmtId="0" fontId="11" fillId="21" borderId="0" xfId="0" applyFont="1" applyFill="1" applyBorder="1" applyAlignment="1">
      <alignment horizontal="center" vertical="center"/>
    </xf>
    <xf numFmtId="0" fontId="0" fillId="21" borderId="0" xfId="0" applyFill="1" applyBorder="1" applyAlignment="1">
      <alignment vertical="center"/>
    </xf>
    <xf numFmtId="0" fontId="52" fillId="25" borderId="84" xfId="0" applyFont="1" applyFill="1" applyBorder="1" applyAlignment="1">
      <alignment vertical="center"/>
    </xf>
    <xf numFmtId="0" fontId="0" fillId="25" borderId="77" xfId="0" applyFill="1" applyBorder="1" applyAlignment="1">
      <alignment/>
    </xf>
    <xf numFmtId="0" fontId="0" fillId="25" borderId="111" xfId="0" applyFill="1" applyBorder="1" applyAlignment="1">
      <alignment/>
    </xf>
    <xf numFmtId="0" fontId="0" fillId="25" borderId="114" xfId="0" applyFill="1" applyBorder="1" applyAlignment="1">
      <alignment/>
    </xf>
    <xf numFmtId="0" fontId="0" fillId="25" borderId="112" xfId="0" applyFill="1" applyBorder="1" applyAlignment="1">
      <alignment/>
    </xf>
    <xf numFmtId="0" fontId="0" fillId="24" borderId="77" xfId="0" applyFill="1" applyBorder="1" applyAlignment="1">
      <alignment/>
    </xf>
    <xf numFmtId="0" fontId="0" fillId="24" borderId="111" xfId="0" applyFill="1" applyBorder="1" applyAlignment="1">
      <alignment/>
    </xf>
    <xf numFmtId="0" fontId="0" fillId="24" borderId="114" xfId="0" applyFill="1" applyBorder="1" applyAlignment="1">
      <alignment/>
    </xf>
    <xf numFmtId="0" fontId="0" fillId="24" borderId="112" xfId="0" applyFill="1" applyBorder="1" applyAlignment="1">
      <alignment/>
    </xf>
    <xf numFmtId="0" fontId="44" fillId="10" borderId="87" xfId="0" applyFont="1" applyFill="1" applyBorder="1" applyAlignment="1">
      <alignment horizontal="center" vertical="center"/>
    </xf>
    <xf numFmtId="0" fontId="50" fillId="10" borderId="106" xfId="0" applyFont="1" applyFill="1" applyBorder="1" applyAlignment="1">
      <alignment horizontal="center" vertical="center"/>
    </xf>
    <xf numFmtId="0" fontId="50" fillId="25" borderId="46" xfId="0" applyFont="1" applyFill="1" applyBorder="1" applyAlignment="1">
      <alignment horizontal="center" vertical="center"/>
    </xf>
    <xf numFmtId="0" fontId="50" fillId="25" borderId="52" xfId="0" applyFont="1" applyFill="1" applyBorder="1" applyAlignment="1">
      <alignment horizontal="center" vertical="center"/>
    </xf>
    <xf numFmtId="0" fontId="14" fillId="10" borderId="88" xfId="0" applyFont="1" applyFill="1" applyBorder="1" applyAlignment="1">
      <alignment vertical="center"/>
    </xf>
    <xf numFmtId="0" fontId="11" fillId="10" borderId="97" xfId="0" applyFont="1" applyFill="1" applyBorder="1" applyAlignment="1">
      <alignment vertical="center"/>
    </xf>
    <xf numFmtId="0" fontId="14" fillId="24" borderId="24" xfId="0" applyFont="1" applyFill="1" applyBorder="1" applyAlignment="1">
      <alignment vertical="center"/>
    </xf>
    <xf numFmtId="0" fontId="14" fillId="24" borderId="98" xfId="0" applyFont="1" applyFill="1" applyBorder="1" applyAlignment="1">
      <alignment vertical="center"/>
    </xf>
    <xf numFmtId="0" fontId="14" fillId="24" borderId="120" xfId="0" applyFont="1" applyFill="1" applyBorder="1" applyAlignment="1">
      <alignment vertical="center"/>
    </xf>
    <xf numFmtId="0" fontId="14" fillId="24" borderId="112" xfId="0" applyFont="1" applyFill="1" applyBorder="1" applyAlignment="1">
      <alignment vertical="center"/>
    </xf>
    <xf numFmtId="0" fontId="43" fillId="25" borderId="121" xfId="0" applyFont="1" applyFill="1" applyBorder="1" applyAlignment="1">
      <alignment horizontal="center" vertical="center"/>
    </xf>
    <xf numFmtId="0" fontId="11" fillId="25" borderId="55" xfId="0" applyFont="1" applyFill="1" applyBorder="1" applyAlignment="1">
      <alignment horizontal="center" vertical="center"/>
    </xf>
    <xf numFmtId="0" fontId="14" fillId="24" borderId="122" xfId="0" applyFont="1" applyFill="1" applyBorder="1" applyAlignment="1">
      <alignment vertical="center"/>
    </xf>
    <xf numFmtId="0" fontId="43" fillId="24" borderId="84" xfId="0" applyFont="1" applyFill="1" applyBorder="1" applyAlignment="1">
      <alignment vertical="center"/>
    </xf>
    <xf numFmtId="0" fontId="11" fillId="24" borderId="87" xfId="0" applyFont="1" applyFill="1" applyBorder="1" applyAlignment="1">
      <alignment vertical="center"/>
    </xf>
    <xf numFmtId="0" fontId="11" fillId="24" borderId="106" xfId="0" applyFont="1" applyFill="1" applyBorder="1" applyAlignment="1">
      <alignment vertical="center"/>
    </xf>
    <xf numFmtId="0" fontId="44" fillId="25" borderId="106" xfId="0" applyFont="1" applyFill="1" applyBorder="1" applyAlignment="1">
      <alignment vertical="center"/>
    </xf>
    <xf numFmtId="0" fontId="43" fillId="10" borderId="119" xfId="0" applyFont="1" applyFill="1" applyBorder="1" applyAlignment="1">
      <alignment vertical="center"/>
    </xf>
    <xf numFmtId="0" fontId="14" fillId="10" borderId="110" xfId="0" applyFont="1" applyFill="1" applyBorder="1" applyAlignment="1">
      <alignment vertical="center"/>
    </xf>
    <xf numFmtId="0" fontId="46" fillId="25" borderId="87" xfId="0" applyFont="1" applyFill="1" applyBorder="1" applyAlignment="1">
      <alignment vertical="center"/>
    </xf>
    <xf numFmtId="0" fontId="43" fillId="24" borderId="87" xfId="0" applyFont="1" applyFill="1" applyBorder="1" applyAlignment="1">
      <alignment vertical="center"/>
    </xf>
    <xf numFmtId="0" fontId="14" fillId="10" borderId="30" xfId="0" applyFont="1" applyFill="1" applyBorder="1" applyAlignment="1">
      <alignment vertical="center"/>
    </xf>
    <xf numFmtId="0" fontId="44" fillId="10" borderId="120" xfId="0" applyFont="1" applyFill="1" applyBorder="1" applyAlignment="1">
      <alignment vertical="center"/>
    </xf>
    <xf numFmtId="0" fontId="14" fillId="24" borderId="15" xfId="0" applyFont="1" applyFill="1" applyBorder="1" applyAlignment="1">
      <alignment vertical="center"/>
    </xf>
    <xf numFmtId="0" fontId="14" fillId="7" borderId="120" xfId="0" applyFont="1" applyFill="1" applyBorder="1" applyAlignment="1">
      <alignment vertical="center"/>
    </xf>
    <xf numFmtId="0" fontId="0" fillId="0" borderId="0" xfId="0" applyFont="1" applyFill="1" applyAlignment="1">
      <alignment/>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58" xfId="0" applyBorder="1" applyAlignment="1">
      <alignment horizontal="center" vertical="center"/>
    </xf>
    <xf numFmtId="0" fontId="6" fillId="0" borderId="98" xfId="0" applyFont="1" applyBorder="1" applyAlignment="1">
      <alignment horizontal="center" vertical="center"/>
    </xf>
    <xf numFmtId="0" fontId="6" fillId="0" borderId="22" xfId="0" applyFont="1" applyBorder="1" applyAlignment="1">
      <alignment horizontal="center" vertical="center"/>
    </xf>
    <xf numFmtId="0" fontId="0" fillId="0" borderId="97" xfId="0" applyBorder="1" applyAlignment="1">
      <alignment horizontal="center" vertical="center" textRotation="255"/>
    </xf>
    <xf numFmtId="0" fontId="6" fillId="0" borderId="88" xfId="0" applyFont="1" applyBorder="1" applyAlignment="1">
      <alignment horizontal="center" vertical="center"/>
    </xf>
    <xf numFmtId="0" fontId="0" fillId="0" borderId="23" xfId="0" applyBorder="1" applyAlignment="1">
      <alignment horizontal="center" vertical="center"/>
    </xf>
    <xf numFmtId="0" fontId="0" fillId="0" borderId="122" xfId="0" applyBorder="1" applyAlignment="1">
      <alignment horizontal="center" vertical="center"/>
    </xf>
    <xf numFmtId="0" fontId="0" fillId="0" borderId="97" xfId="0" applyBorder="1" applyAlignment="1">
      <alignment horizontal="center" vertical="center" textRotation="255" shrinkToFit="1"/>
    </xf>
    <xf numFmtId="0" fontId="0" fillId="0" borderId="28" xfId="0" applyBorder="1" applyAlignment="1">
      <alignment horizontal="center" vertical="center" textRotation="255"/>
    </xf>
    <xf numFmtId="0" fontId="6" fillId="0" borderId="24" xfId="0" applyFont="1" applyBorder="1" applyAlignment="1">
      <alignment horizontal="center" vertical="center" textRotation="255"/>
    </xf>
    <xf numFmtId="0" fontId="0" fillId="0" borderId="91" xfId="0" applyBorder="1" applyAlignment="1">
      <alignment horizontal="center" vertical="center" textRotation="255"/>
    </xf>
    <xf numFmtId="0" fontId="0" fillId="0" borderId="30" xfId="0" applyBorder="1" applyAlignment="1">
      <alignment horizontal="center" vertical="center" textRotation="255"/>
    </xf>
    <xf numFmtId="176" fontId="0" fillId="0" borderId="0" xfId="0" applyNumberFormat="1" applyFont="1" applyAlignment="1">
      <alignment horizontal="right"/>
    </xf>
    <xf numFmtId="0" fontId="5" fillId="0" borderId="50" xfId="0" applyFont="1" applyFill="1" applyBorder="1" applyAlignment="1">
      <alignment horizontal="center"/>
    </xf>
    <xf numFmtId="0" fontId="5" fillId="0" borderId="46" xfId="0" applyFont="1" applyFill="1" applyBorder="1" applyAlignment="1">
      <alignment horizontal="center"/>
    </xf>
    <xf numFmtId="0" fontId="5" fillId="0" borderId="58" xfId="0" applyFont="1" applyFill="1" applyBorder="1" applyAlignment="1">
      <alignment horizontal="center"/>
    </xf>
    <xf numFmtId="0" fontId="5" fillId="0" borderId="0" xfId="0" applyFont="1" applyFill="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Fill="1" applyAlignment="1">
      <alignment horizontal="center" vertical="center"/>
    </xf>
    <xf numFmtId="0" fontId="47" fillId="3" borderId="0" xfId="0" applyFont="1" applyFill="1" applyBorder="1" applyAlignment="1">
      <alignment horizontal="center"/>
    </xf>
    <xf numFmtId="0" fontId="4" fillId="0" borderId="0" xfId="0" applyFont="1" applyAlignment="1">
      <alignment horizontal="center"/>
    </xf>
    <xf numFmtId="0" fontId="48" fillId="26" borderId="0" xfId="0" applyFont="1" applyFill="1" applyBorder="1" applyAlignment="1">
      <alignment horizontal="center" vertical="center"/>
    </xf>
    <xf numFmtId="0" fontId="49" fillId="0" borderId="0" xfId="0" applyFont="1" applyAlignment="1">
      <alignment horizontal="center" vertical="center"/>
    </xf>
    <xf numFmtId="0" fontId="44" fillId="25" borderId="18" xfId="0" applyFont="1" applyFill="1" applyBorder="1" applyAlignment="1">
      <alignment vertical="center"/>
    </xf>
    <xf numFmtId="0" fontId="44" fillId="25" borderId="19" xfId="0" applyFont="1" applyFill="1" applyBorder="1" applyAlignment="1">
      <alignment vertical="center"/>
    </xf>
    <xf numFmtId="0" fontId="44" fillId="25" borderId="20" xfId="0" applyFont="1" applyFill="1" applyBorder="1" applyAlignment="1">
      <alignment vertical="center"/>
    </xf>
    <xf numFmtId="0" fontId="14" fillId="24" borderId="56" xfId="0" applyFont="1" applyFill="1" applyBorder="1" applyAlignment="1">
      <alignment horizontal="center" vertical="center"/>
    </xf>
    <xf numFmtId="0" fontId="14" fillId="24" borderId="10" xfId="0" applyFont="1" applyFill="1" applyBorder="1" applyAlignment="1">
      <alignment horizontal="center" vertical="center"/>
    </xf>
    <xf numFmtId="0" fontId="14" fillId="24" borderId="57" xfId="0" applyFont="1" applyFill="1" applyBorder="1" applyAlignment="1">
      <alignment horizontal="center" vertical="center"/>
    </xf>
    <xf numFmtId="0" fontId="14" fillId="25" borderId="56" xfId="0" applyFont="1" applyFill="1" applyBorder="1" applyAlignment="1">
      <alignment vertical="center"/>
    </xf>
    <xf numFmtId="0" fontId="14" fillId="25" borderId="10" xfId="0" applyFont="1" applyFill="1" applyBorder="1" applyAlignment="1">
      <alignment vertical="center"/>
    </xf>
    <xf numFmtId="0" fontId="14" fillId="25" borderId="57" xfId="0" applyFont="1" applyFill="1" applyBorder="1" applyAlignment="1">
      <alignment vertical="center"/>
    </xf>
    <xf numFmtId="0" fontId="44" fillId="10" borderId="18" xfId="0" applyFont="1" applyFill="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14" fillId="24" borderId="1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4" fillId="10" borderId="18" xfId="0" applyFont="1" applyFill="1" applyBorder="1" applyAlignment="1">
      <alignment horizontal="center" vertical="center"/>
    </xf>
    <xf numFmtId="0" fontId="50" fillId="0" borderId="19" xfId="0" applyFont="1" applyBorder="1" applyAlignment="1">
      <alignment horizontal="center" vertical="center"/>
    </xf>
    <xf numFmtId="0" fontId="50" fillId="0" borderId="23" xfId="0" applyFont="1" applyBorder="1" applyAlignment="1">
      <alignment horizontal="center" vertical="center"/>
    </xf>
    <xf numFmtId="0" fontId="50" fillId="0" borderId="122" xfId="0" applyFont="1" applyBorder="1" applyAlignment="1">
      <alignment horizontal="center" vertical="center"/>
    </xf>
    <xf numFmtId="0" fontId="14" fillId="25" borderId="88" xfId="0" applyFont="1" applyFill="1" applyBorder="1" applyAlignment="1">
      <alignment horizontal="center" vertical="center"/>
    </xf>
    <xf numFmtId="0" fontId="14" fillId="25" borderId="23" xfId="0" applyFont="1" applyFill="1" applyBorder="1" applyAlignment="1">
      <alignment horizontal="center" vertical="center"/>
    </xf>
    <xf numFmtId="0" fontId="14" fillId="25" borderId="122" xfId="0" applyFont="1" applyFill="1" applyBorder="1" applyAlignment="1">
      <alignment horizontal="center" vertical="center"/>
    </xf>
    <xf numFmtId="0" fontId="0" fillId="10" borderId="31" xfId="0" applyFont="1" applyFill="1" applyBorder="1" applyAlignment="1">
      <alignment horizontal="center" vertical="center"/>
    </xf>
    <xf numFmtId="0" fontId="0" fillId="10" borderId="105" xfId="0" applyFont="1" applyFill="1" applyBorder="1" applyAlignment="1">
      <alignment horizontal="center" vertical="center"/>
    </xf>
    <xf numFmtId="0" fontId="0" fillId="10" borderId="17" xfId="0" applyFont="1" applyFill="1" applyBorder="1" applyAlignment="1">
      <alignment horizontal="center" vertical="center"/>
    </xf>
    <xf numFmtId="0" fontId="14" fillId="25" borderId="56" xfId="0" applyFont="1" applyFill="1" applyBorder="1" applyAlignment="1">
      <alignment horizontal="center" vertical="center"/>
    </xf>
    <xf numFmtId="0" fontId="14" fillId="25" borderId="10" xfId="0" applyFont="1" applyFill="1" applyBorder="1" applyAlignment="1">
      <alignment horizontal="center" vertical="center"/>
    </xf>
    <xf numFmtId="0" fontId="14" fillId="25" borderId="57" xfId="0" applyFont="1" applyFill="1" applyBorder="1" applyAlignment="1">
      <alignment horizontal="center" vertical="center"/>
    </xf>
    <xf numFmtId="0" fontId="14" fillId="10" borderId="56" xfId="0" applyFont="1" applyFill="1" applyBorder="1" applyAlignment="1">
      <alignment horizontal="center" vertical="center"/>
    </xf>
    <xf numFmtId="0" fontId="14" fillId="10" borderId="10" xfId="0" applyFont="1" applyFill="1" applyBorder="1" applyAlignment="1">
      <alignment horizontal="center" vertical="center"/>
    </xf>
    <xf numFmtId="0" fontId="14" fillId="10" borderId="57" xfId="0" applyFont="1" applyFill="1" applyBorder="1" applyAlignment="1">
      <alignment horizontal="center" vertical="center"/>
    </xf>
    <xf numFmtId="0" fontId="14" fillId="24" borderId="18"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1" fillId="7" borderId="50" xfId="0" applyFont="1" applyFill="1" applyBorder="1" applyAlignment="1">
      <alignment vertical="center"/>
    </xf>
    <xf numFmtId="0" fontId="0" fillId="7" borderId="46" xfId="0" applyFont="1" applyFill="1" applyBorder="1" applyAlignment="1">
      <alignment vertical="center"/>
    </xf>
    <xf numFmtId="0" fontId="0" fillId="7" borderId="58" xfId="0" applyFont="1" applyFill="1" applyBorder="1" applyAlignment="1">
      <alignment vertical="center"/>
    </xf>
    <xf numFmtId="0" fontId="44" fillId="25" borderId="81" xfId="0" applyFont="1" applyFill="1" applyBorder="1" applyAlignment="1">
      <alignment horizontal="center" vertical="center"/>
    </xf>
    <xf numFmtId="0" fontId="44" fillId="25" borderId="46" xfId="0" applyFont="1" applyFill="1" applyBorder="1" applyAlignment="1">
      <alignment horizontal="center" vertical="center"/>
    </xf>
    <xf numFmtId="0" fontId="44" fillId="25" borderId="52" xfId="0" applyFont="1" applyFill="1" applyBorder="1" applyAlignment="1">
      <alignment horizontal="center" vertical="center"/>
    </xf>
    <xf numFmtId="0" fontId="44" fillId="24" borderId="81" xfId="0" applyFont="1" applyFill="1" applyBorder="1" applyAlignment="1">
      <alignment vertical="center"/>
    </xf>
    <xf numFmtId="0" fontId="44" fillId="24" borderId="46" xfId="0" applyFont="1" applyFill="1" applyBorder="1" applyAlignment="1">
      <alignment vertical="center"/>
    </xf>
    <xf numFmtId="0" fontId="44" fillId="24" borderId="52" xfId="0" applyFont="1" applyFill="1" applyBorder="1" applyAlignment="1">
      <alignment vertical="center"/>
    </xf>
    <xf numFmtId="0" fontId="14" fillId="15" borderId="56" xfId="0" applyFont="1" applyFill="1" applyBorder="1" applyAlignment="1">
      <alignment horizontal="center" vertical="center"/>
    </xf>
    <xf numFmtId="0" fontId="14" fillId="15" borderId="10" xfId="0" applyFont="1" applyFill="1" applyBorder="1" applyAlignment="1">
      <alignment horizontal="center" vertical="center"/>
    </xf>
    <xf numFmtId="0" fontId="14" fillId="15" borderId="57" xfId="0" applyFont="1" applyFill="1" applyBorder="1" applyAlignment="1">
      <alignment horizontal="center" vertical="center"/>
    </xf>
    <xf numFmtId="0" fontId="14" fillId="10" borderId="31" xfId="0" applyFont="1" applyFill="1" applyBorder="1" applyAlignment="1">
      <alignment horizontal="center" vertical="center"/>
    </xf>
    <xf numFmtId="0" fontId="14" fillId="10" borderId="46" xfId="0" applyFont="1" applyFill="1" applyBorder="1" applyAlignment="1">
      <alignment horizontal="center" vertical="center"/>
    </xf>
    <xf numFmtId="0" fontId="14" fillId="10" borderId="71" xfId="0" applyFont="1" applyFill="1" applyBorder="1" applyAlignment="1">
      <alignment horizontal="center" vertical="center"/>
    </xf>
    <xf numFmtId="0" fontId="14" fillId="10" borderId="123" xfId="0" applyFont="1" applyFill="1" applyBorder="1" applyAlignment="1">
      <alignment horizontal="center" vertical="center"/>
    </xf>
    <xf numFmtId="0" fontId="14" fillId="24" borderId="25" xfId="0" applyFont="1" applyFill="1" applyBorder="1" applyAlignment="1">
      <alignment horizontal="center" vertical="center"/>
    </xf>
    <xf numFmtId="0" fontId="0" fillId="24" borderId="71" xfId="0" applyFill="1" applyBorder="1" applyAlignment="1">
      <alignment horizontal="center" vertical="center"/>
    </xf>
    <xf numFmtId="0" fontId="0" fillId="24" borderId="123" xfId="0" applyFill="1" applyBorder="1" applyAlignment="1">
      <alignment horizontal="center" vertical="center"/>
    </xf>
    <xf numFmtId="0" fontId="14" fillId="25" borderId="25" xfId="0" applyFont="1" applyFill="1" applyBorder="1" applyAlignment="1">
      <alignment vertical="center" textRotation="255"/>
    </xf>
    <xf numFmtId="0" fontId="0" fillId="0" borderId="123" xfId="0" applyFont="1" applyBorder="1" applyAlignment="1">
      <alignment vertical="center" textRotation="255"/>
    </xf>
    <xf numFmtId="0" fontId="0" fillId="0" borderId="16" xfId="0" applyFont="1" applyBorder="1" applyAlignment="1">
      <alignment vertical="center" textRotation="255"/>
    </xf>
    <xf numFmtId="0" fontId="0" fillId="0" borderId="17" xfId="0" applyFont="1" applyBorder="1" applyAlignment="1">
      <alignment vertical="center" textRotation="255"/>
    </xf>
    <xf numFmtId="0" fontId="0" fillId="0" borderId="31" xfId="0" applyFont="1" applyBorder="1" applyAlignment="1">
      <alignment vertical="center" textRotation="255"/>
    </xf>
    <xf numFmtId="0" fontId="0" fillId="0" borderId="109" xfId="0" applyFont="1" applyBorder="1" applyAlignment="1">
      <alignment vertical="center" textRotation="255"/>
    </xf>
    <xf numFmtId="0" fontId="14" fillId="24" borderId="25" xfId="0" applyFont="1" applyFill="1" applyBorder="1" applyAlignment="1">
      <alignment vertical="center" textRotation="255"/>
    </xf>
    <xf numFmtId="0" fontId="0" fillId="0" borderId="123" xfId="0"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0" fillId="0" borderId="31" xfId="0" applyBorder="1" applyAlignment="1">
      <alignment vertical="center" textRotation="255"/>
    </xf>
    <xf numFmtId="0" fontId="0" fillId="0" borderId="109" xfId="0" applyBorder="1" applyAlignment="1">
      <alignment vertical="center" textRotation="255"/>
    </xf>
    <xf numFmtId="0" fontId="44" fillId="25" borderId="31" xfId="0" applyFont="1" applyFill="1" applyBorder="1" applyAlignment="1">
      <alignment vertical="center"/>
    </xf>
    <xf numFmtId="0" fontId="44" fillId="25" borderId="105" xfId="0" applyFont="1" applyFill="1" applyBorder="1" applyAlignment="1">
      <alignment vertical="center"/>
    </xf>
    <xf numFmtId="0" fontId="44" fillId="25" borderId="109" xfId="0" applyFont="1" applyFill="1" applyBorder="1" applyAlignment="1">
      <alignment vertical="center"/>
    </xf>
    <xf numFmtId="0" fontId="50" fillId="0" borderId="20" xfId="0" applyFont="1" applyBorder="1" applyAlignment="1">
      <alignment horizontal="center" vertical="center"/>
    </xf>
    <xf numFmtId="0" fontId="14" fillId="24" borderId="124" xfId="0" applyFont="1" applyFill="1" applyBorder="1" applyAlignment="1">
      <alignment horizontal="center" vertical="center"/>
    </xf>
    <xf numFmtId="0" fontId="14" fillId="24" borderId="125" xfId="0" applyFont="1" applyFill="1" applyBorder="1" applyAlignment="1">
      <alignment horizontal="center" vertical="center"/>
    </xf>
    <xf numFmtId="0" fontId="14" fillId="24" borderId="35" xfId="0" applyFont="1" applyFill="1" applyBorder="1" applyAlignment="1">
      <alignment horizontal="center" vertical="center"/>
    </xf>
    <xf numFmtId="0" fontId="14" fillId="25" borderId="124" xfId="0" applyFont="1" applyFill="1" applyBorder="1" applyAlignment="1">
      <alignment horizontal="center" vertical="center"/>
    </xf>
    <xf numFmtId="0" fontId="14" fillId="25" borderId="125" xfId="0" applyFont="1" applyFill="1" applyBorder="1" applyAlignment="1">
      <alignment horizontal="center" vertical="center"/>
    </xf>
    <xf numFmtId="0" fontId="14" fillId="25" borderId="35" xfId="0" applyFont="1" applyFill="1" applyBorder="1" applyAlignment="1">
      <alignment horizontal="center" vertical="center"/>
    </xf>
    <xf numFmtId="0" fontId="14" fillId="10" borderId="124" xfId="0" applyFont="1" applyFill="1" applyBorder="1" applyAlignment="1">
      <alignment horizontal="center" vertical="center"/>
    </xf>
    <xf numFmtId="0" fontId="14" fillId="10" borderId="125" xfId="0" applyFont="1" applyFill="1" applyBorder="1" applyAlignment="1">
      <alignment horizontal="center" vertical="center"/>
    </xf>
    <xf numFmtId="0" fontId="14" fillId="10" borderId="35" xfId="0" applyFont="1" applyFill="1" applyBorder="1" applyAlignment="1">
      <alignment horizontal="center" vertical="center"/>
    </xf>
    <xf numFmtId="0" fontId="14" fillId="24" borderId="31" xfId="0" applyFont="1" applyFill="1" applyBorder="1" applyAlignment="1">
      <alignment vertical="center"/>
    </xf>
    <xf numFmtId="0" fontId="0" fillId="0" borderId="105" xfId="0" applyBorder="1" applyAlignment="1">
      <alignment vertical="center"/>
    </xf>
    <xf numFmtId="0" fontId="0" fillId="0" borderId="109" xfId="0" applyBorder="1" applyAlignment="1">
      <alignment vertical="center"/>
    </xf>
    <xf numFmtId="0" fontId="14" fillId="25" borderId="31" xfId="0" applyFont="1" applyFill="1" applyBorder="1" applyAlignment="1">
      <alignment horizontal="center" vertical="center"/>
    </xf>
    <xf numFmtId="0" fontId="14" fillId="25" borderId="105" xfId="0" applyFont="1" applyFill="1" applyBorder="1" applyAlignment="1">
      <alignment horizontal="center" vertical="center"/>
    </xf>
    <xf numFmtId="0" fontId="14" fillId="25" borderId="109" xfId="0" applyFont="1" applyFill="1" applyBorder="1" applyAlignment="1">
      <alignment horizontal="center" vertical="center"/>
    </xf>
    <xf numFmtId="0" fontId="14" fillId="25" borderId="81" xfId="0" applyFont="1" applyFill="1" applyBorder="1" applyAlignment="1">
      <alignment horizontal="center" vertical="center"/>
    </xf>
    <xf numFmtId="0" fontId="14" fillId="25" borderId="46" xfId="0" applyFont="1" applyFill="1" applyBorder="1" applyAlignment="1">
      <alignment horizontal="center" vertical="center"/>
    </xf>
    <xf numFmtId="0" fontId="14" fillId="25" borderId="52" xfId="0" applyFont="1" applyFill="1" applyBorder="1" applyAlignment="1">
      <alignment horizontal="center" vertical="center"/>
    </xf>
    <xf numFmtId="0" fontId="14" fillId="24" borderId="81" xfId="0" applyFont="1" applyFill="1" applyBorder="1" applyAlignment="1">
      <alignment horizontal="center" vertical="center"/>
    </xf>
    <xf numFmtId="0" fontId="0" fillId="24" borderId="46" xfId="0" applyFill="1" applyBorder="1" applyAlignment="1">
      <alignment horizontal="center" vertical="center"/>
    </xf>
    <xf numFmtId="0" fontId="0" fillId="24" borderId="52" xfId="0" applyFill="1" applyBorder="1" applyAlignment="1">
      <alignment horizontal="center" vertical="center"/>
    </xf>
    <xf numFmtId="0" fontId="14" fillId="25" borderId="81" xfId="0" applyFont="1" applyFill="1" applyBorder="1" applyAlignment="1">
      <alignment vertical="center"/>
    </xf>
    <xf numFmtId="0" fontId="14" fillId="25" borderId="46" xfId="0" applyFont="1" applyFill="1" applyBorder="1" applyAlignment="1">
      <alignment vertical="center"/>
    </xf>
    <xf numFmtId="0" fontId="14" fillId="25" borderId="52" xfId="0" applyFont="1" applyFill="1" applyBorder="1" applyAlignment="1">
      <alignment vertical="center"/>
    </xf>
    <xf numFmtId="0" fontId="14" fillId="24" borderId="16" xfId="0" applyFont="1" applyFill="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10" borderId="81" xfId="0" applyFont="1" applyFill="1" applyBorder="1" applyAlignment="1">
      <alignment horizontal="center" vertical="center"/>
    </xf>
    <xf numFmtId="0" fontId="0" fillId="10" borderId="46" xfId="0" applyFont="1" applyFill="1" applyBorder="1" applyAlignment="1">
      <alignment horizontal="center" vertical="center"/>
    </xf>
    <xf numFmtId="0" fontId="0" fillId="10" borderId="52" xfId="0" applyFont="1" applyFill="1" applyBorder="1" applyAlignment="1">
      <alignment horizontal="center" vertical="center"/>
    </xf>
    <xf numFmtId="0" fontId="51" fillId="24" borderId="81" xfId="0" applyFont="1" applyFill="1" applyBorder="1" applyAlignment="1">
      <alignment vertical="center"/>
    </xf>
    <xf numFmtId="0" fontId="51" fillId="24" borderId="46" xfId="0" applyFont="1" applyFill="1" applyBorder="1" applyAlignment="1">
      <alignment vertical="center"/>
    </xf>
    <xf numFmtId="0" fontId="51" fillId="24" borderId="52" xfId="0" applyFont="1" applyFill="1" applyBorder="1" applyAlignment="1">
      <alignment vertical="center"/>
    </xf>
    <xf numFmtId="0" fontId="14" fillId="10" borderId="81" xfId="0" applyFont="1" applyFill="1" applyBorder="1" applyAlignment="1">
      <alignment horizontal="center" vertical="center"/>
    </xf>
    <xf numFmtId="0" fontId="14" fillId="10" borderId="52" xfId="0" applyFont="1" applyFill="1" applyBorder="1" applyAlignment="1">
      <alignment horizontal="center" vertical="center"/>
    </xf>
    <xf numFmtId="0" fontId="3" fillId="0" borderId="0" xfId="0" applyFont="1" applyAlignment="1">
      <alignment horizontal="center"/>
    </xf>
    <xf numFmtId="0" fontId="0" fillId="5" borderId="0" xfId="0" applyFill="1" applyBorder="1" applyAlignment="1">
      <alignment horizontal="center" vertical="center"/>
    </xf>
    <xf numFmtId="0" fontId="0" fillId="3" borderId="14" xfId="0" applyFill="1" applyBorder="1" applyAlignment="1">
      <alignment horizontal="center"/>
    </xf>
    <xf numFmtId="0" fontId="0" fillId="3" borderId="15"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5" borderId="0" xfId="0" applyFill="1" applyAlignment="1">
      <alignment horizontal="center" vertical="center"/>
    </xf>
    <xf numFmtId="0" fontId="9" fillId="11" borderId="56" xfId="0" applyFont="1" applyFill="1" applyBorder="1" applyAlignment="1">
      <alignment horizontal="center" shrinkToFit="1"/>
    </xf>
    <xf numFmtId="0" fontId="9" fillId="11" borderId="10" xfId="0" applyFont="1" applyFill="1" applyBorder="1" applyAlignment="1">
      <alignment horizontal="center" shrinkToFit="1"/>
    </xf>
    <xf numFmtId="0" fontId="9" fillId="11" borderId="57" xfId="0" applyFont="1" applyFill="1" applyBorder="1" applyAlignment="1">
      <alignment horizontal="center" shrinkToFit="1"/>
    </xf>
    <xf numFmtId="0" fontId="0" fillId="21" borderId="13" xfId="0" applyFill="1" applyBorder="1" applyAlignment="1">
      <alignment horizontal="center"/>
    </xf>
    <xf numFmtId="0" fontId="0" fillId="21" borderId="14" xfId="0" applyFill="1" applyBorder="1" applyAlignment="1">
      <alignment horizontal="center"/>
    </xf>
    <xf numFmtId="0" fontId="0" fillId="21" borderId="15" xfId="0" applyFill="1" applyBorder="1" applyAlignment="1">
      <alignment horizontal="center"/>
    </xf>
    <xf numFmtId="0" fontId="0" fillId="21" borderId="18" xfId="0" applyFill="1" applyBorder="1" applyAlignment="1">
      <alignment horizontal="center"/>
    </xf>
    <xf numFmtId="0" fontId="0" fillId="21" borderId="19" xfId="0" applyFill="1" applyBorder="1" applyAlignment="1">
      <alignment horizontal="center"/>
    </xf>
    <xf numFmtId="0" fontId="0" fillId="21" borderId="20"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20" xfId="0" applyFill="1" applyBorder="1" applyAlignment="1">
      <alignment horizontal="center"/>
    </xf>
    <xf numFmtId="0" fontId="0" fillId="3" borderId="16" xfId="0" applyFill="1" applyBorder="1" applyAlignment="1">
      <alignment horizontal="center"/>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28" fillId="23" borderId="0" xfId="0" applyFont="1" applyFill="1" applyBorder="1" applyAlignment="1">
      <alignment horizontal="center" vertical="top" wrapText="1"/>
    </xf>
    <xf numFmtId="0" fontId="28" fillId="23" borderId="17" xfId="0" applyFont="1" applyFill="1" applyBorder="1" applyAlignment="1">
      <alignment horizontal="center" vertical="top" wrapText="1"/>
    </xf>
    <xf numFmtId="0" fontId="0" fillId="23" borderId="0" xfId="0" applyFill="1" applyBorder="1" applyAlignment="1">
      <alignment horizontal="center" vertical="center"/>
    </xf>
    <xf numFmtId="0" fontId="0" fillId="15" borderId="13" xfId="0" applyFill="1" applyBorder="1" applyAlignment="1">
      <alignment horizontal="center" wrapText="1"/>
    </xf>
    <xf numFmtId="0" fontId="0" fillId="15" borderId="14" xfId="0" applyFill="1" applyBorder="1" applyAlignment="1">
      <alignment horizontal="center"/>
    </xf>
    <xf numFmtId="0" fontId="0" fillId="15" borderId="15" xfId="0" applyFill="1" applyBorder="1" applyAlignment="1">
      <alignment horizontal="center"/>
    </xf>
    <xf numFmtId="0" fontId="0" fillId="15" borderId="18" xfId="0" applyFill="1" applyBorder="1" applyAlignment="1">
      <alignment horizontal="center"/>
    </xf>
    <xf numFmtId="0" fontId="0" fillId="15" borderId="19" xfId="0" applyFill="1" applyBorder="1" applyAlignment="1">
      <alignment horizontal="center"/>
    </xf>
    <xf numFmtId="0" fontId="0" fillId="15" borderId="20" xfId="0" applyFill="1" applyBorder="1" applyAlignment="1">
      <alignment horizontal="center"/>
    </xf>
    <xf numFmtId="0" fontId="0" fillId="3" borderId="16" xfId="0" applyFill="1" applyBorder="1" applyAlignment="1">
      <alignment horizontal="center" vertical="center" textRotation="255"/>
    </xf>
    <xf numFmtId="0" fontId="0" fillId="0" borderId="17" xfId="0" applyBorder="1" applyAlignment="1">
      <alignment horizontal="center" vertical="center" textRotation="255"/>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2" fillId="0" borderId="56" xfId="0" applyFont="1" applyBorder="1" applyAlignment="1">
      <alignment horizontal="center" vertical="center"/>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0" borderId="67" xfId="0" applyFont="1" applyBorder="1" applyAlignment="1">
      <alignment horizontal="center" vertical="center"/>
    </xf>
    <xf numFmtId="0" fontId="2" fillId="0" borderId="60"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ャレンジミート式次第・役員"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26</xdr:row>
      <xdr:rowOff>104775</xdr:rowOff>
    </xdr:from>
    <xdr:to>
      <xdr:col>5</xdr:col>
      <xdr:colOff>161925</xdr:colOff>
      <xdr:row>29</xdr:row>
      <xdr:rowOff>95250</xdr:rowOff>
    </xdr:to>
    <xdr:sp>
      <xdr:nvSpPr>
        <xdr:cNvPr id="1"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2"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
</a:t>
          </a:r>
          <a:r>
            <a:rPr lang="en-US" cap="none" sz="1200" b="0" i="0" u="none" baseline="0">
              <a:solidFill>
                <a:srgbClr val="000000"/>
              </a:solidFill>
              <a:latin typeface="ＭＳ Ｐゴシック"/>
              <a:ea typeface="ＭＳ Ｐゴシック"/>
              <a:cs typeface="ＭＳ Ｐゴシック"/>
            </a:rPr>
            <a:t>クラブ役員
</a:t>
          </a:r>
          <a:r>
            <a:rPr lang="en-US" cap="none" sz="1200" b="0" i="0" u="none" baseline="0">
              <a:solidFill>
                <a:srgbClr val="000000"/>
              </a:solidFill>
              <a:latin typeface="ＭＳ Ｐゴシック"/>
              <a:ea typeface="ＭＳ Ｐゴシック"/>
              <a:cs typeface="ＭＳ Ｐゴシック"/>
            </a:rPr>
            <a:t>クラブバス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4"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5"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西第１駐車場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：競輪場来場者
</a:t>
          </a:r>
          <a:r>
            <a:rPr lang="en-US" cap="none" sz="1800" b="0" i="0" u="none" baseline="0">
              <a:solidFill>
                <a:srgbClr val="000000"/>
              </a:solidFill>
              <a:latin typeface="ＭＳ Ｐゴシック"/>
              <a:ea typeface="ＭＳ Ｐゴシック"/>
              <a:cs typeface="ＭＳ Ｐゴシック"/>
            </a:rPr>
            <a:t>　優先</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7"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8"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9"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1"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2"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3"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4"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5"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6"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7"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18"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
</a:t>
          </a:r>
          <a:r>
            <a:rPr lang="en-US" cap="none" sz="1400" b="0" i="0" u="none" baseline="0">
              <a:solidFill>
                <a:srgbClr val="000000"/>
              </a:solidFill>
              <a:latin typeface="ＭＳ Ｐゴシック"/>
              <a:ea typeface="ＭＳ Ｐゴシック"/>
              <a:cs typeface="ＭＳ Ｐゴシック"/>
            </a:rPr>
            <a:t>駐車場
</a:t>
          </a:r>
          <a:r>
            <a:rPr lang="en-US" cap="none" sz="1400" b="0" i="0" u="none" baseline="0">
              <a:solidFill>
                <a:srgbClr val="000000"/>
              </a:solidFill>
              <a:latin typeface="ＭＳ Ｐゴシック"/>
              <a:ea typeface="ＭＳ Ｐゴシック"/>
              <a:cs typeface="ＭＳ Ｐゴシック"/>
            </a:rPr>
            <a:t>駐車できません。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9"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
</a:t>
          </a:r>
          <a:r>
            <a:rPr lang="en-US" cap="none" sz="1100" b="0" i="0" u="none" baseline="0">
              <a:solidFill>
                <a:srgbClr val="000000"/>
              </a:solidFill>
              <a:latin typeface="ＭＳ Ｐゴシック"/>
              <a:ea typeface="ＭＳ Ｐゴシック"/>
              <a:cs typeface="ＭＳ Ｐゴシック"/>
            </a:rPr>
            <a:t>面
</a:t>
          </a:r>
          <a:r>
            <a:rPr lang="en-US" cap="none" sz="1100" b="0" i="0" u="none" baseline="0">
              <a:solidFill>
                <a:srgbClr val="000000"/>
              </a:solidFill>
              <a:latin typeface="ＭＳ Ｐゴシック"/>
              <a:ea typeface="ＭＳ Ｐゴシック"/>
              <a:cs typeface="ＭＳ Ｐゴシック"/>
            </a:rPr>
            <a:t>入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20"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21"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22"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23"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24"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25"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26"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南側駐車場：駐車できます。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27"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
</a:t>
          </a:r>
          <a:r>
            <a:rPr lang="en-US" cap="none" sz="1800" b="0" i="0" u="none" baseline="0">
              <a:solidFill>
                <a:srgbClr val="000000"/>
              </a:solidFill>
              <a:latin typeface="ＭＳ Ｐゴシック"/>
              <a:ea typeface="ＭＳ Ｐゴシック"/>
              <a:cs typeface="ＭＳ Ｐゴシック"/>
            </a:rPr>
            <a:t>球場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28"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29"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30"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工事中：臨時駐車場ー１　
</a:t>
          </a:r>
          <a:r>
            <a:rPr lang="en-US" cap="none" sz="1600" b="0" i="0" u="none" baseline="0">
              <a:solidFill>
                <a:srgbClr val="339966"/>
              </a:solidFill>
              <a:latin typeface="ＭＳ Ｐゴシック"/>
              <a:ea typeface="ＭＳ Ｐゴシック"/>
              <a:cs typeface="ＭＳ Ｐゴシック"/>
            </a:rPr>
            <a:t>　　　駐車台数　４８７台</a:t>
          </a:r>
          <a:r>
            <a:rPr lang="en-US" cap="none" sz="1600" b="0" i="0" u="none" baseline="0">
              <a:solidFill>
                <a:srgbClr val="FF0000"/>
              </a:solidFill>
              <a:latin typeface="ＭＳ Ｐゴシック"/>
              <a:ea typeface="ＭＳ Ｐゴシック"/>
              <a:cs typeface="ＭＳ Ｐゴシック"/>
            </a:rPr>
            <a:t>（のうち約半数駐車可）</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31"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工事中：臨時駐車場ー２　</a:t>
          </a:r>
          <a:r>
            <a:rPr lang="en-US" cap="none" sz="1600" b="0" i="0" u="none" baseline="0">
              <a:solidFill>
                <a:srgbClr val="FF0000"/>
              </a:solidFill>
              <a:latin typeface="ＭＳ Ｐゴシック"/>
              <a:ea typeface="ＭＳ Ｐゴシック"/>
              <a:cs typeface="ＭＳ Ｐゴシック"/>
            </a:rPr>
            <a:t>使用不可</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駐車台数　４８６台
</a:t>
          </a:r>
        </a:p>
      </xdr:txBody>
    </xdr:sp>
    <xdr:clientData/>
  </xdr:twoCellAnchor>
  <xdr:twoCellAnchor>
    <xdr:from>
      <xdr:col>3</xdr:col>
      <xdr:colOff>161925</xdr:colOff>
      <xdr:row>26</xdr:row>
      <xdr:rowOff>104775</xdr:rowOff>
    </xdr:from>
    <xdr:to>
      <xdr:col>5</xdr:col>
      <xdr:colOff>161925</xdr:colOff>
      <xdr:row>29</xdr:row>
      <xdr:rowOff>95250</xdr:rowOff>
    </xdr:to>
    <xdr:sp>
      <xdr:nvSpPr>
        <xdr:cNvPr id="32"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33"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
</a:t>
          </a:r>
          <a:r>
            <a:rPr lang="en-US" cap="none" sz="1200" b="0" i="0" u="none" baseline="0">
              <a:solidFill>
                <a:srgbClr val="000000"/>
              </a:solidFill>
              <a:latin typeface="ＭＳ Ｐゴシック"/>
              <a:ea typeface="ＭＳ Ｐゴシック"/>
              <a:cs typeface="ＭＳ Ｐゴシック"/>
            </a:rPr>
            <a:t>クラブ役員
</a:t>
          </a:r>
          <a:r>
            <a:rPr lang="en-US" cap="none" sz="1200" b="0" i="0" u="none" baseline="0">
              <a:solidFill>
                <a:srgbClr val="000000"/>
              </a:solidFill>
              <a:latin typeface="ＭＳ Ｐゴシック"/>
              <a:ea typeface="ＭＳ Ｐゴシック"/>
              <a:cs typeface="ＭＳ Ｐゴシック"/>
            </a:rPr>
            <a:t>クラブバス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4"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35"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36"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37"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利用できます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38"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39"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40"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41"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42"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43"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44"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45"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46"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47"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48"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49"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
</a:t>
          </a:r>
          <a:r>
            <a:rPr lang="en-US" cap="none" sz="1400" b="0" i="0" u="none" baseline="0">
              <a:solidFill>
                <a:srgbClr val="000000"/>
              </a:solidFill>
              <a:latin typeface="ＭＳ Ｐゴシック"/>
              <a:ea typeface="ＭＳ Ｐゴシック"/>
              <a:cs typeface="ＭＳ Ｐゴシック"/>
            </a:rPr>
            <a:t>駐車場
</a:t>
          </a:r>
          <a:r>
            <a:rPr lang="en-US" cap="none" sz="1400" b="0" i="0" u="none" baseline="0">
              <a:solidFill>
                <a:srgbClr val="000000"/>
              </a:solidFill>
              <a:latin typeface="ＭＳ Ｐゴシック"/>
              <a:ea typeface="ＭＳ Ｐゴシック"/>
              <a:cs typeface="ＭＳ Ｐゴシック"/>
            </a:rPr>
            <a:t>駐車できません。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50"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
</a:t>
          </a:r>
          <a:r>
            <a:rPr lang="en-US" cap="none" sz="1100" b="0" i="0" u="none" baseline="0">
              <a:solidFill>
                <a:srgbClr val="000000"/>
              </a:solidFill>
              <a:latin typeface="ＭＳ Ｐゴシック"/>
              <a:ea typeface="ＭＳ Ｐゴシック"/>
              <a:cs typeface="ＭＳ Ｐゴシック"/>
            </a:rPr>
            <a:t>面
</a:t>
          </a:r>
          <a:r>
            <a:rPr lang="en-US" cap="none" sz="1100" b="0" i="0" u="none" baseline="0">
              <a:solidFill>
                <a:srgbClr val="000000"/>
              </a:solidFill>
              <a:latin typeface="ＭＳ Ｐゴシック"/>
              <a:ea typeface="ＭＳ Ｐゴシック"/>
              <a:cs typeface="ＭＳ Ｐゴシック"/>
            </a:rPr>
            <a:t>入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51"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52"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53"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54"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55"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56"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57"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南側駐車場：駐車できます。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58"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
</a:t>
          </a:r>
          <a:r>
            <a:rPr lang="en-US" cap="none" sz="1800" b="0" i="0" u="none" baseline="0">
              <a:solidFill>
                <a:srgbClr val="000000"/>
              </a:solidFill>
              <a:latin typeface="ＭＳ Ｐゴシック"/>
              <a:ea typeface="ＭＳ Ｐゴシック"/>
              <a:cs typeface="ＭＳ Ｐゴシック"/>
            </a:rPr>
            <a:t>球場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59"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60"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61"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臨時駐車場ー１
</a:t>
          </a:r>
          <a:r>
            <a:rPr lang="en-US" cap="none" sz="1600" b="0" i="0" u="none" baseline="0">
              <a:solidFill>
                <a:srgbClr val="339966"/>
              </a:solidFill>
              <a:latin typeface="ＭＳ Ｐゴシック"/>
              <a:ea typeface="ＭＳ Ｐゴシック"/>
              <a:cs typeface="ＭＳ Ｐゴシック"/>
            </a:rPr>
            <a:t>　　　　　　　　現在はありません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62"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臨時駐車場ー２
</a:t>
          </a:r>
          <a:r>
            <a:rPr lang="en-US" cap="none" sz="1600" b="0" i="0" u="none" baseline="0">
              <a:solidFill>
                <a:srgbClr val="339966"/>
              </a:solidFill>
              <a:latin typeface="ＭＳ Ｐゴシック"/>
              <a:ea typeface="ＭＳ Ｐゴシック"/>
              <a:cs typeface="ＭＳ Ｐゴシック"/>
            </a:rPr>
            <a:t>　　　　　　　　現在はありません
</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161925</xdr:colOff>
      <xdr:row>26</xdr:row>
      <xdr:rowOff>104775</xdr:rowOff>
    </xdr:from>
    <xdr:to>
      <xdr:col>5</xdr:col>
      <xdr:colOff>161925</xdr:colOff>
      <xdr:row>29</xdr:row>
      <xdr:rowOff>95250</xdr:rowOff>
    </xdr:to>
    <xdr:sp>
      <xdr:nvSpPr>
        <xdr:cNvPr id="63"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北第３駐車場：　
</a:t>
          </a:r>
          <a:r>
            <a:rPr lang="en-US" cap="none" sz="1100" b="0" i="0" u="none" baseline="0">
              <a:solidFill>
                <a:srgbClr val="FF00FF"/>
              </a:solidFill>
              <a:latin typeface="ＭＳ Ｐゴシック"/>
              <a:ea typeface="ＭＳ Ｐゴシック"/>
              <a:cs typeface="ＭＳ Ｐゴシック"/>
            </a:rPr>
            <a:t>マナーを守ってご使用下さい。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64"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
</a:t>
          </a:r>
          <a:r>
            <a:rPr lang="en-US" cap="none" sz="1200" b="0" i="0" u="none" baseline="0">
              <a:solidFill>
                <a:srgbClr val="000000"/>
              </a:solidFill>
              <a:latin typeface="ＭＳ Ｐゴシック"/>
              <a:ea typeface="ＭＳ Ｐゴシック"/>
              <a:cs typeface="ＭＳ Ｐゴシック"/>
            </a:rPr>
            <a:t>クラブ役員
</a:t>
          </a:r>
          <a:r>
            <a:rPr lang="en-US" cap="none" sz="1200" b="0" i="0" u="none" baseline="0">
              <a:solidFill>
                <a:srgbClr val="000000"/>
              </a:solidFill>
              <a:latin typeface="ＭＳ Ｐゴシック"/>
              <a:ea typeface="ＭＳ Ｐゴシック"/>
              <a:cs typeface="ＭＳ Ｐゴシック"/>
            </a:rPr>
            <a:t>クラブバス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65"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66"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67"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8"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利用できます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69"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70"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71"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72"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73"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74"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75"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76"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77"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78"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79"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80"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
</a:t>
          </a:r>
          <a:r>
            <a:rPr lang="en-US" cap="none" sz="1400" b="0" i="0" u="none" baseline="0">
              <a:solidFill>
                <a:srgbClr val="000000"/>
              </a:solidFill>
              <a:latin typeface="ＭＳ Ｐゴシック"/>
              <a:ea typeface="ＭＳ Ｐゴシック"/>
              <a:cs typeface="ＭＳ Ｐゴシック"/>
            </a:rPr>
            <a:t>駐車場
</a:t>
          </a:r>
          <a:r>
            <a:rPr lang="en-US" cap="none" sz="1400" b="0" i="0" u="none" baseline="0">
              <a:solidFill>
                <a:srgbClr val="000000"/>
              </a:solidFill>
              <a:latin typeface="ＭＳ Ｐゴシック"/>
              <a:ea typeface="ＭＳ Ｐゴシック"/>
              <a:cs typeface="ＭＳ Ｐゴシック"/>
            </a:rPr>
            <a:t>駐車できません。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81"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
</a:t>
          </a:r>
          <a:r>
            <a:rPr lang="en-US" cap="none" sz="1100" b="0" i="0" u="none" baseline="0">
              <a:solidFill>
                <a:srgbClr val="000000"/>
              </a:solidFill>
              <a:latin typeface="ＭＳ Ｐゴシック"/>
              <a:ea typeface="ＭＳ Ｐゴシック"/>
              <a:cs typeface="ＭＳ Ｐゴシック"/>
            </a:rPr>
            <a:t>面
</a:t>
          </a:r>
          <a:r>
            <a:rPr lang="en-US" cap="none" sz="1100" b="0" i="0" u="none" baseline="0">
              <a:solidFill>
                <a:srgbClr val="000000"/>
              </a:solidFill>
              <a:latin typeface="ＭＳ Ｐゴシック"/>
              <a:ea typeface="ＭＳ Ｐゴシック"/>
              <a:cs typeface="ＭＳ Ｐゴシック"/>
            </a:rPr>
            <a:t>入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82"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83"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84"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85"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86"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87"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88"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南側駐車場：駐車できます。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89"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
</a:t>
          </a:r>
          <a:r>
            <a:rPr lang="en-US" cap="none" sz="1800" b="0" i="0" u="none" baseline="0">
              <a:solidFill>
                <a:srgbClr val="000000"/>
              </a:solidFill>
              <a:latin typeface="ＭＳ Ｐゴシック"/>
              <a:ea typeface="ＭＳ Ｐゴシック"/>
              <a:cs typeface="ＭＳ Ｐゴシック"/>
            </a:rPr>
            <a:t>球場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90"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91"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92"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93"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
</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161925</xdr:colOff>
      <xdr:row>26</xdr:row>
      <xdr:rowOff>104775</xdr:rowOff>
    </xdr:from>
    <xdr:to>
      <xdr:col>5</xdr:col>
      <xdr:colOff>161925</xdr:colOff>
      <xdr:row>29</xdr:row>
      <xdr:rowOff>95250</xdr:rowOff>
    </xdr:to>
    <xdr:sp>
      <xdr:nvSpPr>
        <xdr:cNvPr id="94"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駐車場
</a:t>
          </a:r>
          <a:r>
            <a:rPr lang="en-US" cap="none" sz="1100" b="0" i="0" u="none" baseline="0">
              <a:solidFill>
                <a:srgbClr val="000000"/>
              </a:solidFill>
              <a:latin typeface="ＭＳ Ｐゴシック"/>
              <a:ea typeface="ＭＳ Ｐゴシック"/>
              <a:cs typeface="ＭＳ Ｐゴシック"/>
            </a:rPr>
            <a:t>競技役員・クラブ引率者・クラブバス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95"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
</a:t>
          </a:r>
          <a:r>
            <a:rPr lang="en-US" cap="none" sz="1200" b="0" i="0" u="none" baseline="0">
              <a:solidFill>
                <a:srgbClr val="000000"/>
              </a:solidFill>
              <a:latin typeface="ＭＳ Ｐゴシック"/>
              <a:ea typeface="ＭＳ Ｐゴシック"/>
              <a:cs typeface="ＭＳ Ｐゴシック"/>
            </a:rPr>
            <a:t>競技役員
</a:t>
          </a:r>
          <a:r>
            <a:rPr lang="en-US" cap="none" sz="1200" b="0" i="0" u="none" baseline="0">
              <a:solidFill>
                <a:srgbClr val="000000"/>
              </a:solidFill>
              <a:latin typeface="ＭＳ Ｐゴシック"/>
              <a:ea typeface="ＭＳ Ｐゴシック"/>
              <a:cs typeface="ＭＳ Ｐゴシック"/>
            </a:rPr>
            <a:t>クラブ引率者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96"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97"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98"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99"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西第１駐車場
</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利用できます
</a:t>
          </a:r>
          <a:r>
            <a:rPr lang="en-US" cap="none" sz="18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100"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101"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102"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3"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04"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05"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06"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07"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08"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09"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10"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111"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
</a:t>
          </a:r>
          <a:r>
            <a:rPr lang="en-US" cap="none" sz="1400" b="0" i="0" u="none" baseline="0">
              <a:solidFill>
                <a:srgbClr val="000000"/>
              </a:solidFill>
              <a:latin typeface="ＭＳ Ｐゴシック"/>
              <a:ea typeface="ＭＳ Ｐゴシック"/>
              <a:cs typeface="ＭＳ Ｐゴシック"/>
            </a:rPr>
            <a:t>駐車場
</a:t>
          </a:r>
          <a:r>
            <a:rPr lang="en-US" cap="none" sz="1400" b="0" i="0" u="none" baseline="0">
              <a:solidFill>
                <a:srgbClr val="000000"/>
              </a:solidFill>
              <a:latin typeface="ＭＳ Ｐゴシック"/>
              <a:ea typeface="ＭＳ Ｐゴシック"/>
              <a:cs typeface="ＭＳ Ｐゴシック"/>
            </a:rPr>
            <a:t>駐車できません。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12"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
</a:t>
          </a:r>
          <a:r>
            <a:rPr lang="en-US" cap="none" sz="1100" b="0" i="0" u="none" baseline="0">
              <a:solidFill>
                <a:srgbClr val="000000"/>
              </a:solidFill>
              <a:latin typeface="ＭＳ Ｐゴシック"/>
              <a:ea typeface="ＭＳ Ｐゴシック"/>
              <a:cs typeface="ＭＳ Ｐゴシック"/>
            </a:rPr>
            <a:t>面
</a:t>
          </a:r>
          <a:r>
            <a:rPr lang="en-US" cap="none" sz="1100" b="0" i="0" u="none" baseline="0">
              <a:solidFill>
                <a:srgbClr val="000000"/>
              </a:solidFill>
              <a:latin typeface="ＭＳ Ｐゴシック"/>
              <a:ea typeface="ＭＳ Ｐゴシック"/>
              <a:cs typeface="ＭＳ Ｐゴシック"/>
            </a:rPr>
            <a:t>入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113"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114"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115"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116"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117"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118"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119"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南側駐車場：駐車できます。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120"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
</a:t>
          </a:r>
          <a:r>
            <a:rPr lang="en-US" cap="none" sz="1800" b="0" i="0" u="none" baseline="0">
              <a:solidFill>
                <a:srgbClr val="000000"/>
              </a:solidFill>
              <a:latin typeface="ＭＳ Ｐゴシック"/>
              <a:ea typeface="ＭＳ Ｐゴシック"/>
              <a:cs typeface="ＭＳ Ｐゴシック"/>
            </a:rPr>
            <a:t>球場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121"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122"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123"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高架下に駐車可です。（かなり広いです）</a:t>
          </a:r>
          <a:r>
            <a:rPr lang="en-US" cap="none" sz="1600" b="1"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124"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高架下に駐車可です。（かなり広いです）</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6</xdr:row>
      <xdr:rowOff>104775</xdr:rowOff>
    </xdr:from>
    <xdr:to>
      <xdr:col>6</xdr:col>
      <xdr:colOff>161925</xdr:colOff>
      <xdr:row>6</xdr:row>
      <xdr:rowOff>104775</xdr:rowOff>
    </xdr:to>
    <xdr:sp>
      <xdr:nvSpPr>
        <xdr:cNvPr id="1" name="Line 2"/>
        <xdr:cNvSpPr>
          <a:spLocks/>
        </xdr:cNvSpPr>
      </xdr:nvSpPr>
      <xdr:spPr>
        <a:xfrm>
          <a:off x="16573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xdr:row>
      <xdr:rowOff>104775</xdr:rowOff>
    </xdr:from>
    <xdr:to>
      <xdr:col>6</xdr:col>
      <xdr:colOff>161925</xdr:colOff>
      <xdr:row>7</xdr:row>
      <xdr:rowOff>104775</xdr:rowOff>
    </xdr:to>
    <xdr:sp>
      <xdr:nvSpPr>
        <xdr:cNvPr id="2" name="Line 8"/>
        <xdr:cNvSpPr>
          <a:spLocks/>
        </xdr:cNvSpPr>
      </xdr:nvSpPr>
      <xdr:spPr>
        <a:xfrm>
          <a:off x="1657350"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27</xdr:row>
      <xdr:rowOff>123825</xdr:rowOff>
    </xdr:from>
    <xdr:to>
      <xdr:col>59</xdr:col>
      <xdr:colOff>57150</xdr:colOff>
      <xdr:row>30</xdr:row>
      <xdr:rowOff>152400</xdr:rowOff>
    </xdr:to>
    <xdr:sp>
      <xdr:nvSpPr>
        <xdr:cNvPr id="3" name="AutoShape 1"/>
        <xdr:cNvSpPr>
          <a:spLocks/>
        </xdr:cNvSpPr>
      </xdr:nvSpPr>
      <xdr:spPr>
        <a:xfrm>
          <a:off x="8572500" y="6296025"/>
          <a:ext cx="1562100"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4" name="AutoShape 2"/>
        <xdr:cNvSpPr>
          <a:spLocks/>
        </xdr:cNvSpPr>
      </xdr:nvSpPr>
      <xdr:spPr>
        <a:xfrm>
          <a:off x="6457950" y="6191250"/>
          <a:ext cx="13620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5" name="Oval 3"/>
        <xdr:cNvSpPr>
          <a:spLocks/>
        </xdr:cNvSpPr>
      </xdr:nvSpPr>
      <xdr:spPr>
        <a:xfrm rot="663208">
          <a:off x="6953250" y="5543550"/>
          <a:ext cx="13239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4">
      <selection activeCell="E9" sqref="E9"/>
    </sheetView>
  </sheetViews>
  <sheetFormatPr defaultColWidth="9.00390625" defaultRowHeight="15" customHeight="1"/>
  <cols>
    <col min="1" max="1" width="1.37890625" style="0" customWidth="1"/>
    <col min="2" max="2" width="14.875" style="173" customWidth="1"/>
    <col min="6" max="6" width="3.25390625" style="0" customWidth="1"/>
    <col min="7" max="7" width="14.875" style="0" bestFit="1" customWidth="1"/>
    <col min="9" max="9" width="9.625" style="0" bestFit="1" customWidth="1"/>
    <col min="11" max="11" width="2.125" style="0" customWidth="1"/>
    <col min="12" max="12" width="15.875" style="0" customWidth="1"/>
  </cols>
  <sheetData>
    <row r="1" spans="1:11" ht="15" customHeight="1" thickBot="1">
      <c r="A1" s="22"/>
      <c r="B1" s="23"/>
      <c r="C1" s="449" t="s">
        <v>113</v>
      </c>
      <c r="D1" s="450"/>
      <c r="E1" s="450"/>
      <c r="F1" s="450"/>
      <c r="G1" s="451"/>
      <c r="H1" s="22"/>
      <c r="I1" s="22"/>
      <c r="J1" s="22"/>
      <c r="K1" s="22"/>
    </row>
    <row r="2" spans="1:11" ht="15" customHeight="1">
      <c r="A2" s="22"/>
      <c r="B2" s="23"/>
      <c r="C2" s="1" t="s">
        <v>114</v>
      </c>
      <c r="D2" s="22"/>
      <c r="E2" s="22"/>
      <c r="F2" s="22"/>
      <c r="G2" s="22"/>
      <c r="H2" s="22"/>
      <c r="I2" s="22"/>
      <c r="J2" s="22"/>
      <c r="K2" s="22"/>
    </row>
    <row r="3" spans="1:11" ht="15" customHeight="1">
      <c r="A3" s="22"/>
      <c r="B3" s="23"/>
      <c r="C3" s="22"/>
      <c r="D3" s="22"/>
      <c r="E3" s="22"/>
      <c r="F3" s="22"/>
      <c r="G3" s="22"/>
      <c r="H3" s="22"/>
      <c r="I3" s="22"/>
      <c r="J3" s="22"/>
      <c r="K3" s="22"/>
    </row>
    <row r="4" spans="1:15" ht="15" customHeight="1">
      <c r="A4" s="22"/>
      <c r="B4" s="147" t="s">
        <v>115</v>
      </c>
      <c r="C4" s="148" t="s">
        <v>116</v>
      </c>
      <c r="D4" s="148" t="s">
        <v>117</v>
      </c>
      <c r="E4" s="148" t="s">
        <v>118</v>
      </c>
      <c r="F4" s="22"/>
      <c r="G4" s="150" t="s">
        <v>119</v>
      </c>
      <c r="H4" s="148" t="s">
        <v>116</v>
      </c>
      <c r="I4" s="148" t="s">
        <v>117</v>
      </c>
      <c r="J4" s="148" t="s">
        <v>118</v>
      </c>
      <c r="K4" s="22"/>
      <c r="L4" s="150" t="s">
        <v>120</v>
      </c>
      <c r="M4" s="148" t="s">
        <v>116</v>
      </c>
      <c r="N4" s="148" t="s">
        <v>117</v>
      </c>
      <c r="O4" s="148" t="s">
        <v>118</v>
      </c>
    </row>
    <row r="5" spans="1:15" ht="15" customHeight="1">
      <c r="A5" s="22"/>
      <c r="B5" s="147" t="s">
        <v>34</v>
      </c>
      <c r="C5" s="151">
        <f>C17</f>
        <v>142</v>
      </c>
      <c r="D5" s="152">
        <f>+C5/C8</f>
        <v>0.2486865148861646</v>
      </c>
      <c r="E5" s="153">
        <f>+E8*D5</f>
        <v>89.52714535901926</v>
      </c>
      <c r="F5" s="22"/>
      <c r="G5" s="4" t="s">
        <v>37</v>
      </c>
      <c r="H5" s="154">
        <v>34</v>
      </c>
      <c r="I5" s="152">
        <f>+H5/H14</f>
        <v>0.14468085106382977</v>
      </c>
      <c r="J5" s="153">
        <f>+J$14*I5</f>
        <v>21.436077057793344</v>
      </c>
      <c r="K5" s="22"/>
      <c r="L5" s="4" t="s">
        <v>138</v>
      </c>
      <c r="M5" s="154">
        <v>34</v>
      </c>
      <c r="N5" s="152">
        <f>+M5/M13</f>
        <v>0.17525773195876287</v>
      </c>
      <c r="O5" s="153">
        <f>+O$13*N5</f>
        <v>21.436077057793344</v>
      </c>
    </row>
    <row r="6" spans="1:15" ht="15" customHeight="1">
      <c r="A6" s="22"/>
      <c r="B6" s="147" t="s">
        <v>119</v>
      </c>
      <c r="C6" s="151">
        <f>H14</f>
        <v>235</v>
      </c>
      <c r="D6" s="152">
        <f>+C6/C8</f>
        <v>0.4115586690017513</v>
      </c>
      <c r="E6" s="153">
        <f>+E8*D6</f>
        <v>148.16112084063047</v>
      </c>
      <c r="F6" s="22"/>
      <c r="G6" s="3" t="s">
        <v>159</v>
      </c>
      <c r="H6" s="154">
        <v>20</v>
      </c>
      <c r="I6" s="152">
        <f>+H6/H14</f>
        <v>0.0851063829787234</v>
      </c>
      <c r="J6" s="153">
        <v>36</v>
      </c>
      <c r="K6" s="22"/>
      <c r="L6" s="6" t="s">
        <v>128</v>
      </c>
      <c r="M6" s="154">
        <v>92</v>
      </c>
      <c r="N6" s="152">
        <f>+M6/M13</f>
        <v>0.4742268041237113</v>
      </c>
      <c r="O6" s="153">
        <f aca="true" t="shared" si="0" ref="O6:O12">+O$13*N6</f>
        <v>58.00350262697023</v>
      </c>
    </row>
    <row r="7" spans="1:15" ht="15" customHeight="1">
      <c r="A7" s="22"/>
      <c r="B7" s="147" t="s">
        <v>120</v>
      </c>
      <c r="C7" s="151">
        <f>M13</f>
        <v>194</v>
      </c>
      <c r="D7" s="152">
        <f>+C7/C8</f>
        <v>0.3397548161120841</v>
      </c>
      <c r="E7" s="153">
        <f>+E8*D7</f>
        <v>122.31173380035027</v>
      </c>
      <c r="F7" s="22"/>
      <c r="G7" s="3" t="s">
        <v>39</v>
      </c>
      <c r="H7" s="154">
        <v>60</v>
      </c>
      <c r="I7" s="152">
        <f>+H7/H14</f>
        <v>0.2553191489361702</v>
      </c>
      <c r="J7" s="153">
        <f aca="true" t="shared" si="1" ref="J7:J13">+J$14*I7</f>
        <v>37.82837127845884</v>
      </c>
      <c r="K7" s="22"/>
      <c r="L7" s="6" t="s">
        <v>46</v>
      </c>
      <c r="M7" s="154">
        <v>39</v>
      </c>
      <c r="N7" s="152">
        <f>+M7/M13</f>
        <v>0.20103092783505155</v>
      </c>
      <c r="O7" s="153">
        <f t="shared" si="0"/>
        <v>24.58844133099825</v>
      </c>
    </row>
    <row r="8" spans="1:15" ht="15" customHeight="1">
      <c r="A8" s="22"/>
      <c r="B8" s="155" t="s">
        <v>123</v>
      </c>
      <c r="C8" s="156">
        <f>SUM(C5:C7)</f>
        <v>571</v>
      </c>
      <c r="D8" s="157">
        <f>SUM(D5:D7)</f>
        <v>1</v>
      </c>
      <c r="E8" s="158">
        <v>360</v>
      </c>
      <c r="F8" s="22"/>
      <c r="G8" s="3" t="s">
        <v>40</v>
      </c>
      <c r="H8" s="154">
        <v>13</v>
      </c>
      <c r="I8" s="152">
        <f>+H8/H14</f>
        <v>0.05531914893617021</v>
      </c>
      <c r="J8" s="153">
        <f t="shared" si="1"/>
        <v>8.196147110332749</v>
      </c>
      <c r="K8" s="22"/>
      <c r="L8" s="6" t="s">
        <v>49</v>
      </c>
      <c r="M8" s="154">
        <v>19</v>
      </c>
      <c r="N8" s="152">
        <f>+M8/M13</f>
        <v>0.0979381443298969</v>
      </c>
      <c r="O8" s="153">
        <f t="shared" si="0"/>
        <v>11.978984238178635</v>
      </c>
    </row>
    <row r="9" spans="1:15" ht="15" customHeight="1">
      <c r="A9" s="22"/>
      <c r="B9" s="23"/>
      <c r="C9" s="22"/>
      <c r="D9" s="22"/>
      <c r="E9" s="22"/>
      <c r="F9" s="22"/>
      <c r="G9" s="3" t="s">
        <v>42</v>
      </c>
      <c r="H9" s="154">
        <v>41</v>
      </c>
      <c r="I9" s="152">
        <f>+H9/H14</f>
        <v>0.17446808510638298</v>
      </c>
      <c r="J9" s="153">
        <f t="shared" si="1"/>
        <v>25.84938704028021</v>
      </c>
      <c r="K9" s="22"/>
      <c r="L9" s="6" t="s">
        <v>162</v>
      </c>
      <c r="M9" s="154">
        <v>10</v>
      </c>
      <c r="N9" s="152">
        <f>+M9/M13</f>
        <v>0.05154639175257732</v>
      </c>
      <c r="O9" s="153">
        <f t="shared" si="0"/>
        <v>6.304728546409807</v>
      </c>
    </row>
    <row r="10" spans="1:15" ht="15" customHeight="1">
      <c r="A10" s="22"/>
      <c r="B10" s="147" t="s">
        <v>34</v>
      </c>
      <c r="C10" s="148" t="s">
        <v>116</v>
      </c>
      <c r="D10" s="148" t="s">
        <v>117</v>
      </c>
      <c r="E10" s="148" t="s">
        <v>118</v>
      </c>
      <c r="F10" s="22"/>
      <c r="G10" s="6" t="s">
        <v>43</v>
      </c>
      <c r="H10" s="154">
        <v>32</v>
      </c>
      <c r="I10" s="152">
        <f>+H10/H14</f>
        <v>0.13617021276595745</v>
      </c>
      <c r="J10" s="153">
        <f t="shared" si="1"/>
        <v>20.175131348511385</v>
      </c>
      <c r="K10" s="22"/>
      <c r="L10" s="232"/>
      <c r="M10" s="154"/>
      <c r="N10" s="152">
        <f>+M10/M13</f>
        <v>0</v>
      </c>
      <c r="O10" s="153">
        <f t="shared" si="0"/>
        <v>0</v>
      </c>
    </row>
    <row r="11" spans="1:15" ht="15" customHeight="1">
      <c r="A11" s="22"/>
      <c r="B11" s="6" t="s">
        <v>150</v>
      </c>
      <c r="C11" s="5">
        <v>6</v>
      </c>
      <c r="D11" s="152">
        <f>+C11/C17</f>
        <v>0.04225352112676056</v>
      </c>
      <c r="E11" s="153">
        <f aca="true" t="shared" si="2" ref="E11:E16">+E$17*D11</f>
        <v>3.782837127845884</v>
      </c>
      <c r="F11" s="22"/>
      <c r="G11" s="4" t="s">
        <v>133</v>
      </c>
      <c r="H11" s="154">
        <v>14</v>
      </c>
      <c r="I11" s="152">
        <f>+H11/H14</f>
        <v>0.059574468085106386</v>
      </c>
      <c r="J11" s="153">
        <f t="shared" si="1"/>
        <v>8.82661996497373</v>
      </c>
      <c r="K11" s="22"/>
      <c r="L11" s="159"/>
      <c r="M11" s="154"/>
      <c r="N11" s="152">
        <f>+M11/M13</f>
        <v>0</v>
      </c>
      <c r="O11" s="153">
        <f t="shared" si="0"/>
        <v>0</v>
      </c>
    </row>
    <row r="12" spans="1:15" ht="15" customHeight="1">
      <c r="A12" s="22"/>
      <c r="B12" s="6" t="s">
        <v>141</v>
      </c>
      <c r="C12" s="5">
        <v>55</v>
      </c>
      <c r="D12" s="152">
        <f>+C12/C17</f>
        <v>0.3873239436619718</v>
      </c>
      <c r="E12" s="153">
        <f t="shared" si="2"/>
        <v>34.676007005253936</v>
      </c>
      <c r="F12" s="22"/>
      <c r="G12" s="194" t="s">
        <v>136</v>
      </c>
      <c r="H12" s="154">
        <v>19</v>
      </c>
      <c r="I12" s="152">
        <f>+H12/H14</f>
        <v>0.08085106382978724</v>
      </c>
      <c r="J12" s="153">
        <f t="shared" si="1"/>
        <v>11.978984238178635</v>
      </c>
      <c r="K12" s="22"/>
      <c r="L12" s="159"/>
      <c r="M12" s="154"/>
      <c r="N12" s="152">
        <f>+M12/M13</f>
        <v>0</v>
      </c>
      <c r="O12" s="153">
        <f t="shared" si="0"/>
        <v>0</v>
      </c>
    </row>
    <row r="13" spans="1:15" ht="15" customHeight="1">
      <c r="A13" s="22"/>
      <c r="B13" s="6" t="s">
        <v>154</v>
      </c>
      <c r="C13" s="5">
        <v>13</v>
      </c>
      <c r="D13" s="152">
        <f>+C13/C17</f>
        <v>0.09154929577464789</v>
      </c>
      <c r="E13" s="153">
        <f t="shared" si="2"/>
        <v>8.196147110332749</v>
      </c>
      <c r="F13" s="22"/>
      <c r="G13" s="6" t="s">
        <v>137</v>
      </c>
      <c r="H13" s="154">
        <v>2</v>
      </c>
      <c r="I13" s="152">
        <f>+H13/H14</f>
        <v>0.00851063829787234</v>
      </c>
      <c r="J13" s="153">
        <f t="shared" si="1"/>
        <v>1.2609457092819616</v>
      </c>
      <c r="K13" s="22"/>
      <c r="L13" s="156" t="s">
        <v>124</v>
      </c>
      <c r="M13" s="156">
        <f>SUM(M5:M12)</f>
        <v>194</v>
      </c>
      <c r="N13" s="160">
        <f>SUM(N5:N12)</f>
        <v>0.9999999999999999</v>
      </c>
      <c r="O13" s="158">
        <f>E7</f>
        <v>122.31173380035027</v>
      </c>
    </row>
    <row r="14" spans="1:11" ht="15" customHeight="1">
      <c r="A14" s="22"/>
      <c r="B14" s="6" t="s">
        <v>156</v>
      </c>
      <c r="C14" s="5">
        <v>9</v>
      </c>
      <c r="D14" s="152">
        <f>+C14/C17</f>
        <v>0.06338028169014084</v>
      </c>
      <c r="E14" s="153">
        <f t="shared" si="2"/>
        <v>5.674255691768826</v>
      </c>
      <c r="F14" s="22"/>
      <c r="G14" s="231" t="s">
        <v>124</v>
      </c>
      <c r="H14" s="156">
        <f>SUM(H5:H13)</f>
        <v>235</v>
      </c>
      <c r="I14" s="157">
        <f>SUM(I5:I13)</f>
        <v>1</v>
      </c>
      <c r="J14" s="158">
        <f>E6</f>
        <v>148.16112084063047</v>
      </c>
      <c r="K14" s="22"/>
    </row>
    <row r="15" spans="1:15" ht="15" customHeight="1">
      <c r="A15" s="22"/>
      <c r="B15" s="6" t="s">
        <v>36</v>
      </c>
      <c r="C15" s="5">
        <v>38</v>
      </c>
      <c r="D15" s="152">
        <f>+C15/C17</f>
        <v>0.2676056338028169</v>
      </c>
      <c r="E15" s="153">
        <f t="shared" si="2"/>
        <v>23.957968476357266</v>
      </c>
      <c r="F15" s="22"/>
      <c r="G15" s="22"/>
      <c r="H15" s="22"/>
      <c r="I15" s="22"/>
      <c r="J15" s="22"/>
      <c r="K15" s="22"/>
      <c r="O15" s="161"/>
    </row>
    <row r="16" spans="1:11" ht="15" customHeight="1">
      <c r="A16" s="22"/>
      <c r="B16" s="6" t="s">
        <v>132</v>
      </c>
      <c r="C16" s="5">
        <v>21</v>
      </c>
      <c r="D16" s="152">
        <f>+C16/C17</f>
        <v>0.14788732394366197</v>
      </c>
      <c r="E16" s="153">
        <f t="shared" si="2"/>
        <v>13.239929947460594</v>
      </c>
      <c r="F16" s="22"/>
      <c r="G16" s="22"/>
      <c r="H16" s="22"/>
      <c r="I16" s="22"/>
      <c r="J16" s="22"/>
      <c r="K16" s="22"/>
    </row>
    <row r="17" spans="1:11" ht="15" customHeight="1">
      <c r="A17" s="22"/>
      <c r="B17" s="230" t="s">
        <v>124</v>
      </c>
      <c r="C17" s="156">
        <f>SUM(C11:C16)</f>
        <v>142</v>
      </c>
      <c r="D17" s="157">
        <f>SUM(D11:D16)</f>
        <v>1</v>
      </c>
      <c r="E17" s="158">
        <f>E5</f>
        <v>89.52714535901926</v>
      </c>
      <c r="F17" s="22"/>
      <c r="G17" s="22"/>
      <c r="H17" s="22"/>
      <c r="I17" s="22"/>
      <c r="J17" s="22"/>
      <c r="K17" s="22"/>
    </row>
    <row r="18" spans="1:11" ht="15" customHeight="1" thickBot="1">
      <c r="A18" s="22"/>
      <c r="B18" s="23"/>
      <c r="C18" s="22"/>
      <c r="D18" s="22"/>
      <c r="E18" s="22"/>
      <c r="F18" s="22"/>
      <c r="G18" s="22"/>
      <c r="H18" s="162"/>
      <c r="I18" s="22"/>
      <c r="J18" s="22"/>
      <c r="K18" s="22"/>
    </row>
    <row r="19" spans="1:11" ht="15" customHeight="1" thickBot="1">
      <c r="A19" s="22"/>
      <c r="B19" s="23"/>
      <c r="C19" s="449" t="s">
        <v>121</v>
      </c>
      <c r="D19" s="450"/>
      <c r="E19" s="450"/>
      <c r="F19" s="450"/>
      <c r="G19" s="451"/>
      <c r="H19" s="22"/>
      <c r="I19" s="22"/>
      <c r="J19" s="22"/>
      <c r="K19" s="22"/>
    </row>
    <row r="20" spans="1:11" ht="15" customHeight="1">
      <c r="A20" s="22"/>
      <c r="B20" s="23"/>
      <c r="C20" s="1"/>
      <c r="D20" s="22"/>
      <c r="E20" s="22"/>
      <c r="F20" s="163"/>
      <c r="G20" s="163"/>
      <c r="H20" s="162"/>
      <c r="I20" s="22"/>
      <c r="J20" s="22"/>
      <c r="K20" s="22"/>
    </row>
    <row r="21" spans="1:11" ht="15" customHeight="1">
      <c r="A21" s="22"/>
      <c r="B21" s="23"/>
      <c r="C21" s="22"/>
      <c r="D21" s="22"/>
      <c r="E21" s="22"/>
      <c r="F21" s="22"/>
      <c r="G21" s="22"/>
      <c r="H21" s="22"/>
      <c r="I21" s="22"/>
      <c r="J21" s="22"/>
      <c r="K21" s="22"/>
    </row>
    <row r="22" spans="1:11" ht="15" customHeight="1">
      <c r="A22" s="22"/>
      <c r="B22" s="147" t="s">
        <v>115</v>
      </c>
      <c r="C22" s="148" t="s">
        <v>116</v>
      </c>
      <c r="D22" s="148" t="s">
        <v>117</v>
      </c>
      <c r="E22" s="148" t="s">
        <v>118</v>
      </c>
      <c r="F22" s="22"/>
      <c r="G22" s="22"/>
      <c r="H22" s="22"/>
      <c r="I22" s="22"/>
      <c r="J22" s="22"/>
      <c r="K22" s="22"/>
    </row>
    <row r="23" spans="1:15" ht="15" customHeight="1">
      <c r="A23" s="22"/>
      <c r="B23" s="147" t="str">
        <f aca="true" t="shared" si="3" ref="B23:C25">B5</f>
        <v>東予</v>
      </c>
      <c r="C23" s="147">
        <f t="shared" si="3"/>
        <v>142</v>
      </c>
      <c r="D23" s="152">
        <f>+C23/C26</f>
        <v>0.2486865148861646</v>
      </c>
      <c r="E23" s="153">
        <f>+E26*D23</f>
        <v>71.6217162872154</v>
      </c>
      <c r="F23" s="22"/>
      <c r="G23" s="149" t="s">
        <v>119</v>
      </c>
      <c r="H23" s="148" t="s">
        <v>116</v>
      </c>
      <c r="I23" s="148" t="s">
        <v>117</v>
      </c>
      <c r="J23" s="148" t="s">
        <v>118</v>
      </c>
      <c r="K23" s="22"/>
      <c r="L23" s="150" t="s">
        <v>120</v>
      </c>
      <c r="M23" s="148" t="s">
        <v>116</v>
      </c>
      <c r="N23" s="148" t="s">
        <v>117</v>
      </c>
      <c r="O23" s="148" t="s">
        <v>118</v>
      </c>
    </row>
    <row r="24" spans="1:15" ht="15" customHeight="1">
      <c r="A24" s="22"/>
      <c r="B24" s="147" t="str">
        <f t="shared" si="3"/>
        <v>中予</v>
      </c>
      <c r="C24" s="147">
        <f t="shared" si="3"/>
        <v>235</v>
      </c>
      <c r="D24" s="152">
        <f>+C24/C26</f>
        <v>0.4115586690017513</v>
      </c>
      <c r="E24" s="153">
        <f>+E26*D24</f>
        <v>118.52889667250437</v>
      </c>
      <c r="F24" s="22"/>
      <c r="G24" s="147" t="str">
        <f aca="true" t="shared" si="4" ref="G24:H32">G5</f>
        <v>南海DC</v>
      </c>
      <c r="H24" s="147">
        <f t="shared" si="4"/>
        <v>34</v>
      </c>
      <c r="I24" s="152">
        <f>+H24/H33</f>
        <v>0.14468085106382977</v>
      </c>
      <c r="J24" s="153">
        <f>+J$33*I24</f>
        <v>17.148861646234675</v>
      </c>
      <c r="K24" s="22"/>
      <c r="L24" s="147" t="str">
        <f aca="true" t="shared" si="5" ref="L24:M31">L5</f>
        <v>コミュニティ</v>
      </c>
      <c r="M24" s="147">
        <f t="shared" si="5"/>
        <v>34</v>
      </c>
      <c r="N24" s="152">
        <f>+M24/M32</f>
        <v>0.17525773195876287</v>
      </c>
      <c r="O24" s="153">
        <f>+O$32*N24</f>
        <v>17.14886164623468</v>
      </c>
    </row>
    <row r="25" spans="1:15" ht="15" customHeight="1">
      <c r="A25" s="22"/>
      <c r="B25" s="147" t="str">
        <f t="shared" si="3"/>
        <v>南予</v>
      </c>
      <c r="C25" s="147">
        <f t="shared" si="3"/>
        <v>194</v>
      </c>
      <c r="D25" s="152">
        <f>+C25/C26</f>
        <v>0.3397548161120841</v>
      </c>
      <c r="E25" s="153">
        <f>+E26*D25</f>
        <v>97.84938704028022</v>
      </c>
      <c r="F25" s="22"/>
      <c r="G25" s="147" t="str">
        <f t="shared" si="4"/>
        <v>南海朝生田</v>
      </c>
      <c r="H25" s="147">
        <f t="shared" si="4"/>
        <v>20</v>
      </c>
      <c r="I25" s="152">
        <f>+H25/H33</f>
        <v>0.0851063829787234</v>
      </c>
      <c r="J25" s="153">
        <f aca="true" t="shared" si="6" ref="J25:J32">+J$33*I25</f>
        <v>10.087565674255691</v>
      </c>
      <c r="K25" s="22"/>
      <c r="L25" s="147" t="str">
        <f t="shared" si="5"/>
        <v>クアＳＳ</v>
      </c>
      <c r="M25" s="147">
        <f t="shared" si="5"/>
        <v>92</v>
      </c>
      <c r="N25" s="152">
        <f>+M25/M32</f>
        <v>0.4742268041237113</v>
      </c>
      <c r="O25" s="153">
        <f aca="true" t="shared" si="7" ref="O25:O31">+O$32*N25</f>
        <v>46.402802101576185</v>
      </c>
    </row>
    <row r="26" spans="1:15" ht="15" customHeight="1">
      <c r="A26" s="22"/>
      <c r="B26" s="155" t="s">
        <v>122</v>
      </c>
      <c r="C26" s="156">
        <f>SUM(C23:C25)</f>
        <v>571</v>
      </c>
      <c r="D26" s="157">
        <f>SUM(D23:D25)</f>
        <v>1</v>
      </c>
      <c r="E26" s="158">
        <v>288</v>
      </c>
      <c r="F26" s="22"/>
      <c r="G26" s="147" t="str">
        <f t="shared" si="4"/>
        <v>かしま道後</v>
      </c>
      <c r="H26" s="147">
        <f t="shared" si="4"/>
        <v>60</v>
      </c>
      <c r="I26" s="152">
        <f>+H26/H33</f>
        <v>0.2553191489361702</v>
      </c>
      <c r="J26" s="153">
        <f t="shared" si="6"/>
        <v>30.26269702276707</v>
      </c>
      <c r="K26" s="22"/>
      <c r="L26" s="147" t="str">
        <f t="shared" si="5"/>
        <v>八幡浜ＳＣ</v>
      </c>
      <c r="M26" s="147">
        <f t="shared" si="5"/>
        <v>39</v>
      </c>
      <c r="N26" s="152">
        <f>+M26/M32</f>
        <v>0.20103092783505155</v>
      </c>
      <c r="O26" s="153">
        <f t="shared" si="7"/>
        <v>19.670753064798603</v>
      </c>
    </row>
    <row r="27" spans="1:15" ht="15" customHeight="1">
      <c r="A27" s="22"/>
      <c r="B27" s="23"/>
      <c r="C27" s="22"/>
      <c r="D27" s="22"/>
      <c r="E27" s="22"/>
      <c r="F27" s="22"/>
      <c r="G27" s="147" t="str">
        <f t="shared" si="4"/>
        <v>かしま天山</v>
      </c>
      <c r="H27" s="147">
        <f t="shared" si="4"/>
        <v>13</v>
      </c>
      <c r="I27" s="152">
        <f>+H27/H33</f>
        <v>0.05531914893617021</v>
      </c>
      <c r="J27" s="153">
        <f t="shared" si="6"/>
        <v>6.556917688266199</v>
      </c>
      <c r="K27" s="22"/>
      <c r="L27" s="147" t="str">
        <f t="shared" si="5"/>
        <v>リー保内</v>
      </c>
      <c r="M27" s="147">
        <f t="shared" si="5"/>
        <v>19</v>
      </c>
      <c r="N27" s="152">
        <f>+M27/M32</f>
        <v>0.0979381443298969</v>
      </c>
      <c r="O27" s="153">
        <f t="shared" si="7"/>
        <v>9.583187390542909</v>
      </c>
    </row>
    <row r="28" spans="1:15" ht="15" customHeight="1">
      <c r="A28" s="22"/>
      <c r="B28" s="147" t="s">
        <v>34</v>
      </c>
      <c r="C28" s="148" t="s">
        <v>116</v>
      </c>
      <c r="D28" s="148" t="s">
        <v>117</v>
      </c>
      <c r="E28" s="148" t="s">
        <v>118</v>
      </c>
      <c r="F28" s="22"/>
      <c r="G28" s="147" t="str">
        <f t="shared" si="4"/>
        <v>アズサ松山</v>
      </c>
      <c r="H28" s="147">
        <f t="shared" si="4"/>
        <v>41</v>
      </c>
      <c r="I28" s="152">
        <f>+H28/H33</f>
        <v>0.17446808510638298</v>
      </c>
      <c r="J28" s="153">
        <f t="shared" si="6"/>
        <v>20.679509632224168</v>
      </c>
      <c r="K28" s="22"/>
      <c r="L28" s="147" t="str">
        <f t="shared" si="5"/>
        <v>Ｒｙｕｏｗ</v>
      </c>
      <c r="M28" s="147">
        <f t="shared" si="5"/>
        <v>10</v>
      </c>
      <c r="N28" s="152">
        <f>+M28/M32</f>
        <v>0.05154639175257732</v>
      </c>
      <c r="O28" s="153">
        <f t="shared" si="7"/>
        <v>5.043782837127846</v>
      </c>
    </row>
    <row r="29" spans="1:15" ht="15" customHeight="1">
      <c r="A29" s="22"/>
      <c r="B29" s="147" t="str">
        <f aca="true" t="shared" si="8" ref="B29:C34">B11</f>
        <v>フィッタ新居浜</v>
      </c>
      <c r="C29" s="147">
        <f t="shared" si="8"/>
        <v>6</v>
      </c>
      <c r="D29" s="152">
        <f>+C29/C35</f>
        <v>0.04225352112676056</v>
      </c>
      <c r="E29" s="153">
        <f aca="true" t="shared" si="9" ref="E29:E34">+E$35*D29</f>
        <v>3.026269702276707</v>
      </c>
      <c r="F29" s="22"/>
      <c r="G29" s="147" t="str">
        <f t="shared" si="4"/>
        <v>石原ＳＣ</v>
      </c>
      <c r="H29" s="147">
        <f t="shared" si="4"/>
        <v>32</v>
      </c>
      <c r="I29" s="152">
        <f>+H29/H33</f>
        <v>0.13617021276595745</v>
      </c>
      <c r="J29" s="153">
        <f t="shared" si="6"/>
        <v>16.140105078809107</v>
      </c>
      <c r="K29" s="22"/>
      <c r="L29" s="147">
        <f t="shared" si="5"/>
        <v>0</v>
      </c>
      <c r="M29" s="147">
        <f t="shared" si="5"/>
        <v>0</v>
      </c>
      <c r="N29" s="152">
        <f>+M29/M32</f>
        <v>0</v>
      </c>
      <c r="O29" s="153">
        <f t="shared" si="7"/>
        <v>0</v>
      </c>
    </row>
    <row r="30" spans="1:15" ht="15" customHeight="1">
      <c r="A30" s="22"/>
      <c r="B30" s="147" t="str">
        <f>B12</f>
        <v>ファイブテン</v>
      </c>
      <c r="C30" s="147">
        <f t="shared" si="8"/>
        <v>55</v>
      </c>
      <c r="D30" s="152">
        <f>+C30/C35</f>
        <v>0.3873239436619718</v>
      </c>
      <c r="E30" s="153">
        <f t="shared" si="9"/>
        <v>27.74080560420315</v>
      </c>
      <c r="F30" s="22"/>
      <c r="G30" s="147" t="str">
        <f t="shared" si="4"/>
        <v>競泳塾Ａｇａｉｎ</v>
      </c>
      <c r="H30" s="147">
        <f t="shared" si="4"/>
        <v>14</v>
      </c>
      <c r="I30" s="152">
        <f>+H30/H33</f>
        <v>0.059574468085106386</v>
      </c>
      <c r="J30" s="153">
        <f t="shared" si="6"/>
        <v>7.061295971978984</v>
      </c>
      <c r="K30" s="22"/>
      <c r="L30" s="147">
        <f t="shared" si="5"/>
        <v>0</v>
      </c>
      <c r="M30" s="147">
        <f t="shared" si="5"/>
        <v>0</v>
      </c>
      <c r="N30" s="152">
        <f>+M30/M32</f>
        <v>0</v>
      </c>
      <c r="O30" s="153">
        <f t="shared" si="7"/>
        <v>0</v>
      </c>
    </row>
    <row r="31" spans="1:15" ht="15" customHeight="1">
      <c r="A31" s="22"/>
      <c r="B31" s="147" t="str">
        <f>B13</f>
        <v>ﾌｧｲﾌﾞﾃﾝ東予</v>
      </c>
      <c r="C31" s="147">
        <f t="shared" si="8"/>
        <v>13</v>
      </c>
      <c r="D31" s="152">
        <f>+C31/C35</f>
        <v>0.09154929577464789</v>
      </c>
      <c r="E31" s="153">
        <f t="shared" si="9"/>
        <v>6.556917688266199</v>
      </c>
      <c r="F31" s="22"/>
      <c r="G31" s="147" t="str">
        <f t="shared" si="4"/>
        <v>フィッタ松山</v>
      </c>
      <c r="H31" s="147">
        <f t="shared" si="4"/>
        <v>19</v>
      </c>
      <c r="I31" s="152">
        <f>+H31/H33</f>
        <v>0.08085106382978724</v>
      </c>
      <c r="J31" s="153">
        <f t="shared" si="6"/>
        <v>9.583187390542907</v>
      </c>
      <c r="K31" s="22"/>
      <c r="L31" s="147">
        <f t="shared" si="5"/>
        <v>0</v>
      </c>
      <c r="M31" s="147">
        <f t="shared" si="5"/>
        <v>0</v>
      </c>
      <c r="N31" s="152">
        <f>+M31/M32</f>
        <v>0</v>
      </c>
      <c r="O31" s="153">
        <f t="shared" si="7"/>
        <v>0</v>
      </c>
    </row>
    <row r="32" spans="1:15" ht="15" customHeight="1">
      <c r="A32" s="22"/>
      <c r="B32" s="147" t="str">
        <f t="shared" si="8"/>
        <v>西条ＳＣ</v>
      </c>
      <c r="C32" s="147">
        <f t="shared" si="8"/>
        <v>9</v>
      </c>
      <c r="D32" s="152">
        <f>+C32/C35</f>
        <v>0.06338028169014084</v>
      </c>
      <c r="E32" s="153">
        <f t="shared" si="9"/>
        <v>4.539404553415061</v>
      </c>
      <c r="F32" s="22"/>
      <c r="G32" s="147" t="str">
        <f t="shared" si="4"/>
        <v>フィッタ重信</v>
      </c>
      <c r="H32" s="147">
        <f t="shared" si="4"/>
        <v>2</v>
      </c>
      <c r="I32" s="152">
        <f>+H32/H33</f>
        <v>0.00851063829787234</v>
      </c>
      <c r="J32" s="153">
        <f t="shared" si="6"/>
        <v>1.0087565674255692</v>
      </c>
      <c r="K32" s="22"/>
      <c r="L32" s="156" t="s">
        <v>122</v>
      </c>
      <c r="M32" s="156">
        <f>SUM(M24:M31)</f>
        <v>194</v>
      </c>
      <c r="N32" s="160">
        <f>SUM(N24:N31)</f>
        <v>0.9999999999999999</v>
      </c>
      <c r="O32" s="158">
        <f>E25</f>
        <v>97.84938704028022</v>
      </c>
    </row>
    <row r="33" spans="1:11" ht="15" customHeight="1">
      <c r="A33" s="22"/>
      <c r="B33" s="147" t="str">
        <f t="shared" si="8"/>
        <v>マコトSC双葉</v>
      </c>
      <c r="C33" s="147">
        <f t="shared" si="8"/>
        <v>38</v>
      </c>
      <c r="D33" s="152">
        <f>+C33/C35</f>
        <v>0.2676056338028169</v>
      </c>
      <c r="E33" s="153">
        <f t="shared" si="9"/>
        <v>19.16637478108581</v>
      </c>
      <c r="F33" s="22"/>
      <c r="G33" s="156" t="s">
        <v>122</v>
      </c>
      <c r="H33" s="156">
        <f>SUM(H24:H32)</f>
        <v>235</v>
      </c>
      <c r="I33" s="157">
        <f>SUM(I24:I32)</f>
        <v>1</v>
      </c>
      <c r="J33" s="158">
        <f>E24</f>
        <v>118.52889667250437</v>
      </c>
      <c r="K33" s="22"/>
    </row>
    <row r="34" spans="1:11" ht="15" customHeight="1">
      <c r="A34" s="22"/>
      <c r="B34" s="147" t="str">
        <f t="shared" si="8"/>
        <v>瀬戸内温泉Ｓ</v>
      </c>
      <c r="C34" s="147">
        <f t="shared" si="8"/>
        <v>21</v>
      </c>
      <c r="D34" s="152">
        <f>+C34/C35</f>
        <v>0.14788732394366197</v>
      </c>
      <c r="E34" s="153">
        <f t="shared" si="9"/>
        <v>10.591943957968475</v>
      </c>
      <c r="F34" s="22"/>
      <c r="G34" s="22"/>
      <c r="H34" s="22"/>
      <c r="I34" s="22"/>
      <c r="J34" s="22"/>
      <c r="K34" s="22"/>
    </row>
    <row r="35" spans="1:11" ht="15" customHeight="1">
      <c r="A35" s="22"/>
      <c r="B35" s="155" t="s">
        <v>122</v>
      </c>
      <c r="C35" s="156">
        <f>SUM(C29:C34)</f>
        <v>142</v>
      </c>
      <c r="D35" s="157">
        <f>SUM(D29:D34)</f>
        <v>1</v>
      </c>
      <c r="E35" s="158">
        <f>E23</f>
        <v>71.6217162872154</v>
      </c>
      <c r="F35" s="22"/>
      <c r="G35" s="22"/>
      <c r="H35" s="22"/>
      <c r="I35" s="22"/>
      <c r="J35" s="22"/>
      <c r="K35" s="22"/>
    </row>
    <row r="36" spans="1:11" ht="15" customHeight="1">
      <c r="A36" s="22"/>
      <c r="B36" s="23"/>
      <c r="C36" s="22"/>
      <c r="D36" s="22"/>
      <c r="E36" s="22"/>
      <c r="F36" s="22"/>
      <c r="G36" s="22"/>
      <c r="H36" s="22"/>
      <c r="I36" s="22"/>
      <c r="J36" s="22"/>
      <c r="K36" s="22"/>
    </row>
    <row r="37" spans="1:11" ht="15" customHeight="1">
      <c r="A37" s="22"/>
      <c r="B37" s="164"/>
      <c r="C37" s="165"/>
      <c r="D37" s="165"/>
      <c r="E37" s="165"/>
      <c r="F37" s="22"/>
      <c r="G37" s="22"/>
      <c r="H37" s="22"/>
      <c r="I37" s="22"/>
      <c r="J37" s="22"/>
      <c r="K37" s="22"/>
    </row>
    <row r="38" spans="1:11" ht="15" customHeight="1">
      <c r="A38" s="22"/>
      <c r="B38" s="164"/>
      <c r="C38" s="165"/>
      <c r="D38" s="165"/>
      <c r="E38" s="165"/>
      <c r="F38" s="22"/>
      <c r="G38" s="22"/>
      <c r="H38" s="22"/>
      <c r="I38" s="22"/>
      <c r="J38" s="22"/>
      <c r="K38" s="22"/>
    </row>
    <row r="39" spans="1:11" ht="15" customHeight="1">
      <c r="A39" s="22"/>
      <c r="B39" s="164"/>
      <c r="C39" s="165"/>
      <c r="D39" s="165"/>
      <c r="E39" s="165"/>
      <c r="F39" s="165"/>
      <c r="G39" s="165"/>
      <c r="H39" s="165"/>
      <c r="I39" s="22"/>
      <c r="J39" s="22"/>
      <c r="K39" s="22"/>
    </row>
    <row r="40" spans="1:11" ht="15" customHeight="1">
      <c r="A40" s="22"/>
      <c r="B40" s="164"/>
      <c r="C40" s="165"/>
      <c r="D40" s="165"/>
      <c r="E40" s="165"/>
      <c r="F40" s="165"/>
      <c r="G40" s="165"/>
      <c r="H40" s="165"/>
      <c r="I40" s="22"/>
      <c r="J40" s="22"/>
      <c r="K40" s="22"/>
    </row>
    <row r="41" spans="1:11" ht="15" customHeight="1">
      <c r="A41" s="22"/>
      <c r="B41" s="164"/>
      <c r="C41" s="165"/>
      <c r="D41" s="165"/>
      <c r="E41" s="165"/>
      <c r="F41" s="165"/>
      <c r="G41" s="165"/>
      <c r="H41" s="165"/>
      <c r="I41" s="22"/>
      <c r="J41" s="22"/>
      <c r="K41" s="22"/>
    </row>
    <row r="42" spans="1:11" ht="15" customHeight="1">
      <c r="A42" s="22"/>
      <c r="B42" s="164"/>
      <c r="C42" s="165"/>
      <c r="D42" s="165"/>
      <c r="E42" s="165"/>
      <c r="F42" s="165"/>
      <c r="G42" s="165"/>
      <c r="H42" s="165"/>
      <c r="I42" s="22"/>
      <c r="J42" s="22"/>
      <c r="K42" s="22"/>
    </row>
    <row r="43" spans="1:11" ht="15" customHeight="1">
      <c r="A43" s="22"/>
      <c r="B43" s="164"/>
      <c r="C43" s="165"/>
      <c r="D43" s="165"/>
      <c r="E43" s="165"/>
      <c r="F43" s="165"/>
      <c r="G43" s="165"/>
      <c r="H43" s="165"/>
      <c r="I43" s="22"/>
      <c r="J43" s="22"/>
      <c r="K43" s="22"/>
    </row>
    <row r="44" spans="1:11" ht="15" customHeight="1">
      <c r="A44" s="22"/>
      <c r="B44" s="164"/>
      <c r="C44" s="165"/>
      <c r="D44" s="165"/>
      <c r="E44" s="165"/>
      <c r="F44" s="165"/>
      <c r="G44" s="165"/>
      <c r="H44" s="165"/>
      <c r="I44" s="22"/>
      <c r="J44" s="22"/>
      <c r="K44" s="22"/>
    </row>
    <row r="45" spans="1:11" ht="15" customHeight="1">
      <c r="A45" s="22"/>
      <c r="B45" s="164"/>
      <c r="C45" s="165"/>
      <c r="D45" s="165"/>
      <c r="E45" s="165"/>
      <c r="F45" s="165"/>
      <c r="G45" s="165"/>
      <c r="H45" s="165"/>
      <c r="I45" s="22"/>
      <c r="J45" s="22"/>
      <c r="K45" s="22"/>
    </row>
    <row r="46" spans="1:11" ht="15" customHeight="1">
      <c r="A46" s="22"/>
      <c r="B46" s="164"/>
      <c r="C46" s="165"/>
      <c r="D46" s="165"/>
      <c r="E46" s="165"/>
      <c r="F46" s="165"/>
      <c r="G46" s="165"/>
      <c r="H46" s="165"/>
      <c r="I46" s="22"/>
      <c r="J46" s="22"/>
      <c r="K46" s="22"/>
    </row>
    <row r="47" spans="1:11" ht="15" customHeight="1">
      <c r="A47" s="22"/>
      <c r="B47" s="164"/>
      <c r="C47" s="165"/>
      <c r="D47" s="165"/>
      <c r="E47" s="165"/>
      <c r="F47" s="165"/>
      <c r="G47" s="165"/>
      <c r="H47" s="165"/>
      <c r="I47" s="22"/>
      <c r="J47" s="22"/>
      <c r="K47" s="22"/>
    </row>
    <row r="48" spans="1:11" ht="15" customHeight="1">
      <c r="A48" s="22"/>
      <c r="B48" s="164"/>
      <c r="C48" s="165"/>
      <c r="D48" s="165"/>
      <c r="E48" s="165"/>
      <c r="F48" s="165"/>
      <c r="G48" s="165"/>
      <c r="H48" s="165"/>
      <c r="I48" s="22"/>
      <c r="J48" s="22"/>
      <c r="K48" s="22"/>
    </row>
    <row r="49" spans="1:11" ht="15" customHeight="1">
      <c r="A49" s="22"/>
      <c r="B49" s="164"/>
      <c r="C49" s="165"/>
      <c r="D49" s="165"/>
      <c r="E49" s="165"/>
      <c r="F49" s="165"/>
      <c r="G49" s="95"/>
      <c r="H49" s="95"/>
      <c r="I49" s="162"/>
      <c r="J49" s="162"/>
      <c r="K49" s="22"/>
    </row>
    <row r="50" spans="1:11" ht="15" customHeight="1">
      <c r="A50" s="22"/>
      <c r="B50" s="164"/>
      <c r="C50" s="165"/>
      <c r="D50" s="165"/>
      <c r="E50" s="165"/>
      <c r="F50" s="165"/>
      <c r="G50" s="165"/>
      <c r="H50" s="165"/>
      <c r="I50" s="22"/>
      <c r="J50" s="22"/>
      <c r="K50" s="22"/>
    </row>
    <row r="51" spans="1:11" ht="15" customHeight="1">
      <c r="A51" s="22"/>
      <c r="B51" s="164"/>
      <c r="C51" s="165"/>
      <c r="D51" s="165"/>
      <c r="E51" s="165"/>
      <c r="F51" s="165"/>
      <c r="G51" s="95"/>
      <c r="H51" s="95"/>
      <c r="K51" s="22"/>
    </row>
    <row r="52" spans="1:11" ht="15" customHeight="1">
      <c r="A52" s="22"/>
      <c r="B52" s="164"/>
      <c r="C52" s="165"/>
      <c r="D52" s="166"/>
      <c r="E52" s="165"/>
      <c r="F52" s="165"/>
      <c r="G52" s="95"/>
      <c r="H52" s="95"/>
      <c r="K52" s="22"/>
    </row>
    <row r="53" spans="1:11" ht="15" customHeight="1">
      <c r="A53" s="22"/>
      <c r="B53" s="164"/>
      <c r="C53" s="165"/>
      <c r="D53" s="165"/>
      <c r="E53" s="165"/>
      <c r="F53" s="95"/>
      <c r="G53" s="95"/>
      <c r="H53" s="95"/>
      <c r="K53" s="162"/>
    </row>
    <row r="54" spans="1:11" ht="15" customHeight="1">
      <c r="A54" s="22"/>
      <c r="B54" s="167"/>
      <c r="C54" s="168"/>
      <c r="D54" s="168"/>
      <c r="E54" s="168"/>
      <c r="F54" s="165"/>
      <c r="G54" s="95"/>
      <c r="H54" s="95"/>
      <c r="K54" s="22"/>
    </row>
    <row r="55" spans="1:11" ht="15" customHeight="1">
      <c r="A55" s="22"/>
      <c r="B55" s="169"/>
      <c r="C55" s="170"/>
      <c r="D55" s="171"/>
      <c r="E55" s="172"/>
      <c r="F55" s="165"/>
      <c r="G55" s="95"/>
      <c r="H55" s="95"/>
      <c r="K55" s="22"/>
    </row>
    <row r="56" spans="1:11" ht="15" customHeight="1">
      <c r="A56" s="22"/>
      <c r="B56" s="169"/>
      <c r="C56" s="170"/>
      <c r="D56" s="171"/>
      <c r="E56" s="172"/>
      <c r="F56" s="22"/>
      <c r="K56" s="22"/>
    </row>
    <row r="57" spans="1:11" ht="15" customHeight="1">
      <c r="A57" s="22"/>
      <c r="B57" s="169"/>
      <c r="C57" s="170"/>
      <c r="D57" s="171"/>
      <c r="E57" s="172"/>
      <c r="F57" s="22"/>
      <c r="K57" s="22"/>
    </row>
    <row r="58" spans="1:11" ht="15" customHeight="1">
      <c r="A58" s="22"/>
      <c r="B58" s="169"/>
      <c r="C58" s="170"/>
      <c r="D58" s="171"/>
      <c r="E58" s="172"/>
      <c r="F58" s="22"/>
      <c r="K58" s="22"/>
    </row>
    <row r="59" spans="1:11" ht="15" customHeight="1">
      <c r="A59" s="22"/>
      <c r="B59" s="169"/>
      <c r="C59" s="170"/>
      <c r="D59" s="171"/>
      <c r="E59" s="172"/>
      <c r="F59" s="22"/>
      <c r="K59" s="22"/>
    </row>
    <row r="60" spans="1:11" ht="15" customHeight="1">
      <c r="A60" s="22"/>
      <c r="B60" s="169"/>
      <c r="C60" s="170"/>
      <c r="D60" s="171"/>
      <c r="E60" s="172"/>
      <c r="F60" s="22"/>
      <c r="K60" s="22"/>
    </row>
    <row r="61" spans="1:11" ht="15" customHeight="1">
      <c r="A61" s="22"/>
      <c r="B61" s="167"/>
      <c r="C61" s="170"/>
      <c r="D61" s="171"/>
      <c r="E61" s="172"/>
      <c r="F61" s="22"/>
      <c r="K61" s="22"/>
    </row>
    <row r="62" spans="1:11" ht="15" customHeight="1">
      <c r="A62" s="22"/>
      <c r="B62" s="167"/>
      <c r="C62" s="170"/>
      <c r="D62" s="171"/>
      <c r="E62" s="170"/>
      <c r="F62" s="22"/>
      <c r="K62" s="22"/>
    </row>
    <row r="63" spans="1:11" ht="15" customHeight="1">
      <c r="A63" s="22"/>
      <c r="B63" s="167"/>
      <c r="C63" s="170"/>
      <c r="D63" s="171"/>
      <c r="E63" s="170"/>
      <c r="F63" s="22"/>
      <c r="K63" s="22"/>
    </row>
    <row r="64" spans="1:11" ht="15" customHeight="1">
      <c r="A64" s="22"/>
      <c r="B64" s="167"/>
      <c r="C64" s="170"/>
      <c r="D64" s="171"/>
      <c r="E64" s="170"/>
      <c r="F64" s="22"/>
      <c r="K64" s="22"/>
    </row>
    <row r="65" spans="1:11" ht="15" customHeight="1">
      <c r="A65" s="22"/>
      <c r="B65" s="167"/>
      <c r="C65" s="170"/>
      <c r="D65" s="171"/>
      <c r="E65" s="170"/>
      <c r="F65" s="22"/>
      <c r="K65" s="22"/>
    </row>
    <row r="66" spans="1:11" ht="15" customHeight="1">
      <c r="A66" s="22"/>
      <c r="B66" s="167"/>
      <c r="C66" s="170"/>
      <c r="D66" s="171"/>
      <c r="E66" s="170"/>
      <c r="F66" s="22"/>
      <c r="K66" s="22"/>
    </row>
    <row r="67" spans="1:11" ht="15" customHeight="1">
      <c r="A67" s="22"/>
      <c r="B67" s="167"/>
      <c r="C67" s="170"/>
      <c r="D67" s="171"/>
      <c r="E67" s="170"/>
      <c r="F67" s="22"/>
      <c r="K67" s="22"/>
    </row>
    <row r="68" spans="1:11" ht="15" customHeight="1">
      <c r="A68" s="22"/>
      <c r="B68" s="167"/>
      <c r="C68" s="170"/>
      <c r="D68" s="171"/>
      <c r="E68" s="170"/>
      <c r="F68" s="22"/>
      <c r="K68" s="22"/>
    </row>
    <row r="69" spans="1:11" ht="15" customHeight="1">
      <c r="A69" s="22"/>
      <c r="B69" s="23"/>
      <c r="C69" s="22"/>
      <c r="D69" s="22"/>
      <c r="E69" s="22"/>
      <c r="F69" s="22"/>
      <c r="K69" s="22"/>
    </row>
    <row r="70" spans="1:11" ht="15" customHeight="1">
      <c r="A70" s="22"/>
      <c r="B70" s="23"/>
      <c r="C70" s="22"/>
      <c r="D70" s="22"/>
      <c r="E70" s="22"/>
      <c r="F70" s="22"/>
      <c r="K70" s="22"/>
    </row>
    <row r="71" spans="1:11" ht="15" customHeight="1">
      <c r="A71" s="22"/>
      <c r="B71" s="23"/>
      <c r="C71" s="22"/>
      <c r="D71" s="22"/>
      <c r="E71" s="22"/>
      <c r="F71" s="22"/>
      <c r="K71" s="22"/>
    </row>
    <row r="72" spans="1:11" ht="15" customHeight="1">
      <c r="A72" s="22"/>
      <c r="F72" s="22"/>
      <c r="K72" s="22"/>
    </row>
  </sheetData>
  <sheetProtection/>
  <mergeCells count="2">
    <mergeCell ref="C1:G1"/>
    <mergeCell ref="C19:G1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27"/>
  <sheetViews>
    <sheetView zoomScale="75" zoomScaleNormal="75" zoomScalePageLayoutView="0" workbookViewId="0" topLeftCell="A1">
      <selection activeCell="AE18" sqref="AE18"/>
    </sheetView>
  </sheetViews>
  <sheetFormatPr defaultColWidth="9.00390625" defaultRowHeight="13.5"/>
  <cols>
    <col min="1" max="1" width="7.50390625" style="22" customWidth="1"/>
    <col min="2" max="2" width="7.50390625" style="1" customWidth="1"/>
    <col min="3" max="3" width="41.375" style="1" customWidth="1"/>
    <col min="4" max="4" width="20.00390625" style="1" customWidth="1"/>
    <col min="5" max="12" width="7.50390625" style="1" customWidth="1"/>
    <col min="13" max="13" width="5.25390625" style="1" hidden="1" customWidth="1"/>
    <col min="14" max="14" width="3.50390625" style="1" hidden="1" customWidth="1"/>
    <col min="15" max="15" width="23.25390625" style="1" hidden="1" customWidth="1"/>
    <col min="16" max="18" width="5.00390625" style="1" hidden="1" customWidth="1"/>
    <col min="19" max="21" width="4.625" style="1" hidden="1" customWidth="1"/>
    <col min="22" max="22" width="9.625" style="1" hidden="1" customWidth="1"/>
    <col min="23" max="23" width="5.00390625" style="1" hidden="1" customWidth="1"/>
    <col min="24" max="24" width="9.625" style="1" hidden="1" customWidth="1"/>
    <col min="25" max="25" width="8.125" style="1" hidden="1" customWidth="1"/>
    <col min="26" max="26" width="9.625" style="1" hidden="1" customWidth="1"/>
    <col min="27" max="27" width="12.375" style="23" hidden="1" customWidth="1"/>
    <col min="28" max="28" width="9.25390625" style="177" hidden="1" customWidth="1"/>
    <col min="29" max="29" width="0" style="1" hidden="1" customWidth="1"/>
    <col min="30" max="16384" width="9.00390625" style="1" customWidth="1"/>
  </cols>
  <sheetData>
    <row r="1" spans="3:15" ht="24" customHeight="1">
      <c r="C1" s="2" t="s">
        <v>249</v>
      </c>
      <c r="O1" s="2" t="s">
        <v>16</v>
      </c>
    </row>
    <row r="2" ht="14.25" thickBot="1"/>
    <row r="3" spans="1:31" ht="22.5" customHeight="1">
      <c r="A3" s="273"/>
      <c r="B3" s="274"/>
      <c r="C3" s="452" t="s">
        <v>17</v>
      </c>
      <c r="D3" s="452" t="s">
        <v>18</v>
      </c>
      <c r="E3" s="455" t="s">
        <v>19</v>
      </c>
      <c r="F3" s="456"/>
      <c r="G3" s="457"/>
      <c r="H3" s="455" t="s">
        <v>232</v>
      </c>
      <c r="I3" s="456"/>
      <c r="J3" s="457"/>
      <c r="K3" s="279" t="s">
        <v>21</v>
      </c>
      <c r="L3" s="304" t="s">
        <v>234</v>
      </c>
      <c r="M3" s="286"/>
      <c r="N3" s="25"/>
      <c r="O3" s="26" t="s">
        <v>22</v>
      </c>
      <c r="P3" s="27" t="s">
        <v>19</v>
      </c>
      <c r="Q3" s="24"/>
      <c r="R3" s="28"/>
      <c r="S3" s="24" t="s">
        <v>20</v>
      </c>
      <c r="T3" s="24"/>
      <c r="U3" s="24"/>
      <c r="V3" s="29" t="s">
        <v>23</v>
      </c>
      <c r="W3" s="27" t="s">
        <v>148</v>
      </c>
      <c r="X3" s="28"/>
      <c r="Y3" s="59" t="s">
        <v>24</v>
      </c>
      <c r="Z3" s="30" t="s">
        <v>25</v>
      </c>
      <c r="AA3" s="31" t="s">
        <v>26</v>
      </c>
      <c r="AB3" s="178" t="s">
        <v>149</v>
      </c>
      <c r="AC3" s="290"/>
      <c r="AD3" s="64"/>
      <c r="AE3" s="64"/>
    </row>
    <row r="4" spans="1:31" ht="22.5" customHeight="1" thickBot="1">
      <c r="A4" s="318"/>
      <c r="B4" s="275"/>
      <c r="C4" s="453"/>
      <c r="D4" s="453"/>
      <c r="E4" s="272" t="s">
        <v>27</v>
      </c>
      <c r="F4" s="272" t="s">
        <v>28</v>
      </c>
      <c r="G4" s="272" t="s">
        <v>29</v>
      </c>
      <c r="H4" s="272" t="s">
        <v>27</v>
      </c>
      <c r="I4" s="272" t="s">
        <v>28</v>
      </c>
      <c r="J4" s="272" t="s">
        <v>29</v>
      </c>
      <c r="K4" s="272" t="s">
        <v>30</v>
      </c>
      <c r="L4" s="319"/>
      <c r="M4" s="287"/>
      <c r="N4" s="32"/>
      <c r="O4" s="33"/>
      <c r="P4" s="34" t="s">
        <v>27</v>
      </c>
      <c r="Q4" s="35" t="s">
        <v>28</v>
      </c>
      <c r="R4" s="36" t="s">
        <v>31</v>
      </c>
      <c r="S4" s="37" t="s">
        <v>27</v>
      </c>
      <c r="T4" s="35" t="s">
        <v>28</v>
      </c>
      <c r="U4" s="35" t="s">
        <v>31</v>
      </c>
      <c r="V4" s="36" t="s">
        <v>32</v>
      </c>
      <c r="W4" s="34" t="s">
        <v>30</v>
      </c>
      <c r="X4" s="36" t="s">
        <v>32</v>
      </c>
      <c r="Y4" s="60" t="s">
        <v>33</v>
      </c>
      <c r="Z4" s="38"/>
      <c r="AA4" s="39"/>
      <c r="AB4" s="179"/>
      <c r="AC4" s="64" t="s">
        <v>131</v>
      </c>
      <c r="AD4" s="64"/>
      <c r="AE4" s="64"/>
    </row>
    <row r="5" spans="1:31" ht="22.5" customHeight="1">
      <c r="A5" s="460" t="s">
        <v>257</v>
      </c>
      <c r="B5" s="279">
        <v>1</v>
      </c>
      <c r="C5" s="311" t="s">
        <v>155</v>
      </c>
      <c r="D5" s="311" t="s">
        <v>156</v>
      </c>
      <c r="E5" s="279">
        <v>20</v>
      </c>
      <c r="F5" s="279">
        <v>16</v>
      </c>
      <c r="G5" s="279">
        <f>E5+F5</f>
        <v>36</v>
      </c>
      <c r="H5" s="279">
        <v>53</v>
      </c>
      <c r="I5" s="279">
        <v>47</v>
      </c>
      <c r="J5" s="279">
        <f>H5+I5</f>
        <v>100</v>
      </c>
      <c r="K5" s="278">
        <v>35</v>
      </c>
      <c r="L5" s="323">
        <v>1</v>
      </c>
      <c r="M5" s="454" t="str">
        <f>A5</f>
        <v>東    予</v>
      </c>
      <c r="N5" s="40">
        <f>B5</f>
        <v>1</v>
      </c>
      <c r="O5" s="213" t="str">
        <f>C5</f>
        <v>西条スイミングクラブ</v>
      </c>
      <c r="P5" s="214">
        <f aca="true" t="shared" si="0" ref="P5:Q18">E5</f>
        <v>20</v>
      </c>
      <c r="Q5" s="214">
        <f t="shared" si="0"/>
        <v>16</v>
      </c>
      <c r="R5" s="215">
        <f aca="true" t="shared" si="1" ref="R5:R23">P5+Q5</f>
        <v>36</v>
      </c>
      <c r="S5" s="214">
        <f aca="true" t="shared" si="2" ref="S5:T18">H5</f>
        <v>53</v>
      </c>
      <c r="T5" s="214">
        <f t="shared" si="2"/>
        <v>47</v>
      </c>
      <c r="U5" s="216">
        <f aca="true" t="shared" si="3" ref="U5:U23">S5+T5</f>
        <v>100</v>
      </c>
      <c r="V5" s="217">
        <f aca="true" t="shared" si="4" ref="V5:V18">U5*1000</f>
        <v>100000</v>
      </c>
      <c r="W5" s="218">
        <f aca="true" t="shared" si="5" ref="W5:W21">K5</f>
        <v>35</v>
      </c>
      <c r="X5" s="219">
        <f>W5*500</f>
        <v>17500</v>
      </c>
      <c r="Y5" s="220">
        <v>3000</v>
      </c>
      <c r="Z5" s="221">
        <f>IF(G5=0,0,V5+X5+Y5)</f>
        <v>120500</v>
      </c>
      <c r="AA5" s="49" t="s">
        <v>151</v>
      </c>
      <c r="AB5" s="183"/>
      <c r="AC5" s="291">
        <f>Z5-AB5</f>
        <v>120500</v>
      </c>
      <c r="AD5" s="64"/>
      <c r="AE5" s="64"/>
    </row>
    <row r="6" spans="1:31" ht="22.5" customHeight="1">
      <c r="A6" s="461"/>
      <c r="B6" s="276">
        <f>B5+1</f>
        <v>2</v>
      </c>
      <c r="C6" s="283" t="s">
        <v>221</v>
      </c>
      <c r="D6" s="283" t="s">
        <v>230</v>
      </c>
      <c r="E6" s="276">
        <v>19</v>
      </c>
      <c r="F6" s="276">
        <v>14</v>
      </c>
      <c r="G6" s="276">
        <f>E6+F6</f>
        <v>33</v>
      </c>
      <c r="H6" s="276">
        <v>51</v>
      </c>
      <c r="I6" s="276">
        <v>40</v>
      </c>
      <c r="J6" s="276">
        <f aca="true" t="shared" si="6" ref="J6:J12">H6+I6</f>
        <v>91</v>
      </c>
      <c r="K6" s="277">
        <v>27</v>
      </c>
      <c r="L6" s="324">
        <v>1</v>
      </c>
      <c r="M6" s="454"/>
      <c r="N6" s="185">
        <f>B6</f>
        <v>2</v>
      </c>
      <c r="O6" s="186" t="str">
        <f>C6</f>
        <v>ファイブテン新居浜</v>
      </c>
      <c r="P6" s="187">
        <f>E6</f>
        <v>19</v>
      </c>
      <c r="Q6" s="44">
        <f>F6</f>
        <v>14</v>
      </c>
      <c r="R6" s="47">
        <f aca="true" t="shared" si="7" ref="R6:R12">P6+Q6</f>
        <v>33</v>
      </c>
      <c r="S6" s="44">
        <f>H6</f>
        <v>51</v>
      </c>
      <c r="T6" s="44">
        <f>I6</f>
        <v>40</v>
      </c>
      <c r="U6" s="48">
        <f aca="true" t="shared" si="8" ref="U6:U12">S6+T6</f>
        <v>91</v>
      </c>
      <c r="V6" s="180">
        <f t="shared" si="4"/>
        <v>91000</v>
      </c>
      <c r="W6" s="45">
        <f>K6</f>
        <v>27</v>
      </c>
      <c r="X6" s="181">
        <f>W6*500</f>
        <v>13500</v>
      </c>
      <c r="Y6" s="188">
        <v>3000</v>
      </c>
      <c r="Z6" s="46">
        <f>IF(G6=0,0,V6+X6+Y6)</f>
        <v>107500</v>
      </c>
      <c r="AA6" s="49" t="s">
        <v>152</v>
      </c>
      <c r="AB6" s="183"/>
      <c r="AC6" s="291">
        <f>Z6-AB6</f>
        <v>107500</v>
      </c>
      <c r="AD6" s="64"/>
      <c r="AE6" s="64"/>
    </row>
    <row r="7" spans="1:31" ht="22.5" customHeight="1">
      <c r="A7" s="461"/>
      <c r="B7" s="276">
        <f>B6+1</f>
        <v>3</v>
      </c>
      <c r="C7" s="283" t="s">
        <v>153</v>
      </c>
      <c r="D7" s="283" t="s">
        <v>154</v>
      </c>
      <c r="E7" s="276">
        <v>6</v>
      </c>
      <c r="F7" s="276">
        <v>12</v>
      </c>
      <c r="G7" s="276">
        <v>18</v>
      </c>
      <c r="H7" s="276">
        <v>12</v>
      </c>
      <c r="I7" s="276">
        <v>27</v>
      </c>
      <c r="J7" s="276">
        <f t="shared" si="6"/>
        <v>39</v>
      </c>
      <c r="K7" s="277">
        <v>10</v>
      </c>
      <c r="L7" s="324">
        <v>1</v>
      </c>
      <c r="M7" s="454"/>
      <c r="N7" s="185">
        <f>B7</f>
        <v>3</v>
      </c>
      <c r="O7" s="186" t="str">
        <f>C7</f>
        <v>ファイブテン東予</v>
      </c>
      <c r="P7" s="187">
        <f t="shared" si="0"/>
        <v>6</v>
      </c>
      <c r="Q7" s="44">
        <f t="shared" si="0"/>
        <v>12</v>
      </c>
      <c r="R7" s="47">
        <f t="shared" si="7"/>
        <v>18</v>
      </c>
      <c r="S7" s="44">
        <f t="shared" si="2"/>
        <v>12</v>
      </c>
      <c r="T7" s="44">
        <f t="shared" si="2"/>
        <v>27</v>
      </c>
      <c r="U7" s="48">
        <f t="shared" si="8"/>
        <v>39</v>
      </c>
      <c r="V7" s="180">
        <f t="shared" si="4"/>
        <v>39000</v>
      </c>
      <c r="W7" s="45">
        <f t="shared" si="5"/>
        <v>10</v>
      </c>
      <c r="X7" s="181">
        <f>W7*500</f>
        <v>5000</v>
      </c>
      <c r="Y7" s="188">
        <v>3000</v>
      </c>
      <c r="Z7" s="46">
        <f>IF(G7=0,0,V7+X7+Y7)</f>
        <v>47000</v>
      </c>
      <c r="AA7" s="49" t="s">
        <v>14</v>
      </c>
      <c r="AB7" s="183"/>
      <c r="AC7" s="291">
        <f>Z7-AB7</f>
        <v>47000</v>
      </c>
      <c r="AD7" s="64"/>
      <c r="AE7" s="64"/>
    </row>
    <row r="8" spans="1:31" ht="22.5" customHeight="1">
      <c r="A8" s="461"/>
      <c r="B8" s="276">
        <f>B7+1</f>
        <v>4</v>
      </c>
      <c r="C8" s="283" t="s">
        <v>35</v>
      </c>
      <c r="D8" s="283" t="s">
        <v>36</v>
      </c>
      <c r="E8" s="276">
        <v>10</v>
      </c>
      <c r="F8" s="276">
        <v>9</v>
      </c>
      <c r="G8" s="276">
        <f aca="true" t="shared" si="9" ref="G8:G13">E8+F8</f>
        <v>19</v>
      </c>
      <c r="H8" s="276">
        <v>25</v>
      </c>
      <c r="I8" s="276">
        <v>19</v>
      </c>
      <c r="J8" s="276">
        <f t="shared" si="6"/>
        <v>44</v>
      </c>
      <c r="K8" s="277">
        <v>18</v>
      </c>
      <c r="L8" s="324">
        <v>0</v>
      </c>
      <c r="M8" s="454"/>
      <c r="N8" s="185">
        <f>B8</f>
        <v>4</v>
      </c>
      <c r="O8" s="186" t="e">
        <f>#REF!</f>
        <v>#REF!</v>
      </c>
      <c r="P8" s="187">
        <f t="shared" si="0"/>
        <v>10</v>
      </c>
      <c r="Q8" s="44">
        <f t="shared" si="0"/>
        <v>9</v>
      </c>
      <c r="R8" s="47">
        <f t="shared" si="7"/>
        <v>19</v>
      </c>
      <c r="S8" s="44">
        <f t="shared" si="2"/>
        <v>25</v>
      </c>
      <c r="T8" s="44">
        <f t="shared" si="2"/>
        <v>19</v>
      </c>
      <c r="U8" s="48">
        <f t="shared" si="8"/>
        <v>44</v>
      </c>
      <c r="V8" s="180">
        <f t="shared" si="4"/>
        <v>44000</v>
      </c>
      <c r="W8" s="45">
        <f t="shared" si="5"/>
        <v>18</v>
      </c>
      <c r="X8" s="181">
        <f aca="true" t="shared" si="10" ref="X8:X23">W8*500</f>
        <v>9000</v>
      </c>
      <c r="Y8" s="188">
        <v>3000</v>
      </c>
      <c r="Z8" s="46">
        <f>IF(G8=0,0,V8+X8+Y8)</f>
        <v>56000</v>
      </c>
      <c r="AA8" s="49" t="s">
        <v>157</v>
      </c>
      <c r="AB8" s="183"/>
      <c r="AC8" s="291">
        <f>Z8-AB8</f>
        <v>56000</v>
      </c>
      <c r="AD8" s="64"/>
      <c r="AE8" s="64"/>
    </row>
    <row r="9" spans="1:31" ht="22.5" customHeight="1">
      <c r="A9" s="461"/>
      <c r="B9" s="276">
        <v>5</v>
      </c>
      <c r="C9" s="283" t="s">
        <v>231</v>
      </c>
      <c r="D9" s="283" t="s">
        <v>229</v>
      </c>
      <c r="E9" s="276">
        <v>19</v>
      </c>
      <c r="F9" s="276">
        <v>9</v>
      </c>
      <c r="G9" s="276">
        <f t="shared" si="9"/>
        <v>28</v>
      </c>
      <c r="H9" s="276">
        <v>44</v>
      </c>
      <c r="I9" s="276">
        <v>20</v>
      </c>
      <c r="J9" s="276">
        <f t="shared" si="6"/>
        <v>64</v>
      </c>
      <c r="K9" s="277">
        <v>18</v>
      </c>
      <c r="L9" s="324">
        <v>1</v>
      </c>
      <c r="M9" s="288"/>
      <c r="N9" s="40"/>
      <c r="O9" s="61"/>
      <c r="P9" s="280">
        <f t="shared" si="0"/>
        <v>19</v>
      </c>
      <c r="Q9" s="41">
        <f t="shared" si="0"/>
        <v>9</v>
      </c>
      <c r="R9" s="42">
        <f t="shared" si="7"/>
        <v>28</v>
      </c>
      <c r="S9" s="41">
        <f t="shared" si="2"/>
        <v>44</v>
      </c>
      <c r="T9" s="41">
        <f t="shared" si="2"/>
        <v>20</v>
      </c>
      <c r="U9" s="43">
        <f t="shared" si="8"/>
        <v>64</v>
      </c>
      <c r="V9" s="190">
        <f t="shared" si="4"/>
        <v>64000</v>
      </c>
      <c r="W9" s="62">
        <f t="shared" si="5"/>
        <v>18</v>
      </c>
      <c r="X9" s="191">
        <f t="shared" si="10"/>
        <v>9000</v>
      </c>
      <c r="Y9" s="182"/>
      <c r="Z9" s="63"/>
      <c r="AA9" s="281"/>
      <c r="AB9" s="193"/>
      <c r="AC9" s="291"/>
      <c r="AD9" s="64"/>
      <c r="AE9" s="64"/>
    </row>
    <row r="10" spans="1:31" ht="22.5" customHeight="1" thickBot="1">
      <c r="A10" s="461"/>
      <c r="B10" s="276">
        <v>6</v>
      </c>
      <c r="C10" s="283" t="s">
        <v>233</v>
      </c>
      <c r="D10" s="283" t="s">
        <v>228</v>
      </c>
      <c r="E10" s="276">
        <v>11</v>
      </c>
      <c r="F10" s="276">
        <v>10</v>
      </c>
      <c r="G10" s="276">
        <f t="shared" si="9"/>
        <v>21</v>
      </c>
      <c r="H10" s="276">
        <v>25</v>
      </c>
      <c r="I10" s="276">
        <v>20</v>
      </c>
      <c r="J10" s="276">
        <f t="shared" si="6"/>
        <v>45</v>
      </c>
      <c r="K10" s="277">
        <v>17</v>
      </c>
      <c r="L10" s="324">
        <v>1</v>
      </c>
      <c r="M10" s="292"/>
      <c r="N10" s="55"/>
      <c r="O10" s="293"/>
      <c r="P10" s="294">
        <f t="shared" si="0"/>
        <v>11</v>
      </c>
      <c r="Q10" s="295">
        <f t="shared" si="0"/>
        <v>10</v>
      </c>
      <c r="R10" s="296">
        <f t="shared" si="7"/>
        <v>21</v>
      </c>
      <c r="S10" s="295">
        <f t="shared" si="2"/>
        <v>25</v>
      </c>
      <c r="T10" s="295">
        <f t="shared" si="2"/>
        <v>20</v>
      </c>
      <c r="U10" s="297">
        <f t="shared" si="8"/>
        <v>45</v>
      </c>
      <c r="V10" s="298">
        <f t="shared" si="4"/>
        <v>45000</v>
      </c>
      <c r="W10" s="299">
        <f t="shared" si="5"/>
        <v>17</v>
      </c>
      <c r="X10" s="300">
        <f t="shared" si="10"/>
        <v>8500</v>
      </c>
      <c r="Y10" s="301"/>
      <c r="Z10" s="302"/>
      <c r="AA10" s="39"/>
      <c r="AB10" s="179"/>
      <c r="AC10" s="303"/>
      <c r="AD10" s="64"/>
      <c r="AE10" s="64"/>
    </row>
    <row r="11" spans="1:31" ht="22.5" customHeight="1">
      <c r="A11" s="461"/>
      <c r="B11" s="276">
        <v>7</v>
      </c>
      <c r="C11" s="283" t="s">
        <v>241</v>
      </c>
      <c r="D11" s="283" t="s">
        <v>241</v>
      </c>
      <c r="E11" s="276">
        <v>2</v>
      </c>
      <c r="F11" s="276">
        <v>0</v>
      </c>
      <c r="G11" s="276">
        <f t="shared" si="9"/>
        <v>2</v>
      </c>
      <c r="H11" s="276">
        <v>6</v>
      </c>
      <c r="I11" s="276">
        <v>0</v>
      </c>
      <c r="J11" s="276">
        <f t="shared" si="6"/>
        <v>6</v>
      </c>
      <c r="K11" s="277">
        <v>2</v>
      </c>
      <c r="L11" s="324">
        <v>0</v>
      </c>
      <c r="M11" s="288"/>
      <c r="N11" s="253"/>
      <c r="O11" s="222"/>
      <c r="P11" s="309">
        <f t="shared" si="0"/>
        <v>2</v>
      </c>
      <c r="Q11" s="223">
        <f t="shared" si="0"/>
        <v>0</v>
      </c>
      <c r="R11" s="254">
        <f t="shared" si="7"/>
        <v>2</v>
      </c>
      <c r="S11" s="223">
        <f t="shared" si="2"/>
        <v>6</v>
      </c>
      <c r="T11" s="223">
        <f t="shared" si="2"/>
        <v>0</v>
      </c>
      <c r="U11" s="255">
        <f t="shared" si="8"/>
        <v>6</v>
      </c>
      <c r="V11" s="256">
        <f t="shared" si="4"/>
        <v>6000</v>
      </c>
      <c r="W11" s="257">
        <f t="shared" si="5"/>
        <v>2</v>
      </c>
      <c r="X11" s="258">
        <f t="shared" si="10"/>
        <v>1000</v>
      </c>
      <c r="Y11" s="225"/>
      <c r="Z11" s="260"/>
      <c r="AA11" s="310"/>
      <c r="AB11" s="189"/>
      <c r="AC11" s="291"/>
      <c r="AD11" s="64"/>
      <c r="AE11" s="64"/>
    </row>
    <row r="12" spans="1:31" ht="22.5" customHeight="1" thickBot="1">
      <c r="A12" s="462"/>
      <c r="B12" s="320">
        <v>8</v>
      </c>
      <c r="C12" s="321" t="s">
        <v>251</v>
      </c>
      <c r="D12" s="321" t="s">
        <v>252</v>
      </c>
      <c r="E12" s="320">
        <v>5</v>
      </c>
      <c r="F12" s="320">
        <v>5</v>
      </c>
      <c r="G12" s="320">
        <f t="shared" si="9"/>
        <v>10</v>
      </c>
      <c r="H12" s="320">
        <v>15</v>
      </c>
      <c r="I12" s="320">
        <v>15</v>
      </c>
      <c r="J12" s="320">
        <f t="shared" si="6"/>
        <v>30</v>
      </c>
      <c r="K12" s="284">
        <v>3</v>
      </c>
      <c r="L12" s="325">
        <v>0</v>
      </c>
      <c r="M12" s="288"/>
      <c r="N12" s="253"/>
      <c r="O12" s="222"/>
      <c r="P12" s="309">
        <f t="shared" si="0"/>
        <v>5</v>
      </c>
      <c r="Q12" s="223">
        <f t="shared" si="0"/>
        <v>5</v>
      </c>
      <c r="R12" s="254">
        <f t="shared" si="7"/>
        <v>10</v>
      </c>
      <c r="S12" s="223">
        <f t="shared" si="2"/>
        <v>15</v>
      </c>
      <c r="T12" s="223">
        <f t="shared" si="2"/>
        <v>15</v>
      </c>
      <c r="U12" s="255">
        <f t="shared" si="8"/>
        <v>30</v>
      </c>
      <c r="V12" s="256">
        <f t="shared" si="4"/>
        <v>30000</v>
      </c>
      <c r="W12" s="257">
        <f t="shared" si="5"/>
        <v>3</v>
      </c>
      <c r="X12" s="258">
        <f t="shared" si="10"/>
        <v>1500</v>
      </c>
      <c r="Y12" s="225"/>
      <c r="Z12" s="260"/>
      <c r="AA12" s="310"/>
      <c r="AB12" s="189"/>
      <c r="AC12" s="291"/>
      <c r="AD12" s="64"/>
      <c r="AE12" s="64"/>
    </row>
    <row r="13" spans="1:31" ht="22.5" customHeight="1">
      <c r="A13" s="460" t="s">
        <v>258</v>
      </c>
      <c r="B13" s="279">
        <v>9</v>
      </c>
      <c r="C13" s="311" t="s">
        <v>158</v>
      </c>
      <c r="D13" s="311" t="s">
        <v>222</v>
      </c>
      <c r="E13" s="279">
        <v>30</v>
      </c>
      <c r="F13" s="279">
        <v>29</v>
      </c>
      <c r="G13" s="279">
        <f t="shared" si="9"/>
        <v>59</v>
      </c>
      <c r="H13" s="279">
        <v>69</v>
      </c>
      <c r="I13" s="279">
        <v>69</v>
      </c>
      <c r="J13" s="279">
        <f>H13+I13</f>
        <v>138</v>
      </c>
      <c r="K13" s="278">
        <v>50</v>
      </c>
      <c r="L13" s="323">
        <v>0</v>
      </c>
      <c r="M13" s="458" t="s">
        <v>38</v>
      </c>
      <c r="N13" s="40">
        <f>B13</f>
        <v>9</v>
      </c>
      <c r="O13" s="61" t="str">
        <f>C13</f>
        <v>南海ドルフィンクラブ古三津</v>
      </c>
      <c r="P13" s="41">
        <f t="shared" si="0"/>
        <v>30</v>
      </c>
      <c r="Q13" s="41">
        <f t="shared" si="0"/>
        <v>29</v>
      </c>
      <c r="R13" s="42">
        <f t="shared" si="1"/>
        <v>59</v>
      </c>
      <c r="S13" s="41">
        <f t="shared" si="2"/>
        <v>69</v>
      </c>
      <c r="T13" s="41">
        <f t="shared" si="2"/>
        <v>69</v>
      </c>
      <c r="U13" s="43">
        <f t="shared" si="3"/>
        <v>138</v>
      </c>
      <c r="V13" s="190">
        <f t="shared" si="4"/>
        <v>138000</v>
      </c>
      <c r="W13" s="62">
        <f t="shared" si="5"/>
        <v>50</v>
      </c>
      <c r="X13" s="191">
        <f t="shared" si="10"/>
        <v>25000</v>
      </c>
      <c r="Y13" s="182">
        <v>3000</v>
      </c>
      <c r="Z13" s="63">
        <f>IF(G13=0,0,V13+X13+Y13)</f>
        <v>166000</v>
      </c>
      <c r="AA13" s="281" t="s">
        <v>15</v>
      </c>
      <c r="AB13" s="193"/>
      <c r="AC13" s="184">
        <f aca="true" t="shared" si="11" ref="AC13:AC23">Z13-AB13</f>
        <v>166000</v>
      </c>
      <c r="AD13" s="64"/>
      <c r="AE13" s="64"/>
    </row>
    <row r="14" spans="1:29" ht="22.5" customHeight="1">
      <c r="A14" s="461"/>
      <c r="B14" s="276">
        <v>10</v>
      </c>
      <c r="C14" s="283" t="s">
        <v>41</v>
      </c>
      <c r="D14" s="283" t="s">
        <v>42</v>
      </c>
      <c r="E14" s="276">
        <v>17</v>
      </c>
      <c r="F14" s="276">
        <v>19</v>
      </c>
      <c r="G14" s="276">
        <f aca="true" t="shared" si="12" ref="G14:G25">E14+F14</f>
        <v>36</v>
      </c>
      <c r="H14" s="276">
        <v>43</v>
      </c>
      <c r="I14" s="276">
        <v>37</v>
      </c>
      <c r="J14" s="276">
        <f aca="true" t="shared" si="13" ref="J14:J25">H14+I14</f>
        <v>80</v>
      </c>
      <c r="K14" s="283">
        <v>36</v>
      </c>
      <c r="L14" s="324">
        <v>1</v>
      </c>
      <c r="M14" s="458"/>
      <c r="N14" s="40">
        <f>B14</f>
        <v>10</v>
      </c>
      <c r="O14" s="61" t="e">
        <f>#REF!</f>
        <v>#REF!</v>
      </c>
      <c r="P14" s="41">
        <f t="shared" si="0"/>
        <v>17</v>
      </c>
      <c r="Q14" s="41">
        <f t="shared" si="0"/>
        <v>19</v>
      </c>
      <c r="R14" s="47">
        <f t="shared" si="1"/>
        <v>36</v>
      </c>
      <c r="S14" s="41">
        <f t="shared" si="2"/>
        <v>43</v>
      </c>
      <c r="T14" s="41">
        <f t="shared" si="2"/>
        <v>37</v>
      </c>
      <c r="U14" s="48">
        <f t="shared" si="3"/>
        <v>80</v>
      </c>
      <c r="V14" s="180">
        <f t="shared" si="4"/>
        <v>80000</v>
      </c>
      <c r="W14" s="45">
        <f t="shared" si="5"/>
        <v>36</v>
      </c>
      <c r="X14" s="181">
        <f t="shared" si="10"/>
        <v>18000</v>
      </c>
      <c r="Y14" s="182"/>
      <c r="Z14" s="46">
        <f>IF(G14=0,0,V14+X14+Y14)</f>
        <v>98000</v>
      </c>
      <c r="AA14" s="50"/>
      <c r="AB14" s="183"/>
      <c r="AC14" s="184">
        <f t="shared" si="11"/>
        <v>98000</v>
      </c>
    </row>
    <row r="15" spans="1:29" ht="22.5" customHeight="1">
      <c r="A15" s="461"/>
      <c r="B15" s="276">
        <v>11</v>
      </c>
      <c r="C15" s="283" t="s">
        <v>256</v>
      </c>
      <c r="D15" s="283" t="s">
        <v>43</v>
      </c>
      <c r="E15" s="276">
        <v>24</v>
      </c>
      <c r="F15" s="276">
        <v>12</v>
      </c>
      <c r="G15" s="276">
        <f t="shared" si="12"/>
        <v>36</v>
      </c>
      <c r="H15" s="276">
        <v>50</v>
      </c>
      <c r="I15" s="276">
        <v>28</v>
      </c>
      <c r="J15" s="276">
        <f t="shared" si="13"/>
        <v>78</v>
      </c>
      <c r="K15" s="277">
        <v>30</v>
      </c>
      <c r="L15" s="324">
        <v>1</v>
      </c>
      <c r="M15" s="458"/>
      <c r="N15" s="40">
        <f>B15</f>
        <v>11</v>
      </c>
      <c r="O15" s="61" t="str">
        <f>C14</f>
        <v>アズサスポーツクラブ松山</v>
      </c>
      <c r="P15" s="41">
        <f t="shared" si="0"/>
        <v>24</v>
      </c>
      <c r="Q15" s="41">
        <f t="shared" si="0"/>
        <v>12</v>
      </c>
      <c r="R15" s="47">
        <f t="shared" si="1"/>
        <v>36</v>
      </c>
      <c r="S15" s="41">
        <f t="shared" si="2"/>
        <v>50</v>
      </c>
      <c r="T15" s="41">
        <f t="shared" si="2"/>
        <v>28</v>
      </c>
      <c r="U15" s="48">
        <f t="shared" si="3"/>
        <v>78</v>
      </c>
      <c r="V15" s="180">
        <f t="shared" si="4"/>
        <v>78000</v>
      </c>
      <c r="W15" s="45">
        <f t="shared" si="5"/>
        <v>30</v>
      </c>
      <c r="X15" s="181">
        <f t="shared" si="10"/>
        <v>15000</v>
      </c>
      <c r="Y15" s="182">
        <v>3000</v>
      </c>
      <c r="Z15" s="46">
        <f>IF(G15=0,0,V15+X15+Y15)</f>
        <v>96000</v>
      </c>
      <c r="AA15" s="174" t="s">
        <v>160</v>
      </c>
      <c r="AB15" s="183"/>
      <c r="AC15" s="184">
        <f t="shared" si="11"/>
        <v>96000</v>
      </c>
    </row>
    <row r="16" spans="1:29" ht="22.5" customHeight="1">
      <c r="A16" s="461"/>
      <c r="B16" s="276">
        <v>12</v>
      </c>
      <c r="C16" s="283" t="s">
        <v>135</v>
      </c>
      <c r="D16" s="283" t="s">
        <v>136</v>
      </c>
      <c r="E16" s="276">
        <v>23</v>
      </c>
      <c r="F16" s="276">
        <v>20</v>
      </c>
      <c r="G16" s="276">
        <f t="shared" si="12"/>
        <v>43</v>
      </c>
      <c r="H16" s="276">
        <v>53</v>
      </c>
      <c r="I16" s="276">
        <v>53</v>
      </c>
      <c r="J16" s="276">
        <f t="shared" si="13"/>
        <v>106</v>
      </c>
      <c r="K16" s="277">
        <v>36</v>
      </c>
      <c r="L16" s="324">
        <v>0</v>
      </c>
      <c r="M16" s="458"/>
      <c r="N16" s="40">
        <f>B16</f>
        <v>12</v>
      </c>
      <c r="O16" s="61" t="e">
        <f>#REF!</f>
        <v>#REF!</v>
      </c>
      <c r="P16" s="41">
        <f t="shared" si="0"/>
        <v>23</v>
      </c>
      <c r="Q16" s="41">
        <f t="shared" si="0"/>
        <v>20</v>
      </c>
      <c r="R16" s="42">
        <f t="shared" si="1"/>
        <v>43</v>
      </c>
      <c r="S16" s="41">
        <f t="shared" si="2"/>
        <v>53</v>
      </c>
      <c r="T16" s="41">
        <f t="shared" si="2"/>
        <v>53</v>
      </c>
      <c r="U16" s="43">
        <f t="shared" si="3"/>
        <v>106</v>
      </c>
      <c r="V16" s="190">
        <f t="shared" si="4"/>
        <v>106000</v>
      </c>
      <c r="W16" s="62">
        <f>K16</f>
        <v>36</v>
      </c>
      <c r="X16" s="181">
        <f t="shared" si="10"/>
        <v>18000</v>
      </c>
      <c r="Y16" s="182">
        <v>3000</v>
      </c>
      <c r="Z16" s="63">
        <f>IF(G16=0,0,V16+X16+Y16)</f>
        <v>127000</v>
      </c>
      <c r="AA16" s="192" t="s">
        <v>134</v>
      </c>
      <c r="AB16" s="193"/>
      <c r="AC16" s="184">
        <f t="shared" si="11"/>
        <v>127000</v>
      </c>
    </row>
    <row r="17" spans="1:29" ht="22.5" customHeight="1">
      <c r="A17" s="461"/>
      <c r="B17" s="276">
        <v>13</v>
      </c>
      <c r="C17" s="283" t="s">
        <v>240</v>
      </c>
      <c r="D17" s="283" t="s">
        <v>189</v>
      </c>
      <c r="E17" s="276">
        <v>13</v>
      </c>
      <c r="F17" s="276">
        <v>17</v>
      </c>
      <c r="G17" s="276">
        <f t="shared" si="12"/>
        <v>30</v>
      </c>
      <c r="H17" s="276">
        <v>33</v>
      </c>
      <c r="I17" s="276">
        <v>44</v>
      </c>
      <c r="J17" s="276">
        <f t="shared" si="13"/>
        <v>77</v>
      </c>
      <c r="K17" s="277">
        <v>31</v>
      </c>
      <c r="L17" s="324">
        <v>0</v>
      </c>
      <c r="M17" s="458"/>
      <c r="N17" s="40">
        <f>B17</f>
        <v>13</v>
      </c>
      <c r="O17" s="61" t="str">
        <f>C16</f>
        <v>フィッタキッズスクール松山</v>
      </c>
      <c r="P17" s="41">
        <f t="shared" si="0"/>
        <v>13</v>
      </c>
      <c r="Q17" s="41">
        <f t="shared" si="0"/>
        <v>17</v>
      </c>
      <c r="R17" s="42">
        <f t="shared" si="1"/>
        <v>30</v>
      </c>
      <c r="S17" s="41">
        <f t="shared" si="2"/>
        <v>33</v>
      </c>
      <c r="T17" s="41">
        <f t="shared" si="2"/>
        <v>44</v>
      </c>
      <c r="U17" s="43">
        <f t="shared" si="3"/>
        <v>77</v>
      </c>
      <c r="V17" s="190">
        <f t="shared" si="4"/>
        <v>77000</v>
      </c>
      <c r="W17" s="62">
        <f>K17</f>
        <v>31</v>
      </c>
      <c r="X17" s="181">
        <f t="shared" si="10"/>
        <v>15500</v>
      </c>
      <c r="Y17" s="182">
        <v>3000</v>
      </c>
      <c r="Z17" s="63">
        <f>IF(G17=0,0,V17+X17+Y17)</f>
        <v>95500</v>
      </c>
      <c r="AA17" s="192" t="s">
        <v>161</v>
      </c>
      <c r="AB17" s="193"/>
      <c r="AC17" s="184">
        <f t="shared" si="11"/>
        <v>95500</v>
      </c>
    </row>
    <row r="18" spans="1:29" ht="22.5" customHeight="1">
      <c r="A18" s="461"/>
      <c r="B18" s="276">
        <v>14</v>
      </c>
      <c r="C18" s="283" t="s">
        <v>227</v>
      </c>
      <c r="D18" s="283" t="s">
        <v>137</v>
      </c>
      <c r="E18" s="276">
        <v>9</v>
      </c>
      <c r="F18" s="276">
        <v>5</v>
      </c>
      <c r="G18" s="276">
        <f t="shared" si="12"/>
        <v>14</v>
      </c>
      <c r="H18" s="276">
        <v>16</v>
      </c>
      <c r="I18" s="276">
        <v>10</v>
      </c>
      <c r="J18" s="276">
        <f t="shared" si="13"/>
        <v>26</v>
      </c>
      <c r="K18" s="277">
        <v>15</v>
      </c>
      <c r="L18" s="324">
        <v>0</v>
      </c>
      <c r="M18" s="458"/>
      <c r="N18" s="253">
        <f>B18</f>
        <v>14</v>
      </c>
      <c r="O18" s="222"/>
      <c r="P18" s="223">
        <f t="shared" si="0"/>
        <v>9</v>
      </c>
      <c r="Q18" s="223">
        <f t="shared" si="0"/>
        <v>5</v>
      </c>
      <c r="R18" s="254">
        <f t="shared" si="1"/>
        <v>14</v>
      </c>
      <c r="S18" s="223">
        <f t="shared" si="2"/>
        <v>16</v>
      </c>
      <c r="T18" s="223">
        <f t="shared" si="2"/>
        <v>10</v>
      </c>
      <c r="U18" s="255">
        <f t="shared" si="3"/>
        <v>26</v>
      </c>
      <c r="V18" s="256">
        <f t="shared" si="4"/>
        <v>26000</v>
      </c>
      <c r="W18" s="257">
        <f>K18</f>
        <v>15</v>
      </c>
      <c r="X18" s="224">
        <f t="shared" si="10"/>
        <v>7500</v>
      </c>
      <c r="Y18" s="225"/>
      <c r="Z18" s="260"/>
      <c r="AA18" s="282"/>
      <c r="AB18" s="189"/>
      <c r="AC18" s="184"/>
    </row>
    <row r="19" spans="1:29" ht="22.5" customHeight="1" thickBot="1">
      <c r="A19" s="462"/>
      <c r="B19" s="320">
        <v>15</v>
      </c>
      <c r="C19" s="321" t="s">
        <v>254</v>
      </c>
      <c r="D19" s="321" t="s">
        <v>255</v>
      </c>
      <c r="E19" s="320">
        <v>11</v>
      </c>
      <c r="F19" s="320">
        <v>7</v>
      </c>
      <c r="G19" s="320">
        <f t="shared" si="12"/>
        <v>18</v>
      </c>
      <c r="H19" s="320">
        <v>22</v>
      </c>
      <c r="I19" s="320">
        <v>14</v>
      </c>
      <c r="J19" s="320">
        <f t="shared" si="13"/>
        <v>36</v>
      </c>
      <c r="K19" s="284">
        <v>16</v>
      </c>
      <c r="L19" s="325">
        <v>1</v>
      </c>
      <c r="M19" s="289"/>
      <c r="N19" s="253"/>
      <c r="O19" s="222"/>
      <c r="P19" s="223"/>
      <c r="Q19" s="223"/>
      <c r="R19" s="254"/>
      <c r="S19" s="223"/>
      <c r="T19" s="223"/>
      <c r="U19" s="255"/>
      <c r="V19" s="256"/>
      <c r="W19" s="257"/>
      <c r="X19" s="258"/>
      <c r="Y19" s="259"/>
      <c r="Z19" s="260"/>
      <c r="AA19" s="175"/>
      <c r="AB19" s="189"/>
      <c r="AC19" s="184"/>
    </row>
    <row r="20" spans="1:29" ht="22.5" customHeight="1" thickBot="1">
      <c r="A20" s="460" t="s">
        <v>259</v>
      </c>
      <c r="B20" s="279">
        <v>16</v>
      </c>
      <c r="C20" s="311" t="s">
        <v>223</v>
      </c>
      <c r="D20" s="311" t="s">
        <v>224</v>
      </c>
      <c r="E20" s="279">
        <v>10</v>
      </c>
      <c r="F20" s="279">
        <v>11</v>
      </c>
      <c r="G20" s="279">
        <f t="shared" si="12"/>
        <v>21</v>
      </c>
      <c r="H20" s="279">
        <v>21</v>
      </c>
      <c r="I20" s="279">
        <v>23</v>
      </c>
      <c r="J20" s="279">
        <f t="shared" si="13"/>
        <v>44</v>
      </c>
      <c r="K20" s="278">
        <v>17</v>
      </c>
      <c r="L20" s="323">
        <v>1</v>
      </c>
      <c r="M20" s="289"/>
      <c r="N20" s="253">
        <f>B20</f>
        <v>16</v>
      </c>
      <c r="O20" s="222"/>
      <c r="P20" s="223">
        <f>E20</f>
        <v>10</v>
      </c>
      <c r="Q20" s="223">
        <f>F20</f>
        <v>11</v>
      </c>
      <c r="R20" s="254">
        <f t="shared" si="1"/>
        <v>21</v>
      </c>
      <c r="S20" s="223">
        <f>H20</f>
        <v>21</v>
      </c>
      <c r="T20" s="223">
        <f>I20</f>
        <v>23</v>
      </c>
      <c r="U20" s="255">
        <f t="shared" si="3"/>
        <v>44</v>
      </c>
      <c r="V20" s="256">
        <f>U20*1000</f>
        <v>44000</v>
      </c>
      <c r="W20" s="257">
        <f t="shared" si="5"/>
        <v>17</v>
      </c>
      <c r="X20" s="258">
        <f t="shared" si="10"/>
        <v>8500</v>
      </c>
      <c r="Y20" s="259"/>
      <c r="Z20" s="260"/>
      <c r="AA20" s="175"/>
      <c r="AB20" s="189"/>
      <c r="AC20" s="184"/>
    </row>
    <row r="21" spans="1:29" ht="22.5" customHeight="1">
      <c r="A21" s="461"/>
      <c r="B21" s="276">
        <v>17</v>
      </c>
      <c r="C21" s="283" t="s">
        <v>225</v>
      </c>
      <c r="D21" s="283" t="s">
        <v>226</v>
      </c>
      <c r="E21" s="276">
        <v>17</v>
      </c>
      <c r="F21" s="276">
        <v>12</v>
      </c>
      <c r="G21" s="276">
        <f t="shared" si="12"/>
        <v>29</v>
      </c>
      <c r="H21" s="276">
        <v>45</v>
      </c>
      <c r="I21" s="276">
        <v>35</v>
      </c>
      <c r="J21" s="276">
        <f t="shared" si="13"/>
        <v>80</v>
      </c>
      <c r="K21" s="277">
        <v>28</v>
      </c>
      <c r="L21" s="324">
        <v>1</v>
      </c>
      <c r="M21" s="459" t="s">
        <v>44</v>
      </c>
      <c r="N21" s="40">
        <f>B21</f>
        <v>17</v>
      </c>
      <c r="O21" s="213" t="str">
        <f>C21</f>
        <v>スポーツコミュニティ</v>
      </c>
      <c r="P21" s="214">
        <f>E21</f>
        <v>17</v>
      </c>
      <c r="Q21" s="214">
        <f>F21</f>
        <v>12</v>
      </c>
      <c r="R21" s="215">
        <f t="shared" si="1"/>
        <v>29</v>
      </c>
      <c r="S21" s="214">
        <f>H21</f>
        <v>45</v>
      </c>
      <c r="T21" s="214">
        <f>I21</f>
        <v>35</v>
      </c>
      <c r="U21" s="216">
        <f t="shared" si="3"/>
        <v>80</v>
      </c>
      <c r="V21" s="217">
        <f>U21*1000</f>
        <v>80000</v>
      </c>
      <c r="W21" s="218">
        <f t="shared" si="5"/>
        <v>28</v>
      </c>
      <c r="X21" s="219">
        <f t="shared" si="10"/>
        <v>14000</v>
      </c>
      <c r="Y21" s="226"/>
      <c r="Z21" s="221">
        <f>IF(G21=0,0,V21+X21+Y21)</f>
        <v>94000</v>
      </c>
      <c r="AA21" s="176" t="s">
        <v>127</v>
      </c>
      <c r="AB21" s="193"/>
      <c r="AC21" s="184">
        <f t="shared" si="11"/>
        <v>94000</v>
      </c>
    </row>
    <row r="22" spans="1:29" ht="22.5" customHeight="1">
      <c r="A22" s="461"/>
      <c r="B22" s="276">
        <v>18</v>
      </c>
      <c r="C22" s="283" t="s">
        <v>45</v>
      </c>
      <c r="D22" s="283" t="s">
        <v>46</v>
      </c>
      <c r="E22" s="276">
        <v>21</v>
      </c>
      <c r="F22" s="276">
        <v>32</v>
      </c>
      <c r="G22" s="276">
        <f t="shared" si="12"/>
        <v>53</v>
      </c>
      <c r="H22" s="276">
        <v>57</v>
      </c>
      <c r="I22" s="276">
        <v>85</v>
      </c>
      <c r="J22" s="276">
        <f t="shared" si="13"/>
        <v>142</v>
      </c>
      <c r="K22" s="277">
        <v>40</v>
      </c>
      <c r="L22" s="324">
        <v>0</v>
      </c>
      <c r="M22" s="454"/>
      <c r="N22" s="40" t="e">
        <f>#REF!</f>
        <v>#REF!</v>
      </c>
      <c r="O22" s="61" t="e">
        <f>#REF!</f>
        <v>#REF!</v>
      </c>
      <c r="P22" s="41" t="e">
        <f>#REF!</f>
        <v>#REF!</v>
      </c>
      <c r="Q22" s="41" t="e">
        <f>#REF!</f>
        <v>#REF!</v>
      </c>
      <c r="R22" s="47" t="e">
        <f t="shared" si="1"/>
        <v>#REF!</v>
      </c>
      <c r="S22" s="44" t="e">
        <f>#REF!</f>
        <v>#REF!</v>
      </c>
      <c r="T22" s="44" t="e">
        <f>#REF!</f>
        <v>#REF!</v>
      </c>
      <c r="U22" s="48" t="e">
        <f t="shared" si="3"/>
        <v>#REF!</v>
      </c>
      <c r="V22" s="180" t="e">
        <f>U22*1000</f>
        <v>#REF!</v>
      </c>
      <c r="W22" s="45" t="e">
        <f>#REF!</f>
        <v>#REF!</v>
      </c>
      <c r="X22" s="181" t="e">
        <f t="shared" si="10"/>
        <v>#REF!</v>
      </c>
      <c r="Y22" s="195"/>
      <c r="Z22" s="46" t="e">
        <f>IF(#REF!=0,0,V22+X22+Y22)</f>
        <v>#REF!</v>
      </c>
      <c r="AA22" s="49" t="s">
        <v>129</v>
      </c>
      <c r="AB22" s="183"/>
      <c r="AC22" s="184" t="e">
        <f t="shared" si="11"/>
        <v>#REF!</v>
      </c>
    </row>
    <row r="23" spans="1:31" ht="22.5" customHeight="1">
      <c r="A23" s="461"/>
      <c r="B23" s="276">
        <v>19</v>
      </c>
      <c r="C23" s="283" t="s">
        <v>48</v>
      </c>
      <c r="D23" s="283" t="s">
        <v>49</v>
      </c>
      <c r="E23" s="276">
        <v>18</v>
      </c>
      <c r="F23" s="276">
        <v>21</v>
      </c>
      <c r="G23" s="276">
        <f t="shared" si="12"/>
        <v>39</v>
      </c>
      <c r="H23" s="276">
        <v>49</v>
      </c>
      <c r="I23" s="276">
        <v>53</v>
      </c>
      <c r="J23" s="276">
        <f t="shared" si="13"/>
        <v>102</v>
      </c>
      <c r="K23" s="277">
        <v>39</v>
      </c>
      <c r="L23" s="324">
        <v>0</v>
      </c>
      <c r="M23" s="454"/>
      <c r="N23" s="40">
        <f>B22</f>
        <v>18</v>
      </c>
      <c r="O23" s="61" t="str">
        <f>C22</f>
        <v>八幡浜スポーツセンター</v>
      </c>
      <c r="P23" s="41">
        <f>E22</f>
        <v>21</v>
      </c>
      <c r="Q23" s="41">
        <f>F22</f>
        <v>32</v>
      </c>
      <c r="R23" s="47">
        <f t="shared" si="1"/>
        <v>53</v>
      </c>
      <c r="S23" s="44">
        <f>H22</f>
        <v>57</v>
      </c>
      <c r="T23" s="44">
        <f>I22</f>
        <v>85</v>
      </c>
      <c r="U23" s="48">
        <f t="shared" si="3"/>
        <v>142</v>
      </c>
      <c r="V23" s="180">
        <f>U23*1000</f>
        <v>142000</v>
      </c>
      <c r="W23" s="45">
        <f>K22</f>
        <v>40</v>
      </c>
      <c r="X23" s="181">
        <f t="shared" si="10"/>
        <v>20000</v>
      </c>
      <c r="Y23" s="195">
        <v>3000</v>
      </c>
      <c r="Z23" s="46">
        <f>IF(G22=0,0,V23+X23+Y23)</f>
        <v>165000</v>
      </c>
      <c r="AA23" s="49" t="s">
        <v>47</v>
      </c>
      <c r="AB23" s="183"/>
      <c r="AC23" s="184">
        <f t="shared" si="11"/>
        <v>165000</v>
      </c>
      <c r="AE23" s="64"/>
    </row>
    <row r="24" spans="1:31" ht="22.5" customHeight="1">
      <c r="A24" s="461"/>
      <c r="B24" s="276">
        <v>20</v>
      </c>
      <c r="C24" s="283" t="s">
        <v>250</v>
      </c>
      <c r="D24" s="283" t="s">
        <v>250</v>
      </c>
      <c r="E24" s="276">
        <v>5</v>
      </c>
      <c r="F24" s="276">
        <v>3</v>
      </c>
      <c r="G24" s="276">
        <f t="shared" si="12"/>
        <v>8</v>
      </c>
      <c r="H24" s="276">
        <v>10</v>
      </c>
      <c r="I24" s="276">
        <v>9</v>
      </c>
      <c r="J24" s="276">
        <f t="shared" si="13"/>
        <v>19</v>
      </c>
      <c r="K24" s="277">
        <v>6</v>
      </c>
      <c r="L24" s="324">
        <v>1</v>
      </c>
      <c r="M24" s="288"/>
      <c r="N24" s="312"/>
      <c r="O24" s="313"/>
      <c r="P24" s="223"/>
      <c r="Q24" s="314"/>
      <c r="R24" s="254"/>
      <c r="S24" s="314"/>
      <c r="T24" s="314"/>
      <c r="U24" s="255"/>
      <c r="V24" s="256"/>
      <c r="W24" s="257"/>
      <c r="X24" s="258"/>
      <c r="Y24" s="259"/>
      <c r="Z24" s="260"/>
      <c r="AA24" s="310"/>
      <c r="AB24" s="189"/>
      <c r="AC24" s="184"/>
      <c r="AE24" s="64"/>
    </row>
    <row r="25" spans="1:31" ht="22.5" customHeight="1" thickBot="1">
      <c r="A25" s="462"/>
      <c r="B25" s="320">
        <v>21</v>
      </c>
      <c r="C25" s="321" t="s">
        <v>253</v>
      </c>
      <c r="D25" s="321" t="s">
        <v>253</v>
      </c>
      <c r="E25" s="320">
        <v>17</v>
      </c>
      <c r="F25" s="320">
        <v>11</v>
      </c>
      <c r="G25" s="320">
        <f t="shared" si="12"/>
        <v>28</v>
      </c>
      <c r="H25" s="320">
        <v>44</v>
      </c>
      <c r="I25" s="320">
        <v>27</v>
      </c>
      <c r="J25" s="320">
        <f t="shared" si="13"/>
        <v>71</v>
      </c>
      <c r="K25" s="284">
        <v>21</v>
      </c>
      <c r="L25" s="325">
        <v>1</v>
      </c>
      <c r="M25" s="288"/>
      <c r="N25" s="312"/>
      <c r="O25" s="313"/>
      <c r="P25" s="223"/>
      <c r="Q25" s="314"/>
      <c r="R25" s="254"/>
      <c r="S25" s="314"/>
      <c r="T25" s="314"/>
      <c r="U25" s="255"/>
      <c r="V25" s="256"/>
      <c r="W25" s="257"/>
      <c r="X25" s="258"/>
      <c r="Y25" s="259"/>
      <c r="Z25" s="260"/>
      <c r="AA25" s="310"/>
      <c r="AB25" s="189"/>
      <c r="AC25" s="184"/>
      <c r="AE25" s="64"/>
    </row>
    <row r="26" spans="1:28" ht="22.5" customHeight="1" thickBot="1">
      <c r="A26" s="322"/>
      <c r="B26" s="315"/>
      <c r="C26" s="316" t="s">
        <v>50</v>
      </c>
      <c r="D26" s="317"/>
      <c r="E26" s="305">
        <f aca="true" t="shared" si="14" ref="E26:L26">SUM(E5:E25)</f>
        <v>307</v>
      </c>
      <c r="F26" s="305">
        <f t="shared" si="14"/>
        <v>274</v>
      </c>
      <c r="G26" s="305">
        <f t="shared" si="14"/>
        <v>581</v>
      </c>
      <c r="H26" s="305">
        <f t="shared" si="14"/>
        <v>743</v>
      </c>
      <c r="I26" s="305">
        <f t="shared" si="14"/>
        <v>675</v>
      </c>
      <c r="J26" s="305">
        <f t="shared" si="14"/>
        <v>1418</v>
      </c>
      <c r="K26" s="306">
        <f t="shared" si="14"/>
        <v>495</v>
      </c>
      <c r="L26" s="326">
        <f t="shared" si="14"/>
        <v>12</v>
      </c>
      <c r="M26" s="285"/>
      <c r="N26" s="56"/>
      <c r="O26" s="51" t="s">
        <v>50</v>
      </c>
      <c r="P26" s="53" t="e">
        <f aca="true" t="shared" si="15" ref="P26:Z26">SUM(P5:P23)</f>
        <v>#REF!</v>
      </c>
      <c r="Q26" s="52" t="e">
        <f t="shared" si="15"/>
        <v>#REF!</v>
      </c>
      <c r="R26" s="57" t="e">
        <f t="shared" si="15"/>
        <v>#REF!</v>
      </c>
      <c r="S26" s="58" t="e">
        <f t="shared" si="15"/>
        <v>#REF!</v>
      </c>
      <c r="T26" s="52" t="e">
        <f t="shared" si="15"/>
        <v>#REF!</v>
      </c>
      <c r="U26" s="52" t="e">
        <f t="shared" si="15"/>
        <v>#REF!</v>
      </c>
      <c r="V26" s="196" t="e">
        <f t="shared" si="15"/>
        <v>#REF!</v>
      </c>
      <c r="W26" s="53" t="e">
        <f t="shared" si="15"/>
        <v>#REF!</v>
      </c>
      <c r="X26" s="197" t="e">
        <f t="shared" si="15"/>
        <v>#REF!</v>
      </c>
      <c r="Y26" s="198">
        <f t="shared" si="15"/>
        <v>27000</v>
      </c>
      <c r="Z26" s="199" t="e">
        <f t="shared" si="15"/>
        <v>#REF!</v>
      </c>
      <c r="AA26" s="54"/>
      <c r="AB26" s="200"/>
    </row>
    <row r="27" spans="2:12" ht="13.5">
      <c r="B27" s="22"/>
      <c r="F27" s="1" t="s">
        <v>239</v>
      </c>
      <c r="L27" s="327"/>
    </row>
  </sheetData>
  <sheetProtection/>
  <mergeCells count="10">
    <mergeCell ref="M21:M23"/>
    <mergeCell ref="A5:A12"/>
    <mergeCell ref="A13:A19"/>
    <mergeCell ref="A20:A25"/>
    <mergeCell ref="C3:C4"/>
    <mergeCell ref="D3:D4"/>
    <mergeCell ref="M5:M8"/>
    <mergeCell ref="E3:G3"/>
    <mergeCell ref="H3:J3"/>
    <mergeCell ref="M13:M18"/>
  </mergeCells>
  <printOptions/>
  <pageMargins left="0.3937007874015748" right="0" top="0.3937007874015748" bottom="0.3937007874015748" header="0.5118110236220472" footer="0.5118110236220472"/>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54"/>
  <sheetViews>
    <sheetView tabSelected="1" zoomScalePageLayoutView="0" workbookViewId="0" topLeftCell="A1">
      <selection activeCell="I59" sqref="I59"/>
    </sheetView>
  </sheetViews>
  <sheetFormatPr defaultColWidth="9.00390625" defaultRowHeight="13.5"/>
  <cols>
    <col min="1" max="1" width="10.875" style="69" customWidth="1"/>
    <col min="2" max="2" width="10.00390625" style="69" customWidth="1"/>
    <col min="3" max="3" width="9.875" style="69" customWidth="1"/>
    <col min="4" max="4" width="8.125" style="69" bestFit="1" customWidth="1"/>
    <col min="5" max="5" width="6.125" style="69" bestFit="1" customWidth="1"/>
    <col min="6" max="9" width="9.00390625" style="69" customWidth="1"/>
    <col min="10" max="10" width="18.125" style="69" customWidth="1"/>
    <col min="11" max="12" width="11.875" style="69" customWidth="1"/>
    <col min="13" max="16384" width="9.00390625" style="69" customWidth="1"/>
  </cols>
  <sheetData>
    <row r="1" spans="1:31" s="67" customFormat="1" ht="13.5">
      <c r="A1" s="1" t="s">
        <v>247</v>
      </c>
      <c r="AE1" s="68"/>
    </row>
    <row r="2" ht="13.5">
      <c r="A2" s="69" t="s">
        <v>0</v>
      </c>
    </row>
    <row r="3" spans="1:4" ht="13.5">
      <c r="A3" s="69" t="s">
        <v>58</v>
      </c>
      <c r="B3" s="463">
        <v>42470</v>
      </c>
      <c r="C3" s="463"/>
      <c r="D3" s="70">
        <f>WEEKDAY(B3,1)</f>
        <v>1</v>
      </c>
    </row>
    <row r="4" spans="1:2" ht="13.5">
      <c r="A4" s="69" t="s">
        <v>59</v>
      </c>
      <c r="B4" s="69" t="s">
        <v>60</v>
      </c>
    </row>
    <row r="5" spans="1:2" ht="13.5">
      <c r="A5" s="69" t="s">
        <v>61</v>
      </c>
      <c r="B5" s="69" t="s">
        <v>243</v>
      </c>
    </row>
    <row r="6" spans="1:5" ht="14.25">
      <c r="A6" s="69" t="s">
        <v>62</v>
      </c>
      <c r="B6" s="207" t="s">
        <v>179</v>
      </c>
      <c r="C6" t="s">
        <v>219</v>
      </c>
      <c r="E6" s="21" t="s">
        <v>292</v>
      </c>
    </row>
    <row r="7" spans="1:5" ht="13.5">
      <c r="A7" s="69" t="s">
        <v>63</v>
      </c>
      <c r="B7" s="207" t="s">
        <v>180</v>
      </c>
      <c r="C7" t="s">
        <v>219</v>
      </c>
      <c r="E7" s="69" t="s">
        <v>242</v>
      </c>
    </row>
    <row r="8" s="202" customFormat="1" ht="12.75">
      <c r="B8" s="202" t="s">
        <v>139</v>
      </c>
    </row>
    <row r="9" spans="2:3" s="202" customFormat="1" ht="12.75">
      <c r="B9" s="203">
        <v>0.3333333333333333</v>
      </c>
      <c r="C9" s="202" t="s">
        <v>246</v>
      </c>
    </row>
    <row r="10" spans="2:3" s="202" customFormat="1" ht="12.75">
      <c r="B10" s="203">
        <v>0.3541666666666667</v>
      </c>
      <c r="C10" s="202" t="s">
        <v>260</v>
      </c>
    </row>
    <row r="11" spans="1:10" ht="13.5">
      <c r="A11" s="69" t="s">
        <v>9</v>
      </c>
      <c r="B11" s="69" t="s">
        <v>126</v>
      </c>
      <c r="J11" s="71"/>
    </row>
    <row r="12" spans="2:10" ht="13.5">
      <c r="B12" s="69" t="s">
        <v>51</v>
      </c>
      <c r="J12" s="71"/>
    </row>
    <row r="13" spans="1:7" ht="14.25">
      <c r="A13" s="69" t="s">
        <v>64</v>
      </c>
      <c r="B13" s="211">
        <v>0.3854166666666667</v>
      </c>
      <c r="F13" s="69" t="s">
        <v>8</v>
      </c>
      <c r="G13" s="211">
        <v>0.688888888888889</v>
      </c>
    </row>
    <row r="14" spans="1:7" ht="14.25">
      <c r="A14" s="69" t="s">
        <v>65</v>
      </c>
      <c r="B14" s="211">
        <v>0.7013888888888888</v>
      </c>
      <c r="C14" s="66" t="s">
        <v>290</v>
      </c>
      <c r="G14" s="211"/>
    </row>
    <row r="15" spans="1:2" ht="13.5">
      <c r="A15" s="69" t="s">
        <v>66</v>
      </c>
      <c r="B15" s="212" t="s">
        <v>145</v>
      </c>
    </row>
    <row r="16" ht="13.5">
      <c r="B16" s="207" t="s">
        <v>146</v>
      </c>
    </row>
    <row r="17" ht="13.5">
      <c r="B17" t="s">
        <v>248</v>
      </c>
    </row>
    <row r="18" ht="13.5">
      <c r="B18" s="207" t="s">
        <v>147</v>
      </c>
    </row>
    <row r="19" spans="1:10" ht="13.5">
      <c r="A19" s="69" t="s">
        <v>1</v>
      </c>
      <c r="B19" s="89" t="s">
        <v>267</v>
      </c>
      <c r="C19" s="448"/>
      <c r="D19" s="448"/>
      <c r="E19" s="448"/>
      <c r="F19" s="448"/>
      <c r="G19" s="448"/>
      <c r="H19" s="448"/>
      <c r="I19" s="448"/>
      <c r="J19" s="71"/>
    </row>
    <row r="20" spans="2:10" ht="13.5">
      <c r="B20" s="201" t="s">
        <v>163</v>
      </c>
      <c r="J20" s="71"/>
    </row>
    <row r="21" spans="2:10" ht="13.5">
      <c r="B21" s="201" t="s">
        <v>164</v>
      </c>
      <c r="J21" s="71"/>
    </row>
    <row r="22" spans="1:10" ht="13.5">
      <c r="A22" s="252" t="s">
        <v>235</v>
      </c>
      <c r="B22" s="207" t="s">
        <v>185</v>
      </c>
      <c r="J22" s="71"/>
    </row>
    <row r="23" spans="2:10" ht="13.5">
      <c r="B23" t="s">
        <v>236</v>
      </c>
      <c r="J23" s="71"/>
    </row>
    <row r="24" spans="2:10" ht="13.5">
      <c r="B24" t="s">
        <v>166</v>
      </c>
      <c r="J24" s="71"/>
    </row>
    <row r="25" spans="2:10" ht="13.5">
      <c r="B25" s="69" t="s">
        <v>52</v>
      </c>
      <c r="J25" s="71"/>
    </row>
    <row r="26" spans="2:10" ht="13.5">
      <c r="B26" t="s">
        <v>167</v>
      </c>
      <c r="J26" s="71"/>
    </row>
    <row r="27" spans="2:10" ht="13.5">
      <c r="B27" s="69" t="s">
        <v>2</v>
      </c>
      <c r="J27" s="71"/>
    </row>
    <row r="28" spans="2:10" ht="13.5">
      <c r="B28" s="69" t="s">
        <v>53</v>
      </c>
      <c r="J28" s="71"/>
    </row>
    <row r="29" spans="2:10" ht="13.5">
      <c r="B29" s="69" t="s">
        <v>54</v>
      </c>
      <c r="J29" s="71"/>
    </row>
    <row r="30" spans="2:10" ht="13.5">
      <c r="B30" s="69" t="s">
        <v>168</v>
      </c>
      <c r="J30" s="71"/>
    </row>
    <row r="31" spans="1:10" s="66" customFormat="1" ht="13.5">
      <c r="A31" s="228" t="s">
        <v>169</v>
      </c>
      <c r="B31" s="69"/>
      <c r="C31" s="69"/>
      <c r="D31" s="69"/>
      <c r="E31" s="69"/>
      <c r="F31" s="69"/>
      <c r="G31" s="69"/>
      <c r="H31" s="69"/>
      <c r="I31" s="69"/>
      <c r="J31" s="71"/>
    </row>
    <row r="32" spans="1:10" s="66" customFormat="1" ht="13.5">
      <c r="A32" s="104" t="s">
        <v>142</v>
      </c>
      <c r="B32" s="66" t="s">
        <v>170</v>
      </c>
      <c r="J32" s="227"/>
    </row>
    <row r="33" spans="2:10" s="66" customFormat="1" ht="13.5">
      <c r="B33" s="66" t="s">
        <v>171</v>
      </c>
      <c r="J33" s="227"/>
    </row>
    <row r="34" spans="1:10" s="66" customFormat="1" ht="13.5">
      <c r="A34" s="104" t="s">
        <v>165</v>
      </c>
      <c r="B34" s="66" t="s">
        <v>172</v>
      </c>
      <c r="J34" s="227"/>
    </row>
    <row r="35" spans="1:10" s="207" customFormat="1" ht="13.5">
      <c r="A35" s="249"/>
      <c r="B35" s="66" t="s">
        <v>184</v>
      </c>
      <c r="C35" s="66"/>
      <c r="D35" s="66"/>
      <c r="E35" s="66"/>
      <c r="F35" s="66"/>
      <c r="G35" s="66"/>
      <c r="H35" s="66"/>
      <c r="I35" s="66"/>
      <c r="J35" s="227"/>
    </row>
    <row r="36" spans="2:10" s="66" customFormat="1" ht="13.5">
      <c r="B36" s="66" t="s">
        <v>173</v>
      </c>
      <c r="C36" s="207"/>
      <c r="D36" s="207"/>
      <c r="E36" s="207"/>
      <c r="F36" s="207"/>
      <c r="G36" s="207"/>
      <c r="H36" s="207"/>
      <c r="I36" s="207"/>
      <c r="J36" s="229"/>
    </row>
    <row r="37" spans="1:10" s="207" customFormat="1" ht="13.5">
      <c r="A37" s="104" t="s">
        <v>165</v>
      </c>
      <c r="B37" s="228" t="s">
        <v>261</v>
      </c>
      <c r="C37" s="228"/>
      <c r="D37" s="228"/>
      <c r="E37" s="228"/>
      <c r="F37" s="228"/>
      <c r="G37" s="228"/>
      <c r="H37" s="228"/>
      <c r="I37" s="228"/>
      <c r="J37" s="271"/>
    </row>
    <row r="38" spans="2:10" ht="13.5">
      <c r="B38" s="228" t="s">
        <v>220</v>
      </c>
      <c r="C38" s="239"/>
      <c r="D38" s="239"/>
      <c r="E38" s="239"/>
      <c r="F38" s="239"/>
      <c r="G38" s="239"/>
      <c r="H38" s="239"/>
      <c r="I38" s="239"/>
      <c r="J38" s="237"/>
    </row>
    <row r="39" spans="1:10" ht="13.5">
      <c r="A39" s="239" t="s">
        <v>181</v>
      </c>
      <c r="B39" s="66"/>
      <c r="C39" s="207"/>
      <c r="D39" s="207"/>
      <c r="E39" s="207"/>
      <c r="F39" s="207"/>
      <c r="G39" s="207"/>
      <c r="H39" s="207"/>
      <c r="I39" s="207"/>
      <c r="J39" s="229"/>
    </row>
    <row r="40" spans="1:10" ht="13.5">
      <c r="A40" s="104" t="s">
        <v>165</v>
      </c>
      <c r="B40" s="66" t="s">
        <v>187</v>
      </c>
      <c r="J40" s="71"/>
    </row>
    <row r="41" spans="2:10" s="66" customFormat="1" ht="13.5">
      <c r="B41" s="66" t="s">
        <v>188</v>
      </c>
      <c r="C41" s="69"/>
      <c r="D41" s="69"/>
      <c r="E41" s="69"/>
      <c r="F41" s="69"/>
      <c r="G41" s="69"/>
      <c r="H41" s="69"/>
      <c r="I41" s="69"/>
      <c r="J41" s="71"/>
    </row>
    <row r="42" spans="2:10" ht="13.5">
      <c r="B42" s="66" t="s">
        <v>182</v>
      </c>
      <c r="C42" s="207"/>
      <c r="D42" s="207"/>
      <c r="E42" s="207"/>
      <c r="F42" s="207"/>
      <c r="G42" s="207"/>
      <c r="H42" s="207"/>
      <c r="I42" s="207"/>
      <c r="J42" s="229"/>
    </row>
    <row r="43" spans="2:10" ht="13.5">
      <c r="B43" s="66" t="s">
        <v>183</v>
      </c>
      <c r="C43" s="207"/>
      <c r="D43" s="207"/>
      <c r="E43" s="207"/>
      <c r="F43" s="207"/>
      <c r="G43" s="207"/>
      <c r="H43" s="207"/>
      <c r="I43" s="207"/>
      <c r="J43" s="229"/>
    </row>
    <row r="44" spans="1:10" ht="13.5">
      <c r="A44" s="69" t="s">
        <v>55</v>
      </c>
      <c r="J44" s="71"/>
    </row>
    <row r="45" spans="1:10" ht="13.5">
      <c r="A45" s="239" t="s">
        <v>3</v>
      </c>
      <c r="J45" s="71"/>
    </row>
    <row r="46" spans="2:10" ht="13.5">
      <c r="B46" s="69" t="s">
        <v>291</v>
      </c>
      <c r="J46" s="71"/>
    </row>
    <row r="47" spans="2:10" ht="13.5">
      <c r="B47" s="69" t="s">
        <v>4</v>
      </c>
      <c r="J47" s="71"/>
    </row>
    <row r="48" spans="2:10" ht="13.5">
      <c r="B48" s="69" t="s">
        <v>237</v>
      </c>
      <c r="J48" s="71"/>
    </row>
    <row r="49" spans="2:10" ht="13.5">
      <c r="B49" s="207" t="s">
        <v>186</v>
      </c>
      <c r="J49" s="71"/>
    </row>
    <row r="50" spans="2:10" ht="13.5">
      <c r="B50" s="69" t="s">
        <v>56</v>
      </c>
      <c r="J50" s="71"/>
    </row>
    <row r="51" spans="2:10" ht="13.5">
      <c r="B51" s="69" t="s">
        <v>57</v>
      </c>
      <c r="J51" s="71"/>
    </row>
    <row r="52" spans="8:10" ht="13.5">
      <c r="H52" s="69" t="s">
        <v>7</v>
      </c>
      <c r="J52" s="71"/>
    </row>
    <row r="53" spans="8:10" ht="13.5">
      <c r="H53" s="69" t="s">
        <v>293</v>
      </c>
      <c r="J53" s="71"/>
    </row>
    <row r="54" ht="13.5">
      <c r="J54" s="71"/>
    </row>
  </sheetData>
  <sheetProtection/>
  <mergeCells count="1">
    <mergeCell ref="B3:C3"/>
  </mergeCells>
  <printOptions/>
  <pageMargins left="0.3937007874015748" right="0"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F58"/>
  <sheetViews>
    <sheetView zoomScalePageLayoutView="0" workbookViewId="0" topLeftCell="A13">
      <selection activeCell="L6" sqref="L6"/>
    </sheetView>
  </sheetViews>
  <sheetFormatPr defaultColWidth="9.00390625" defaultRowHeight="13.5"/>
  <cols>
    <col min="1" max="1" width="2.625" style="207" customWidth="1"/>
    <col min="2" max="2" width="7.125" style="207" bestFit="1" customWidth="1"/>
    <col min="3" max="3" width="10.25390625" style="207" customWidth="1"/>
    <col min="4" max="4" width="11.125" style="208" customWidth="1"/>
    <col min="5" max="5" width="20.25390625" style="207" customWidth="1"/>
    <col min="6" max="6" width="12.875" style="207" bestFit="1" customWidth="1"/>
    <col min="7" max="7" width="4.25390625" style="207" bestFit="1" customWidth="1"/>
    <col min="8" max="8" width="3.875" style="207" customWidth="1"/>
    <col min="9" max="9" width="9.50390625" style="207" hidden="1" customWidth="1"/>
    <col min="10" max="10" width="13.125" style="210" customWidth="1"/>
    <col min="11" max="16384" width="9.00390625" style="207" customWidth="1"/>
  </cols>
  <sheetData>
    <row r="1" spans="1:32" s="205" customFormat="1" ht="17.25">
      <c r="A1" s="204"/>
      <c r="B1" s="1"/>
      <c r="C1" s="1"/>
      <c r="D1" s="2" t="s">
        <v>247</v>
      </c>
      <c r="E1" s="1"/>
      <c r="F1" s="1"/>
      <c r="G1" s="1"/>
      <c r="H1" s="1"/>
      <c r="I1" s="1"/>
      <c r="J1" s="1"/>
      <c r="K1" s="1"/>
      <c r="R1" s="1" t="s">
        <v>239</v>
      </c>
      <c r="AF1" s="206"/>
    </row>
    <row r="2" spans="2:11" ht="17.25">
      <c r="B2" s="7"/>
      <c r="C2" s="7"/>
      <c r="D2" s="261"/>
      <c r="E2" s="7" t="s">
        <v>190</v>
      </c>
      <c r="F2" s="7"/>
      <c r="G2" s="7"/>
      <c r="H2" s="7"/>
      <c r="I2" s="7"/>
      <c r="J2" s="7"/>
      <c r="K2" s="7"/>
    </row>
    <row r="3" spans="2:11" ht="17.25">
      <c r="B3" s="262" t="s">
        <v>191</v>
      </c>
      <c r="C3" s="262"/>
      <c r="D3" s="263" t="s">
        <v>192</v>
      </c>
      <c r="E3" s="262" t="s">
        <v>193</v>
      </c>
      <c r="F3" s="262"/>
      <c r="G3" s="264"/>
      <c r="H3" s="265"/>
      <c r="I3" s="266"/>
      <c r="J3" s="267" t="s">
        <v>194</v>
      </c>
      <c r="K3" s="7"/>
    </row>
    <row r="4" spans="2:11" ht="17.25">
      <c r="B4" s="262">
        <f>1</f>
        <v>1</v>
      </c>
      <c r="C4" s="262" t="s">
        <v>195</v>
      </c>
      <c r="D4" s="263" t="s">
        <v>196</v>
      </c>
      <c r="E4" s="262" t="s">
        <v>197</v>
      </c>
      <c r="F4" s="262" t="s">
        <v>198</v>
      </c>
      <c r="G4" s="264">
        <v>21</v>
      </c>
      <c r="H4" s="265" t="s">
        <v>199</v>
      </c>
      <c r="I4" s="268">
        <v>0.0008101851851851852</v>
      </c>
      <c r="J4" s="269">
        <v>0.3854166666666667</v>
      </c>
      <c r="K4" s="7"/>
    </row>
    <row r="5" spans="2:11" ht="17.25">
      <c r="B5" s="262">
        <f>B4+1</f>
        <v>2</v>
      </c>
      <c r="C5" s="262" t="s">
        <v>200</v>
      </c>
      <c r="D5" s="263" t="s">
        <v>196</v>
      </c>
      <c r="E5" s="262" t="s">
        <v>197</v>
      </c>
      <c r="F5" s="262" t="s">
        <v>198</v>
      </c>
      <c r="G5" s="264">
        <v>25</v>
      </c>
      <c r="H5" s="265" t="s">
        <v>199</v>
      </c>
      <c r="I5" s="268">
        <v>0.0007523148148148147</v>
      </c>
      <c r="J5" s="269">
        <f>J4+G4*I4</f>
        <v>0.40243055555555557</v>
      </c>
      <c r="K5" s="7"/>
    </row>
    <row r="6" spans="2:11" ht="17.25">
      <c r="B6" s="262">
        <f aca="true" t="shared" si="0" ref="B6:B38">B5+1</f>
        <v>3</v>
      </c>
      <c r="C6" s="262" t="s">
        <v>195</v>
      </c>
      <c r="D6" s="263" t="s">
        <v>196</v>
      </c>
      <c r="E6" s="262" t="s">
        <v>201</v>
      </c>
      <c r="F6" s="262" t="s">
        <v>198</v>
      </c>
      <c r="G6" s="264">
        <v>9</v>
      </c>
      <c r="H6" s="265" t="s">
        <v>199</v>
      </c>
      <c r="I6" s="268">
        <v>0.0008680555555555555</v>
      </c>
      <c r="J6" s="269">
        <f aca="true" t="shared" si="1" ref="J6:J39">J5+G5*I5</f>
        <v>0.4212384259259259</v>
      </c>
      <c r="K6" s="7"/>
    </row>
    <row r="7" spans="2:11" ht="17.25">
      <c r="B7" s="262">
        <f t="shared" si="0"/>
        <v>4</v>
      </c>
      <c r="C7" s="262" t="s">
        <v>200</v>
      </c>
      <c r="D7" s="263" t="s">
        <v>196</v>
      </c>
      <c r="E7" s="262" t="s">
        <v>201</v>
      </c>
      <c r="F7" s="262" t="s">
        <v>198</v>
      </c>
      <c r="G7" s="264">
        <v>7</v>
      </c>
      <c r="H7" s="265" t="s">
        <v>199</v>
      </c>
      <c r="I7" s="268">
        <v>0.0008101851851851852</v>
      </c>
      <c r="J7" s="269">
        <f t="shared" si="1"/>
        <v>0.4290509259259259</v>
      </c>
      <c r="K7" s="7"/>
    </row>
    <row r="8" spans="2:11" ht="17.25">
      <c r="B8" s="262">
        <f t="shared" si="0"/>
        <v>5</v>
      </c>
      <c r="C8" s="262" t="s">
        <v>195</v>
      </c>
      <c r="D8" s="263" t="s">
        <v>202</v>
      </c>
      <c r="E8" s="262" t="s">
        <v>203</v>
      </c>
      <c r="F8" s="262" t="s">
        <v>198</v>
      </c>
      <c r="G8" s="264">
        <v>1</v>
      </c>
      <c r="H8" s="265" t="s">
        <v>199</v>
      </c>
      <c r="I8" s="268">
        <v>0.00474537037037037</v>
      </c>
      <c r="J8" s="269">
        <f t="shared" si="1"/>
        <v>0.43472222222222223</v>
      </c>
      <c r="K8" s="7"/>
    </row>
    <row r="9" spans="2:11" ht="17.25">
      <c r="B9" s="262">
        <f t="shared" si="0"/>
        <v>6</v>
      </c>
      <c r="C9" s="262" t="s">
        <v>200</v>
      </c>
      <c r="D9" s="263" t="s">
        <v>202</v>
      </c>
      <c r="E9" s="262" t="s">
        <v>203</v>
      </c>
      <c r="F9" s="262" t="s">
        <v>198</v>
      </c>
      <c r="G9" s="264">
        <v>2</v>
      </c>
      <c r="H9" s="265" t="s">
        <v>199</v>
      </c>
      <c r="I9" s="268">
        <v>0.004398148148148148</v>
      </c>
      <c r="J9" s="269">
        <f t="shared" si="1"/>
        <v>0.4394675925925926</v>
      </c>
      <c r="K9" s="7"/>
    </row>
    <row r="10" spans="2:11" ht="17.25">
      <c r="B10" s="262">
        <f t="shared" si="0"/>
        <v>7</v>
      </c>
      <c r="C10" s="262" t="s">
        <v>195</v>
      </c>
      <c r="D10" s="263" t="s">
        <v>196</v>
      </c>
      <c r="E10" s="262" t="s">
        <v>204</v>
      </c>
      <c r="F10" s="262" t="s">
        <v>198</v>
      </c>
      <c r="G10" s="264">
        <v>8</v>
      </c>
      <c r="H10" s="265" t="s">
        <v>199</v>
      </c>
      <c r="I10" s="268">
        <v>0.0008680555555555555</v>
      </c>
      <c r="J10" s="269">
        <f t="shared" si="1"/>
        <v>0.4482638888888889</v>
      </c>
      <c r="K10" s="7"/>
    </row>
    <row r="11" spans="2:11" ht="17.25">
      <c r="B11" s="262">
        <f t="shared" si="0"/>
        <v>8</v>
      </c>
      <c r="C11" s="262" t="s">
        <v>200</v>
      </c>
      <c r="D11" s="263" t="s">
        <v>196</v>
      </c>
      <c r="E11" s="262" t="s">
        <v>204</v>
      </c>
      <c r="F11" s="262" t="s">
        <v>198</v>
      </c>
      <c r="G11" s="264">
        <v>9</v>
      </c>
      <c r="H11" s="265" t="s">
        <v>199</v>
      </c>
      <c r="I11" s="268">
        <v>0.0008101851851851852</v>
      </c>
      <c r="J11" s="269">
        <f t="shared" si="1"/>
        <v>0.4552083333333333</v>
      </c>
      <c r="K11" s="7"/>
    </row>
    <row r="12" spans="2:11" ht="17.25">
      <c r="B12" s="262">
        <f t="shared" si="0"/>
        <v>9</v>
      </c>
      <c r="C12" s="262" t="s">
        <v>195</v>
      </c>
      <c r="D12" s="263" t="s">
        <v>196</v>
      </c>
      <c r="E12" s="262" t="s">
        <v>205</v>
      </c>
      <c r="F12" s="262" t="s">
        <v>198</v>
      </c>
      <c r="G12" s="264">
        <v>7</v>
      </c>
      <c r="H12" s="265" t="s">
        <v>199</v>
      </c>
      <c r="I12" s="268">
        <v>0.0008101851851851852</v>
      </c>
      <c r="J12" s="269">
        <f t="shared" si="1"/>
        <v>0.46249999999999997</v>
      </c>
      <c r="K12" s="7"/>
    </row>
    <row r="13" spans="2:11" ht="17.25">
      <c r="B13" s="262">
        <f t="shared" si="0"/>
        <v>10</v>
      </c>
      <c r="C13" s="262" t="s">
        <v>200</v>
      </c>
      <c r="D13" s="263" t="s">
        <v>196</v>
      </c>
      <c r="E13" s="262" t="s">
        <v>205</v>
      </c>
      <c r="F13" s="262" t="s">
        <v>198</v>
      </c>
      <c r="G13" s="264">
        <v>7</v>
      </c>
      <c r="H13" s="265" t="s">
        <v>199</v>
      </c>
      <c r="I13" s="268">
        <v>0.0007523148148148147</v>
      </c>
      <c r="J13" s="269">
        <f t="shared" si="1"/>
        <v>0.4681712962962963</v>
      </c>
      <c r="K13" s="7"/>
    </row>
    <row r="14" spans="2:11" ht="17.25">
      <c r="B14" s="262">
        <f t="shared" si="0"/>
        <v>11</v>
      </c>
      <c r="C14" s="262" t="s">
        <v>195</v>
      </c>
      <c r="D14" s="263" t="s">
        <v>206</v>
      </c>
      <c r="E14" s="262" t="s">
        <v>197</v>
      </c>
      <c r="F14" s="262" t="s">
        <v>198</v>
      </c>
      <c r="G14" s="264">
        <v>4</v>
      </c>
      <c r="H14" s="265" t="s">
        <v>199</v>
      </c>
      <c r="I14" s="268">
        <v>0.002199074074074074</v>
      </c>
      <c r="J14" s="269">
        <f t="shared" si="1"/>
        <v>0.47343749999999996</v>
      </c>
      <c r="K14" s="7"/>
    </row>
    <row r="15" spans="2:11" ht="17.25">
      <c r="B15" s="262">
        <f t="shared" si="0"/>
        <v>12</v>
      </c>
      <c r="C15" s="262" t="s">
        <v>200</v>
      </c>
      <c r="D15" s="263" t="s">
        <v>206</v>
      </c>
      <c r="E15" s="262" t="s">
        <v>197</v>
      </c>
      <c r="F15" s="262" t="s">
        <v>198</v>
      </c>
      <c r="G15" s="264">
        <v>5</v>
      </c>
      <c r="H15" s="265" t="s">
        <v>199</v>
      </c>
      <c r="I15" s="268">
        <v>0.0020833333333333333</v>
      </c>
      <c r="J15" s="269">
        <f t="shared" si="1"/>
        <v>0.48223379629629626</v>
      </c>
      <c r="K15" s="7"/>
    </row>
    <row r="16" spans="2:11" ht="17.25">
      <c r="B16" s="262">
        <f t="shared" si="0"/>
        <v>13</v>
      </c>
      <c r="C16" s="262" t="s">
        <v>195</v>
      </c>
      <c r="D16" s="263" t="s">
        <v>206</v>
      </c>
      <c r="E16" s="262" t="s">
        <v>207</v>
      </c>
      <c r="F16" s="262" t="s">
        <v>198</v>
      </c>
      <c r="G16" s="264">
        <v>2</v>
      </c>
      <c r="H16" s="265" t="s">
        <v>199</v>
      </c>
      <c r="I16" s="268">
        <v>0.0024305555555555556</v>
      </c>
      <c r="J16" s="269">
        <f t="shared" si="1"/>
        <v>0.49265046296296294</v>
      </c>
      <c r="K16" s="7"/>
    </row>
    <row r="17" spans="2:11" ht="17.25">
      <c r="B17" s="262">
        <f t="shared" si="0"/>
        <v>14</v>
      </c>
      <c r="C17" s="262" t="s">
        <v>200</v>
      </c>
      <c r="D17" s="263" t="s">
        <v>206</v>
      </c>
      <c r="E17" s="262" t="s">
        <v>207</v>
      </c>
      <c r="F17" s="262" t="s">
        <v>198</v>
      </c>
      <c r="G17" s="264">
        <v>2</v>
      </c>
      <c r="H17" s="265" t="s">
        <v>199</v>
      </c>
      <c r="I17" s="268">
        <v>0.002314814814814815</v>
      </c>
      <c r="J17" s="269">
        <f t="shared" si="1"/>
        <v>0.49751157407407404</v>
      </c>
      <c r="K17" s="7"/>
    </row>
    <row r="18" spans="2:11" ht="17.25">
      <c r="B18" s="262">
        <f t="shared" si="0"/>
        <v>15</v>
      </c>
      <c r="C18" s="262" t="s">
        <v>195</v>
      </c>
      <c r="D18" s="263" t="s">
        <v>206</v>
      </c>
      <c r="E18" s="262" t="s">
        <v>208</v>
      </c>
      <c r="F18" s="262" t="s">
        <v>209</v>
      </c>
      <c r="G18" s="264">
        <v>2</v>
      </c>
      <c r="H18" s="265" t="s">
        <v>199</v>
      </c>
      <c r="I18" s="268">
        <v>0.002546296296296296</v>
      </c>
      <c r="J18" s="269">
        <f t="shared" si="1"/>
        <v>0.5021412037037036</v>
      </c>
      <c r="K18" s="7"/>
    </row>
    <row r="19" spans="2:11" ht="17.25">
      <c r="B19" s="262">
        <f t="shared" si="0"/>
        <v>16</v>
      </c>
      <c r="C19" s="262" t="s">
        <v>200</v>
      </c>
      <c r="D19" s="263" t="s">
        <v>206</v>
      </c>
      <c r="E19" s="262" t="s">
        <v>208</v>
      </c>
      <c r="F19" s="262" t="s">
        <v>209</v>
      </c>
      <c r="G19" s="264">
        <v>2</v>
      </c>
      <c r="H19" s="265" t="s">
        <v>199</v>
      </c>
      <c r="I19" s="268">
        <v>0.002546296296296296</v>
      </c>
      <c r="J19" s="269">
        <f t="shared" si="1"/>
        <v>0.5072337962962962</v>
      </c>
      <c r="K19" s="7"/>
    </row>
    <row r="20" spans="2:11" ht="17.25">
      <c r="B20" s="262">
        <f t="shared" si="0"/>
        <v>17</v>
      </c>
      <c r="C20" s="262" t="s">
        <v>195</v>
      </c>
      <c r="D20" s="263" t="s">
        <v>206</v>
      </c>
      <c r="E20" s="262" t="s">
        <v>205</v>
      </c>
      <c r="F20" s="262" t="s">
        <v>198</v>
      </c>
      <c r="G20" s="264">
        <v>1</v>
      </c>
      <c r="H20" s="265" t="s">
        <v>199</v>
      </c>
      <c r="I20" s="268">
        <v>0.002314814814814815</v>
      </c>
      <c r="J20" s="269">
        <f t="shared" si="1"/>
        <v>0.5123263888888887</v>
      </c>
      <c r="K20" s="7"/>
    </row>
    <row r="21" spans="2:11" ht="17.25">
      <c r="B21" s="262">
        <f t="shared" si="0"/>
        <v>18</v>
      </c>
      <c r="C21" s="262" t="s">
        <v>200</v>
      </c>
      <c r="D21" s="263" t="s">
        <v>206</v>
      </c>
      <c r="E21" s="262" t="s">
        <v>205</v>
      </c>
      <c r="F21" s="262" t="s">
        <v>198</v>
      </c>
      <c r="G21" s="264">
        <v>2</v>
      </c>
      <c r="H21" s="265" t="s">
        <v>199</v>
      </c>
      <c r="I21" s="268">
        <v>0.0024305555555555556</v>
      </c>
      <c r="J21" s="269">
        <f t="shared" si="1"/>
        <v>0.5146412037037035</v>
      </c>
      <c r="K21" s="7"/>
    </row>
    <row r="22" spans="2:11" ht="17.25">
      <c r="B22" s="262">
        <f t="shared" si="0"/>
        <v>19</v>
      </c>
      <c r="C22" s="262" t="s">
        <v>195</v>
      </c>
      <c r="D22" s="263" t="s">
        <v>210</v>
      </c>
      <c r="E22" s="262" t="s">
        <v>203</v>
      </c>
      <c r="F22" s="262" t="s">
        <v>198</v>
      </c>
      <c r="G22" s="264">
        <v>4</v>
      </c>
      <c r="H22" s="265" t="s">
        <v>199</v>
      </c>
      <c r="I22" s="268">
        <v>0.0016203703703703703</v>
      </c>
      <c r="J22" s="269">
        <f t="shared" si="1"/>
        <v>0.5195023148148146</v>
      </c>
      <c r="K22" s="7"/>
    </row>
    <row r="23" spans="2:11" ht="17.25">
      <c r="B23" s="262">
        <f t="shared" si="0"/>
        <v>20</v>
      </c>
      <c r="C23" s="262" t="s">
        <v>200</v>
      </c>
      <c r="D23" s="263" t="s">
        <v>210</v>
      </c>
      <c r="E23" s="262" t="s">
        <v>203</v>
      </c>
      <c r="F23" s="262" t="s">
        <v>198</v>
      </c>
      <c r="G23" s="264">
        <v>4</v>
      </c>
      <c r="H23" s="265" t="s">
        <v>199</v>
      </c>
      <c r="I23" s="268">
        <v>0.0016203703703703703</v>
      </c>
      <c r="J23" s="269">
        <f t="shared" si="1"/>
        <v>0.5259837962962961</v>
      </c>
      <c r="K23" s="7"/>
    </row>
    <row r="24" spans="2:11" ht="17.25">
      <c r="B24" s="262"/>
      <c r="C24" s="262"/>
      <c r="D24" s="263"/>
      <c r="E24" s="262" t="s">
        <v>211</v>
      </c>
      <c r="F24" s="262"/>
      <c r="G24" s="264">
        <v>1</v>
      </c>
      <c r="H24" s="265"/>
      <c r="I24" s="268">
        <v>0.013194444444444444</v>
      </c>
      <c r="J24" s="269">
        <f t="shared" si="1"/>
        <v>0.5324652777777776</v>
      </c>
      <c r="K24" s="7"/>
    </row>
    <row r="25" spans="2:11" ht="17.25">
      <c r="B25" s="262">
        <v>21</v>
      </c>
      <c r="C25" s="262" t="s">
        <v>195</v>
      </c>
      <c r="D25" s="263" t="s">
        <v>212</v>
      </c>
      <c r="E25" s="262" t="s">
        <v>213</v>
      </c>
      <c r="F25" s="262" t="s">
        <v>214</v>
      </c>
      <c r="G25" s="264">
        <v>2</v>
      </c>
      <c r="H25" s="265" t="s">
        <v>199</v>
      </c>
      <c r="I25" s="268">
        <v>0.008333333333333333</v>
      </c>
      <c r="J25" s="269">
        <f t="shared" si="1"/>
        <v>0.545659722222222</v>
      </c>
      <c r="K25" s="7"/>
    </row>
    <row r="26" spans="2:11" ht="17.25">
      <c r="B26" s="262">
        <f t="shared" si="0"/>
        <v>22</v>
      </c>
      <c r="C26" s="262" t="s">
        <v>200</v>
      </c>
      <c r="D26" s="263" t="s">
        <v>215</v>
      </c>
      <c r="E26" s="262" t="s">
        <v>216</v>
      </c>
      <c r="F26" s="262" t="s">
        <v>217</v>
      </c>
      <c r="G26" s="264">
        <v>1</v>
      </c>
      <c r="H26" s="265" t="s">
        <v>199</v>
      </c>
      <c r="I26" s="268">
        <v>0.013888888888888888</v>
      </c>
      <c r="J26" s="269">
        <f t="shared" si="1"/>
        <v>0.5623263888888888</v>
      </c>
      <c r="K26" s="7"/>
    </row>
    <row r="27" spans="2:11" ht="17.25">
      <c r="B27" s="262">
        <f>B26+1</f>
        <v>23</v>
      </c>
      <c r="C27" s="262" t="s">
        <v>195</v>
      </c>
      <c r="D27" s="263" t="s">
        <v>206</v>
      </c>
      <c r="E27" s="262" t="s">
        <v>203</v>
      </c>
      <c r="F27" s="262" t="s">
        <v>198</v>
      </c>
      <c r="G27" s="264">
        <v>11</v>
      </c>
      <c r="H27" s="265" t="s">
        <v>199</v>
      </c>
      <c r="I27" s="268">
        <v>0.0026620370370370374</v>
      </c>
      <c r="J27" s="269">
        <f>J26+G26*I26</f>
        <v>0.5762152777777776</v>
      </c>
      <c r="K27" s="7"/>
    </row>
    <row r="28" spans="2:11" ht="17.25">
      <c r="B28" s="262">
        <f t="shared" si="0"/>
        <v>24</v>
      </c>
      <c r="C28" s="262" t="s">
        <v>200</v>
      </c>
      <c r="D28" s="263" t="s">
        <v>206</v>
      </c>
      <c r="E28" s="262" t="s">
        <v>203</v>
      </c>
      <c r="F28" s="262" t="s">
        <v>198</v>
      </c>
      <c r="G28" s="264">
        <v>9</v>
      </c>
      <c r="H28" s="265" t="s">
        <v>199</v>
      </c>
      <c r="I28" s="268">
        <v>0.002546296296296296</v>
      </c>
      <c r="J28" s="269">
        <f t="shared" si="1"/>
        <v>0.605497685185185</v>
      </c>
      <c r="K28" s="7"/>
    </row>
    <row r="29" spans="2:11" ht="17.25">
      <c r="B29" s="262">
        <f t="shared" si="0"/>
        <v>25</v>
      </c>
      <c r="C29" s="262" t="s">
        <v>195</v>
      </c>
      <c r="D29" s="263" t="s">
        <v>210</v>
      </c>
      <c r="E29" s="262" t="s">
        <v>197</v>
      </c>
      <c r="F29" s="262" t="s">
        <v>198</v>
      </c>
      <c r="G29" s="264">
        <v>6</v>
      </c>
      <c r="H29" s="265" t="s">
        <v>199</v>
      </c>
      <c r="I29" s="268">
        <v>0.0012152777777777778</v>
      </c>
      <c r="J29" s="269">
        <f t="shared" si="1"/>
        <v>0.6284143518518517</v>
      </c>
      <c r="K29" s="7"/>
    </row>
    <row r="30" spans="2:11" ht="17.25">
      <c r="B30" s="262">
        <f t="shared" si="0"/>
        <v>26</v>
      </c>
      <c r="C30" s="262" t="s">
        <v>200</v>
      </c>
      <c r="D30" s="263" t="s">
        <v>210</v>
      </c>
      <c r="E30" s="262" t="s">
        <v>197</v>
      </c>
      <c r="F30" s="262" t="s">
        <v>198</v>
      </c>
      <c r="G30" s="264">
        <v>9</v>
      </c>
      <c r="H30" s="265" t="s">
        <v>199</v>
      </c>
      <c r="I30" s="268">
        <v>0.0011574074074074073</v>
      </c>
      <c r="J30" s="269">
        <f t="shared" si="1"/>
        <v>0.6357060185185184</v>
      </c>
      <c r="K30" s="7"/>
    </row>
    <row r="31" spans="2:11" ht="17.25">
      <c r="B31" s="262">
        <f t="shared" si="0"/>
        <v>27</v>
      </c>
      <c r="C31" s="262" t="s">
        <v>195</v>
      </c>
      <c r="D31" s="263" t="s">
        <v>210</v>
      </c>
      <c r="E31" s="262" t="s">
        <v>201</v>
      </c>
      <c r="F31" s="262" t="s">
        <v>198</v>
      </c>
      <c r="G31" s="264">
        <v>3</v>
      </c>
      <c r="H31" s="265" t="s">
        <v>199</v>
      </c>
      <c r="I31" s="268">
        <v>0.0013310185185185185</v>
      </c>
      <c r="J31" s="269">
        <f t="shared" si="1"/>
        <v>0.646122685185185</v>
      </c>
      <c r="K31" s="7"/>
    </row>
    <row r="32" spans="2:11" ht="17.25">
      <c r="B32" s="262">
        <f t="shared" si="0"/>
        <v>28</v>
      </c>
      <c r="C32" s="262" t="s">
        <v>200</v>
      </c>
      <c r="D32" s="263" t="s">
        <v>210</v>
      </c>
      <c r="E32" s="262" t="s">
        <v>201</v>
      </c>
      <c r="F32" s="262" t="s">
        <v>198</v>
      </c>
      <c r="G32" s="264">
        <v>3</v>
      </c>
      <c r="H32" s="265" t="s">
        <v>199</v>
      </c>
      <c r="I32" s="268">
        <v>0.0012731481481481483</v>
      </c>
      <c r="J32" s="269">
        <f t="shared" si="1"/>
        <v>0.6501157407407405</v>
      </c>
      <c r="K32" s="7"/>
    </row>
    <row r="33" spans="2:11" ht="17.25">
      <c r="B33" s="262">
        <f t="shared" si="0"/>
        <v>29</v>
      </c>
      <c r="C33" s="262" t="s">
        <v>195</v>
      </c>
      <c r="D33" s="263" t="s">
        <v>210</v>
      </c>
      <c r="E33" s="262" t="s">
        <v>204</v>
      </c>
      <c r="F33" s="262" t="s">
        <v>198</v>
      </c>
      <c r="G33" s="264">
        <v>5</v>
      </c>
      <c r="H33" s="265" t="s">
        <v>199</v>
      </c>
      <c r="I33" s="268">
        <v>0.0014467592592592594</v>
      </c>
      <c r="J33" s="269">
        <f t="shared" si="1"/>
        <v>0.653935185185185</v>
      </c>
      <c r="K33" s="7"/>
    </row>
    <row r="34" spans="2:11" ht="17.25">
      <c r="B34" s="262">
        <f t="shared" si="0"/>
        <v>30</v>
      </c>
      <c r="C34" s="262" t="s">
        <v>200</v>
      </c>
      <c r="D34" s="263" t="s">
        <v>210</v>
      </c>
      <c r="E34" s="262" t="s">
        <v>204</v>
      </c>
      <c r="F34" s="262" t="s">
        <v>198</v>
      </c>
      <c r="G34" s="264">
        <v>5</v>
      </c>
      <c r="H34" s="265" t="s">
        <v>199</v>
      </c>
      <c r="I34" s="268">
        <v>0.001388888888888889</v>
      </c>
      <c r="J34" s="269">
        <f t="shared" si="1"/>
        <v>0.6611689814814813</v>
      </c>
      <c r="K34" s="7"/>
    </row>
    <row r="35" spans="2:11" ht="17.25">
      <c r="B35" s="262">
        <f t="shared" si="0"/>
        <v>31</v>
      </c>
      <c r="C35" s="262" t="s">
        <v>195</v>
      </c>
      <c r="D35" s="263" t="s">
        <v>210</v>
      </c>
      <c r="E35" s="262" t="s">
        <v>205</v>
      </c>
      <c r="F35" s="262" t="s">
        <v>198</v>
      </c>
      <c r="G35" s="264">
        <v>3</v>
      </c>
      <c r="H35" s="265" t="s">
        <v>199</v>
      </c>
      <c r="I35" s="268">
        <v>0.0013310185185185185</v>
      </c>
      <c r="J35" s="269">
        <f t="shared" si="1"/>
        <v>0.6681134259259257</v>
      </c>
      <c r="K35" s="7"/>
    </row>
    <row r="36" spans="2:11" ht="17.25">
      <c r="B36" s="262">
        <f t="shared" si="0"/>
        <v>32</v>
      </c>
      <c r="C36" s="262" t="s">
        <v>200</v>
      </c>
      <c r="D36" s="263" t="s">
        <v>210</v>
      </c>
      <c r="E36" s="262" t="s">
        <v>205</v>
      </c>
      <c r="F36" s="262" t="s">
        <v>198</v>
      </c>
      <c r="G36" s="264">
        <v>4</v>
      </c>
      <c r="H36" s="265" t="s">
        <v>199</v>
      </c>
      <c r="I36" s="268">
        <v>0.0012731481481481483</v>
      </c>
      <c r="J36" s="269">
        <f t="shared" si="1"/>
        <v>0.6721064814814812</v>
      </c>
      <c r="K36" s="7"/>
    </row>
    <row r="37" spans="2:11" ht="17.25">
      <c r="B37" s="262">
        <f t="shared" si="0"/>
        <v>33</v>
      </c>
      <c r="C37" s="262" t="s">
        <v>195</v>
      </c>
      <c r="D37" s="263" t="s">
        <v>202</v>
      </c>
      <c r="E37" s="262" t="s">
        <v>213</v>
      </c>
      <c r="F37" s="262" t="s">
        <v>214</v>
      </c>
      <c r="G37" s="264">
        <v>1</v>
      </c>
      <c r="H37" s="265" t="s">
        <v>13</v>
      </c>
      <c r="I37" s="268">
        <v>0.004108796296296297</v>
      </c>
      <c r="J37" s="269">
        <f t="shared" si="1"/>
        <v>0.6771990740740739</v>
      </c>
      <c r="K37" s="7"/>
    </row>
    <row r="38" spans="2:11" ht="17.25">
      <c r="B38" s="262">
        <f t="shared" si="0"/>
        <v>34</v>
      </c>
      <c r="C38" s="262" t="s">
        <v>200</v>
      </c>
      <c r="D38" s="263" t="s">
        <v>202</v>
      </c>
      <c r="E38" s="262" t="s">
        <v>213</v>
      </c>
      <c r="F38" s="262" t="s">
        <v>214</v>
      </c>
      <c r="G38" s="264">
        <v>2</v>
      </c>
      <c r="H38" s="265" t="s">
        <v>13</v>
      </c>
      <c r="I38" s="268">
        <v>0.0038194444444444443</v>
      </c>
      <c r="J38" s="269">
        <f t="shared" si="1"/>
        <v>0.6813078703703702</v>
      </c>
      <c r="K38" s="7"/>
    </row>
    <row r="39" spans="2:11" ht="17.25">
      <c r="B39" s="270"/>
      <c r="C39" s="270"/>
      <c r="D39" s="48"/>
      <c r="E39" s="262" t="s">
        <v>218</v>
      </c>
      <c r="F39" s="270"/>
      <c r="G39" s="76"/>
      <c r="H39" s="77"/>
      <c r="I39" s="270"/>
      <c r="J39" s="269">
        <f t="shared" si="1"/>
        <v>0.6889467592592591</v>
      </c>
      <c r="K39"/>
    </row>
    <row r="40" ht="13.5">
      <c r="G40" s="209"/>
    </row>
    <row r="41" ht="13.5">
      <c r="G41" s="209"/>
    </row>
    <row r="42" ht="13.5">
      <c r="G42" s="209"/>
    </row>
    <row r="43" ht="13.5">
      <c r="G43" s="209"/>
    </row>
    <row r="44" ht="13.5">
      <c r="G44" s="209"/>
    </row>
    <row r="45" ht="13.5">
      <c r="G45" s="209"/>
    </row>
    <row r="46" ht="13.5">
      <c r="G46" s="209"/>
    </row>
    <row r="47" ht="13.5">
      <c r="G47" s="209"/>
    </row>
    <row r="48" ht="13.5">
      <c r="G48" s="209"/>
    </row>
    <row r="49" ht="13.5">
      <c r="G49" s="209"/>
    </row>
    <row r="50" ht="13.5">
      <c r="G50" s="209"/>
    </row>
    <row r="51" ht="13.5">
      <c r="G51" s="209"/>
    </row>
    <row r="52" ht="13.5">
      <c r="G52" s="209"/>
    </row>
    <row r="53" ht="13.5">
      <c r="G53" s="209"/>
    </row>
    <row r="54" ht="13.5">
      <c r="G54" s="209"/>
    </row>
    <row r="55" ht="13.5">
      <c r="G55" s="209"/>
    </row>
    <row r="56" ht="13.5">
      <c r="G56" s="209"/>
    </row>
    <row r="57" ht="13.5">
      <c r="G57" s="209"/>
    </row>
    <row r="58" ht="13.5">
      <c r="G58" s="209"/>
    </row>
  </sheetData>
  <sheetProtection/>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CX34"/>
  <sheetViews>
    <sheetView view="pageBreakPreview" zoomScale="75" zoomScaleNormal="75" zoomScaleSheetLayoutView="75" zoomScalePageLayoutView="0" workbookViewId="0" topLeftCell="A1">
      <selection activeCell="AY2" sqref="AY2"/>
    </sheetView>
  </sheetViews>
  <sheetFormatPr defaultColWidth="1.4921875" defaultRowHeight="39" customHeight="1"/>
  <cols>
    <col min="1" max="66" width="1.4921875" style="0" customWidth="1"/>
    <col min="67" max="67" width="1.625" style="0" customWidth="1"/>
  </cols>
  <sheetData>
    <row r="1" spans="1:100" ht="59.25" customHeight="1">
      <c r="A1" s="89"/>
      <c r="B1" s="89"/>
      <c r="C1" s="89"/>
      <c r="D1" s="89"/>
      <c r="E1" s="89"/>
      <c r="F1" s="89"/>
      <c r="G1" s="89"/>
      <c r="H1" s="89"/>
      <c r="I1" s="89"/>
      <c r="J1" s="89"/>
      <c r="K1" s="89"/>
      <c r="L1" s="89"/>
      <c r="M1" s="89"/>
      <c r="N1" s="89"/>
      <c r="O1" s="89"/>
      <c r="P1" s="89"/>
      <c r="Q1" s="89"/>
      <c r="R1" s="467" t="s">
        <v>242</v>
      </c>
      <c r="S1" s="467"/>
      <c r="T1" s="467"/>
      <c r="U1" s="467"/>
      <c r="V1" s="467"/>
      <c r="W1" s="467"/>
      <c r="X1" s="467"/>
      <c r="Y1" s="467"/>
      <c r="Z1" s="467"/>
      <c r="AA1" s="467"/>
      <c r="AB1" s="467"/>
      <c r="AC1" s="467"/>
      <c r="AD1" s="467"/>
      <c r="AE1" s="467"/>
      <c r="AF1" s="89"/>
      <c r="AG1" s="89"/>
      <c r="AH1" s="89"/>
      <c r="AI1" s="89"/>
      <c r="AJ1" s="89"/>
      <c r="AK1" s="468" t="s">
        <v>144</v>
      </c>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89"/>
      <c r="BN1" s="89"/>
      <c r="BO1" s="89"/>
      <c r="BP1" s="89"/>
      <c r="BQ1" s="89"/>
      <c r="BR1" s="89"/>
      <c r="BS1" s="89"/>
      <c r="BT1" s="89"/>
      <c r="BU1" s="89"/>
      <c r="BV1" s="89"/>
      <c r="BW1" s="89"/>
      <c r="BX1" s="89"/>
      <c r="BY1" s="470"/>
      <c r="BZ1" s="470"/>
      <c r="CA1" s="470"/>
      <c r="CB1" s="470"/>
      <c r="CC1" s="470"/>
      <c r="CD1" s="470"/>
      <c r="CE1" s="470"/>
      <c r="CF1" s="470"/>
      <c r="CG1" s="470"/>
      <c r="CH1" s="470"/>
      <c r="CI1" s="470"/>
      <c r="CJ1" s="89"/>
      <c r="CK1" s="89"/>
      <c r="CL1" s="89"/>
      <c r="CM1" s="89"/>
      <c r="CN1" s="89"/>
      <c r="CO1" s="89"/>
      <c r="CP1" s="89"/>
      <c r="CQ1" s="89"/>
      <c r="CR1" s="89"/>
      <c r="CS1" s="89"/>
      <c r="CT1" s="89"/>
      <c r="CU1" s="89"/>
      <c r="CV1" s="89"/>
    </row>
    <row r="2" spans="2:100" ht="39" customHeight="1" thickBot="1">
      <c r="B2" s="407"/>
      <c r="C2" s="407"/>
      <c r="D2" s="407"/>
      <c r="E2" s="407"/>
      <c r="F2" s="407"/>
      <c r="G2" s="406"/>
      <c r="H2" s="406"/>
      <c r="I2" s="406"/>
      <c r="J2" s="328"/>
      <c r="K2" s="406"/>
      <c r="L2" s="406"/>
      <c r="M2" s="406"/>
      <c r="N2" s="406"/>
      <c r="O2" s="406"/>
      <c r="P2" s="406"/>
      <c r="Q2" s="406"/>
      <c r="R2" s="406"/>
      <c r="S2" s="406"/>
      <c r="T2" s="407"/>
      <c r="U2" s="407"/>
      <c r="V2" s="407"/>
      <c r="W2" s="407"/>
      <c r="X2" s="407"/>
      <c r="Y2" s="407"/>
      <c r="Z2" s="407"/>
      <c r="AA2" s="407"/>
      <c r="AB2" s="328"/>
      <c r="AC2" s="328"/>
      <c r="AD2" s="407"/>
      <c r="AE2" s="407"/>
      <c r="AF2" s="328"/>
      <c r="AG2" s="328"/>
      <c r="AH2" s="408"/>
      <c r="AI2" s="328"/>
      <c r="AJ2" s="328"/>
      <c r="AK2" s="328"/>
      <c r="AL2" s="409"/>
      <c r="AM2" s="410"/>
      <c r="AN2" s="410"/>
      <c r="AO2" s="410"/>
      <c r="AP2" s="410"/>
      <c r="AQ2" s="410"/>
      <c r="AR2" s="410"/>
      <c r="AS2" s="410"/>
      <c r="AT2" s="407"/>
      <c r="AU2" s="408"/>
      <c r="AV2" s="408"/>
      <c r="AW2" s="408"/>
      <c r="AX2" s="407"/>
      <c r="AY2" s="408"/>
      <c r="AZ2" s="410"/>
      <c r="BA2" s="410"/>
      <c r="BB2" s="411" t="s">
        <v>93</v>
      </c>
      <c r="BC2" s="410"/>
      <c r="BD2" s="410"/>
      <c r="BE2" s="412"/>
      <c r="BF2" s="412"/>
      <c r="BG2" s="407"/>
      <c r="BH2" s="410"/>
      <c r="BI2" s="410"/>
      <c r="BJ2" s="410"/>
      <c r="BK2" s="413"/>
      <c r="BL2" s="413"/>
      <c r="BM2" s="413"/>
      <c r="BN2" s="413"/>
      <c r="BO2" s="413"/>
      <c r="BP2" s="413"/>
      <c r="BQ2" s="407"/>
      <c r="BR2" s="407"/>
      <c r="BS2" s="407"/>
      <c r="BT2" s="407"/>
      <c r="BU2" s="407"/>
      <c r="BV2" s="413"/>
      <c r="BW2" s="413"/>
      <c r="BX2" s="413"/>
      <c r="BY2" s="413"/>
      <c r="BZ2" s="413"/>
      <c r="CA2" s="413"/>
      <c r="CB2" s="413"/>
      <c r="CC2" s="413"/>
      <c r="CD2" s="413"/>
      <c r="CE2" s="413"/>
      <c r="CF2" s="413"/>
      <c r="CG2" s="413"/>
      <c r="CH2" s="413"/>
      <c r="CI2" s="413"/>
      <c r="CJ2" s="413"/>
      <c r="CK2" s="413"/>
      <c r="CL2" s="413"/>
      <c r="CM2" s="407"/>
      <c r="CN2" s="407"/>
      <c r="CO2" s="407"/>
      <c r="CP2" s="407"/>
      <c r="CQ2" s="407"/>
      <c r="CR2" s="407"/>
      <c r="CS2" s="407"/>
      <c r="CT2" s="407"/>
      <c r="CU2" s="407"/>
      <c r="CV2" s="328"/>
    </row>
    <row r="3" spans="1:102" s="89" customFormat="1" ht="39" customHeight="1" thickBot="1">
      <c r="A3" s="95"/>
      <c r="B3" s="368"/>
      <c r="C3" s="369"/>
      <c r="D3" s="369"/>
      <c r="E3" s="423" t="s">
        <v>242</v>
      </c>
      <c r="F3" s="424"/>
      <c r="G3" s="425"/>
      <c r="H3" s="425" t="s">
        <v>285</v>
      </c>
      <c r="I3" s="426"/>
      <c r="J3" s="241"/>
      <c r="K3" s="342"/>
      <c r="L3" s="343"/>
      <c r="M3" s="344"/>
      <c r="N3" s="509" t="s">
        <v>284</v>
      </c>
      <c r="O3" s="510"/>
      <c r="P3" s="510"/>
      <c r="Q3" s="510"/>
      <c r="R3" s="511"/>
      <c r="S3" s="241"/>
      <c r="T3" s="414"/>
      <c r="U3" s="528" t="s">
        <v>255</v>
      </c>
      <c r="V3" s="529"/>
      <c r="W3" s="361"/>
      <c r="X3" s="342"/>
      <c r="Y3" s="534" t="s">
        <v>283</v>
      </c>
      <c r="Z3" s="535"/>
      <c r="AA3" s="344"/>
      <c r="AB3" s="242"/>
      <c r="AC3" s="241"/>
      <c r="AD3" s="241"/>
      <c r="AE3" s="241"/>
      <c r="AF3" s="241"/>
      <c r="AG3" s="241"/>
      <c r="AH3" s="241"/>
      <c r="AI3" s="241"/>
      <c r="AJ3" s="241"/>
      <c r="AK3" s="241"/>
      <c r="AL3" s="429"/>
      <c r="AM3" s="515" t="s">
        <v>137</v>
      </c>
      <c r="AN3" s="516"/>
      <c r="AO3" s="516"/>
      <c r="AP3" s="516"/>
      <c r="AQ3" s="516"/>
      <c r="AR3" s="517"/>
      <c r="AS3" s="431"/>
      <c r="AT3" s="241"/>
      <c r="AU3" s="429"/>
      <c r="AV3" s="525" t="s">
        <v>281</v>
      </c>
      <c r="AW3" s="526"/>
      <c r="AX3" s="526"/>
      <c r="AY3" s="526"/>
      <c r="AZ3" s="526"/>
      <c r="BA3" s="527"/>
      <c r="BB3" s="344"/>
      <c r="BC3" s="241"/>
      <c r="BD3" s="368"/>
      <c r="BE3" s="369"/>
      <c r="BF3" s="369"/>
      <c r="BG3" s="369"/>
      <c r="BH3" s="369"/>
      <c r="BI3" s="369"/>
      <c r="BJ3" s="369"/>
      <c r="BK3" s="370"/>
      <c r="BL3" s="243"/>
      <c r="BM3" s="243"/>
      <c r="BN3" s="243"/>
      <c r="BO3" s="243"/>
      <c r="BP3" s="243"/>
      <c r="BQ3" s="243"/>
      <c r="BR3" s="243"/>
      <c r="BS3" s="243"/>
      <c r="BT3" s="243"/>
      <c r="BU3" s="243"/>
      <c r="BV3" s="429"/>
      <c r="BW3" s="515" t="s">
        <v>137</v>
      </c>
      <c r="BX3" s="516"/>
      <c r="BY3" s="516"/>
      <c r="BZ3" s="516"/>
      <c r="CA3" s="516"/>
      <c r="CB3" s="517"/>
      <c r="CC3" s="431"/>
      <c r="CD3" s="241"/>
      <c r="CE3" s="405"/>
      <c r="CF3" s="565" t="s">
        <v>286</v>
      </c>
      <c r="CG3" s="566"/>
      <c r="CH3" s="566"/>
      <c r="CI3" s="566"/>
      <c r="CJ3" s="567"/>
      <c r="CK3" s="367"/>
      <c r="CL3" s="447"/>
      <c r="CM3" s="241"/>
      <c r="CN3" s="509" t="s">
        <v>284</v>
      </c>
      <c r="CO3" s="510"/>
      <c r="CP3" s="510"/>
      <c r="CQ3" s="510"/>
      <c r="CR3" s="511"/>
      <c r="CS3" s="425"/>
      <c r="CT3" s="425" t="s">
        <v>285</v>
      </c>
      <c r="CU3" s="426"/>
      <c r="CV3" s="95"/>
      <c r="CW3" s="95"/>
      <c r="CX3" s="95"/>
    </row>
    <row r="4" spans="1:101" s="89" customFormat="1" ht="39" customHeight="1" thickBot="1">
      <c r="A4" s="95"/>
      <c r="B4" s="397"/>
      <c r="C4" s="490" t="s">
        <v>138</v>
      </c>
      <c r="D4" s="491"/>
      <c r="E4" s="491"/>
      <c r="F4" s="491"/>
      <c r="G4" s="492"/>
      <c r="H4" s="493"/>
      <c r="I4" s="370"/>
      <c r="J4" s="241"/>
      <c r="K4" s="382"/>
      <c r="L4" s="487" t="s">
        <v>278</v>
      </c>
      <c r="M4" s="488"/>
      <c r="N4" s="456"/>
      <c r="O4" s="456"/>
      <c r="P4" s="456"/>
      <c r="Q4" s="457"/>
      <c r="R4" s="344"/>
      <c r="S4" s="241"/>
      <c r="T4" s="415"/>
      <c r="U4" s="530"/>
      <c r="V4" s="531"/>
      <c r="W4" s="416"/>
      <c r="X4" s="419"/>
      <c r="Y4" s="536"/>
      <c r="Z4" s="537"/>
      <c r="AA4" s="420"/>
      <c r="AB4" s="242"/>
      <c r="AC4" s="241"/>
      <c r="AD4" s="241"/>
      <c r="AE4" s="241"/>
      <c r="AF4" s="241"/>
      <c r="AG4" s="241"/>
      <c r="AH4" s="241"/>
      <c r="AI4" s="241"/>
      <c r="AJ4" s="241"/>
      <c r="AK4" s="241"/>
      <c r="AL4" s="368"/>
      <c r="AM4" s="427"/>
      <c r="AN4" s="355"/>
      <c r="AO4" s="512" t="s">
        <v>287</v>
      </c>
      <c r="AP4" s="513"/>
      <c r="AQ4" s="513"/>
      <c r="AR4" s="514"/>
      <c r="AS4" s="357"/>
      <c r="AT4" s="241"/>
      <c r="AU4" s="368"/>
      <c r="AV4" s="370"/>
      <c r="AW4" s="446"/>
      <c r="AX4" s="352"/>
      <c r="AY4" s="352"/>
      <c r="AZ4" s="352"/>
      <c r="BA4" s="352"/>
      <c r="BB4" s="353"/>
      <c r="BC4" s="241"/>
      <c r="BD4" s="440"/>
      <c r="BE4" s="490" t="s">
        <v>138</v>
      </c>
      <c r="BF4" s="491"/>
      <c r="BG4" s="491"/>
      <c r="BH4" s="491"/>
      <c r="BI4" s="491"/>
      <c r="BJ4" s="543"/>
      <c r="BK4" s="441"/>
      <c r="BL4" s="241"/>
      <c r="BM4" s="241"/>
      <c r="BN4" s="241"/>
      <c r="BO4" s="241"/>
      <c r="BP4" s="241"/>
      <c r="BQ4" s="241"/>
      <c r="BR4" s="241"/>
      <c r="BS4" s="241"/>
      <c r="BT4" s="241"/>
      <c r="BU4" s="241"/>
      <c r="BV4" s="355"/>
      <c r="BW4" s="559" t="s">
        <v>289</v>
      </c>
      <c r="BX4" s="560"/>
      <c r="BY4" s="560"/>
      <c r="BZ4" s="560"/>
      <c r="CA4" s="560"/>
      <c r="CB4" s="561"/>
      <c r="CC4" s="357"/>
      <c r="CD4" s="241"/>
      <c r="CE4" s="403"/>
      <c r="CF4" s="562" t="s">
        <v>281</v>
      </c>
      <c r="CG4" s="563"/>
      <c r="CH4" s="563"/>
      <c r="CI4" s="563"/>
      <c r="CJ4" s="563"/>
      <c r="CK4" s="564"/>
      <c r="CL4" s="350"/>
      <c r="CM4" s="241"/>
      <c r="CN4" s="400"/>
      <c r="CO4" s="577" t="s">
        <v>280</v>
      </c>
      <c r="CP4" s="522"/>
      <c r="CQ4" s="522"/>
      <c r="CR4" s="522"/>
      <c r="CS4" s="522"/>
      <c r="CT4" s="578"/>
      <c r="CU4" s="375"/>
      <c r="CV4" s="95"/>
      <c r="CW4" s="95"/>
    </row>
    <row r="5" spans="1:101" s="89" customFormat="1" ht="39" customHeight="1" thickBot="1">
      <c r="A5" s="95"/>
      <c r="B5" s="371"/>
      <c r="C5" s="372"/>
      <c r="D5" s="372"/>
      <c r="E5" s="372"/>
      <c r="F5" s="372"/>
      <c r="G5" s="372"/>
      <c r="H5" s="372"/>
      <c r="I5" s="396"/>
      <c r="J5" s="241"/>
      <c r="K5" s="347"/>
      <c r="L5" s="348"/>
      <c r="M5" s="348"/>
      <c r="N5" s="348"/>
      <c r="O5" s="348"/>
      <c r="P5" s="348"/>
      <c r="Q5" s="348"/>
      <c r="R5" s="398"/>
      <c r="S5" s="241"/>
      <c r="T5" s="417"/>
      <c r="U5" s="532"/>
      <c r="V5" s="533"/>
      <c r="W5" s="418"/>
      <c r="X5" s="421"/>
      <c r="Y5" s="538"/>
      <c r="Z5" s="539"/>
      <c r="AA5" s="422"/>
      <c r="AB5" s="242"/>
      <c r="AC5" s="241"/>
      <c r="AD5" s="241"/>
      <c r="AE5" s="241"/>
      <c r="AF5" s="241"/>
      <c r="AG5" s="241"/>
      <c r="AH5" s="241"/>
      <c r="AI5" s="241"/>
      <c r="AJ5" s="241"/>
      <c r="AK5" s="241"/>
      <c r="AL5" s="401" t="s">
        <v>268</v>
      </c>
      <c r="AM5" s="497" t="s">
        <v>282</v>
      </c>
      <c r="AN5" s="498"/>
      <c r="AO5" s="498"/>
      <c r="AP5" s="498"/>
      <c r="AQ5" s="498"/>
      <c r="AR5" s="499"/>
      <c r="AS5" s="428"/>
      <c r="AT5" s="241"/>
      <c r="AU5" s="444"/>
      <c r="AV5" s="521" t="s">
        <v>280</v>
      </c>
      <c r="AW5" s="522"/>
      <c r="AX5" s="522"/>
      <c r="AY5" s="523"/>
      <c r="AZ5" s="523"/>
      <c r="BA5" s="524"/>
      <c r="BB5" s="445"/>
      <c r="BC5" s="241"/>
      <c r="BD5" s="359"/>
      <c r="BE5" s="360"/>
      <c r="BF5" s="360"/>
      <c r="BG5" s="360"/>
      <c r="BH5" s="360"/>
      <c r="BI5" s="360"/>
      <c r="BJ5" s="360"/>
      <c r="BK5" s="439"/>
      <c r="BL5" s="241"/>
      <c r="BM5" s="241"/>
      <c r="BN5" s="241"/>
      <c r="BO5" s="241"/>
      <c r="BP5" s="241"/>
      <c r="BQ5" s="241"/>
      <c r="BR5" s="241"/>
      <c r="BS5" s="241"/>
      <c r="BT5" s="241"/>
      <c r="BU5" s="241"/>
      <c r="BV5" s="436" t="s">
        <v>242</v>
      </c>
      <c r="BW5" s="437"/>
      <c r="BX5" s="437"/>
      <c r="BY5" s="437"/>
      <c r="BZ5" s="437"/>
      <c r="CA5" s="437"/>
      <c r="CB5" s="437"/>
      <c r="CC5" s="438"/>
      <c r="CD5" s="241"/>
      <c r="CE5" s="359"/>
      <c r="CF5" s="360"/>
      <c r="CG5" s="360"/>
      <c r="CH5" s="360"/>
      <c r="CI5" s="360"/>
      <c r="CJ5" s="360"/>
      <c r="CK5" s="360"/>
      <c r="CL5" s="439"/>
      <c r="CM5" s="241"/>
      <c r="CN5" s="403"/>
      <c r="CO5" s="574" t="s">
        <v>283</v>
      </c>
      <c r="CP5" s="575"/>
      <c r="CQ5" s="575"/>
      <c r="CR5" s="575"/>
      <c r="CS5" s="575"/>
      <c r="CT5" s="576"/>
      <c r="CU5" s="404"/>
      <c r="CV5" s="95"/>
      <c r="CW5" s="95"/>
    </row>
    <row r="6" spans="1:101" s="89" customFormat="1" ht="39" customHeight="1" thickBot="1">
      <c r="A6" s="95"/>
      <c r="B6" s="342"/>
      <c r="C6" s="343"/>
      <c r="D6" s="343"/>
      <c r="E6" s="343"/>
      <c r="F6" s="343"/>
      <c r="G6" s="343"/>
      <c r="H6" s="343"/>
      <c r="I6" s="344"/>
      <c r="J6" s="241"/>
      <c r="K6" s="359"/>
      <c r="L6" s="360"/>
      <c r="M6" s="360"/>
      <c r="N6" s="360"/>
      <c r="O6" s="360"/>
      <c r="P6" s="360"/>
      <c r="Q6" s="360"/>
      <c r="R6" s="361"/>
      <c r="S6" s="241"/>
      <c r="T6" s="368"/>
      <c r="U6" s="369"/>
      <c r="V6" s="369"/>
      <c r="W6" s="369"/>
      <c r="X6" s="369"/>
      <c r="Y6" s="369"/>
      <c r="Z6" s="369"/>
      <c r="AA6" s="370"/>
      <c r="AB6" s="241"/>
      <c r="AC6" s="241"/>
      <c r="AD6" s="241"/>
      <c r="AE6" s="241"/>
      <c r="AF6" s="241"/>
      <c r="AG6" s="241"/>
      <c r="AH6" s="241"/>
      <c r="AI6" s="241"/>
      <c r="AJ6" s="241"/>
      <c r="AK6" s="241"/>
      <c r="AL6" s="382"/>
      <c r="AM6" s="377"/>
      <c r="AN6" s="377"/>
      <c r="AO6" s="377"/>
      <c r="AP6" s="377"/>
      <c r="AQ6" s="381"/>
      <c r="AR6" s="371"/>
      <c r="AS6" s="373"/>
      <c r="AT6" s="307"/>
      <c r="AU6" s="394"/>
      <c r="AV6" s="351"/>
      <c r="AW6" s="351"/>
      <c r="AX6" s="395"/>
      <c r="AY6" s="371"/>
      <c r="AZ6" s="372"/>
      <c r="BA6" s="372"/>
      <c r="BB6" s="373"/>
      <c r="BC6" s="241"/>
      <c r="BD6" s="364"/>
      <c r="BE6" s="540" t="s">
        <v>277</v>
      </c>
      <c r="BF6" s="541"/>
      <c r="BG6" s="541"/>
      <c r="BH6" s="541"/>
      <c r="BI6" s="541"/>
      <c r="BJ6" s="542"/>
      <c r="BK6" s="365"/>
      <c r="BL6" s="241"/>
      <c r="BM6" s="241"/>
      <c r="BN6" s="241"/>
      <c r="BO6" s="241"/>
      <c r="BP6" s="241"/>
      <c r="BQ6" s="241"/>
      <c r="BR6" s="241"/>
      <c r="BS6" s="241"/>
      <c r="BT6" s="241"/>
      <c r="BU6" s="241"/>
      <c r="BV6" s="402"/>
      <c r="BW6" s="568" t="s">
        <v>278</v>
      </c>
      <c r="BX6" s="569"/>
      <c r="BY6" s="569"/>
      <c r="BZ6" s="569"/>
      <c r="CA6" s="569"/>
      <c r="CB6" s="570"/>
      <c r="CC6" s="353"/>
      <c r="CD6" s="241"/>
      <c r="CE6" s="364"/>
      <c r="CF6" s="556" t="s">
        <v>279</v>
      </c>
      <c r="CG6" s="557"/>
      <c r="CH6" s="557"/>
      <c r="CI6" s="557"/>
      <c r="CJ6" s="557"/>
      <c r="CK6" s="558"/>
      <c r="CL6" s="365"/>
      <c r="CM6" s="241"/>
      <c r="CN6" s="400"/>
      <c r="CO6" s="571" t="s">
        <v>282</v>
      </c>
      <c r="CP6" s="572"/>
      <c r="CQ6" s="572"/>
      <c r="CR6" s="572"/>
      <c r="CS6" s="572"/>
      <c r="CT6" s="573"/>
      <c r="CU6" s="375"/>
      <c r="CV6" s="95"/>
      <c r="CW6" s="95"/>
    </row>
    <row r="7" spans="1:101" s="89" customFormat="1" ht="39" customHeight="1">
      <c r="A7" s="95"/>
      <c r="B7" s="345"/>
      <c r="C7" s="478" t="s">
        <v>273</v>
      </c>
      <c r="D7" s="479"/>
      <c r="E7" s="479"/>
      <c r="F7" s="479"/>
      <c r="G7" s="479"/>
      <c r="H7" s="480"/>
      <c r="I7" s="346"/>
      <c r="J7" s="241"/>
      <c r="K7" s="362"/>
      <c r="L7" s="500" t="s">
        <v>274</v>
      </c>
      <c r="M7" s="501"/>
      <c r="N7" s="501"/>
      <c r="O7" s="501"/>
      <c r="P7" s="501"/>
      <c r="Q7" s="502"/>
      <c r="R7" s="363"/>
      <c r="S7" s="241"/>
      <c r="T7" s="389"/>
      <c r="U7" s="503" t="s">
        <v>275</v>
      </c>
      <c r="V7" s="504"/>
      <c r="W7" s="504"/>
      <c r="X7" s="504"/>
      <c r="Y7" s="504"/>
      <c r="Z7" s="505"/>
      <c r="AA7" s="390"/>
      <c r="AB7" s="242"/>
      <c r="AC7" s="241"/>
      <c r="AD7" s="241"/>
      <c r="AE7" s="241"/>
      <c r="AF7" s="241"/>
      <c r="AG7" s="241"/>
      <c r="AH7" s="241"/>
      <c r="AI7" s="241"/>
      <c r="AJ7" s="241"/>
      <c r="AK7" s="241"/>
      <c r="AL7" s="345"/>
      <c r="AM7" s="506" t="s">
        <v>276</v>
      </c>
      <c r="AN7" s="507"/>
      <c r="AO7" s="507"/>
      <c r="AP7" s="507"/>
      <c r="AQ7" s="507"/>
      <c r="AR7" s="508"/>
      <c r="AS7" s="344"/>
      <c r="AT7" s="307"/>
      <c r="AU7" s="394"/>
      <c r="AV7" s="475" t="s">
        <v>277</v>
      </c>
      <c r="AW7" s="476"/>
      <c r="AX7" s="476"/>
      <c r="AY7" s="476"/>
      <c r="AZ7" s="476"/>
      <c r="BA7" s="477"/>
      <c r="BB7" s="395"/>
      <c r="BC7" s="241"/>
      <c r="BD7" s="342"/>
      <c r="BE7" s="343"/>
      <c r="BF7" s="343"/>
      <c r="BG7" s="343"/>
      <c r="BH7" s="343"/>
      <c r="BI7" s="443"/>
      <c r="BJ7" s="343"/>
      <c r="BK7" s="344"/>
      <c r="BL7" s="241"/>
      <c r="BM7" s="241"/>
      <c r="BN7" s="241"/>
      <c r="BO7" s="241"/>
      <c r="BP7" s="241"/>
      <c r="BQ7" s="241"/>
      <c r="BR7" s="241"/>
      <c r="BS7" s="241"/>
      <c r="BT7" s="241"/>
      <c r="BU7" s="241"/>
      <c r="BV7" s="359"/>
      <c r="BW7" s="442"/>
      <c r="BX7" s="360"/>
      <c r="BY7" s="360"/>
      <c r="BZ7" s="360"/>
      <c r="CA7" s="360"/>
      <c r="CB7" s="360"/>
      <c r="CC7" s="361"/>
      <c r="CD7" s="241"/>
      <c r="CE7" s="368"/>
      <c r="CF7" s="369"/>
      <c r="CG7" s="369"/>
      <c r="CH7" s="369"/>
      <c r="CI7" s="369"/>
      <c r="CJ7" s="369"/>
      <c r="CK7" s="369"/>
      <c r="CL7" s="370"/>
      <c r="CM7" s="241"/>
      <c r="CN7" s="342"/>
      <c r="CO7" s="343"/>
      <c r="CP7" s="343"/>
      <c r="CQ7" s="343"/>
      <c r="CR7" s="343"/>
      <c r="CS7" s="343"/>
      <c r="CT7" s="343"/>
      <c r="CU7" s="344"/>
      <c r="CV7" s="95"/>
      <c r="CW7" s="95"/>
    </row>
    <row r="8" spans="1:101" s="89" customFormat="1" ht="39" customHeight="1" thickBot="1">
      <c r="A8" s="95"/>
      <c r="B8" s="347"/>
      <c r="C8" s="383"/>
      <c r="D8" s="348"/>
      <c r="E8" s="348"/>
      <c r="F8" s="384"/>
      <c r="G8" s="384"/>
      <c r="H8" s="384"/>
      <c r="I8" s="385"/>
      <c r="J8" s="245"/>
      <c r="K8" s="364"/>
      <c r="L8" s="386"/>
      <c r="M8" s="358"/>
      <c r="N8" s="358"/>
      <c r="O8" s="387"/>
      <c r="P8" s="387"/>
      <c r="Q8" s="387"/>
      <c r="R8" s="388"/>
      <c r="S8" s="242"/>
      <c r="T8" s="371"/>
      <c r="U8" s="391"/>
      <c r="V8" s="372"/>
      <c r="W8" s="372"/>
      <c r="X8" s="392"/>
      <c r="Y8" s="392"/>
      <c r="Z8" s="392"/>
      <c r="AA8" s="393"/>
      <c r="AB8" s="241"/>
      <c r="AC8" s="241"/>
      <c r="AD8" s="241"/>
      <c r="AE8" s="241"/>
      <c r="AF8" s="241"/>
      <c r="AG8" s="241"/>
      <c r="AH8" s="241"/>
      <c r="AI8" s="241"/>
      <c r="AJ8" s="241"/>
      <c r="AK8" s="241"/>
      <c r="AL8" s="347"/>
      <c r="AM8" s="383"/>
      <c r="AN8" s="348"/>
      <c r="AO8" s="348"/>
      <c r="AP8" s="384"/>
      <c r="AQ8" s="384"/>
      <c r="AR8" s="384"/>
      <c r="AS8" s="385"/>
      <c r="AT8" s="308"/>
      <c r="AU8" s="364"/>
      <c r="AV8" s="386"/>
      <c r="AW8" s="358"/>
      <c r="AX8" s="358"/>
      <c r="AY8" s="387"/>
      <c r="AZ8" s="387"/>
      <c r="BA8" s="387"/>
      <c r="BB8" s="388"/>
      <c r="BC8" s="308"/>
      <c r="BD8" s="347"/>
      <c r="BE8" s="544" t="s">
        <v>273</v>
      </c>
      <c r="BF8" s="545"/>
      <c r="BG8" s="545"/>
      <c r="BH8" s="545"/>
      <c r="BI8" s="545"/>
      <c r="BJ8" s="546"/>
      <c r="BK8" s="385"/>
      <c r="BL8" s="241"/>
      <c r="BM8" s="241"/>
      <c r="BN8" s="241"/>
      <c r="BO8" s="241"/>
      <c r="BP8" s="241"/>
      <c r="BQ8" s="241"/>
      <c r="BR8" s="241"/>
      <c r="BS8" s="241"/>
      <c r="BT8" s="241"/>
      <c r="BU8" s="241"/>
      <c r="BV8" s="364"/>
      <c r="BW8" s="547" t="s">
        <v>274</v>
      </c>
      <c r="BX8" s="548"/>
      <c r="BY8" s="548"/>
      <c r="BZ8" s="548"/>
      <c r="CA8" s="548"/>
      <c r="CB8" s="549"/>
      <c r="CC8" s="388"/>
      <c r="CD8" s="241"/>
      <c r="CE8" s="371"/>
      <c r="CF8" s="550" t="s">
        <v>275</v>
      </c>
      <c r="CG8" s="551"/>
      <c r="CH8" s="551"/>
      <c r="CI8" s="551"/>
      <c r="CJ8" s="551"/>
      <c r="CK8" s="552"/>
      <c r="CL8" s="393"/>
      <c r="CM8" s="241"/>
      <c r="CN8" s="347"/>
      <c r="CO8" s="553" t="s">
        <v>276</v>
      </c>
      <c r="CP8" s="554"/>
      <c r="CQ8" s="554"/>
      <c r="CR8" s="554"/>
      <c r="CS8" s="554"/>
      <c r="CT8" s="555"/>
      <c r="CU8" s="385"/>
      <c r="CV8" s="95"/>
      <c r="CW8" s="95"/>
    </row>
    <row r="9" spans="1:101" s="89" customFormat="1" ht="39" customHeight="1">
      <c r="A9" s="246"/>
      <c r="B9" s="332"/>
      <c r="C9" s="332"/>
      <c r="D9" s="332"/>
      <c r="E9" s="332"/>
      <c r="F9" s="332"/>
      <c r="G9" s="332"/>
      <c r="H9" s="332"/>
      <c r="I9" s="332"/>
      <c r="J9" s="332"/>
      <c r="K9" s="471" t="s">
        <v>269</v>
      </c>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333"/>
      <c r="AU9" s="332"/>
      <c r="AV9" s="332"/>
      <c r="AW9" s="332"/>
      <c r="AX9" s="332"/>
      <c r="AY9" s="332"/>
      <c r="AZ9" s="332"/>
      <c r="BA9" s="332"/>
      <c r="BB9" s="332"/>
      <c r="BC9" s="247"/>
      <c r="BD9" s="336"/>
      <c r="BE9" s="336"/>
      <c r="BF9" s="336"/>
      <c r="BG9" s="336"/>
      <c r="BH9" s="336"/>
      <c r="BI9" s="336"/>
      <c r="BJ9" s="336"/>
      <c r="BK9" s="336"/>
      <c r="BL9" s="336"/>
      <c r="BM9" s="473" t="s">
        <v>294</v>
      </c>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338"/>
      <c r="CN9" s="337"/>
      <c r="CO9" s="337"/>
      <c r="CP9" s="337"/>
      <c r="CQ9" s="337"/>
      <c r="CR9" s="337"/>
      <c r="CS9" s="337"/>
      <c r="CT9" s="337"/>
      <c r="CU9" s="337"/>
      <c r="CV9" s="246"/>
      <c r="CW9" s="95"/>
    </row>
    <row r="10" spans="1:100" s="89" customFormat="1" ht="39" customHeight="1" thickBot="1">
      <c r="A10" s="246"/>
      <c r="B10" s="334"/>
      <c r="C10" s="334"/>
      <c r="D10" s="332"/>
      <c r="E10" s="332"/>
      <c r="F10" s="332"/>
      <c r="G10" s="332"/>
      <c r="H10" s="332"/>
      <c r="I10" s="332"/>
      <c r="J10" s="33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333"/>
      <c r="AU10" s="335"/>
      <c r="AV10" s="332"/>
      <c r="AW10" s="332"/>
      <c r="AX10" s="332"/>
      <c r="AY10" s="333"/>
      <c r="AZ10" s="333"/>
      <c r="BA10" s="333"/>
      <c r="BB10" s="333"/>
      <c r="BC10" s="247"/>
      <c r="BD10" s="336"/>
      <c r="BE10" s="336"/>
      <c r="BF10" s="336"/>
      <c r="BG10" s="339"/>
      <c r="BH10" s="336"/>
      <c r="BI10" s="336"/>
      <c r="BJ10" s="336"/>
      <c r="BK10" s="336"/>
      <c r="BL10" s="336"/>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74"/>
      <c r="CM10" s="337"/>
      <c r="CN10" s="337"/>
      <c r="CO10" s="337"/>
      <c r="CP10" s="337"/>
      <c r="CQ10" s="337"/>
      <c r="CR10" s="337"/>
      <c r="CS10" s="337"/>
      <c r="CT10" s="337"/>
      <c r="CU10" s="340"/>
      <c r="CV10" s="246"/>
    </row>
    <row r="11" spans="1:101" s="89" customFormat="1" ht="39" customHeight="1" thickBot="1">
      <c r="A11" s="95"/>
      <c r="B11" s="342"/>
      <c r="C11" s="343"/>
      <c r="D11" s="343"/>
      <c r="E11" s="343"/>
      <c r="F11" s="343"/>
      <c r="G11" s="343"/>
      <c r="H11" s="343"/>
      <c r="I11" s="343"/>
      <c r="J11" s="248"/>
      <c r="K11" s="343"/>
      <c r="L11" s="343"/>
      <c r="M11" s="343"/>
      <c r="N11" s="343"/>
      <c r="O11" s="343"/>
      <c r="P11" s="343"/>
      <c r="Q11" s="349"/>
      <c r="R11" s="350"/>
      <c r="S11" s="241"/>
      <c r="T11" s="359"/>
      <c r="U11" s="360"/>
      <c r="V11" s="360"/>
      <c r="W11" s="360"/>
      <c r="X11" s="360"/>
      <c r="Y11" s="360"/>
      <c r="Z11" s="360"/>
      <c r="AA11" s="361"/>
      <c r="AB11" s="241"/>
      <c r="AC11" s="367"/>
      <c r="AD11" s="357"/>
      <c r="AE11" s="368"/>
      <c r="AF11" s="369"/>
      <c r="AG11" s="369"/>
      <c r="AH11" s="369"/>
      <c r="AI11" s="369"/>
      <c r="AJ11" s="369"/>
      <c r="AK11" s="241"/>
      <c r="AL11" s="374"/>
      <c r="AM11" s="374"/>
      <c r="AN11" s="374"/>
      <c r="AO11" s="374"/>
      <c r="AP11" s="374"/>
      <c r="AQ11" s="375"/>
      <c r="AR11" s="342"/>
      <c r="AS11" s="344"/>
      <c r="AT11" s="241"/>
      <c r="AU11" s="359"/>
      <c r="AV11" s="494" t="s">
        <v>279</v>
      </c>
      <c r="AW11" s="495"/>
      <c r="AX11" s="495"/>
      <c r="AY11" s="495"/>
      <c r="AZ11" s="495"/>
      <c r="BA11" s="496"/>
      <c r="BB11" s="361"/>
      <c r="BC11" s="244"/>
      <c r="BD11" s="331"/>
      <c r="BE11" s="331"/>
      <c r="BF11" s="331"/>
      <c r="BG11" s="331"/>
      <c r="BH11" s="331"/>
      <c r="BI11" s="331"/>
      <c r="BJ11" s="331"/>
      <c r="BK11" s="331"/>
      <c r="BL11" s="241"/>
      <c r="BM11" s="342"/>
      <c r="BN11" s="343"/>
      <c r="BO11" s="343"/>
      <c r="BP11" s="343"/>
      <c r="BQ11" s="343"/>
      <c r="BR11" s="343"/>
      <c r="BS11" s="343"/>
      <c r="BT11" s="344"/>
      <c r="BU11" s="241"/>
      <c r="BV11" s="430"/>
      <c r="BW11" s="430"/>
      <c r="BX11" s="430"/>
      <c r="BY11" s="430"/>
      <c r="BZ11" s="431"/>
      <c r="CA11" s="359"/>
      <c r="CB11" s="360"/>
      <c r="CC11" s="361"/>
      <c r="CD11" s="241"/>
      <c r="CE11" s="356"/>
      <c r="CF11" s="356"/>
      <c r="CG11" s="356"/>
      <c r="CH11" s="356"/>
      <c r="CI11" s="356"/>
      <c r="CJ11" s="356"/>
      <c r="CK11" s="357"/>
      <c r="CL11" s="368"/>
      <c r="CM11" s="241"/>
      <c r="CN11" s="374"/>
      <c r="CO11" s="374"/>
      <c r="CP11" s="374"/>
      <c r="CQ11" s="375"/>
      <c r="CR11" s="435"/>
      <c r="CS11" s="343"/>
      <c r="CT11" s="343"/>
      <c r="CU11" s="344"/>
      <c r="CV11" s="95"/>
      <c r="CW11" s="95"/>
    </row>
    <row r="12" spans="1:101" s="89" customFormat="1" ht="39" customHeight="1" thickBot="1">
      <c r="A12" s="95"/>
      <c r="B12" s="345"/>
      <c r="C12" s="478" t="s">
        <v>270</v>
      </c>
      <c r="D12" s="479"/>
      <c r="E12" s="479"/>
      <c r="F12" s="479"/>
      <c r="G12" s="479"/>
      <c r="H12" s="480"/>
      <c r="I12" s="341"/>
      <c r="J12" s="241"/>
      <c r="K12" s="352"/>
      <c r="L12" s="352"/>
      <c r="M12" s="352"/>
      <c r="N12" s="352"/>
      <c r="O12" s="352"/>
      <c r="P12" s="352"/>
      <c r="Q12" s="353"/>
      <c r="R12" s="354"/>
      <c r="S12" s="241"/>
      <c r="T12" s="362"/>
      <c r="U12" s="481" t="s">
        <v>271</v>
      </c>
      <c r="V12" s="482"/>
      <c r="W12" s="482"/>
      <c r="X12" s="482"/>
      <c r="Y12" s="482"/>
      <c r="Z12" s="483"/>
      <c r="AA12" s="363"/>
      <c r="AB12" s="241"/>
      <c r="AC12" s="368"/>
      <c r="AD12" s="484" t="s">
        <v>136</v>
      </c>
      <c r="AE12" s="485"/>
      <c r="AF12" s="485"/>
      <c r="AG12" s="485"/>
      <c r="AH12" s="485"/>
      <c r="AI12" s="486"/>
      <c r="AJ12" s="376"/>
      <c r="AK12" s="241"/>
      <c r="AL12" s="382"/>
      <c r="AM12" s="487" t="s">
        <v>272</v>
      </c>
      <c r="AN12" s="488"/>
      <c r="AO12" s="488"/>
      <c r="AP12" s="488"/>
      <c r="AQ12" s="488"/>
      <c r="AR12" s="489"/>
      <c r="AS12" s="378"/>
      <c r="AT12" s="241"/>
      <c r="AU12" s="364"/>
      <c r="AV12" s="358"/>
      <c r="AW12" s="358"/>
      <c r="AX12" s="358"/>
      <c r="AY12" s="358"/>
      <c r="AZ12" s="358"/>
      <c r="BA12" s="358"/>
      <c r="BB12" s="399"/>
      <c r="BC12" s="244"/>
      <c r="BD12" s="331"/>
      <c r="BE12" s="518" t="s">
        <v>288</v>
      </c>
      <c r="BF12" s="519"/>
      <c r="BG12" s="519"/>
      <c r="BH12" s="519"/>
      <c r="BI12" s="519"/>
      <c r="BJ12" s="520"/>
      <c r="BK12" s="331"/>
      <c r="BL12" s="241"/>
      <c r="BM12" s="345"/>
      <c r="BN12" s="478" t="s">
        <v>270</v>
      </c>
      <c r="BO12" s="479"/>
      <c r="BP12" s="479"/>
      <c r="BQ12" s="479"/>
      <c r="BR12" s="479"/>
      <c r="BS12" s="480"/>
      <c r="BT12" s="346"/>
      <c r="BU12" s="241"/>
      <c r="BV12" s="433" t="s">
        <v>268</v>
      </c>
      <c r="BW12" s="481" t="s">
        <v>271</v>
      </c>
      <c r="BX12" s="482"/>
      <c r="BY12" s="482"/>
      <c r="BZ12" s="482"/>
      <c r="CA12" s="482"/>
      <c r="CB12" s="483"/>
      <c r="CC12" s="434"/>
      <c r="CD12" s="241"/>
      <c r="CE12" s="397"/>
      <c r="CF12" s="484" t="s">
        <v>136</v>
      </c>
      <c r="CG12" s="485"/>
      <c r="CH12" s="485"/>
      <c r="CI12" s="485"/>
      <c r="CJ12" s="485"/>
      <c r="CK12" s="486"/>
      <c r="CL12" s="390"/>
      <c r="CM12" s="241"/>
      <c r="CN12" s="382"/>
      <c r="CO12" s="487" t="s">
        <v>272</v>
      </c>
      <c r="CP12" s="488"/>
      <c r="CQ12" s="488"/>
      <c r="CR12" s="488"/>
      <c r="CS12" s="488"/>
      <c r="CT12" s="489"/>
      <c r="CU12" s="346"/>
      <c r="CV12" s="95"/>
      <c r="CW12" s="95"/>
    </row>
    <row r="13" spans="1:101" s="89" customFormat="1" ht="39" customHeight="1" thickBot="1">
      <c r="A13" s="95"/>
      <c r="B13" s="347"/>
      <c r="C13" s="348"/>
      <c r="D13" s="348"/>
      <c r="E13" s="348"/>
      <c r="F13" s="348"/>
      <c r="G13" s="348"/>
      <c r="H13" s="348"/>
      <c r="I13" s="348"/>
      <c r="J13" s="241"/>
      <c r="K13" s="355"/>
      <c r="L13" s="356"/>
      <c r="M13" s="356"/>
      <c r="N13" s="356"/>
      <c r="O13" s="356"/>
      <c r="P13" s="356"/>
      <c r="Q13" s="356"/>
      <c r="R13" s="358"/>
      <c r="S13" s="241"/>
      <c r="T13" s="364"/>
      <c r="U13" s="358"/>
      <c r="V13" s="358"/>
      <c r="W13" s="358"/>
      <c r="X13" s="358"/>
      <c r="Y13" s="358"/>
      <c r="Z13" s="358"/>
      <c r="AA13" s="365"/>
      <c r="AB13" s="366"/>
      <c r="AC13" s="371"/>
      <c r="AD13" s="372"/>
      <c r="AE13" s="372"/>
      <c r="AF13" s="372"/>
      <c r="AG13" s="372"/>
      <c r="AH13" s="372"/>
      <c r="AI13" s="372"/>
      <c r="AJ13" s="373"/>
      <c r="AK13" s="242"/>
      <c r="AL13" s="347"/>
      <c r="AM13" s="348"/>
      <c r="AN13" s="348"/>
      <c r="AO13" s="348"/>
      <c r="AP13" s="348"/>
      <c r="AQ13" s="348"/>
      <c r="AR13" s="348"/>
      <c r="AS13" s="348"/>
      <c r="AT13" s="241"/>
      <c r="AU13" s="380"/>
      <c r="AV13" s="380"/>
      <c r="AW13" s="380"/>
      <c r="AX13" s="380"/>
      <c r="AY13" s="380"/>
      <c r="AZ13" s="380"/>
      <c r="BA13" s="380"/>
      <c r="BB13" s="350"/>
      <c r="BC13" s="379"/>
      <c r="BD13" s="331"/>
      <c r="BE13" s="331"/>
      <c r="BF13" s="331"/>
      <c r="BG13" s="331"/>
      <c r="BH13" s="331"/>
      <c r="BI13" s="331"/>
      <c r="BJ13" s="331"/>
      <c r="BK13" s="331"/>
      <c r="BL13" s="241"/>
      <c r="BM13" s="347"/>
      <c r="BN13" s="348"/>
      <c r="BO13" s="348"/>
      <c r="BP13" s="348"/>
      <c r="BQ13" s="348"/>
      <c r="BR13" s="348"/>
      <c r="BS13" s="348"/>
      <c r="BT13" s="432"/>
      <c r="BU13" s="241"/>
      <c r="BV13" s="364"/>
      <c r="BW13" s="358"/>
      <c r="BX13" s="358"/>
      <c r="BY13" s="358"/>
      <c r="BZ13" s="358"/>
      <c r="CA13" s="358"/>
      <c r="CB13" s="358"/>
      <c r="CC13" s="365"/>
      <c r="CD13" s="241"/>
      <c r="CE13" s="371"/>
      <c r="CF13" s="372"/>
      <c r="CG13" s="372"/>
      <c r="CH13" s="372"/>
      <c r="CI13" s="372"/>
      <c r="CJ13" s="372"/>
      <c r="CK13" s="372"/>
      <c r="CL13" s="373"/>
      <c r="CM13" s="241"/>
      <c r="CN13" s="347"/>
      <c r="CO13" s="348"/>
      <c r="CP13" s="348"/>
      <c r="CQ13" s="348"/>
      <c r="CR13" s="348"/>
      <c r="CS13" s="348"/>
      <c r="CT13" s="348"/>
      <c r="CU13" s="432"/>
      <c r="CV13" s="95"/>
      <c r="CW13" s="95"/>
    </row>
    <row r="14" spans="2:101" ht="39" customHeight="1">
      <c r="B14" s="96"/>
      <c r="H14" s="12"/>
      <c r="AB14" s="12"/>
      <c r="AL14" s="12"/>
      <c r="AT14" s="97"/>
      <c r="AU14" s="98"/>
      <c r="AV14" s="98"/>
      <c r="AW14" s="98"/>
      <c r="AX14" s="98"/>
      <c r="AY14" s="98"/>
      <c r="AZ14" s="98"/>
      <c r="BA14" s="98"/>
      <c r="BB14" s="98"/>
      <c r="BC14" s="98"/>
      <c r="BD14" s="99"/>
      <c r="BE14" s="99"/>
      <c r="BF14" s="99"/>
      <c r="BG14" s="99"/>
      <c r="BH14" s="99"/>
      <c r="BI14" s="99"/>
      <c r="BJ14" s="99"/>
      <c r="BK14" s="99"/>
      <c r="BL14" s="99"/>
      <c r="BU14" s="12"/>
      <c r="BV14" s="12"/>
      <c r="CD14" s="12"/>
      <c r="CI14" s="12"/>
      <c r="CM14" s="12"/>
      <c r="CV14" s="89"/>
      <c r="CW14" s="89"/>
    </row>
    <row r="15" spans="55:101" ht="27.75" customHeight="1" thickBot="1">
      <c r="BC15" s="89"/>
      <c r="CV15" s="89"/>
      <c r="CW15" s="89"/>
    </row>
    <row r="16" spans="22:101" ht="39" customHeight="1" thickBot="1">
      <c r="V16" s="22"/>
      <c r="AK16" s="464" t="s">
        <v>94</v>
      </c>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6"/>
      <c r="CV16" s="89"/>
      <c r="CW16" s="89"/>
    </row>
    <row r="17" spans="37:81" ht="39" customHeight="1">
      <c r="AK17" s="100"/>
      <c r="CC17" s="101"/>
    </row>
    <row r="18" spans="5:77" ht="39" customHeight="1">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row>
    <row r="19" spans="5:77" ht="39" customHeight="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row>
    <row r="20" spans="5:77" ht="39" customHeight="1">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row>
    <row r="21" spans="5:77" ht="39" customHeight="1">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row>
    <row r="22" spans="5:77" ht="39" customHeight="1">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row>
    <row r="23" spans="5:77" ht="39" customHeight="1">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row>
    <row r="24" spans="5:77" ht="39" customHeight="1">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row>
    <row r="25" spans="5:77" ht="39" customHeight="1">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row>
    <row r="26" spans="5:77" ht="39" customHeight="1">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row>
    <row r="27" spans="5:77" ht="39" customHeight="1">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row>
    <row r="28" spans="5:77" ht="39" customHeight="1">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row>
    <row r="29" spans="5:77" ht="39" customHeight="1">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row>
    <row r="30" spans="5:77" ht="39" customHeight="1">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row>
    <row r="31" spans="5:77" ht="39" customHeight="1">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row>
    <row r="32" spans="5:77" ht="39" customHeight="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row>
    <row r="33" spans="5:77" ht="39" customHeight="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row>
    <row r="34" spans="5:77" ht="39" customHeight="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row>
  </sheetData>
  <sheetProtection/>
  <mergeCells count="47">
    <mergeCell ref="BW4:CB4"/>
    <mergeCell ref="CF4:CK4"/>
    <mergeCell ref="BW3:CB3"/>
    <mergeCell ref="CF3:CJ3"/>
    <mergeCell ref="BW6:CB6"/>
    <mergeCell ref="CN3:CR3"/>
    <mergeCell ref="CO6:CT6"/>
    <mergeCell ref="CO5:CT5"/>
    <mergeCell ref="CO4:CT4"/>
    <mergeCell ref="CO12:CT12"/>
    <mergeCell ref="BE8:BJ8"/>
    <mergeCell ref="BW8:CB8"/>
    <mergeCell ref="CF8:CK8"/>
    <mergeCell ref="CO8:CT8"/>
    <mergeCell ref="CF6:CK6"/>
    <mergeCell ref="N3:R3"/>
    <mergeCell ref="AO4:AR4"/>
    <mergeCell ref="AM3:AR3"/>
    <mergeCell ref="BE12:BJ12"/>
    <mergeCell ref="AV5:BA5"/>
    <mergeCell ref="AV3:BA3"/>
    <mergeCell ref="U3:V5"/>
    <mergeCell ref="Y3:Z5"/>
    <mergeCell ref="BE6:BJ6"/>
    <mergeCell ref="BE4:BJ4"/>
    <mergeCell ref="AV11:BA11"/>
    <mergeCell ref="AM5:AR5"/>
    <mergeCell ref="C7:H7"/>
    <mergeCell ref="L7:Q7"/>
    <mergeCell ref="U7:Z7"/>
    <mergeCell ref="AM7:AR7"/>
    <mergeCell ref="C12:H12"/>
    <mergeCell ref="U12:Z12"/>
    <mergeCell ref="AD12:AI12"/>
    <mergeCell ref="AM12:AR12"/>
    <mergeCell ref="C4:H4"/>
    <mergeCell ref="L4:Q4"/>
    <mergeCell ref="AK16:BL16"/>
    <mergeCell ref="R1:AE1"/>
    <mergeCell ref="AK1:BL1"/>
    <mergeCell ref="BY1:CI1"/>
    <mergeCell ref="K9:AS10"/>
    <mergeCell ref="BM9:CL10"/>
    <mergeCell ref="AV7:BA7"/>
    <mergeCell ref="BN12:BS12"/>
    <mergeCell ref="BW12:CB12"/>
    <mergeCell ref="CF12:CK12"/>
  </mergeCells>
  <printOptions/>
  <pageMargins left="0" right="0" top="0.1968503937007874" bottom="0" header="0.5118110236220472" footer="0.5118110236220472"/>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C1:R28"/>
  <sheetViews>
    <sheetView zoomScale="75" zoomScaleNormal="75" zoomScalePageLayoutView="0" workbookViewId="0" topLeftCell="A16">
      <selection activeCell="P20" sqref="P20"/>
    </sheetView>
  </sheetViews>
  <sheetFormatPr defaultColWidth="9.00390625" defaultRowHeight="13.5"/>
  <cols>
    <col min="1" max="1" width="14.375" style="0" customWidth="1"/>
  </cols>
  <sheetData>
    <row r="1" spans="3:10" ht="13.5">
      <c r="C1" s="579" t="s">
        <v>244</v>
      </c>
      <c r="D1" s="579"/>
      <c r="E1" s="579"/>
      <c r="F1" s="579"/>
      <c r="G1" s="579"/>
      <c r="H1" s="579"/>
      <c r="I1" s="579"/>
      <c r="J1" s="579"/>
    </row>
    <row r="2" spans="3:10" ht="13.5">
      <c r="C2" s="579"/>
      <c r="D2" s="579"/>
      <c r="E2" s="579"/>
      <c r="F2" s="579"/>
      <c r="G2" s="579"/>
      <c r="H2" s="579"/>
      <c r="I2" s="579"/>
      <c r="J2" s="579"/>
    </row>
    <row r="3" spans="3:10" ht="24">
      <c r="C3" s="103"/>
      <c r="D3" s="103"/>
      <c r="E3" s="103"/>
      <c r="F3" s="103"/>
      <c r="G3" s="103"/>
      <c r="H3" s="103"/>
      <c r="I3" s="103"/>
      <c r="J3" s="103"/>
    </row>
    <row r="4" spans="3:10" ht="21.75" customHeight="1">
      <c r="C4" s="103"/>
      <c r="D4" s="103"/>
      <c r="E4" s="103"/>
      <c r="F4" s="103"/>
      <c r="G4" s="103"/>
      <c r="H4" s="103"/>
      <c r="I4" s="103"/>
      <c r="J4" s="103"/>
    </row>
    <row r="7" ht="11.25" customHeight="1"/>
    <row r="13" ht="13.5">
      <c r="R13" s="89"/>
    </row>
    <row r="19" ht="13.5">
      <c r="F19" s="250" t="s">
        <v>245</v>
      </c>
    </row>
    <row r="26" ht="13.5">
      <c r="E26" s="251" t="s">
        <v>245</v>
      </c>
    </row>
    <row r="28" ht="18.75">
      <c r="I28" s="105" t="s">
        <v>262</v>
      </c>
    </row>
  </sheetData>
  <sheetProtection/>
  <mergeCells count="1">
    <mergeCell ref="C1:J2"/>
  </mergeCells>
  <printOptions/>
  <pageMargins left="0.7" right="0.7" top="0.75" bottom="0.75" header="0.3" footer="0.3"/>
  <pageSetup horizontalDpi="300" verticalDpi="300" orientation="landscape" paperSize="12" r:id="rId2"/>
  <drawing r:id="rId1"/>
</worksheet>
</file>

<file path=xl/worksheets/sheet7.xml><?xml version="1.0" encoding="utf-8"?>
<worksheet xmlns="http://schemas.openxmlformats.org/spreadsheetml/2006/main" xmlns:r="http://schemas.openxmlformats.org/officeDocument/2006/relationships">
  <dimension ref="A2:CC31"/>
  <sheetViews>
    <sheetView zoomScalePageLayoutView="0" workbookViewId="0" topLeftCell="F13">
      <selection activeCell="BA35" sqref="BA35"/>
    </sheetView>
  </sheetViews>
  <sheetFormatPr defaultColWidth="9.00390625" defaultRowHeight="18" customHeight="1"/>
  <cols>
    <col min="2" max="60" width="2.125" style="0" customWidth="1"/>
    <col min="61" max="61" width="3.375" style="0" bestFit="1" customWidth="1"/>
    <col min="62" max="70" width="2.125" style="0" customWidth="1"/>
    <col min="71" max="78" width="2.00390625" style="0" customWidth="1"/>
  </cols>
  <sheetData>
    <row r="2" ht="18" customHeight="1">
      <c r="I2" s="7" t="s">
        <v>67</v>
      </c>
    </row>
    <row r="3" ht="18" customHeight="1">
      <c r="I3" s="7" t="s">
        <v>68</v>
      </c>
    </row>
    <row r="4" ht="18" customHeight="1">
      <c r="I4" s="7" t="s">
        <v>69</v>
      </c>
    </row>
    <row r="5" ht="18" customHeight="1">
      <c r="I5" s="7" t="s">
        <v>70</v>
      </c>
    </row>
    <row r="6" ht="18" customHeight="1">
      <c r="I6" s="7" t="s">
        <v>71</v>
      </c>
    </row>
    <row r="7" spans="10:12" ht="18" customHeight="1">
      <c r="J7" t="s">
        <v>143</v>
      </c>
      <c r="L7" s="72"/>
    </row>
    <row r="9" ht="18" customHeight="1">
      <c r="O9" t="s">
        <v>140</v>
      </c>
    </row>
    <row r="10" spans="1:81" ht="18" customHeight="1">
      <c r="A10" s="580" t="s">
        <v>72</v>
      </c>
      <c r="B10" s="580"/>
      <c r="C10" s="580"/>
      <c r="D10" s="580"/>
      <c r="E10" s="580"/>
      <c r="F10" s="580"/>
      <c r="G10" s="73"/>
      <c r="K10" s="76" t="s">
        <v>74</v>
      </c>
      <c r="L10" s="20"/>
      <c r="M10" s="77"/>
      <c r="N10" s="78"/>
      <c r="O10" s="78"/>
      <c r="P10" s="601" t="s">
        <v>34</v>
      </c>
      <c r="Q10" s="602"/>
      <c r="R10" s="602"/>
      <c r="S10" s="602"/>
      <c r="T10" s="602"/>
      <c r="U10" s="602"/>
      <c r="V10" s="602"/>
      <c r="W10" s="602"/>
      <c r="X10" s="602"/>
      <c r="Y10" s="602"/>
      <c r="Z10" s="602"/>
      <c r="AA10" s="603"/>
      <c r="AB10" s="78"/>
      <c r="AC10" s="78"/>
      <c r="AH10" s="12"/>
      <c r="CC10" s="12"/>
    </row>
    <row r="11" spans="2:29" ht="18" customHeight="1">
      <c r="B11" s="11"/>
      <c r="C11" s="13"/>
      <c r="G11" s="12"/>
      <c r="N11" s="78"/>
      <c r="O11" s="78"/>
      <c r="P11" s="604"/>
      <c r="Q11" s="605"/>
      <c r="R11" s="605"/>
      <c r="S11" s="605"/>
      <c r="T11" s="605"/>
      <c r="U11" s="605"/>
      <c r="V11" s="605"/>
      <c r="W11" s="605"/>
      <c r="X11" s="605"/>
      <c r="Y11" s="605"/>
      <c r="Z11" s="605"/>
      <c r="AA11" s="606"/>
      <c r="AB11" s="78"/>
      <c r="AC11" s="233"/>
    </row>
    <row r="12" spans="2:59" ht="18" customHeight="1">
      <c r="B12" s="11"/>
      <c r="C12" s="13"/>
      <c r="G12" s="12"/>
      <c r="H12" s="581" t="s">
        <v>76</v>
      </c>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2"/>
      <c r="AP12" s="585" t="s">
        <v>11</v>
      </c>
      <c r="AQ12" s="586"/>
      <c r="AR12" s="586"/>
      <c r="AS12" s="586"/>
      <c r="AT12" s="586"/>
      <c r="AU12" s="586"/>
      <c r="AV12" s="587"/>
      <c r="AW12" s="8"/>
      <c r="AX12" s="10"/>
      <c r="AY12" s="617" t="s">
        <v>263</v>
      </c>
      <c r="AZ12" s="618"/>
      <c r="BA12" s="618"/>
      <c r="BB12" s="619"/>
      <c r="BC12" s="9"/>
      <c r="BD12" s="9"/>
      <c r="BE12" s="9"/>
      <c r="BF12" s="9"/>
      <c r="BG12" s="10"/>
    </row>
    <row r="13" spans="1:59" ht="18" customHeight="1">
      <c r="A13" s="73"/>
      <c r="B13" s="74"/>
      <c r="C13" s="75"/>
      <c r="D13" s="73" t="s">
        <v>73</v>
      </c>
      <c r="E13" s="73"/>
      <c r="F13" s="73"/>
      <c r="G13" s="12"/>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4"/>
      <c r="AP13" s="588"/>
      <c r="AQ13" s="589"/>
      <c r="AR13" s="589"/>
      <c r="AS13" s="589"/>
      <c r="AT13" s="589"/>
      <c r="AU13" s="589"/>
      <c r="AV13" s="590"/>
      <c r="AW13" s="14"/>
      <c r="AX13" s="16"/>
      <c r="AY13" s="620"/>
      <c r="AZ13" s="621"/>
      <c r="BA13" s="621"/>
      <c r="BB13" s="622"/>
      <c r="BC13" s="15"/>
      <c r="BD13" s="15"/>
      <c r="BE13" s="15"/>
      <c r="BF13" s="15"/>
      <c r="BG13" s="16"/>
    </row>
    <row r="14" spans="2:61" ht="18" customHeight="1">
      <c r="B14" s="11"/>
      <c r="C14" s="79" t="s">
        <v>75</v>
      </c>
      <c r="D14" s="80"/>
      <c r="E14" s="12"/>
      <c r="F14" s="12"/>
      <c r="G14" s="12"/>
      <c r="H14" s="78"/>
      <c r="I14" s="78"/>
      <c r="AI14" s="234"/>
      <c r="AK14" s="8"/>
      <c r="AL14" s="9"/>
      <c r="AM14" s="9"/>
      <c r="AN14" s="9"/>
      <c r="AO14" s="9"/>
      <c r="AP14" s="12"/>
      <c r="AQ14" s="12"/>
      <c r="AR14" s="12"/>
      <c r="AS14" s="12"/>
      <c r="AT14" s="12"/>
      <c r="AU14" s="12"/>
      <c r="AV14" s="12"/>
      <c r="AW14" s="12"/>
      <c r="AX14" s="12"/>
      <c r="AY14" s="12"/>
      <c r="AZ14" s="12"/>
      <c r="BA14" s="12"/>
      <c r="BB14" s="12"/>
      <c r="BC14" s="9"/>
      <c r="BD14" s="9"/>
      <c r="BE14" s="9"/>
      <c r="BF14" s="9"/>
      <c r="BG14" s="9"/>
      <c r="BH14" s="9"/>
      <c r="BI14" s="235"/>
    </row>
    <row r="15" spans="2:61" ht="18" customHeight="1">
      <c r="B15" s="11"/>
      <c r="C15" s="13"/>
      <c r="D15" s="12"/>
      <c r="E15" s="12"/>
      <c r="F15" s="12"/>
      <c r="G15" s="12"/>
      <c r="H15" s="78"/>
      <c r="I15" s="78"/>
      <c r="K15" s="595" t="s">
        <v>125</v>
      </c>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7"/>
      <c r="AK15" s="11"/>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236"/>
    </row>
    <row r="16" spans="2:61" ht="18" customHeight="1">
      <c r="B16" s="11"/>
      <c r="C16" s="13"/>
      <c r="D16" s="12"/>
      <c r="E16" s="12"/>
      <c r="F16" s="12"/>
      <c r="G16" s="13"/>
      <c r="H16" s="78"/>
      <c r="I16" s="78"/>
      <c r="K16" s="598"/>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600"/>
      <c r="AK16" s="11"/>
      <c r="AL16" s="12"/>
      <c r="AM16" s="12"/>
      <c r="AN16" s="8"/>
      <c r="AO16" s="9"/>
      <c r="AP16" s="9"/>
      <c r="AQ16" s="9"/>
      <c r="AR16" s="9"/>
      <c r="AS16" s="9"/>
      <c r="AT16" s="9"/>
      <c r="AU16" s="9"/>
      <c r="AV16" s="9"/>
      <c r="AW16" s="18"/>
      <c r="AX16" s="9"/>
      <c r="AY16" s="9"/>
      <c r="AZ16" s="9"/>
      <c r="BA16" s="9"/>
      <c r="BB16" s="9"/>
      <c r="BC16" s="9"/>
      <c r="BD16" s="9"/>
      <c r="BE16" s="9"/>
      <c r="BF16" s="10"/>
      <c r="BG16" s="12"/>
      <c r="BH16" s="12"/>
      <c r="BI16" s="236"/>
    </row>
    <row r="17" spans="2:61" ht="18" customHeight="1">
      <c r="B17" s="11"/>
      <c r="C17" s="13"/>
      <c r="D17" s="12"/>
      <c r="E17" s="12"/>
      <c r="F17" s="12"/>
      <c r="G17" s="13"/>
      <c r="H17" s="78"/>
      <c r="I17" s="78"/>
      <c r="J17" s="13"/>
      <c r="K17" s="11"/>
      <c r="L17" s="12"/>
      <c r="M17" s="12"/>
      <c r="N17" s="12"/>
      <c r="O17" s="12"/>
      <c r="P17" s="12"/>
      <c r="Q17" s="12"/>
      <c r="R17" s="12"/>
      <c r="S17" s="12"/>
      <c r="T17" s="12"/>
      <c r="U17" s="12"/>
      <c r="V17" s="12"/>
      <c r="W17" s="12"/>
      <c r="X17" s="12"/>
      <c r="Y17" s="12"/>
      <c r="Z17" s="12"/>
      <c r="AA17" s="12"/>
      <c r="AB17" s="12"/>
      <c r="AC17" s="12"/>
      <c r="AD17" s="12"/>
      <c r="AE17" s="12"/>
      <c r="AF17" s="12"/>
      <c r="AG17" s="12"/>
      <c r="AH17" s="12"/>
      <c r="AI17" s="13"/>
      <c r="AK17" s="11"/>
      <c r="AL17" s="12"/>
      <c r="AM17" s="12"/>
      <c r="AN17" s="11"/>
      <c r="AO17" s="12"/>
      <c r="AP17" s="12"/>
      <c r="AQ17" s="12"/>
      <c r="AR17" s="12"/>
      <c r="AS17" s="12"/>
      <c r="AT17" s="12"/>
      <c r="AU17" s="12"/>
      <c r="AV17" s="12"/>
      <c r="AW17" s="19"/>
      <c r="AX17" s="12"/>
      <c r="AY17" s="12"/>
      <c r="AZ17" s="12"/>
      <c r="BA17" s="12"/>
      <c r="BB17" s="12"/>
      <c r="BC17" s="12"/>
      <c r="BD17" s="12"/>
      <c r="BE17" s="12"/>
      <c r="BF17" s="13"/>
      <c r="BG17" s="12"/>
      <c r="BH17" s="12"/>
      <c r="BI17" s="236"/>
    </row>
    <row r="18" spans="1:61" ht="18" customHeight="1">
      <c r="A18" s="83" t="s">
        <v>77</v>
      </c>
      <c r="B18" s="84"/>
      <c r="C18" s="592" t="s">
        <v>130</v>
      </c>
      <c r="D18" s="593"/>
      <c r="E18" s="593"/>
      <c r="F18" s="593"/>
      <c r="G18" s="593"/>
      <c r="H18" s="593"/>
      <c r="I18" s="594"/>
      <c r="K18" s="11"/>
      <c r="L18" s="12"/>
      <c r="M18" s="12"/>
      <c r="N18" s="12"/>
      <c r="O18" s="12"/>
      <c r="P18" s="12"/>
      <c r="Q18" s="12"/>
      <c r="R18" s="12"/>
      <c r="S18" s="12"/>
      <c r="T18" s="12"/>
      <c r="U18" s="12"/>
      <c r="V18" s="12"/>
      <c r="W18" s="12"/>
      <c r="X18" s="12"/>
      <c r="Y18" s="12"/>
      <c r="Z18" s="12"/>
      <c r="AA18" s="12"/>
      <c r="AB18" s="12"/>
      <c r="AC18" s="12"/>
      <c r="AD18" s="12"/>
      <c r="AE18" s="12"/>
      <c r="AF18" s="12"/>
      <c r="AG18" s="12"/>
      <c r="AH18" s="12"/>
      <c r="AI18" s="13"/>
      <c r="AK18" s="11"/>
      <c r="AL18" s="12"/>
      <c r="AM18" s="12"/>
      <c r="AN18" s="11"/>
      <c r="AO18" s="12"/>
      <c r="AP18" s="12" t="s">
        <v>78</v>
      </c>
      <c r="AQ18" s="12"/>
      <c r="AR18" s="12"/>
      <c r="AS18" s="12"/>
      <c r="AT18" s="12"/>
      <c r="AU18" s="12"/>
      <c r="AV18" s="12"/>
      <c r="AW18" s="19"/>
      <c r="AX18" s="12"/>
      <c r="AY18" s="12" t="s">
        <v>79</v>
      </c>
      <c r="AZ18" s="12"/>
      <c r="BA18" s="12"/>
      <c r="BB18" s="12"/>
      <c r="BC18" s="12"/>
      <c r="BD18" s="12"/>
      <c r="BE18" s="12"/>
      <c r="BF18" s="13"/>
      <c r="BG18" s="12"/>
      <c r="BH18" s="12"/>
      <c r="BI18" s="236"/>
    </row>
    <row r="19" spans="1:61" ht="18" customHeight="1">
      <c r="A19" s="83" t="s">
        <v>80</v>
      </c>
      <c r="B19" s="84"/>
      <c r="C19" s="12"/>
      <c r="D19" s="12"/>
      <c r="E19" s="12"/>
      <c r="F19" s="12"/>
      <c r="G19" s="12"/>
      <c r="K19" s="11"/>
      <c r="L19" s="12"/>
      <c r="M19" s="12"/>
      <c r="N19" s="12"/>
      <c r="O19" s="12"/>
      <c r="P19" s="12"/>
      <c r="Q19" s="12"/>
      <c r="R19" s="12" t="s">
        <v>81</v>
      </c>
      <c r="S19" s="12"/>
      <c r="T19" s="12"/>
      <c r="U19" s="12"/>
      <c r="V19" s="12"/>
      <c r="W19" s="12"/>
      <c r="X19" s="12"/>
      <c r="Y19" s="12"/>
      <c r="Z19" s="12"/>
      <c r="AA19" s="12"/>
      <c r="AB19" s="12"/>
      <c r="AC19" s="12"/>
      <c r="AD19" s="12"/>
      <c r="AE19" s="12"/>
      <c r="AF19" s="12"/>
      <c r="AG19" s="12"/>
      <c r="AH19" s="12"/>
      <c r="AI19" s="13"/>
      <c r="AK19" s="11"/>
      <c r="AL19" s="12"/>
      <c r="AM19" s="12"/>
      <c r="AN19" s="11"/>
      <c r="AO19" s="12"/>
      <c r="AP19" s="12" t="s">
        <v>82</v>
      </c>
      <c r="AQ19" s="12"/>
      <c r="AR19" s="12" t="s">
        <v>83</v>
      </c>
      <c r="AS19" s="12"/>
      <c r="AT19" s="12" t="s">
        <v>84</v>
      </c>
      <c r="AW19" s="19"/>
      <c r="AY19" s="12"/>
      <c r="AZ19" s="12" t="s">
        <v>82</v>
      </c>
      <c r="BA19" s="12"/>
      <c r="BB19" s="12" t="s">
        <v>83</v>
      </c>
      <c r="BC19" s="12"/>
      <c r="BD19" s="12" t="s">
        <v>84</v>
      </c>
      <c r="BE19" s="12"/>
      <c r="BF19" s="13"/>
      <c r="BG19" s="12"/>
      <c r="BH19" s="12"/>
      <c r="BI19" s="236"/>
    </row>
    <row r="20" spans="1:61" ht="18" customHeight="1">
      <c r="A20" s="83" t="s">
        <v>85</v>
      </c>
      <c r="B20" s="84"/>
      <c r="C20" s="12"/>
      <c r="D20" s="15"/>
      <c r="E20" s="15"/>
      <c r="F20" s="15"/>
      <c r="G20" s="15"/>
      <c r="H20" s="15"/>
      <c r="K20" s="14"/>
      <c r="L20" s="15"/>
      <c r="M20" s="15"/>
      <c r="N20" s="15"/>
      <c r="O20" s="15"/>
      <c r="P20" s="15"/>
      <c r="Q20" s="15"/>
      <c r="R20" s="15"/>
      <c r="S20" s="15"/>
      <c r="T20" s="15"/>
      <c r="U20" s="15"/>
      <c r="V20" s="15"/>
      <c r="W20" s="15"/>
      <c r="X20" s="15"/>
      <c r="Y20" s="15"/>
      <c r="Z20" s="15"/>
      <c r="AA20" s="15"/>
      <c r="AB20" s="15"/>
      <c r="AC20" s="15"/>
      <c r="AD20" s="15"/>
      <c r="AE20" s="15"/>
      <c r="AF20" s="15"/>
      <c r="AG20" s="15"/>
      <c r="AH20" s="15"/>
      <c r="AI20" s="16"/>
      <c r="AK20" s="11"/>
      <c r="AL20" s="12"/>
      <c r="AM20" s="12"/>
      <c r="AN20" s="11"/>
      <c r="AO20" s="12"/>
      <c r="AP20" s="12"/>
      <c r="AQ20" s="12"/>
      <c r="AR20" s="12"/>
      <c r="AS20" s="12"/>
      <c r="AT20" s="12"/>
      <c r="AU20" s="12"/>
      <c r="AV20" s="12"/>
      <c r="AW20" s="19"/>
      <c r="AX20" s="12"/>
      <c r="AY20" s="12"/>
      <c r="AZ20" s="12"/>
      <c r="BA20" s="12"/>
      <c r="BB20" s="12"/>
      <c r="BC20" s="12"/>
      <c r="BD20" s="12"/>
      <c r="BE20" s="12"/>
      <c r="BF20" s="13"/>
      <c r="BG20" s="12"/>
      <c r="BH20" s="12"/>
      <c r="BI20" s="236"/>
    </row>
    <row r="21" spans="2:61" ht="18" customHeight="1">
      <c r="B21" s="13"/>
      <c r="C21" s="13"/>
      <c r="D21" s="12"/>
      <c r="E21" s="12"/>
      <c r="F21" s="12"/>
      <c r="G21" s="12"/>
      <c r="H21" s="10"/>
      <c r="I21" s="234"/>
      <c r="J21" s="234"/>
      <c r="K21" s="8"/>
      <c r="L21" s="9"/>
      <c r="M21" s="9"/>
      <c r="N21" s="9"/>
      <c r="O21" s="9"/>
      <c r="P21" s="9"/>
      <c r="Q21" s="9"/>
      <c r="R21" s="9"/>
      <c r="S21" s="9"/>
      <c r="T21" s="9"/>
      <c r="U21" s="9"/>
      <c r="V21" s="9"/>
      <c r="W21" s="9"/>
      <c r="X21" s="9"/>
      <c r="Y21" s="9"/>
      <c r="Z21" s="9"/>
      <c r="AA21" s="9"/>
      <c r="AB21" s="9"/>
      <c r="AC21" s="9"/>
      <c r="AD21" s="9"/>
      <c r="AE21" s="9"/>
      <c r="AF21" s="9"/>
      <c r="AG21" s="9"/>
      <c r="AH21" s="9"/>
      <c r="AI21" s="10"/>
      <c r="AK21" s="11"/>
      <c r="AL21" s="12"/>
      <c r="AM21" s="12"/>
      <c r="AN21" s="11"/>
      <c r="AO21" s="12"/>
      <c r="AP21" s="12"/>
      <c r="AQ21" s="12"/>
      <c r="AR21" s="12"/>
      <c r="AS21" s="12"/>
      <c r="AT21" s="12"/>
      <c r="AU21" s="12"/>
      <c r="AV21" s="12"/>
      <c r="AW21" s="19"/>
      <c r="AX21" s="12"/>
      <c r="AY21" s="12"/>
      <c r="AZ21" s="12"/>
      <c r="BA21" s="12"/>
      <c r="BB21" s="12"/>
      <c r="BC21" s="12"/>
      <c r="BD21" s="12"/>
      <c r="BE21" s="12"/>
      <c r="BF21" s="13"/>
      <c r="BG21" s="12"/>
      <c r="BH21" s="12"/>
      <c r="BI21" s="236"/>
    </row>
    <row r="22" spans="2:61" ht="18" customHeight="1">
      <c r="B22" s="13"/>
      <c r="C22" s="13"/>
      <c r="D22" s="12"/>
      <c r="E22" s="12"/>
      <c r="F22" s="12"/>
      <c r="G22" s="12"/>
      <c r="H22" s="13"/>
      <c r="I22" s="607" t="s">
        <v>265</v>
      </c>
      <c r="J22" s="584"/>
      <c r="K22" s="11"/>
      <c r="L22" s="12"/>
      <c r="M22" s="12"/>
      <c r="N22" s="12"/>
      <c r="O22" s="12"/>
      <c r="P22" s="12"/>
      <c r="Q22" s="12"/>
      <c r="R22" s="12"/>
      <c r="S22" s="12"/>
      <c r="T22" s="12"/>
      <c r="U22" s="12"/>
      <c r="V22" s="12"/>
      <c r="W22" s="12"/>
      <c r="X22" s="12"/>
      <c r="Y22" s="12"/>
      <c r="Z22" s="12"/>
      <c r="AA22" s="12"/>
      <c r="AB22" s="12"/>
      <c r="AC22" s="12"/>
      <c r="AD22" s="12"/>
      <c r="AE22" s="12"/>
      <c r="AF22" s="12"/>
      <c r="AG22" s="12"/>
      <c r="AH22" s="12"/>
      <c r="AI22" s="13"/>
      <c r="AK22" s="11"/>
      <c r="AL22" s="12"/>
      <c r="AM22" s="12"/>
      <c r="AN22" s="14"/>
      <c r="AO22" s="15"/>
      <c r="AP22" s="15"/>
      <c r="AQ22" s="15"/>
      <c r="AR22" s="15"/>
      <c r="AS22" s="15"/>
      <c r="AT22" s="15"/>
      <c r="AU22" s="15"/>
      <c r="AV22" s="15"/>
      <c r="AW22" s="17"/>
      <c r="AX22" s="15"/>
      <c r="AY22" s="15"/>
      <c r="AZ22" s="15"/>
      <c r="BA22" s="15"/>
      <c r="BB22" s="15"/>
      <c r="BC22" s="15"/>
      <c r="BD22" s="15"/>
      <c r="BE22" s="15"/>
      <c r="BF22" s="16"/>
      <c r="BG22" s="12"/>
      <c r="BH22" s="12"/>
      <c r="BI22" s="236"/>
    </row>
    <row r="23" spans="2:61" ht="18" customHeight="1" thickBot="1">
      <c r="B23" s="13"/>
      <c r="C23" s="13"/>
      <c r="D23" s="12"/>
      <c r="E23" s="12"/>
      <c r="F23" s="12"/>
      <c r="G23" s="12"/>
      <c r="H23" s="13"/>
      <c r="I23" s="329" t="s">
        <v>264</v>
      </c>
      <c r="J23" s="330" t="s">
        <v>264</v>
      </c>
      <c r="K23" s="11"/>
      <c r="L23" s="12"/>
      <c r="M23" s="12"/>
      <c r="N23" s="8"/>
      <c r="O23" s="9"/>
      <c r="P23" s="9"/>
      <c r="Q23" s="9"/>
      <c r="R23" s="9"/>
      <c r="S23" s="9"/>
      <c r="T23" s="9"/>
      <c r="U23" s="9"/>
      <c r="V23" s="9"/>
      <c r="W23" s="18"/>
      <c r="X23" s="9"/>
      <c r="Y23" s="9"/>
      <c r="Z23" s="9"/>
      <c r="AA23" s="9"/>
      <c r="AB23" s="9"/>
      <c r="AC23" s="9"/>
      <c r="AD23" s="9"/>
      <c r="AE23" s="9"/>
      <c r="AF23" s="10"/>
      <c r="AG23" s="12"/>
      <c r="AH23" s="12"/>
      <c r="AI23" s="13"/>
      <c r="AK23" s="11"/>
      <c r="AL23" s="12"/>
      <c r="AM23" s="12"/>
      <c r="AN23" s="12"/>
      <c r="AO23" s="12"/>
      <c r="AP23" s="12"/>
      <c r="AQ23" s="12"/>
      <c r="AR23" s="12"/>
      <c r="AS23" s="12"/>
      <c r="AT23" s="12"/>
      <c r="AU23" s="85" t="s">
        <v>10</v>
      </c>
      <c r="AV23" s="12"/>
      <c r="AW23" s="12"/>
      <c r="AX23" s="12"/>
      <c r="AY23" s="12"/>
      <c r="AZ23" s="9"/>
      <c r="BA23" s="9"/>
      <c r="BB23" s="9"/>
      <c r="BC23" s="9"/>
      <c r="BD23" s="9"/>
      <c r="BE23" s="12"/>
      <c r="BF23" s="12"/>
      <c r="BG23" s="12"/>
      <c r="BH23" s="12"/>
      <c r="BI23" s="236"/>
    </row>
    <row r="24" spans="2:61" ht="18" customHeight="1" thickBot="1">
      <c r="B24" s="13"/>
      <c r="C24" s="13"/>
      <c r="D24" s="12"/>
      <c r="E24" s="12"/>
      <c r="F24" s="12"/>
      <c r="G24" s="12"/>
      <c r="H24" s="13"/>
      <c r="I24" s="329"/>
      <c r="J24" s="330"/>
      <c r="K24" s="11"/>
      <c r="L24" s="12"/>
      <c r="M24" s="12"/>
      <c r="N24" s="11"/>
      <c r="O24" s="12"/>
      <c r="P24" s="12"/>
      <c r="Q24" s="12"/>
      <c r="R24" s="12"/>
      <c r="S24" s="12"/>
      <c r="T24" s="12"/>
      <c r="U24" s="12"/>
      <c r="V24" s="12"/>
      <c r="W24" s="19"/>
      <c r="X24" s="12"/>
      <c r="Y24" s="12"/>
      <c r="Z24" s="12"/>
      <c r="AA24" s="12"/>
      <c r="AB24" s="12"/>
      <c r="AC24" s="12"/>
      <c r="AD24" s="12"/>
      <c r="AE24" s="12"/>
      <c r="AF24" s="13"/>
      <c r="AG24" s="12"/>
      <c r="AH24" s="12"/>
      <c r="AI24" s="13"/>
      <c r="AK24" s="11" t="s">
        <v>12</v>
      </c>
      <c r="AL24" s="12"/>
      <c r="AM24" s="12"/>
      <c r="AN24" s="15"/>
      <c r="AO24" s="15"/>
      <c r="AP24" s="15"/>
      <c r="AQ24" s="15"/>
      <c r="AR24" s="15"/>
      <c r="AS24" s="15"/>
      <c r="AT24" s="15"/>
      <c r="AU24" s="15"/>
      <c r="AV24" s="81"/>
      <c r="AW24" s="82"/>
      <c r="AX24" s="86"/>
      <c r="AY24" s="15"/>
      <c r="AZ24" s="15"/>
      <c r="BA24" s="15"/>
      <c r="BB24" s="15"/>
      <c r="BC24" s="15"/>
      <c r="BD24" s="15"/>
      <c r="BE24" s="15"/>
      <c r="BF24" s="15"/>
      <c r="BG24" s="15"/>
      <c r="BH24" s="16"/>
      <c r="BI24" s="236"/>
    </row>
    <row r="25" spans="2:62" ht="18" customHeight="1">
      <c r="B25" s="13"/>
      <c r="C25" s="13"/>
      <c r="D25" s="12"/>
      <c r="E25" s="12"/>
      <c r="F25" s="12"/>
      <c r="G25" s="12"/>
      <c r="H25" s="13"/>
      <c r="I25" s="329"/>
      <c r="J25" s="330"/>
      <c r="K25" s="11"/>
      <c r="L25" s="12"/>
      <c r="M25" s="12"/>
      <c r="N25" s="11"/>
      <c r="O25" s="12"/>
      <c r="P25" s="12" t="s">
        <v>78</v>
      </c>
      <c r="Q25" s="12"/>
      <c r="R25" s="12"/>
      <c r="S25" s="12"/>
      <c r="T25" s="12"/>
      <c r="U25" s="12"/>
      <c r="V25" s="12"/>
      <c r="W25" s="19"/>
      <c r="X25" s="12"/>
      <c r="Y25" s="12" t="s">
        <v>79</v>
      </c>
      <c r="Z25" s="12"/>
      <c r="AA25" s="12"/>
      <c r="AB25" s="12"/>
      <c r="AC25" s="12"/>
      <c r="AD25" s="12"/>
      <c r="AE25" s="12"/>
      <c r="AF25" s="13"/>
      <c r="AG25" s="12"/>
      <c r="AH25" s="12"/>
      <c r="AI25" s="13"/>
      <c r="AK25" s="11"/>
      <c r="AL25" s="12"/>
      <c r="AM25" s="13"/>
      <c r="AN25" s="87"/>
      <c r="AO25" s="87"/>
      <c r="AP25" s="87"/>
      <c r="AQ25" s="87"/>
      <c r="AR25" s="87"/>
      <c r="AS25" s="87"/>
      <c r="AT25" s="87"/>
      <c r="AU25" s="87"/>
      <c r="AV25" s="88"/>
      <c r="AW25" s="88" t="s">
        <v>86</v>
      </c>
      <c r="AX25" s="88"/>
      <c r="AY25" s="614" t="s">
        <v>238</v>
      </c>
      <c r="AZ25" s="614"/>
      <c r="BA25" s="614"/>
      <c r="BB25" s="614"/>
      <c r="BC25" s="614"/>
      <c r="BD25" s="614"/>
      <c r="BE25" s="614"/>
      <c r="BF25" s="614"/>
      <c r="BG25" s="614"/>
      <c r="BH25" s="614"/>
      <c r="BI25" s="615"/>
      <c r="BJ25" s="89"/>
    </row>
    <row r="26" spans="2:62" ht="18" customHeight="1">
      <c r="B26" s="13"/>
      <c r="C26" s="13"/>
      <c r="D26" s="12"/>
      <c r="E26" s="12"/>
      <c r="F26" s="12"/>
      <c r="G26" s="12"/>
      <c r="H26" s="13"/>
      <c r="I26" s="329"/>
      <c r="J26" s="330"/>
      <c r="K26" s="11"/>
      <c r="L26" s="12"/>
      <c r="M26" s="12"/>
      <c r="N26" s="11"/>
      <c r="O26" s="12"/>
      <c r="P26" s="12" t="s">
        <v>87</v>
      </c>
      <c r="Q26" s="12"/>
      <c r="R26" s="12" t="s">
        <v>88</v>
      </c>
      <c r="S26" s="12"/>
      <c r="T26" s="12" t="s">
        <v>89</v>
      </c>
      <c r="W26" s="19"/>
      <c r="Y26" s="12"/>
      <c r="Z26" s="12" t="s">
        <v>87</v>
      </c>
      <c r="AA26" s="12"/>
      <c r="AB26" s="12" t="s">
        <v>88</v>
      </c>
      <c r="AC26" s="12"/>
      <c r="AD26" s="12" t="s">
        <v>89</v>
      </c>
      <c r="AE26" s="12"/>
      <c r="AF26" s="13"/>
      <c r="AG26" s="12"/>
      <c r="AH26" s="12"/>
      <c r="AI26" s="13"/>
      <c r="AK26" s="14"/>
      <c r="AL26" s="15"/>
      <c r="AM26" s="16"/>
      <c r="AN26" s="88"/>
      <c r="AO26" s="88"/>
      <c r="AP26" s="88"/>
      <c r="AQ26" s="88"/>
      <c r="AR26" s="88"/>
      <c r="AS26" s="88"/>
      <c r="AT26" s="88"/>
      <c r="AU26" s="88"/>
      <c r="AV26" s="88"/>
      <c r="AW26" s="88"/>
      <c r="AX26" s="88"/>
      <c r="AY26" s="614"/>
      <c r="AZ26" s="614"/>
      <c r="BA26" s="614"/>
      <c r="BB26" s="614"/>
      <c r="BC26" s="614"/>
      <c r="BD26" s="614"/>
      <c r="BE26" s="614"/>
      <c r="BF26" s="614"/>
      <c r="BG26" s="614"/>
      <c r="BH26" s="614"/>
      <c r="BI26" s="615"/>
      <c r="BJ26" s="89"/>
    </row>
    <row r="27" spans="2:62" ht="18" customHeight="1">
      <c r="B27" s="13"/>
      <c r="C27" s="13"/>
      <c r="D27" s="12"/>
      <c r="E27" s="12"/>
      <c r="F27" s="12"/>
      <c r="G27" s="12"/>
      <c r="H27" s="13"/>
      <c r="I27" s="623" t="s">
        <v>266</v>
      </c>
      <c r="J27" s="624"/>
      <c r="K27" s="11"/>
      <c r="L27" s="12"/>
      <c r="M27" s="12"/>
      <c r="N27" s="11"/>
      <c r="O27" s="12"/>
      <c r="P27" s="12"/>
      <c r="Q27" s="12"/>
      <c r="R27" s="12"/>
      <c r="S27" s="12"/>
      <c r="T27" s="12"/>
      <c r="U27" s="12"/>
      <c r="V27" s="12"/>
      <c r="W27" s="19"/>
      <c r="X27" s="12"/>
      <c r="Y27" s="12"/>
      <c r="Z27" s="12"/>
      <c r="AA27" s="12"/>
      <c r="AB27" s="12"/>
      <c r="AC27" s="12"/>
      <c r="AD27" s="12"/>
      <c r="AE27" s="12"/>
      <c r="AF27" s="13"/>
      <c r="AG27" s="12"/>
      <c r="AH27" s="12"/>
      <c r="AI27" s="13"/>
      <c r="AK27" s="90"/>
      <c r="AL27" s="88"/>
      <c r="AM27" s="88"/>
      <c r="AN27" s="88"/>
      <c r="AO27" s="88"/>
      <c r="AP27" s="88"/>
      <c r="AQ27" s="88" t="s">
        <v>90</v>
      </c>
      <c r="AR27" s="88"/>
      <c r="AS27" s="88"/>
      <c r="AT27" s="88"/>
      <c r="AU27" s="88"/>
      <c r="AV27" s="88"/>
      <c r="AW27" s="88"/>
      <c r="AX27" s="88"/>
      <c r="AY27" s="614"/>
      <c r="AZ27" s="614"/>
      <c r="BA27" s="614"/>
      <c r="BB27" s="614"/>
      <c r="BC27" s="614"/>
      <c r="BD27" s="614"/>
      <c r="BE27" s="614"/>
      <c r="BF27" s="614"/>
      <c r="BG27" s="614"/>
      <c r="BH27" s="614"/>
      <c r="BI27" s="615"/>
      <c r="BJ27" s="89"/>
    </row>
    <row r="28" spans="2:62" ht="18" customHeight="1">
      <c r="B28" s="13"/>
      <c r="C28" s="13"/>
      <c r="D28" s="12"/>
      <c r="E28" s="12"/>
      <c r="F28" s="12"/>
      <c r="G28" s="12"/>
      <c r="H28" s="13"/>
      <c r="I28" s="234"/>
      <c r="J28" s="234"/>
      <c r="K28" s="11"/>
      <c r="L28" s="12"/>
      <c r="M28" s="12"/>
      <c r="N28" s="11"/>
      <c r="O28" s="12"/>
      <c r="P28" s="12"/>
      <c r="Q28" s="12"/>
      <c r="R28" s="12"/>
      <c r="S28" s="12"/>
      <c r="T28" s="12"/>
      <c r="U28" s="12"/>
      <c r="V28" s="12"/>
      <c r="W28" s="19"/>
      <c r="X28" s="12"/>
      <c r="Y28" s="12"/>
      <c r="Z28" s="12"/>
      <c r="AA28" s="12"/>
      <c r="AB28" s="12"/>
      <c r="AC28" s="12"/>
      <c r="AD28" s="12"/>
      <c r="AE28" s="12"/>
      <c r="AF28" s="13"/>
      <c r="AG28" s="12"/>
      <c r="AH28" s="12"/>
      <c r="AI28" s="13"/>
      <c r="AK28" s="90"/>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91"/>
      <c r="BJ28" s="89"/>
    </row>
    <row r="29" spans="1:62" ht="18" customHeight="1">
      <c r="A29" s="591" t="s">
        <v>92</v>
      </c>
      <c r="B29" s="591"/>
      <c r="C29" s="591"/>
      <c r="D29" s="591"/>
      <c r="E29" s="12"/>
      <c r="F29" s="12"/>
      <c r="G29" s="12"/>
      <c r="H29" s="13"/>
      <c r="I29" s="11"/>
      <c r="J29" s="13"/>
      <c r="K29" s="11"/>
      <c r="L29" s="12"/>
      <c r="M29" s="12"/>
      <c r="N29" s="14"/>
      <c r="O29" s="15"/>
      <c r="P29" s="15"/>
      <c r="Q29" s="15"/>
      <c r="R29" s="15"/>
      <c r="S29" s="15"/>
      <c r="T29" s="15"/>
      <c r="U29" s="15"/>
      <c r="V29" s="15"/>
      <c r="W29" s="17"/>
      <c r="X29" s="15"/>
      <c r="Y29" s="15"/>
      <c r="Z29" s="15"/>
      <c r="AA29" s="15"/>
      <c r="AB29" s="15"/>
      <c r="AC29" s="15"/>
      <c r="AD29" s="15"/>
      <c r="AE29" s="15"/>
      <c r="AF29" s="16"/>
      <c r="AG29" s="12"/>
      <c r="AH29" s="12"/>
      <c r="AI29" s="13"/>
      <c r="AK29" s="90"/>
      <c r="AL29" s="88"/>
      <c r="AM29" s="88"/>
      <c r="AN29" s="88"/>
      <c r="AO29" s="616" t="s">
        <v>91</v>
      </c>
      <c r="AP29" s="616"/>
      <c r="AQ29" s="616"/>
      <c r="AR29" s="616"/>
      <c r="AS29" s="616"/>
      <c r="AT29" s="616"/>
      <c r="AU29" s="616"/>
      <c r="AV29" s="616"/>
      <c r="AW29" s="616"/>
      <c r="AX29" s="616"/>
      <c r="AY29" s="88"/>
      <c r="AZ29" s="88"/>
      <c r="BA29" s="88"/>
      <c r="BB29" s="88"/>
      <c r="BC29" s="88"/>
      <c r="BD29" s="88"/>
      <c r="BE29" s="88"/>
      <c r="BF29" s="88"/>
      <c r="BG29" s="88"/>
      <c r="BH29" s="88"/>
      <c r="BI29" s="91"/>
      <c r="BJ29" s="89"/>
    </row>
    <row r="30" spans="1:62" ht="18" customHeight="1">
      <c r="A30" s="73"/>
      <c r="B30" s="237"/>
      <c r="C30" s="238" t="s">
        <v>177</v>
      </c>
      <c r="D30" s="237"/>
      <c r="E30" s="237"/>
      <c r="F30" s="237"/>
      <c r="G30" s="608" t="s">
        <v>174</v>
      </c>
      <c r="H30" s="609"/>
      <c r="I30" s="609"/>
      <c r="J30" s="610"/>
      <c r="K30" s="11"/>
      <c r="L30" s="12"/>
      <c r="M30" s="12"/>
      <c r="N30" s="12"/>
      <c r="O30" s="12"/>
      <c r="P30" s="12"/>
      <c r="Q30" s="12"/>
      <c r="R30" s="12"/>
      <c r="S30" s="12"/>
      <c r="T30" s="12"/>
      <c r="U30" s="12"/>
      <c r="V30" s="12"/>
      <c r="W30" s="12"/>
      <c r="X30" s="12"/>
      <c r="Y30" s="12"/>
      <c r="Z30" s="12"/>
      <c r="AA30" s="12"/>
      <c r="AB30" s="12"/>
      <c r="AC30" s="12"/>
      <c r="AD30" s="12"/>
      <c r="AE30" s="12"/>
      <c r="AF30" s="12"/>
      <c r="AG30" s="12"/>
      <c r="AH30" s="12"/>
      <c r="AI30" s="13"/>
      <c r="AK30" s="90"/>
      <c r="AL30" s="88"/>
      <c r="AM30" s="88"/>
      <c r="AN30" s="88"/>
      <c r="AO30" s="616"/>
      <c r="AP30" s="616"/>
      <c r="AQ30" s="616"/>
      <c r="AR30" s="616"/>
      <c r="AS30" s="616"/>
      <c r="AT30" s="616"/>
      <c r="AU30" s="616"/>
      <c r="AV30" s="616"/>
      <c r="AW30" s="616"/>
      <c r="AX30" s="616"/>
      <c r="AY30" s="88"/>
      <c r="AZ30" s="88"/>
      <c r="BA30" s="88"/>
      <c r="BB30" s="88"/>
      <c r="BC30" s="88"/>
      <c r="BD30" s="88"/>
      <c r="BE30" s="88"/>
      <c r="BF30" s="88"/>
      <c r="BG30" s="88"/>
      <c r="BH30" s="88"/>
      <c r="BI30" s="91"/>
      <c r="BJ30" s="89"/>
    </row>
    <row r="31" spans="2:61" ht="18" customHeight="1">
      <c r="B31" s="239" t="s">
        <v>178</v>
      </c>
      <c r="C31" s="239"/>
      <c r="D31" s="239"/>
      <c r="E31" s="239"/>
      <c r="F31" s="239"/>
      <c r="G31" s="611"/>
      <c r="H31" s="612"/>
      <c r="I31" s="612"/>
      <c r="J31" s="613"/>
      <c r="K31" s="14" t="s">
        <v>175</v>
      </c>
      <c r="L31" s="15"/>
      <c r="M31" s="240" t="s">
        <v>176</v>
      </c>
      <c r="N31" s="15"/>
      <c r="O31" s="15"/>
      <c r="P31" s="15"/>
      <c r="Q31" s="15"/>
      <c r="R31" s="15"/>
      <c r="S31" s="15"/>
      <c r="T31" s="15"/>
      <c r="U31" s="15"/>
      <c r="V31" s="15"/>
      <c r="W31" s="15"/>
      <c r="X31" s="15"/>
      <c r="Y31" s="15"/>
      <c r="Z31" s="15"/>
      <c r="AA31" s="15"/>
      <c r="AB31" s="15"/>
      <c r="AC31" s="15"/>
      <c r="AD31" s="15"/>
      <c r="AE31" s="15"/>
      <c r="AF31" s="15"/>
      <c r="AG31" s="15"/>
      <c r="AH31" s="15"/>
      <c r="AI31" s="16"/>
      <c r="AK31" s="92"/>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4"/>
    </row>
  </sheetData>
  <sheetProtection/>
  <mergeCells count="13">
    <mergeCell ref="G30:J31"/>
    <mergeCell ref="AY25:BI27"/>
    <mergeCell ref="AO29:AX30"/>
    <mergeCell ref="AY12:BB13"/>
    <mergeCell ref="I27:J27"/>
    <mergeCell ref="A10:F10"/>
    <mergeCell ref="H12:AI13"/>
    <mergeCell ref="AP12:AV13"/>
    <mergeCell ref="A29:D29"/>
    <mergeCell ref="C18:I18"/>
    <mergeCell ref="K15:AI16"/>
    <mergeCell ref="P10:AA11"/>
    <mergeCell ref="I22:J22"/>
  </mergeCells>
  <printOptions/>
  <pageMargins left="0.3937007874015748" right="0.3937007874015748" top="0.5905511811023623" bottom="0.5905511811023623"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P22"/>
  <sheetViews>
    <sheetView zoomScalePageLayoutView="0" workbookViewId="0" topLeftCell="A1">
      <selection activeCell="K5" sqref="K5"/>
    </sheetView>
  </sheetViews>
  <sheetFormatPr defaultColWidth="9.00390625" defaultRowHeight="13.5"/>
  <cols>
    <col min="1" max="1" width="1.12109375" style="2" customWidth="1"/>
    <col min="2" max="2" width="12.00390625" style="106" customWidth="1"/>
    <col min="3" max="3" width="4.125" style="106" customWidth="1"/>
    <col min="4" max="4" width="6.375" style="2" customWidth="1"/>
    <col min="5" max="6" width="9.875" style="2" customWidth="1"/>
    <col min="7" max="7" width="9.875" style="106" customWidth="1"/>
    <col min="8" max="8" width="9.875" style="2" customWidth="1"/>
    <col min="9" max="9" width="13.375" style="2" customWidth="1"/>
    <col min="10" max="10" width="12.00390625" style="2" customWidth="1"/>
    <col min="11" max="11" width="4.125" style="2" customWidth="1"/>
    <col min="12" max="12" width="6.375" style="2" customWidth="1"/>
    <col min="13" max="16" width="9.875" style="2" customWidth="1"/>
    <col min="17" max="16384" width="9.00390625" style="2" customWidth="1"/>
  </cols>
  <sheetData>
    <row r="1" spans="4:15" ht="27" customHeight="1">
      <c r="D1" s="627" t="s">
        <v>95</v>
      </c>
      <c r="E1" s="627"/>
      <c r="F1" s="627"/>
      <c r="G1" s="627"/>
      <c r="J1" s="106"/>
      <c r="K1" s="106"/>
      <c r="L1" s="627" t="s">
        <v>95</v>
      </c>
      <c r="M1" s="627"/>
      <c r="N1" s="627"/>
      <c r="O1" s="627"/>
    </row>
    <row r="2" spans="10:15" ht="13.5" customHeight="1">
      <c r="J2" s="106"/>
      <c r="K2" s="106"/>
      <c r="O2" s="106"/>
    </row>
    <row r="3" spans="2:16" ht="41.25" customHeight="1">
      <c r="B3" s="65" t="s">
        <v>96</v>
      </c>
      <c r="C3" s="107"/>
      <c r="D3" s="108"/>
      <c r="E3" s="108"/>
      <c r="F3" s="108"/>
      <c r="G3" s="109"/>
      <c r="H3" s="110"/>
      <c r="J3" s="65" t="s">
        <v>96</v>
      </c>
      <c r="K3" s="107"/>
      <c r="L3" s="108"/>
      <c r="M3" s="108"/>
      <c r="N3" s="108"/>
      <c r="O3" s="109"/>
      <c r="P3" s="110"/>
    </row>
    <row r="4" spans="2:16" ht="41.25" customHeight="1">
      <c r="B4" s="65" t="s">
        <v>111</v>
      </c>
      <c r="C4" s="107"/>
      <c r="D4" s="110"/>
      <c r="E4" s="65" t="s">
        <v>13</v>
      </c>
      <c r="F4" s="111"/>
      <c r="G4" s="65" t="s">
        <v>97</v>
      </c>
      <c r="H4" s="111"/>
      <c r="J4" s="65" t="s">
        <v>98</v>
      </c>
      <c r="K4" s="107"/>
      <c r="L4" s="110"/>
      <c r="M4" s="65" t="s">
        <v>13</v>
      </c>
      <c r="N4" s="111"/>
      <c r="O4" s="65" t="s">
        <v>97</v>
      </c>
      <c r="P4" s="111"/>
    </row>
    <row r="5" spans="2:16" ht="21.75" customHeight="1">
      <c r="B5" s="628" t="s">
        <v>99</v>
      </c>
      <c r="C5" s="112" t="s">
        <v>100</v>
      </c>
      <c r="E5" s="113"/>
      <c r="F5" s="112"/>
      <c r="G5" s="113"/>
      <c r="H5" s="114"/>
      <c r="J5" s="628" t="s">
        <v>99</v>
      </c>
      <c r="K5" s="112" t="s">
        <v>100</v>
      </c>
      <c r="M5" s="113"/>
      <c r="N5" s="112"/>
      <c r="O5" s="113"/>
      <c r="P5" s="114"/>
    </row>
    <row r="6" spans="2:16" ht="21.75" customHeight="1">
      <c r="B6" s="629"/>
      <c r="C6" s="115" t="s">
        <v>101</v>
      </c>
      <c r="D6" s="116"/>
      <c r="E6" s="117"/>
      <c r="F6" s="116"/>
      <c r="G6" s="117"/>
      <c r="H6" s="118"/>
      <c r="J6" s="629"/>
      <c r="K6" s="115" t="s">
        <v>101</v>
      </c>
      <c r="L6" s="116"/>
      <c r="M6" s="117"/>
      <c r="N6" s="116"/>
      <c r="O6" s="117"/>
      <c r="P6" s="118"/>
    </row>
    <row r="7" spans="2:16" ht="21.75" customHeight="1">
      <c r="B7" s="625" t="s">
        <v>102</v>
      </c>
      <c r="C7" s="120"/>
      <c r="D7" s="121" t="s">
        <v>5</v>
      </c>
      <c r="E7" s="122" t="s">
        <v>103</v>
      </c>
      <c r="G7" s="122"/>
      <c r="H7" s="123"/>
      <c r="J7" s="625" t="s">
        <v>102</v>
      </c>
      <c r="K7" s="120"/>
      <c r="L7" s="121" t="s">
        <v>5</v>
      </c>
      <c r="M7" s="122" t="s">
        <v>103</v>
      </c>
      <c r="O7" s="122"/>
      <c r="P7" s="123"/>
    </row>
    <row r="8" spans="2:16" ht="21.75" customHeight="1">
      <c r="B8" s="626"/>
      <c r="C8" s="125"/>
      <c r="D8" s="126" t="s">
        <v>6</v>
      </c>
      <c r="E8" s="127" t="s">
        <v>104</v>
      </c>
      <c r="G8" s="127"/>
      <c r="H8" s="128"/>
      <c r="J8" s="626"/>
      <c r="K8" s="125"/>
      <c r="L8" s="126" t="s">
        <v>6</v>
      </c>
      <c r="M8" s="127" t="s">
        <v>104</v>
      </c>
      <c r="O8" s="127"/>
      <c r="P8" s="128"/>
    </row>
    <row r="9" spans="2:16" ht="18.75" customHeight="1">
      <c r="B9" s="625" t="s">
        <v>105</v>
      </c>
      <c r="C9" s="120"/>
      <c r="D9" s="633" t="s">
        <v>106</v>
      </c>
      <c r="E9" s="633"/>
      <c r="F9" s="633"/>
      <c r="G9" s="634"/>
      <c r="H9" s="635" t="s">
        <v>107</v>
      </c>
      <c r="J9" s="625" t="s">
        <v>105</v>
      </c>
      <c r="K9" s="120"/>
      <c r="L9" s="633" t="s">
        <v>106</v>
      </c>
      <c r="M9" s="633"/>
      <c r="N9" s="633"/>
      <c r="O9" s="634"/>
      <c r="P9" s="635" t="s">
        <v>107</v>
      </c>
    </row>
    <row r="10" spans="2:16" ht="26.25" customHeight="1">
      <c r="B10" s="626"/>
      <c r="C10" s="130"/>
      <c r="D10" s="637" t="s">
        <v>108</v>
      </c>
      <c r="E10" s="637"/>
      <c r="F10" s="638" t="s">
        <v>109</v>
      </c>
      <c r="G10" s="639"/>
      <c r="H10" s="636"/>
      <c r="J10" s="626"/>
      <c r="K10" s="130"/>
      <c r="L10" s="637" t="s">
        <v>108</v>
      </c>
      <c r="M10" s="637"/>
      <c r="N10" s="638" t="s">
        <v>109</v>
      </c>
      <c r="O10" s="639"/>
      <c r="P10" s="636"/>
    </row>
    <row r="11" spans="2:16" ht="19.5" customHeight="1">
      <c r="B11" s="625">
        <v>1</v>
      </c>
      <c r="C11" s="132"/>
      <c r="D11" s="133"/>
      <c r="E11" s="133"/>
      <c r="F11" s="134"/>
      <c r="G11" s="135"/>
      <c r="H11" s="119"/>
      <c r="J11" s="625">
        <v>1</v>
      </c>
      <c r="K11" s="132"/>
      <c r="L11" s="133"/>
      <c r="M11" s="133"/>
      <c r="N11" s="134"/>
      <c r="O11" s="135"/>
      <c r="P11" s="119"/>
    </row>
    <row r="12" spans="2:16" ht="41.25" customHeight="1">
      <c r="B12" s="626"/>
      <c r="C12" s="125"/>
      <c r="D12" s="136"/>
      <c r="E12" s="136"/>
      <c r="F12" s="137"/>
      <c r="G12" s="131"/>
      <c r="H12" s="124" t="s">
        <v>112</v>
      </c>
      <c r="J12" s="626"/>
      <c r="K12" s="125"/>
      <c r="L12" s="136"/>
      <c r="M12" s="136"/>
      <c r="N12" s="137"/>
      <c r="O12" s="131"/>
      <c r="P12" s="124" t="s">
        <v>112</v>
      </c>
    </row>
    <row r="13" spans="2:16" ht="19.5" customHeight="1">
      <c r="B13" s="625">
        <v>2</v>
      </c>
      <c r="C13" s="132"/>
      <c r="D13" s="138"/>
      <c r="E13" s="138"/>
      <c r="F13" s="139"/>
      <c r="G13" s="129"/>
      <c r="H13" s="140"/>
      <c r="J13" s="625">
        <v>2</v>
      </c>
      <c r="K13" s="132"/>
      <c r="L13" s="138"/>
      <c r="M13" s="138"/>
      <c r="N13" s="139"/>
      <c r="O13" s="129"/>
      <c r="P13" s="140"/>
    </row>
    <row r="14" spans="2:16" ht="41.25" customHeight="1">
      <c r="B14" s="626"/>
      <c r="C14" s="117"/>
      <c r="D14" s="116"/>
      <c r="E14" s="116"/>
      <c r="F14" s="141"/>
      <c r="G14" s="142"/>
      <c r="H14" s="124" t="s">
        <v>112</v>
      </c>
      <c r="J14" s="626"/>
      <c r="K14" s="117"/>
      <c r="L14" s="116"/>
      <c r="M14" s="116"/>
      <c r="N14" s="141"/>
      <c r="O14" s="142"/>
      <c r="P14" s="124" t="s">
        <v>112</v>
      </c>
    </row>
    <row r="15" spans="2:16" ht="19.5" customHeight="1">
      <c r="B15" s="625">
        <v>3</v>
      </c>
      <c r="C15" s="132"/>
      <c r="D15" s="138"/>
      <c r="E15" s="112"/>
      <c r="F15" s="143"/>
      <c r="G15" s="144"/>
      <c r="H15" s="119"/>
      <c r="J15" s="625">
        <v>3</v>
      </c>
      <c r="K15" s="132"/>
      <c r="L15" s="138"/>
      <c r="M15" s="112"/>
      <c r="N15" s="143"/>
      <c r="O15" s="144"/>
      <c r="P15" s="119"/>
    </row>
    <row r="16" spans="2:16" ht="41.25" customHeight="1">
      <c r="B16" s="626"/>
      <c r="C16" s="125"/>
      <c r="D16" s="136"/>
      <c r="E16" s="136"/>
      <c r="F16" s="137"/>
      <c r="G16" s="131"/>
      <c r="H16" s="124" t="s">
        <v>112</v>
      </c>
      <c r="J16" s="626"/>
      <c r="K16" s="125"/>
      <c r="L16" s="136"/>
      <c r="M16" s="136"/>
      <c r="N16" s="137"/>
      <c r="O16" s="131"/>
      <c r="P16" s="124" t="s">
        <v>112</v>
      </c>
    </row>
    <row r="17" spans="2:16" ht="19.5" customHeight="1">
      <c r="B17" s="625">
        <v>4</v>
      </c>
      <c r="C17" s="120"/>
      <c r="D17" s="138"/>
      <c r="E17" s="138"/>
      <c r="F17" s="139"/>
      <c r="G17" s="129"/>
      <c r="H17" s="140"/>
      <c r="J17" s="625">
        <v>4</v>
      </c>
      <c r="K17" s="120"/>
      <c r="L17" s="138"/>
      <c r="M17" s="138"/>
      <c r="N17" s="139"/>
      <c r="O17" s="129"/>
      <c r="P17" s="140"/>
    </row>
    <row r="18" spans="2:16" ht="41.25" customHeight="1">
      <c r="B18" s="626"/>
      <c r="C18" s="130"/>
      <c r="D18" s="116"/>
      <c r="E18" s="116"/>
      <c r="F18" s="141"/>
      <c r="G18" s="142"/>
      <c r="H18" s="124" t="s">
        <v>112</v>
      </c>
      <c r="J18" s="626"/>
      <c r="K18" s="130"/>
      <c r="L18" s="116"/>
      <c r="M18" s="116"/>
      <c r="N18" s="141"/>
      <c r="O18" s="142"/>
      <c r="P18" s="124" t="s">
        <v>112</v>
      </c>
    </row>
    <row r="19" spans="10:15" ht="21.75" customHeight="1">
      <c r="J19" s="106"/>
      <c r="K19" s="106"/>
      <c r="O19" s="106"/>
    </row>
    <row r="20" spans="2:16" ht="38.25" customHeight="1">
      <c r="B20" s="630" t="s">
        <v>110</v>
      </c>
      <c r="C20" s="631"/>
      <c r="D20" s="632"/>
      <c r="E20" s="108"/>
      <c r="F20" s="145"/>
      <c r="G20" s="109"/>
      <c r="H20" s="110"/>
      <c r="J20" s="630" t="s">
        <v>110</v>
      </c>
      <c r="K20" s="631"/>
      <c r="L20" s="632"/>
      <c r="M20" s="108"/>
      <c r="N20" s="145"/>
      <c r="O20" s="109"/>
      <c r="P20" s="110"/>
    </row>
    <row r="21" spans="8:16" ht="30" customHeight="1">
      <c r="H21" s="146" t="s">
        <v>7</v>
      </c>
      <c r="J21" s="106"/>
      <c r="K21" s="106"/>
      <c r="O21" s="106"/>
      <c r="P21" s="146" t="s">
        <v>7</v>
      </c>
    </row>
    <row r="22" spans="10:15" ht="17.25">
      <c r="J22" s="106"/>
      <c r="K22" s="106"/>
      <c r="O22" s="106"/>
    </row>
  </sheetData>
  <sheetProtection/>
  <mergeCells count="26">
    <mergeCell ref="B13:B14"/>
    <mergeCell ref="J13:J14"/>
    <mergeCell ref="J17:J18"/>
    <mergeCell ref="B11:B12"/>
    <mergeCell ref="P9:P10"/>
    <mergeCell ref="D10:E10"/>
    <mergeCell ref="F10:G10"/>
    <mergeCell ref="L10:M10"/>
    <mergeCell ref="N10:O10"/>
    <mergeCell ref="L9:O9"/>
    <mergeCell ref="B20:D20"/>
    <mergeCell ref="J20:L20"/>
    <mergeCell ref="B15:B16"/>
    <mergeCell ref="J15:J16"/>
    <mergeCell ref="B17:B18"/>
    <mergeCell ref="B9:B10"/>
    <mergeCell ref="D9:G9"/>
    <mergeCell ref="H9:H10"/>
    <mergeCell ref="J9:J10"/>
    <mergeCell ref="J11:J12"/>
    <mergeCell ref="B7:B8"/>
    <mergeCell ref="J7:J8"/>
    <mergeCell ref="D1:G1"/>
    <mergeCell ref="L1:O1"/>
    <mergeCell ref="B5:B6"/>
    <mergeCell ref="J5:J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shigeo</cp:lastModifiedBy>
  <cp:lastPrinted>2016-03-19T07:07:09Z</cp:lastPrinted>
  <dcterms:created xsi:type="dcterms:W3CDTF">1997-01-08T22:48:59Z</dcterms:created>
  <dcterms:modified xsi:type="dcterms:W3CDTF">2016-04-06T16:52:43Z</dcterms:modified>
  <cp:category/>
  <cp:version/>
  <cp:contentType/>
  <cp:contentStatus/>
</cp:coreProperties>
</file>