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392" activeTab="0"/>
  </bookViews>
  <sheets>
    <sheet name="案内" sheetId="1" r:id="rId1"/>
    <sheet name="参加クラブ一覧" sheetId="2" r:id="rId2"/>
    <sheet name="タイムテーブル" sheetId="3" r:id="rId3"/>
    <sheet name="観覧席割当" sheetId="4" r:id="rId4"/>
    <sheet name="控場所 ・招集場" sheetId="5" r:id="rId5"/>
    <sheet name="座席割当計算表" sheetId="6" state="hidden" r:id="rId6"/>
  </sheets>
  <definedNames/>
  <calcPr fullCalcOnLoad="1"/>
</workbook>
</file>

<file path=xl/sharedStrings.xml><?xml version="1.0" encoding="utf-8"?>
<sst xmlns="http://schemas.openxmlformats.org/spreadsheetml/2006/main" count="791" uniqueCount="263">
  <si>
    <t>【日　　程】　</t>
  </si>
  <si>
    <t>（</t>
  </si>
  <si>
    <t>）</t>
  </si>
  <si>
    <t>【会　　場】　</t>
  </si>
  <si>
    <t>　アクアパレットまつやま</t>
  </si>
  <si>
    <t>【開　　場】　</t>
  </si>
  <si>
    <t>【Ｗ－ｕｐ】　</t>
  </si>
  <si>
    <t>【競技開始】　　</t>
  </si>
  <si>
    <t>【そ の 他】</t>
  </si>
  <si>
    <t>・ゴミは各クラブ・各自で必ずお持ち帰り下さい。</t>
  </si>
  <si>
    <t>･選手はプール内上履き禁止といたします。通路及び応援席の裸足での通行は禁止いたします。</t>
  </si>
  <si>
    <t>・本大会での盗難・事故等は責任を負いかねますので予めご了承下さい。</t>
  </si>
  <si>
    <t>　大会会場の方からの要請もあります。各クラブが責任を持って徹底して下さい。宜しくお願い致します。</t>
  </si>
  <si>
    <t>駐車場についてのご注意</t>
  </si>
  <si>
    <t>・松山中央公園では、いろんな行事が開催されます。２，５００台の駐車場が不足することが予想されますので、</t>
  </si>
  <si>
    <t>別添　松山中央公園案内図をご覧下さい。</t>
  </si>
  <si>
    <t>愛媛県スイミングクラブ協会</t>
  </si>
  <si>
    <t>選手観覧席座席割り</t>
  </si>
  <si>
    <t>＊入場の混乱を避ける為にクラブごとに割り振りいたしました。ご了承ください。</t>
  </si>
  <si>
    <t>地区名</t>
  </si>
  <si>
    <t>選手数</t>
  </si>
  <si>
    <t>％</t>
  </si>
  <si>
    <t>座席数割</t>
  </si>
  <si>
    <t>中予</t>
  </si>
  <si>
    <t>南予</t>
  </si>
  <si>
    <t>東予</t>
  </si>
  <si>
    <t>観覧席にも別紙のように選手控え場所を設定しますので、分散して利用してください。</t>
  </si>
  <si>
    <t>全ての控え場所は原則、飲食禁止です。帰るときはゴミなど残さないようにお願いします。</t>
  </si>
  <si>
    <t>ゴミを放置して帰ったクラブは次回の競技会開催のときの控え場所は設定致しませんので</t>
  </si>
  <si>
    <t>よろしくお願いします。</t>
  </si>
  <si>
    <t>自販機</t>
  </si>
  <si>
    <t>トイレ</t>
  </si>
  <si>
    <t>受付</t>
  </si>
  <si>
    <t>本部席</t>
  </si>
  <si>
    <t>付近</t>
  </si>
  <si>
    <t>観覧席</t>
  </si>
  <si>
    <t>場所取り禁止</t>
  </si>
  <si>
    <t>階段</t>
  </si>
  <si>
    <t>選手入り口</t>
  </si>
  <si>
    <t>アクアパレット観覧席配置図</t>
  </si>
  <si>
    <t>200m</t>
  </si>
  <si>
    <t>50m</t>
  </si>
  <si>
    <t>区　　　分</t>
  </si>
  <si>
    <t>距離</t>
  </si>
  <si>
    <t>種　　　目</t>
  </si>
  <si>
    <t>組</t>
  </si>
  <si>
    <t>時間</t>
  </si>
  <si>
    <t>参加クラブ一覧表</t>
  </si>
  <si>
    <t>ク  　 ラ 　  ブ  　 名</t>
  </si>
  <si>
    <t>略　　　称</t>
  </si>
  <si>
    <t>参加人数</t>
  </si>
  <si>
    <t>参加種目別</t>
  </si>
  <si>
    <t>リレー種目</t>
  </si>
  <si>
    <t>プログラム</t>
  </si>
  <si>
    <t>クラブ名</t>
  </si>
  <si>
    <t>@\1000</t>
  </si>
  <si>
    <t>リレー種目別</t>
  </si>
  <si>
    <t>@\2000</t>
  </si>
  <si>
    <t>参加費</t>
  </si>
  <si>
    <t>合　　計</t>
  </si>
  <si>
    <t>競技役員</t>
  </si>
  <si>
    <t>男</t>
  </si>
  <si>
    <t>女</t>
  </si>
  <si>
    <t>合 計</t>
  </si>
  <si>
    <t>合計</t>
  </si>
  <si>
    <t>部数</t>
  </si>
  <si>
    <t>申込金</t>
  </si>
  <si>
    <t>男女</t>
  </si>
  <si>
    <t>@￥3,000</t>
  </si>
  <si>
    <t>エリエールSS</t>
  </si>
  <si>
    <t>ファイブテン新居浜</t>
  </si>
  <si>
    <t>ファイブテン</t>
  </si>
  <si>
    <t>後藤　英司</t>
  </si>
  <si>
    <t>マコトスイミングクラブ双葉</t>
  </si>
  <si>
    <t>マコトSC双葉</t>
  </si>
  <si>
    <t>五百木スイミングクラブ</t>
  </si>
  <si>
    <t>五百木SC</t>
  </si>
  <si>
    <t>アズサスポーツ松山</t>
  </si>
  <si>
    <t>アズサ松山</t>
  </si>
  <si>
    <t>かしま道後</t>
  </si>
  <si>
    <t>南海ドルフィンクラブ</t>
  </si>
  <si>
    <t>南海DC</t>
  </si>
  <si>
    <t>白石　茂雄</t>
  </si>
  <si>
    <t>南海朝生田</t>
  </si>
  <si>
    <t>石原ＳＣ</t>
  </si>
  <si>
    <t>福島　孝志</t>
  </si>
  <si>
    <t>八幡浜市民スポーツセンター</t>
  </si>
  <si>
    <t>八幡浜ＳＣ</t>
  </si>
  <si>
    <t>三嶋　一彰</t>
  </si>
  <si>
    <t>リー・ステーション</t>
  </si>
  <si>
    <t>リー保内</t>
  </si>
  <si>
    <t>大福　陽介</t>
  </si>
  <si>
    <t>クアＳＳ</t>
  </si>
  <si>
    <t>合　　　　　　　計</t>
  </si>
  <si>
    <t>予定</t>
  </si>
  <si>
    <t>控え場所は下記のようになります。</t>
  </si>
  <si>
    <t>振込金額</t>
  </si>
  <si>
    <t>瀬戸内Ｓ</t>
  </si>
  <si>
    <t>予</t>
  </si>
  <si>
    <t>西条ＳＣ</t>
  </si>
  <si>
    <t>フィッタ松山</t>
  </si>
  <si>
    <t>鎌田　彰崇</t>
  </si>
  <si>
    <t>ＴＯＴＡＬ</t>
  </si>
  <si>
    <t>％</t>
  </si>
  <si>
    <t>【競技終了】</t>
  </si>
  <si>
    <t>東予・南予のクラブは帰着時間が遅くなりますが、対応方、準備お願いします。</t>
  </si>
  <si>
    <t>Ｔ決勝</t>
  </si>
  <si>
    <t>ファイブテン東予</t>
  </si>
  <si>
    <t>ﾌｧｲﾌﾞﾃﾝ東予</t>
  </si>
  <si>
    <t>川連さゆり</t>
  </si>
  <si>
    <t>・１階ロッカーは飲食禁止とします。各クラブで注意してください。</t>
  </si>
  <si>
    <t>･１回更衣室への出入りはプール側からに限定します。鍵の貸し出しは行いません。</t>
  </si>
  <si>
    <t>保護者観覧席座席割り</t>
  </si>
  <si>
    <t>更衣室入口</t>
  </si>
  <si>
    <t>多目的ルームが控室になりますので、控え場所は余裕があると思います。利用後の片付けはきちんとお願いします。</t>
  </si>
  <si>
    <t>プログラム＠800</t>
  </si>
  <si>
    <t>女</t>
  </si>
  <si>
    <t>石川　脩平</t>
  </si>
  <si>
    <t>阿波根　正</t>
  </si>
  <si>
    <t>フィッタ新居浜</t>
  </si>
  <si>
    <t>成松　亨一</t>
  </si>
  <si>
    <t>石原スポーツクラブ</t>
  </si>
  <si>
    <t>Again</t>
  </si>
  <si>
    <t>フィッタキッズスクール松山</t>
  </si>
  <si>
    <t>Ｒｙｕｏｗ</t>
  </si>
  <si>
    <t>コミュニティ</t>
  </si>
  <si>
    <t>№</t>
  </si>
  <si>
    <t>ファイブテン新居浜</t>
  </si>
  <si>
    <t>フィッタキッズスクール松前</t>
  </si>
  <si>
    <t>・水泳連盟公認競技役員の方は公認役員ポロシャツでお願いします。</t>
  </si>
  <si>
    <t>競技水泳委員会　委員長　福島　孝志</t>
  </si>
  <si>
    <t>・松山近辺のクラブの方は、公共機関の利用を保護者にお願いして下さい。</t>
  </si>
  <si>
    <t>ＭＥＳＳＡ</t>
  </si>
  <si>
    <t>エンジョイスポーツＺ－ＵＰ</t>
  </si>
  <si>
    <t>Ｚ－ＵＰ</t>
  </si>
  <si>
    <t>瀬戸内温泉スイミング</t>
  </si>
  <si>
    <t>フィッタキッズスクール川之江</t>
  </si>
  <si>
    <t>フィッタ川之江</t>
  </si>
  <si>
    <t>西条スイミングクラブ</t>
  </si>
  <si>
    <t xml:space="preserve"> </t>
  </si>
  <si>
    <t>東</t>
  </si>
  <si>
    <t>　</t>
  </si>
  <si>
    <t>中</t>
  </si>
  <si>
    <t>南</t>
  </si>
  <si>
    <t xml:space="preserve"> </t>
  </si>
  <si>
    <t>・貴重品などの管理は必ず各クラブで責任を持ってしてください。</t>
  </si>
  <si>
    <t>フィッタキッズスクール重信</t>
  </si>
  <si>
    <t>フィッタ重信</t>
  </si>
  <si>
    <t xml:space="preserve"> </t>
  </si>
  <si>
    <t>Ryuow</t>
  </si>
  <si>
    <t>バタフライ</t>
  </si>
  <si>
    <t>自由形</t>
  </si>
  <si>
    <t>女子</t>
  </si>
  <si>
    <t>個人メドレー</t>
  </si>
  <si>
    <t>男子</t>
  </si>
  <si>
    <t>背泳ぎ</t>
  </si>
  <si>
    <t>平泳ぎ</t>
  </si>
  <si>
    <t>・当日、行事が多く入っていますので、会場内駐車場が利用出来ない場合がありますのでご了承下さい。</t>
  </si>
  <si>
    <t>　車での来場は可能な限り、ご遠慮下さい。</t>
  </si>
  <si>
    <t>エリエールSRT</t>
  </si>
  <si>
    <t>招集所　</t>
  </si>
  <si>
    <t>五百木</t>
  </si>
  <si>
    <t xml:space="preserve">日 </t>
  </si>
  <si>
    <t>南海</t>
  </si>
  <si>
    <t>フィッタエミフル</t>
  </si>
  <si>
    <t>休憩</t>
  </si>
  <si>
    <t>女子</t>
  </si>
  <si>
    <t>えいしスイミングクラブ砥部</t>
  </si>
  <si>
    <t>えいし砥部</t>
  </si>
  <si>
    <t>えいしスイミングクラブ北条</t>
  </si>
  <si>
    <t>えいし北条</t>
  </si>
  <si>
    <t>もーにスイミングスクール</t>
  </si>
  <si>
    <t>もーにSS</t>
  </si>
  <si>
    <t>男子</t>
  </si>
  <si>
    <t>愛媛県スイミングクラブ秋季記録会競技予定時間</t>
  </si>
  <si>
    <t>愛媛県スイミングクラブ秋季記録会</t>
  </si>
  <si>
    <t>使用不可</t>
  </si>
  <si>
    <t>台・レッジ付　ダッシュレーン</t>
  </si>
  <si>
    <t>一方通行！</t>
  </si>
  <si>
    <t>横退水（8レーン側へ）</t>
  </si>
  <si>
    <t>横退水（1レーン側へ）</t>
  </si>
  <si>
    <t>サブプール　1レーン　台・レッジ付ダッシュレーン（終日・台からの一方通行）</t>
  </si>
  <si>
    <t>砥部</t>
  </si>
  <si>
    <t>重信</t>
  </si>
  <si>
    <t>施設側の要望により、灰色部分の座席の使用は不可です。（荷物を置くことは可能）</t>
  </si>
  <si>
    <t xml:space="preserve"> YouTube　　　　撮影席</t>
  </si>
  <si>
    <t>MG瀬戸内</t>
  </si>
  <si>
    <t>ストレッチスペース（場所取り禁止）</t>
  </si>
  <si>
    <t>トイレ</t>
  </si>
  <si>
    <t>通常</t>
  </si>
  <si>
    <t>今回</t>
  </si>
  <si>
    <t>エレベータ</t>
  </si>
  <si>
    <t>メインプール</t>
  </si>
  <si>
    <t>　</t>
  </si>
  <si>
    <t>サブプール</t>
  </si>
  <si>
    <t>招集所</t>
  </si>
  <si>
    <t>　</t>
  </si>
  <si>
    <t xml:space="preserve"> </t>
  </si>
  <si>
    <t>台・レッジ付　ダッシュレーン</t>
  </si>
  <si>
    <t>←</t>
  </si>
  <si>
    <t>メインプール</t>
  </si>
  <si>
    <t>サブプール</t>
  </si>
  <si>
    <t>歩行プール</t>
  </si>
  <si>
    <t>　　　　　　　　</t>
  </si>
  <si>
    <t>ホール側から</t>
  </si>
  <si>
    <t>出入り禁止</t>
  </si>
  <si>
    <t>北条</t>
  </si>
  <si>
    <t>八幡浜</t>
  </si>
  <si>
    <t>ファイブ新</t>
  </si>
  <si>
    <t>西条</t>
  </si>
  <si>
    <t>川之江</t>
  </si>
  <si>
    <t>2021年度愛媛県スイミングクラブ秋季記録会参加クラブ一覧表</t>
  </si>
  <si>
    <t>AzuMax</t>
  </si>
  <si>
    <t>AzuMax</t>
  </si>
  <si>
    <t>フィッタキッズスクール吉田</t>
  </si>
  <si>
    <t>フィッタ吉田</t>
  </si>
  <si>
    <t>しまなみスイムチーム</t>
  </si>
  <si>
    <t>しまなみＳＣ</t>
  </si>
  <si>
    <t>AQUA</t>
  </si>
  <si>
    <t>AQUA COMMUNITY</t>
  </si>
  <si>
    <t>MG双葉</t>
  </si>
  <si>
    <t>もーに</t>
  </si>
  <si>
    <t>石原</t>
  </si>
  <si>
    <t>しまなみ</t>
  </si>
  <si>
    <t>　</t>
  </si>
  <si>
    <t xml:space="preserve"> </t>
  </si>
  <si>
    <t>双葉</t>
  </si>
  <si>
    <t>Z-up</t>
  </si>
  <si>
    <t>　</t>
  </si>
  <si>
    <t>プールサイド</t>
  </si>
  <si>
    <t xml:space="preserve">北条 </t>
  </si>
  <si>
    <t>アズサ</t>
  </si>
  <si>
    <t>エミフル</t>
  </si>
  <si>
    <t>吉田</t>
  </si>
  <si>
    <t>松山</t>
  </si>
  <si>
    <t>エリエ</t>
  </si>
  <si>
    <t>瀬戸内</t>
  </si>
  <si>
    <t>しまなみ</t>
  </si>
  <si>
    <t>リー</t>
  </si>
  <si>
    <t>メッサ</t>
  </si>
  <si>
    <t>Azu</t>
  </si>
  <si>
    <t>400m</t>
  </si>
  <si>
    <t>400m</t>
  </si>
  <si>
    <t>50m</t>
  </si>
  <si>
    <t>50m</t>
  </si>
  <si>
    <t>200m</t>
  </si>
  <si>
    <t>200m</t>
  </si>
  <si>
    <t>800m</t>
  </si>
  <si>
    <t>1500m</t>
  </si>
  <si>
    <t>100m</t>
  </si>
  <si>
    <t>100m</t>
  </si>
  <si>
    <t>No17とNo18の1組を合同</t>
  </si>
  <si>
    <t>競技終了予定</t>
  </si>
  <si>
    <t>・今大会は、26クラブ、参加数297名　延種目701種目となりました。</t>
  </si>
  <si>
    <t>中予　　　　8：00～8：50(25ｍプール）　　公式スタート　8：30～8：50（1～7レーン）</t>
  </si>
  <si>
    <t>　　　　　　　8：50～9：40（23ｍプール）</t>
  </si>
  <si>
    <t>東南予の400ｍIM・50ｍＦｒに出場する選手　　　</t>
  </si>
  <si>
    <t>　　　　　　　8：00～8：30（23ｍプール）　　公式スタート　8：30～8：50（1～7レーン）</t>
  </si>
  <si>
    <t>　　　　　　　8：50～9：40（25ｍプール）</t>
  </si>
  <si>
    <t>東南予のそれ以外の選手　　　</t>
  </si>
  <si>
    <t>　　　　　　　9：20～9：40（公式スタート1～7レーン）</t>
  </si>
  <si>
    <t>東中南予すべて　7：50　（できるだけ密を避けて）　</t>
  </si>
  <si>
    <r>
      <t>・選手控え場所は”</t>
    </r>
    <r>
      <rPr>
        <b/>
        <sz val="11"/>
        <rFont val="ＭＳ Ｐゴシック"/>
        <family val="3"/>
      </rPr>
      <t>観覧席割当</t>
    </r>
    <r>
      <rPr>
        <sz val="11"/>
        <rFont val="ＭＳ Ｐゴシック"/>
        <family val="3"/>
      </rPr>
      <t>”をクリックして確認してください。</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</si>
</sst>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quot;組&quot;"/>
    <numFmt numFmtId="179" formatCode="m/d"/>
    <numFmt numFmtId="180" formatCode="#,##0&quot;円&quot;"/>
    <numFmt numFmtId="181" formatCode="[$-F400]h:mm:ss\ AM/PM"/>
    <numFmt numFmtId="182" formatCode="h:mm;@"/>
    <numFmt numFmtId="183" formatCode="&quot;Yes&quot;;&quot;Yes&quot;;&quot;No&quot;"/>
    <numFmt numFmtId="184" formatCode="&quot;True&quot;;&quot;True&quot;;&quot;False&quot;"/>
    <numFmt numFmtId="185" formatCode="&quot;On&quot;;&quot;On&quot;;&quot;Off&quot;"/>
    <numFmt numFmtId="186" formatCode="[$€-2]\ #,##0.00_);[Red]\([$€-2]\ #,##0.00\)"/>
    <numFmt numFmtId="187" formatCode="m&quot;月&quot;d&quot;日&quot;;@"/>
    <numFmt numFmtId="188" formatCode="&quot;¥&quot;#,##0_);[Red]\(&quot;¥&quot;#,##0\)"/>
    <numFmt numFmtId="189" formatCode="yyyy&quot;年&quot;m&quot;月&quot;d&quot;日&quot;;@"/>
  </numFmts>
  <fonts count="49">
    <font>
      <sz val="11"/>
      <name val="ＭＳ Ｐゴシック"/>
      <family val="3"/>
    </font>
    <font>
      <sz val="6"/>
      <name val="ＭＳ Ｐゴシック"/>
      <family val="3"/>
    </font>
    <font>
      <sz val="14"/>
      <name val="ＭＳ Ｐゴシック"/>
      <family val="3"/>
    </font>
    <font>
      <sz val="16"/>
      <name val="ＭＳ Ｐゴシック"/>
      <family val="3"/>
    </font>
    <font>
      <sz val="18"/>
      <name val="ＭＳ Ｐゴシック"/>
      <family val="3"/>
    </font>
    <font>
      <sz val="11"/>
      <color indexed="8"/>
      <name val="ＭＳ Ｐゴシック"/>
      <family val="3"/>
    </font>
    <font>
      <b/>
      <sz val="11"/>
      <name val="ＭＳ Ｐゴシック"/>
      <family val="3"/>
    </font>
    <font>
      <sz val="9"/>
      <name val="ＭＳ Ｐゴシック"/>
      <family val="3"/>
    </font>
    <font>
      <b/>
      <sz val="16"/>
      <name val="ＭＳ Ｐゴシック"/>
      <family val="3"/>
    </font>
    <font>
      <sz val="24"/>
      <name val="ＭＳ Ｐゴシック"/>
      <family val="3"/>
    </font>
    <font>
      <sz val="11"/>
      <name val="ＭＳ Ｐ明朝"/>
      <family val="1"/>
    </font>
    <font>
      <sz val="16"/>
      <name val="ＭＳ Ｐ明朝"/>
      <family val="1"/>
    </font>
    <font>
      <sz val="12"/>
      <name val="ＭＳ Ｐ明朝"/>
      <family val="1"/>
    </font>
    <font>
      <sz val="12"/>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明朝"/>
      <family val="1"/>
    </font>
    <font>
      <sz val="10.5"/>
      <name val="ＭＳ Ｐゴシック"/>
      <family val="3"/>
    </font>
    <font>
      <b/>
      <sz val="10"/>
      <name val="ＭＳ Ｐゴシック"/>
      <family val="3"/>
    </font>
    <font>
      <sz val="10"/>
      <name val="ＭＳ Ｐ明朝"/>
      <family val="1"/>
    </font>
    <font>
      <sz val="10"/>
      <name val="ＭＳ Ｐゴシック"/>
      <family val="3"/>
    </font>
    <font>
      <sz val="48"/>
      <name val="ＭＳ Ｐゴシック"/>
      <family val="3"/>
    </font>
    <font>
      <sz val="36"/>
      <name val="ＭＳ Ｐゴシック"/>
      <family val="3"/>
    </font>
    <font>
      <b/>
      <sz val="11"/>
      <color indexed="10"/>
      <name val="ＭＳ Ｐゴシック"/>
      <family val="3"/>
    </font>
    <font>
      <sz val="20"/>
      <color indexed="10"/>
      <name val="ＭＳ Ｐ明朝"/>
      <family val="1"/>
    </font>
    <font>
      <sz val="20"/>
      <color indexed="10"/>
      <name val="ＭＳ Ｐゴシック"/>
      <family val="3"/>
    </font>
    <font>
      <b/>
      <sz val="48"/>
      <color indexed="10"/>
      <name val="ＭＳ Ｐゴシック"/>
      <family val="3"/>
    </font>
    <font>
      <b/>
      <sz val="11"/>
      <color rgb="FFFF0000"/>
      <name val="ＭＳ Ｐゴシック"/>
      <family val="3"/>
    </font>
    <font>
      <sz val="20"/>
      <color rgb="FFFF0000"/>
      <name val="ＭＳ Ｐ明朝"/>
      <family val="1"/>
    </font>
    <font>
      <sz val="20"/>
      <color rgb="FFFF0000"/>
      <name val="ＭＳ Ｐゴシック"/>
      <family val="3"/>
    </font>
    <font>
      <b/>
      <sz val="48"/>
      <color rgb="FFFF0000"/>
      <name val="ＭＳ Ｐ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indexed="40"/>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style="medium"/>
      <top style="medium"/>
      <bottom>
        <color indexed="63"/>
      </bottom>
    </border>
    <border>
      <left style="medium"/>
      <right style="thin"/>
      <top style="medium"/>
      <bottom>
        <color indexed="63"/>
      </bottom>
    </border>
    <border>
      <left style="thin"/>
      <right>
        <color indexed="63"/>
      </right>
      <top style="medium"/>
      <bottom>
        <color indexed="63"/>
      </bottom>
    </border>
    <border>
      <left style="double"/>
      <right>
        <color indexed="63"/>
      </right>
      <top style="medium"/>
      <bottom style="thin"/>
    </border>
    <border>
      <left>
        <color indexed="63"/>
      </left>
      <right>
        <color indexed="63"/>
      </right>
      <top style="medium"/>
      <bottom style="thin"/>
    </border>
    <border>
      <left style="double"/>
      <right style="double"/>
      <top style="medium"/>
      <bottom>
        <color indexed="63"/>
      </bottom>
    </border>
    <border>
      <left>
        <color indexed="63"/>
      </left>
      <right style="medium"/>
      <top style="medium"/>
      <bottom>
        <color indexed="63"/>
      </bottom>
    </border>
    <border>
      <left style="medium"/>
      <right style="hair"/>
      <top style="medium"/>
      <bottom>
        <color indexed="63"/>
      </bottom>
    </border>
    <border>
      <left style="medium"/>
      <right style="thin"/>
      <top>
        <color indexed="63"/>
      </top>
      <bottom style="medium"/>
    </border>
    <border>
      <left style="thin"/>
      <right>
        <color indexed="63"/>
      </right>
      <top>
        <color indexed="63"/>
      </top>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double"/>
      <right style="double"/>
      <top>
        <color indexed="63"/>
      </top>
      <bottom style="medium"/>
    </border>
    <border>
      <left>
        <color indexed="63"/>
      </left>
      <right style="medium"/>
      <top>
        <color indexed="63"/>
      </top>
      <bottom style="medium"/>
    </border>
    <border>
      <left style="medium"/>
      <right style="hair"/>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style="medium"/>
      <bottom style="medium"/>
    </border>
    <border>
      <left>
        <color indexed="63"/>
      </left>
      <right style="thin"/>
      <top style="medium"/>
      <bottom style="thin"/>
    </border>
    <border>
      <left style="medium"/>
      <right style="thin"/>
      <top>
        <color indexed="63"/>
      </top>
      <bottom style="thin"/>
    </border>
    <border>
      <left style="double"/>
      <right style="thin"/>
      <top>
        <color indexed="63"/>
      </top>
      <bottom style="thin"/>
    </border>
    <border>
      <left style="thin"/>
      <right style="double"/>
      <top>
        <color indexed="63"/>
      </top>
      <bottom style="thin"/>
    </border>
    <border>
      <left style="thin"/>
      <right style="thin"/>
      <top>
        <color indexed="63"/>
      </top>
      <bottom style="thin"/>
    </border>
    <border>
      <left style="double"/>
      <right style="thin"/>
      <top style="thin"/>
      <bottom style="thin"/>
    </border>
    <border>
      <left style="thin"/>
      <right style="double"/>
      <top style="medium"/>
      <bottom style="thin"/>
    </border>
    <border>
      <left style="thin"/>
      <right style="double"/>
      <top style="thin"/>
      <bottom style="thin"/>
    </border>
    <border>
      <left style="double"/>
      <right style="double"/>
      <top>
        <color indexed="63"/>
      </top>
      <bottom style="thin"/>
    </border>
    <border>
      <left>
        <color indexed="63"/>
      </left>
      <right style="medium"/>
      <top style="thin"/>
      <bottom style="thin"/>
    </border>
    <border>
      <left style="medium"/>
      <right style="hair"/>
      <top style="medium"/>
      <bottom style="thin"/>
    </border>
    <border>
      <left style="medium"/>
      <right style="medium"/>
      <top>
        <color indexed="63"/>
      </top>
      <bottom style="thin"/>
    </border>
    <border>
      <left style="double"/>
      <right style="double"/>
      <top style="thin"/>
      <bottom style="thin"/>
    </border>
    <border>
      <left style="medium"/>
      <right style="hair"/>
      <top style="thin"/>
      <bottom style="thin"/>
    </border>
    <border>
      <left style="medium"/>
      <right style="medium"/>
      <top style="thin"/>
      <bottom style="thin"/>
    </border>
    <border>
      <left style="double"/>
      <right style="thin"/>
      <top style="thin"/>
      <bottom>
        <color indexed="63"/>
      </bottom>
    </border>
    <border>
      <left style="thin"/>
      <right style="double"/>
      <top style="thin"/>
      <bottom>
        <color indexed="63"/>
      </bottom>
    </border>
    <border>
      <left style="double"/>
      <right style="double"/>
      <top style="thin"/>
      <bottom>
        <color indexed="63"/>
      </bottom>
    </border>
    <border>
      <left style="medium"/>
      <right style="hair"/>
      <top style="thin"/>
      <bottom>
        <color indexed="63"/>
      </bottom>
    </border>
    <border>
      <left style="medium"/>
      <right style="medium"/>
      <top style="thin"/>
      <bottom>
        <color indexed="63"/>
      </bottom>
    </border>
    <border>
      <left style="thin"/>
      <right style="double"/>
      <top>
        <color indexed="63"/>
      </top>
      <bottom>
        <color indexed="63"/>
      </bottom>
    </border>
    <border>
      <left style="double"/>
      <right style="thin"/>
      <top>
        <color indexed="63"/>
      </top>
      <bottom>
        <color indexed="63"/>
      </bottom>
    </border>
    <border>
      <left style="thin"/>
      <right style="thin"/>
      <top>
        <color indexed="63"/>
      </top>
      <bottom>
        <color indexed="63"/>
      </bottom>
    </border>
    <border>
      <left>
        <color indexed="63"/>
      </left>
      <right style="medium"/>
      <top style="thin"/>
      <bottom>
        <color indexed="63"/>
      </bottom>
    </border>
    <border>
      <left style="double"/>
      <right style="double"/>
      <top>
        <color indexed="63"/>
      </top>
      <bottom>
        <color indexed="63"/>
      </bottom>
    </border>
    <border>
      <left>
        <color indexed="63"/>
      </left>
      <right style="medium"/>
      <top>
        <color indexed="63"/>
      </top>
      <bottom>
        <color indexed="63"/>
      </bottom>
    </border>
    <border>
      <left style="medium"/>
      <right style="hair"/>
      <top>
        <color indexed="63"/>
      </top>
      <bottom>
        <color indexed="63"/>
      </bottom>
    </border>
    <border>
      <left style="double"/>
      <right style="thin"/>
      <top style="medium"/>
      <bottom style="thin"/>
    </border>
    <border>
      <left style="thin"/>
      <right style="thin"/>
      <top style="medium"/>
      <bottom style="thin"/>
    </border>
    <border>
      <left style="thin"/>
      <right>
        <color indexed="63"/>
      </right>
      <top style="medium"/>
      <bottom style="thin"/>
    </border>
    <border>
      <left style="double"/>
      <right style="double"/>
      <top style="medium"/>
      <bottom style="thin"/>
    </border>
    <border>
      <left style="double"/>
      <right style="medium"/>
      <top style="medium"/>
      <bottom style="thin"/>
    </border>
    <border>
      <left style="medium"/>
      <right style="medium"/>
      <top style="medium"/>
      <bottom style="thin"/>
    </border>
    <border>
      <left style="thin"/>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double"/>
      <right style="thin"/>
      <top>
        <color indexed="63"/>
      </top>
      <bottom style="medium"/>
    </border>
    <border>
      <left>
        <color indexed="63"/>
      </left>
      <right style="thin"/>
      <top>
        <color indexed="63"/>
      </top>
      <bottom style="medium"/>
    </border>
    <border>
      <left style="thin"/>
      <right style="double"/>
      <top>
        <color indexed="63"/>
      </top>
      <bottom style="medium"/>
    </border>
    <border>
      <left style="thin"/>
      <right style="thin"/>
      <top>
        <color indexed="63"/>
      </top>
      <bottom style="medium"/>
    </border>
    <border>
      <left style="double"/>
      <right style="thin"/>
      <top style="medium"/>
      <bottom style="medium"/>
    </border>
    <border>
      <left style="thin"/>
      <right style="double"/>
      <top style="medium"/>
      <bottom style="medium"/>
    </border>
    <border>
      <left>
        <color indexed="63"/>
      </left>
      <right style="thin"/>
      <top style="medium"/>
      <bottom style="medium"/>
    </border>
    <border>
      <left style="thin"/>
      <right>
        <color indexed="63"/>
      </right>
      <top style="medium"/>
      <bottom style="medium"/>
    </border>
    <border>
      <left style="double"/>
      <right style="double"/>
      <top style="medium"/>
      <bottom style="medium"/>
    </border>
    <border>
      <left style="medium"/>
      <right style="hair"/>
      <top style="medium"/>
      <bottom style="medium"/>
    </border>
    <border>
      <left style="medium"/>
      <right style="medium"/>
      <top style="medium"/>
      <bottom style="medium"/>
    </border>
    <border>
      <left style="thin"/>
      <right style="thin"/>
      <top style="medium"/>
      <bottom>
        <color indexed="63"/>
      </botto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color indexed="63"/>
      </right>
      <top style="thin"/>
      <bottom style="medium"/>
    </border>
    <border>
      <left style="medium"/>
      <right style="thin"/>
      <top style="medium"/>
      <bottom style="medium"/>
    </border>
    <border>
      <left style="thin"/>
      <right style="medium"/>
      <top style="medium"/>
      <bottom style="medium"/>
    </border>
    <border>
      <left>
        <color indexed="63"/>
      </left>
      <right style="double"/>
      <top style="medium"/>
      <bottom style="thin"/>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2" fillId="7" borderId="4" applyNumberFormat="0" applyAlignment="0" applyProtection="0"/>
    <xf numFmtId="0" fontId="15" fillId="0" borderId="0" applyNumberFormat="0" applyFill="0" applyBorder="0" applyAlignment="0" applyProtection="0"/>
    <xf numFmtId="0" fontId="33" fillId="4" borderId="0" applyNumberFormat="0" applyBorder="0" applyAlignment="0" applyProtection="0"/>
  </cellStyleXfs>
  <cellXfs count="471">
    <xf numFmtId="0" fontId="0" fillId="0" borderId="0" xfId="0" applyAlignment="1">
      <alignment/>
    </xf>
    <xf numFmtId="0" fontId="0" fillId="0" borderId="0" xfId="0" applyFont="1" applyAlignment="1">
      <alignment/>
    </xf>
    <xf numFmtId="176" fontId="0" fillId="0" borderId="0" xfId="0" applyNumberFormat="1" applyFont="1" applyAlignment="1">
      <alignment horizontal="center"/>
    </xf>
    <xf numFmtId="0" fontId="0" fillId="0" borderId="0" xfId="0" applyBorder="1" applyAlignment="1">
      <alignment/>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0" xfId="0" applyAlignment="1">
      <alignment horizontal="center" vertical="center" shrinkToFit="1"/>
    </xf>
    <xf numFmtId="0" fontId="0" fillId="0" borderId="0" xfId="0" applyFill="1" applyBorder="1" applyAlignment="1">
      <alignment/>
    </xf>
    <xf numFmtId="0" fontId="0" fillId="0" borderId="0" xfId="0" applyBorder="1" applyAlignment="1">
      <alignment horizontal="center" vertical="center"/>
    </xf>
    <xf numFmtId="0" fontId="0" fillId="0" borderId="0" xfId="0" applyAlignment="1">
      <alignment vertical="center" shrinkToFit="1"/>
    </xf>
    <xf numFmtId="0" fontId="3" fillId="0" borderId="0" xfId="0" applyFont="1" applyAlignment="1">
      <alignment/>
    </xf>
    <xf numFmtId="0" fontId="0" fillId="0" borderId="11" xfId="0" applyBorder="1" applyAlignment="1">
      <alignment/>
    </xf>
    <xf numFmtId="0" fontId="0" fillId="0" borderId="12" xfId="0" applyBorder="1" applyAlignment="1">
      <alignment/>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7" xfId="0" applyFill="1" applyBorder="1" applyAlignment="1">
      <alignment/>
    </xf>
    <xf numFmtId="0" fontId="0" fillId="24" borderId="12" xfId="0" applyFill="1" applyBorder="1" applyAlignment="1">
      <alignment/>
    </xf>
    <xf numFmtId="0" fontId="0" fillId="24" borderId="0" xfId="0" applyFill="1" applyBorder="1" applyAlignment="1">
      <alignment/>
    </xf>
    <xf numFmtId="0" fontId="0" fillId="0" borderId="18" xfId="0" applyBorder="1" applyAlignment="1">
      <alignment/>
    </xf>
    <xf numFmtId="0" fontId="0" fillId="0" borderId="19" xfId="0" applyBorder="1" applyAlignment="1">
      <alignment/>
    </xf>
    <xf numFmtId="0" fontId="0" fillId="0" borderId="20" xfId="0" applyFill="1" applyBorder="1" applyAlignment="1">
      <alignment/>
    </xf>
    <xf numFmtId="0" fontId="0" fillId="0" borderId="19" xfId="0" applyFill="1" applyBorder="1" applyAlignment="1">
      <alignment/>
    </xf>
    <xf numFmtId="0" fontId="0" fillId="0" borderId="21" xfId="0" applyBorder="1" applyAlignment="1">
      <alignment/>
    </xf>
    <xf numFmtId="0" fontId="6" fillId="1" borderId="0" xfId="0" applyFont="1" applyFill="1" applyAlignment="1">
      <alignment/>
    </xf>
    <xf numFmtId="0" fontId="6" fillId="1" borderId="0" xfId="0" applyFont="1" applyFill="1" applyBorder="1" applyAlignment="1">
      <alignment/>
    </xf>
    <xf numFmtId="0" fontId="0" fillId="0" borderId="20" xfId="0" applyBorder="1" applyAlignment="1">
      <alignment/>
    </xf>
    <xf numFmtId="0" fontId="0" fillId="0" borderId="0" xfId="0" applyFill="1" applyAlignment="1">
      <alignment/>
    </xf>
    <xf numFmtId="0" fontId="0" fillId="0" borderId="0" xfId="0" applyAlignment="1">
      <alignment horizontal="right"/>
    </xf>
    <xf numFmtId="182" fontId="0" fillId="0" borderId="0" xfId="0" applyNumberFormat="1" applyAlignment="1">
      <alignment/>
    </xf>
    <xf numFmtId="0" fontId="12" fillId="0" borderId="0" xfId="0" applyFont="1" applyFill="1" applyBorder="1" applyAlignment="1">
      <alignment/>
    </xf>
    <xf numFmtId="45" fontId="0" fillId="0" borderId="0" xfId="0" applyNumberFormat="1" applyAlignment="1">
      <alignment/>
    </xf>
    <xf numFmtId="0" fontId="2" fillId="0" borderId="0" xfId="0" applyFont="1" applyAlignment="1">
      <alignment vertical="center" shrinkToFit="1"/>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shrinkToFit="1"/>
    </xf>
    <xf numFmtId="0" fontId="0" fillId="0" borderId="25" xfId="0" applyBorder="1" applyAlignment="1">
      <alignment vertical="center"/>
    </xf>
    <xf numFmtId="49" fontId="0" fillId="0" borderId="26" xfId="0" applyNumberFormat="1" applyBorder="1" applyAlignment="1">
      <alignment vertical="center"/>
    </xf>
    <xf numFmtId="0" fontId="0" fillId="0" borderId="27" xfId="0" applyBorder="1" applyAlignment="1">
      <alignment horizontal="center" vertical="center"/>
    </xf>
    <xf numFmtId="0" fontId="0" fillId="0" borderId="28" xfId="0" applyBorder="1" applyAlignment="1">
      <alignment vertical="center"/>
    </xf>
    <xf numFmtId="0" fontId="0" fillId="0" borderId="29" xfId="0" applyBorder="1" applyAlignment="1">
      <alignment horizontal="center" vertical="center" shrinkToFit="1"/>
    </xf>
    <xf numFmtId="0" fontId="0" fillId="0" borderId="30" xfId="0" applyBorder="1" applyAlignment="1">
      <alignment vertical="center"/>
    </xf>
    <xf numFmtId="0" fontId="0" fillId="0" borderId="31" xfId="0" applyBorder="1" applyAlignment="1">
      <alignment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shrinkToFit="1"/>
    </xf>
    <xf numFmtId="49" fontId="0" fillId="0" borderId="36" xfId="0" applyNumberFormat="1" applyBorder="1" applyAlignment="1">
      <alignment horizontal="center" vertical="center"/>
    </xf>
    <xf numFmtId="0" fontId="0" fillId="0" borderId="37" xfId="0" applyBorder="1" applyAlignment="1">
      <alignment vertical="center"/>
    </xf>
    <xf numFmtId="0" fontId="0" fillId="0" borderId="38" xfId="0" applyBorder="1" applyAlignment="1">
      <alignment horizontal="center" vertical="center" shrinkToFit="1"/>
    </xf>
    <xf numFmtId="0" fontId="0" fillId="0" borderId="39" xfId="0"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9" fillId="0" borderId="0" xfId="0" applyFont="1" applyFill="1" applyBorder="1" applyAlignment="1">
      <alignment vertical="center"/>
    </xf>
    <xf numFmtId="0" fontId="0" fillId="0" borderId="18" xfId="0" applyFill="1" applyBorder="1" applyAlignment="1">
      <alignment/>
    </xf>
    <xf numFmtId="188" fontId="0" fillId="0" borderId="0" xfId="0" applyNumberFormat="1" applyAlignment="1">
      <alignment vertical="center"/>
    </xf>
    <xf numFmtId="188" fontId="0" fillId="0" borderId="22" xfId="0" applyNumberFormat="1" applyBorder="1" applyAlignment="1">
      <alignment vertical="center"/>
    </xf>
    <xf numFmtId="188" fontId="0" fillId="0" borderId="40" xfId="0" applyNumberFormat="1"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0" xfId="0" applyBorder="1" applyAlignment="1">
      <alignment horizontal="center" vertical="center" shrinkToFit="1"/>
    </xf>
    <xf numFmtId="188" fontId="0" fillId="0" borderId="0" xfId="0" applyNumberFormat="1" applyBorder="1" applyAlignment="1">
      <alignment vertical="center"/>
    </xf>
    <xf numFmtId="6" fontId="0" fillId="0" borderId="0" xfId="60" applyFont="1" applyBorder="1" applyAlignment="1">
      <alignment vertical="center"/>
    </xf>
    <xf numFmtId="0" fontId="13"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vertical="center"/>
    </xf>
    <xf numFmtId="0" fontId="13" fillId="0" borderId="13" xfId="0" applyFont="1" applyBorder="1" applyAlignment="1">
      <alignment shrinkToFit="1"/>
    </xf>
    <xf numFmtId="0" fontId="13" fillId="25" borderId="13" xfId="0" applyFont="1" applyFill="1" applyBorder="1" applyAlignment="1">
      <alignment shrinkToFit="1"/>
    </xf>
    <xf numFmtId="0" fontId="13" fillId="0" borderId="0" xfId="0" applyFont="1" applyAlignment="1">
      <alignment vertical="center" shrinkToFit="1"/>
    </xf>
    <xf numFmtId="0" fontId="13" fillId="0" borderId="0" xfId="0" applyFont="1" applyBorder="1" applyAlignment="1">
      <alignment horizontal="center" vertical="center"/>
    </xf>
    <xf numFmtId="0" fontId="13" fillId="0" borderId="41" xfId="0" applyFont="1" applyBorder="1" applyAlignment="1">
      <alignment horizontal="center" vertical="center"/>
    </xf>
    <xf numFmtId="0" fontId="13" fillId="0" borderId="0" xfId="0" applyFont="1" applyFill="1" applyBorder="1" applyAlignment="1">
      <alignment horizontal="center" vertical="center" shrinkToFit="1"/>
    </xf>
    <xf numFmtId="0" fontId="13" fillId="0" borderId="0" xfId="0" applyFont="1" applyFill="1" applyBorder="1" applyAlignment="1">
      <alignment horizontal="center" shrinkToFit="1"/>
    </xf>
    <xf numFmtId="0" fontId="13" fillId="0" borderId="0" xfId="0" applyFont="1" applyFill="1" applyBorder="1" applyAlignment="1">
      <alignment vertical="center" shrinkToFit="1"/>
    </xf>
    <xf numFmtId="0" fontId="0" fillId="0" borderId="11" xfId="0" applyFill="1" applyBorder="1" applyAlignment="1">
      <alignment/>
    </xf>
    <xf numFmtId="0" fontId="0" fillId="0" borderId="12" xfId="0" applyFill="1" applyBorder="1" applyAlignment="1">
      <alignment/>
    </xf>
    <xf numFmtId="0" fontId="4" fillId="0" borderId="0" xfId="0" applyFont="1" applyFill="1" applyAlignment="1">
      <alignment/>
    </xf>
    <xf numFmtId="0" fontId="4" fillId="0" borderId="0" xfId="0" applyFont="1" applyFill="1" applyAlignment="1">
      <alignment vertical="center"/>
    </xf>
    <xf numFmtId="0" fontId="3" fillId="0" borderId="0" xfId="0" applyFont="1" applyFill="1" applyBorder="1" applyAlignment="1">
      <alignment vertical="center"/>
    </xf>
    <xf numFmtId="0" fontId="6" fillId="0" borderId="0" xfId="0" applyFont="1" applyAlignment="1">
      <alignment vertical="center"/>
    </xf>
    <xf numFmtId="0" fontId="35" fillId="0" borderId="0" xfId="0" applyFont="1" applyAlignment="1">
      <alignment/>
    </xf>
    <xf numFmtId="0" fontId="13" fillId="0" borderId="42" xfId="0" applyFont="1" applyBorder="1" applyAlignment="1">
      <alignment vertical="center"/>
    </xf>
    <xf numFmtId="0" fontId="13" fillId="0" borderId="43" xfId="0" applyFont="1" applyBorder="1" applyAlignment="1">
      <alignment vertical="center"/>
    </xf>
    <xf numFmtId="0" fontId="13" fillId="0" borderId="44" xfId="0" applyFont="1" applyBorder="1" applyAlignment="1">
      <alignment vertical="center"/>
    </xf>
    <xf numFmtId="0" fontId="13" fillId="0" borderId="0" xfId="0" applyFont="1" applyAlignment="1">
      <alignment shrinkToFit="1"/>
    </xf>
    <xf numFmtId="0" fontId="13" fillId="0" borderId="10" xfId="0" applyFont="1" applyBorder="1" applyAlignment="1">
      <alignment horizontal="center" shrinkToFit="1"/>
    </xf>
    <xf numFmtId="0" fontId="13" fillId="0" borderId="10" xfId="0" applyFont="1" applyBorder="1" applyAlignment="1">
      <alignment shrinkToFit="1"/>
    </xf>
    <xf numFmtId="9" fontId="13" fillId="0" borderId="10" xfId="0" applyNumberFormat="1" applyFont="1" applyBorder="1" applyAlignment="1">
      <alignment horizontal="center" shrinkToFit="1"/>
    </xf>
    <xf numFmtId="1" fontId="13" fillId="0" borderId="10" xfId="0" applyNumberFormat="1" applyFont="1" applyBorder="1" applyAlignment="1">
      <alignment horizontal="center" shrinkToFit="1"/>
    </xf>
    <xf numFmtId="0" fontId="0" fillId="0" borderId="10" xfId="0" applyBorder="1" applyAlignment="1">
      <alignment vertical="center" shrinkToFit="1"/>
    </xf>
    <xf numFmtId="0" fontId="13" fillId="0" borderId="10" xfId="0" applyFont="1" applyFill="1" applyBorder="1" applyAlignment="1">
      <alignment horizontal="center" vertical="center" shrinkToFit="1"/>
    </xf>
    <xf numFmtId="0" fontId="13" fillId="25" borderId="10" xfId="0" applyFont="1" applyFill="1" applyBorder="1" applyAlignment="1">
      <alignment horizontal="center" shrinkToFit="1"/>
    </xf>
    <xf numFmtId="9" fontId="13" fillId="25" borderId="10" xfId="0" applyNumberFormat="1" applyFont="1" applyFill="1" applyBorder="1" applyAlignment="1">
      <alignment horizontal="center" shrinkToFit="1"/>
    </xf>
    <xf numFmtId="1" fontId="13" fillId="25" borderId="10" xfId="0" applyNumberFormat="1" applyFont="1" applyFill="1" applyBorder="1" applyAlignment="1">
      <alignment horizontal="center" shrinkToFit="1"/>
    </xf>
    <xf numFmtId="0" fontId="13" fillId="0" borderId="10" xfId="0" applyFont="1" applyBorder="1" applyAlignment="1">
      <alignment vertical="center" shrinkToFit="1"/>
    </xf>
    <xf numFmtId="0" fontId="13" fillId="0" borderId="10" xfId="0" applyFont="1" applyBorder="1" applyAlignment="1">
      <alignment horizontal="center" vertical="center" shrinkToFit="1"/>
    </xf>
    <xf numFmtId="1" fontId="13" fillId="0" borderId="0" xfId="0" applyNumberFormat="1" applyFont="1" applyAlignment="1">
      <alignment horizontal="center" vertical="center" shrinkToFit="1"/>
    </xf>
    <xf numFmtId="0" fontId="13" fillId="0" borderId="0" xfId="0" applyFont="1" applyBorder="1" applyAlignment="1">
      <alignment horizontal="center" vertical="center" shrinkToFit="1"/>
    </xf>
    <xf numFmtId="0" fontId="13" fillId="0" borderId="0" xfId="0" applyFont="1" applyFill="1" applyBorder="1" applyAlignment="1">
      <alignment shrinkToFit="1"/>
    </xf>
    <xf numFmtId="0" fontId="16" fillId="0" borderId="0" xfId="0" applyFont="1" applyFill="1" applyBorder="1" applyAlignment="1">
      <alignment vertical="center" shrinkToFit="1"/>
    </xf>
    <xf numFmtId="9" fontId="13" fillId="0" borderId="0" xfId="0" applyNumberFormat="1" applyFont="1" applyFill="1" applyBorder="1" applyAlignment="1">
      <alignment horizontal="center" shrinkToFit="1"/>
    </xf>
    <xf numFmtId="1" fontId="13" fillId="0" borderId="0" xfId="0" applyNumberFormat="1" applyFont="1" applyFill="1" applyBorder="1" applyAlignment="1">
      <alignment horizontal="center" shrinkToFit="1"/>
    </xf>
    <xf numFmtId="0" fontId="13" fillId="0" borderId="0" xfId="0" applyFont="1" applyAlignment="1">
      <alignment/>
    </xf>
    <xf numFmtId="0" fontId="0" fillId="0" borderId="0" xfId="0" applyFill="1" applyBorder="1" applyAlignment="1">
      <alignment vertical="center"/>
    </xf>
    <xf numFmtId="0" fontId="0" fillId="0" borderId="0" xfId="0" applyFill="1" applyBorder="1" applyAlignment="1">
      <alignment/>
    </xf>
    <xf numFmtId="0" fontId="11" fillId="0" borderId="0" xfId="0" applyFont="1" applyFill="1" applyBorder="1" applyAlignment="1">
      <alignment/>
    </xf>
    <xf numFmtId="0" fontId="1" fillId="0" borderId="0" xfId="0" applyFont="1" applyFill="1" applyBorder="1" applyAlignment="1">
      <alignment vertical="center" textRotation="255"/>
    </xf>
    <xf numFmtId="0" fontId="17" fillId="0" borderId="0" xfId="0" applyFont="1" applyFill="1" applyBorder="1" applyAlignment="1">
      <alignment vertical="center" textRotation="255" shrinkToFit="1"/>
    </xf>
    <xf numFmtId="0" fontId="36" fillId="0" borderId="0" xfId="0" applyFont="1" applyAlignment="1">
      <alignment vertical="center"/>
    </xf>
    <xf numFmtId="0" fontId="11" fillId="0" borderId="0" xfId="0" applyFont="1" applyFill="1" applyAlignment="1">
      <alignment/>
    </xf>
    <xf numFmtId="0" fontId="0" fillId="0" borderId="0" xfId="0" applyFont="1" applyFill="1" applyAlignment="1">
      <alignment/>
    </xf>
    <xf numFmtId="0" fontId="35" fillId="0" borderId="10" xfId="0" applyFont="1" applyFill="1" applyBorder="1" applyAlignment="1">
      <alignment/>
    </xf>
    <xf numFmtId="45" fontId="35" fillId="0" borderId="10" xfId="0" applyNumberFormat="1" applyFont="1" applyFill="1" applyBorder="1" applyAlignment="1">
      <alignment/>
    </xf>
    <xf numFmtId="0" fontId="35" fillId="0" borderId="10" xfId="0" applyFont="1" applyFill="1" applyBorder="1" applyAlignment="1">
      <alignment horizontal="center"/>
    </xf>
    <xf numFmtId="45" fontId="35" fillId="0" borderId="10" xfId="0" applyNumberFormat="1" applyFont="1" applyFill="1" applyBorder="1" applyAlignment="1">
      <alignment horizontal="center"/>
    </xf>
    <xf numFmtId="0" fontId="35" fillId="0" borderId="0" xfId="0" applyFont="1" applyFill="1" applyBorder="1" applyAlignment="1">
      <alignment horizontal="center"/>
    </xf>
    <xf numFmtId="182" fontId="35" fillId="0" borderId="0" xfId="0" applyNumberFormat="1" applyFont="1" applyFill="1" applyBorder="1" applyAlignment="1">
      <alignment/>
    </xf>
    <xf numFmtId="182" fontId="35" fillId="0" borderId="0" xfId="0" applyNumberFormat="1" applyFont="1" applyFill="1" applyBorder="1" applyAlignment="1" applyProtection="1">
      <alignment/>
      <protection/>
    </xf>
    <xf numFmtId="0" fontId="0" fillId="0" borderId="0" xfId="0" applyFill="1" applyBorder="1" applyAlignment="1">
      <alignment horizontal="center" vertical="center"/>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32" fontId="0" fillId="0" borderId="0" xfId="0" applyNumberFormat="1" applyFill="1" applyAlignment="1">
      <alignment/>
    </xf>
    <xf numFmtId="0" fontId="6" fillId="0" borderId="0" xfId="0" applyFont="1" applyFill="1" applyAlignment="1">
      <alignment vertical="center"/>
    </xf>
    <xf numFmtId="177" fontId="0" fillId="0" borderId="0" xfId="0" applyNumberFormat="1" applyFont="1" applyAlignment="1">
      <alignment/>
    </xf>
    <xf numFmtId="0" fontId="0" fillId="0" borderId="0" xfId="0" applyFill="1" applyAlignment="1">
      <alignment vertical="center"/>
    </xf>
    <xf numFmtId="0" fontId="2" fillId="0" borderId="0" xfId="0" applyFont="1" applyFill="1" applyAlignment="1">
      <alignment vertical="center"/>
    </xf>
    <xf numFmtId="0" fontId="35" fillId="0" borderId="0" xfId="0" applyFont="1" applyFill="1" applyBorder="1" applyAlignment="1">
      <alignment/>
    </xf>
    <xf numFmtId="0" fontId="38" fillId="0" borderId="0" xfId="0" applyFont="1" applyAlignment="1">
      <alignment/>
    </xf>
    <xf numFmtId="0" fontId="38" fillId="0" borderId="0" xfId="0" applyFont="1" applyAlignment="1">
      <alignment horizontal="right"/>
    </xf>
    <xf numFmtId="45" fontId="38" fillId="0" borderId="0" xfId="0" applyNumberFormat="1" applyFont="1" applyAlignment="1">
      <alignment/>
    </xf>
    <xf numFmtId="182" fontId="38" fillId="0" borderId="0" xfId="0" applyNumberFormat="1" applyFont="1" applyAlignment="1">
      <alignment/>
    </xf>
    <xf numFmtId="182" fontId="35" fillId="0" borderId="10" xfId="0" applyNumberFormat="1" applyFont="1" applyFill="1" applyBorder="1" applyAlignment="1" applyProtection="1">
      <alignment horizontal="center"/>
      <protection/>
    </xf>
    <xf numFmtId="182" fontId="35" fillId="0" borderId="10" xfId="0" applyNumberFormat="1" applyFont="1" applyFill="1" applyBorder="1" applyAlignment="1">
      <alignment horizontal="center"/>
    </xf>
    <xf numFmtId="0" fontId="0" fillId="0" borderId="12" xfId="0" applyFill="1" applyBorder="1" applyAlignment="1">
      <alignment horizontal="center" vertical="center"/>
    </xf>
    <xf numFmtId="0" fontId="0" fillId="0" borderId="23" xfId="0" applyFill="1" applyBorder="1" applyAlignment="1">
      <alignment horizontal="center" vertical="center"/>
    </xf>
    <xf numFmtId="0" fontId="0" fillId="0" borderId="45" xfId="0" applyFill="1" applyBorder="1" applyAlignment="1">
      <alignment horizontal="center" vertical="center"/>
    </xf>
    <xf numFmtId="0" fontId="0" fillId="0" borderId="30" xfId="0" applyFill="1" applyBorder="1" applyAlignment="1">
      <alignment horizontal="center" vertical="center"/>
    </xf>
    <xf numFmtId="0" fontId="0" fillId="0" borderId="43"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horizontal="center" vertical="center"/>
    </xf>
    <xf numFmtId="0" fontId="0" fillId="0" borderId="15" xfId="0" applyFill="1" applyBorder="1" applyAlignment="1">
      <alignment horizontal="center" vertical="center"/>
    </xf>
    <xf numFmtId="0" fontId="0" fillId="0" borderId="33" xfId="0" applyFill="1" applyBorder="1" applyAlignment="1">
      <alignment horizontal="center" vertical="center"/>
    </xf>
    <xf numFmtId="0" fontId="0" fillId="0" borderId="22" xfId="0" applyFill="1" applyBorder="1" applyAlignment="1">
      <alignment horizontal="center" vertical="center"/>
    </xf>
    <xf numFmtId="0" fontId="0" fillId="0" borderId="48" xfId="0" applyFill="1" applyBorder="1" applyAlignment="1">
      <alignment horizontal="center" vertical="center"/>
    </xf>
    <xf numFmtId="0" fontId="0" fillId="0" borderId="13" xfId="0" applyFill="1" applyBorder="1" applyAlignment="1">
      <alignment vertical="center" shrinkToFit="1"/>
    </xf>
    <xf numFmtId="0" fontId="0" fillId="0" borderId="49" xfId="0" applyFill="1" applyBorder="1" applyAlignment="1">
      <alignment horizontal="right" vertical="center"/>
    </xf>
    <xf numFmtId="0" fontId="0" fillId="0" borderId="50" xfId="0" applyFill="1" applyBorder="1" applyAlignment="1">
      <alignment horizontal="right" vertical="center"/>
    </xf>
    <xf numFmtId="0" fontId="0" fillId="0" borderId="19" xfId="0" applyFill="1" applyBorder="1" applyAlignment="1">
      <alignment horizontal="right" vertical="center"/>
    </xf>
    <xf numFmtId="0" fontId="0" fillId="0" borderId="51" xfId="0" applyFill="1" applyBorder="1" applyAlignment="1">
      <alignment horizontal="right" vertical="center"/>
    </xf>
    <xf numFmtId="6" fontId="0" fillId="0" borderId="20" xfId="60" applyFont="1" applyFill="1" applyBorder="1" applyAlignment="1">
      <alignment vertical="center"/>
    </xf>
    <xf numFmtId="0" fontId="0" fillId="0" borderId="52" xfId="0" applyFill="1" applyBorder="1" applyAlignment="1">
      <alignment horizontal="right" vertical="center"/>
    </xf>
    <xf numFmtId="6" fontId="0" fillId="0" borderId="53" xfId="60" applyFont="1" applyFill="1" applyBorder="1" applyAlignment="1">
      <alignment vertical="center"/>
    </xf>
    <xf numFmtId="0" fontId="0" fillId="0" borderId="52" xfId="0" applyFill="1" applyBorder="1" applyAlignment="1">
      <alignment vertical="center"/>
    </xf>
    <xf numFmtId="6" fontId="0" fillId="0" borderId="54" xfId="60" applyFont="1" applyFill="1" applyBorder="1" applyAlignment="1">
      <alignment vertical="center"/>
    </xf>
    <xf numFmtId="6" fontId="0" fillId="0" borderId="55" xfId="60" applyFont="1" applyFill="1" applyBorder="1" applyAlignment="1">
      <alignment vertical="center"/>
    </xf>
    <xf numFmtId="6" fontId="0" fillId="0" borderId="56" xfId="0" applyNumberFormat="1" applyFill="1" applyBorder="1" applyAlignment="1">
      <alignment vertical="center"/>
    </xf>
    <xf numFmtId="0" fontId="0" fillId="0" borderId="57" xfId="0" applyFill="1" applyBorder="1" applyAlignment="1">
      <alignment horizontal="center" vertical="center" shrinkToFit="1"/>
    </xf>
    <xf numFmtId="188" fontId="0" fillId="0" borderId="58" xfId="0" applyNumberFormat="1" applyFill="1" applyBorder="1" applyAlignment="1">
      <alignment vertical="center"/>
    </xf>
    <xf numFmtId="6" fontId="0" fillId="0" borderId="0" xfId="0" applyNumberFormat="1" applyFill="1" applyAlignment="1">
      <alignment vertical="center"/>
    </xf>
    <xf numFmtId="0" fontId="0" fillId="0" borderId="39" xfId="0" applyFill="1" applyBorder="1" applyAlignment="1">
      <alignment horizontal="center" vertical="center"/>
    </xf>
    <xf numFmtId="0" fontId="0" fillId="0" borderId="19" xfId="0" applyFill="1" applyBorder="1" applyAlignment="1">
      <alignment horizontal="center" vertical="center"/>
    </xf>
    <xf numFmtId="0" fontId="0" fillId="0" borderId="54" xfId="0" applyFill="1" applyBorder="1" applyAlignment="1">
      <alignment horizontal="right" vertical="center"/>
    </xf>
    <xf numFmtId="0" fontId="0" fillId="0" borderId="10" xfId="0" applyFill="1" applyBorder="1" applyAlignment="1">
      <alignment horizontal="right" vertical="center"/>
    </xf>
    <xf numFmtId="6" fontId="0" fillId="0" borderId="13" xfId="60" applyFont="1" applyFill="1" applyBorder="1" applyAlignment="1">
      <alignment vertical="center"/>
    </xf>
    <xf numFmtId="6" fontId="0" fillId="0" borderId="59" xfId="60" applyFont="1" applyFill="1" applyBorder="1" applyAlignment="1">
      <alignment vertical="center"/>
    </xf>
    <xf numFmtId="0" fontId="0" fillId="0" borderId="60" xfId="0" applyFill="1" applyBorder="1" applyAlignment="1">
      <alignment horizontal="center" vertical="center" shrinkToFit="1"/>
    </xf>
    <xf numFmtId="188" fontId="0" fillId="0" borderId="61" xfId="0" applyNumberFormat="1" applyFill="1" applyBorder="1" applyAlignment="1">
      <alignment vertical="center"/>
    </xf>
    <xf numFmtId="6" fontId="0" fillId="0" borderId="21" xfId="60" applyFont="1" applyFill="1" applyBorder="1" applyAlignment="1">
      <alignment vertical="center"/>
    </xf>
    <xf numFmtId="0" fontId="0" fillId="0" borderId="62" xfId="0" applyFill="1" applyBorder="1" applyAlignment="1">
      <alignment horizontal="right" vertical="center"/>
    </xf>
    <xf numFmtId="6" fontId="0" fillId="0" borderId="63" xfId="60" applyFont="1" applyFill="1" applyBorder="1" applyAlignment="1">
      <alignment vertical="center"/>
    </xf>
    <xf numFmtId="0" fontId="0" fillId="0" borderId="62" xfId="0" applyFill="1" applyBorder="1" applyAlignment="1">
      <alignment vertical="center"/>
    </xf>
    <xf numFmtId="6" fontId="0" fillId="0" borderId="64" xfId="60" applyFont="1" applyFill="1" applyBorder="1" applyAlignment="1">
      <alignment vertical="center"/>
    </xf>
    <xf numFmtId="0" fontId="0" fillId="0" borderId="65" xfId="0" applyFill="1" applyBorder="1" applyAlignment="1">
      <alignment horizontal="center" vertical="center" shrinkToFit="1"/>
    </xf>
    <xf numFmtId="188" fontId="0" fillId="0" borderId="66" xfId="0" applyNumberFormat="1" applyFill="1" applyBorder="1" applyAlignment="1">
      <alignment vertical="center"/>
    </xf>
    <xf numFmtId="0" fontId="0" fillId="0" borderId="54" xfId="0" applyFill="1" applyBorder="1" applyAlignment="1">
      <alignment vertical="center" shrinkToFit="1"/>
    </xf>
    <xf numFmtId="0" fontId="0" fillId="0" borderId="15" xfId="0" applyFill="1" applyBorder="1" applyAlignment="1">
      <alignment horizontal="right" vertical="center"/>
    </xf>
    <xf numFmtId="0" fontId="0" fillId="0" borderId="67" xfId="0" applyFill="1" applyBorder="1" applyAlignment="1">
      <alignment vertical="center" shrinkToFit="1"/>
    </xf>
    <xf numFmtId="0" fontId="0" fillId="0" borderId="68" xfId="0" applyFill="1" applyBorder="1" applyAlignment="1">
      <alignment horizontal="right" vertical="center"/>
    </xf>
    <xf numFmtId="0" fontId="0" fillId="0" borderId="67" xfId="0" applyFill="1" applyBorder="1" applyAlignment="1">
      <alignment horizontal="right" vertical="center"/>
    </xf>
    <xf numFmtId="0" fontId="0" fillId="0" borderId="12" xfId="0" applyFill="1" applyBorder="1" applyAlignment="1">
      <alignment horizontal="right" vertical="center"/>
    </xf>
    <xf numFmtId="0" fontId="0" fillId="0" borderId="69" xfId="0" applyFill="1" applyBorder="1" applyAlignment="1">
      <alignment horizontal="right" vertical="center"/>
    </xf>
    <xf numFmtId="6" fontId="0" fillId="0" borderId="70" xfId="0" applyNumberFormat="1" applyFill="1" applyBorder="1" applyAlignment="1">
      <alignment vertical="center"/>
    </xf>
    <xf numFmtId="0" fontId="0" fillId="0" borderId="0" xfId="0" applyFill="1" applyBorder="1" applyAlignment="1">
      <alignment vertical="center" shrinkToFit="1"/>
    </xf>
    <xf numFmtId="6" fontId="0" fillId="0" borderId="11" xfId="60" applyFont="1" applyFill="1" applyBorder="1" applyAlignment="1">
      <alignment vertical="center"/>
    </xf>
    <xf numFmtId="6" fontId="0" fillId="0" borderId="67" xfId="60" applyFont="1" applyFill="1" applyBorder="1" applyAlignment="1">
      <alignment vertical="center"/>
    </xf>
    <xf numFmtId="0" fontId="0" fillId="0" borderId="68" xfId="0" applyFill="1" applyBorder="1" applyAlignment="1">
      <alignment vertical="center"/>
    </xf>
    <xf numFmtId="6" fontId="0" fillId="0" borderId="71" xfId="60" applyFont="1" applyFill="1" applyBorder="1" applyAlignment="1">
      <alignment vertical="center"/>
    </xf>
    <xf numFmtId="6" fontId="0" fillId="0" borderId="72" xfId="0" applyNumberFormat="1" applyFill="1" applyBorder="1" applyAlignment="1">
      <alignment vertical="center"/>
    </xf>
    <xf numFmtId="0" fontId="0" fillId="0" borderId="73" xfId="0" applyFill="1" applyBorder="1" applyAlignment="1">
      <alignment horizontal="center" vertical="center" shrinkToFit="1"/>
    </xf>
    <xf numFmtId="188" fontId="0" fillId="0" borderId="39" xfId="0" applyNumberFormat="1" applyFill="1" applyBorder="1" applyAlignment="1">
      <alignment vertical="center"/>
    </xf>
    <xf numFmtId="0" fontId="0" fillId="0" borderId="26" xfId="0" applyFill="1" applyBorder="1" applyAlignment="1">
      <alignment vertical="center" shrinkToFit="1"/>
    </xf>
    <xf numFmtId="0" fontId="0" fillId="0" borderId="74" xfId="0" applyFill="1" applyBorder="1" applyAlignment="1">
      <alignment horizontal="right" vertical="center"/>
    </xf>
    <xf numFmtId="0" fontId="0" fillId="0" borderId="53" xfId="0" applyFill="1" applyBorder="1" applyAlignment="1">
      <alignment horizontal="right" vertical="center"/>
    </xf>
    <xf numFmtId="0" fontId="0" fillId="0" borderId="47" xfId="0" applyFill="1" applyBorder="1" applyAlignment="1">
      <alignment horizontal="right" vertical="center"/>
    </xf>
    <xf numFmtId="0" fontId="0" fillId="0" borderId="75" xfId="0" applyFill="1" applyBorder="1" applyAlignment="1">
      <alignment horizontal="right" vertical="center"/>
    </xf>
    <xf numFmtId="6" fontId="0" fillId="0" borderId="76" xfId="60" applyFont="1" applyFill="1" applyBorder="1" applyAlignment="1">
      <alignment vertical="center"/>
    </xf>
    <xf numFmtId="0" fontId="0" fillId="0" borderId="74" xfId="0" applyFill="1" applyBorder="1" applyAlignment="1">
      <alignment vertical="center"/>
    </xf>
    <xf numFmtId="6" fontId="0" fillId="0" borderId="77" xfId="60" applyFont="1" applyFill="1" applyBorder="1" applyAlignment="1">
      <alignment vertical="center"/>
    </xf>
    <xf numFmtId="6" fontId="0" fillId="0" borderId="78" xfId="0" applyNumberFormat="1" applyFill="1" applyBorder="1" applyAlignment="1">
      <alignment vertical="center"/>
    </xf>
    <xf numFmtId="188" fontId="0" fillId="0" borderId="79" xfId="0" applyNumberFormat="1" applyFill="1" applyBorder="1" applyAlignment="1">
      <alignment vertical="center"/>
    </xf>
    <xf numFmtId="0" fontId="0" fillId="0" borderId="14" xfId="0" applyFill="1" applyBorder="1" applyAlignment="1">
      <alignment vertical="center" shrinkToFit="1"/>
    </xf>
    <xf numFmtId="0" fontId="0" fillId="0" borderId="16" xfId="0" applyFill="1" applyBorder="1" applyAlignment="1">
      <alignment vertical="center" shrinkToFit="1"/>
    </xf>
    <xf numFmtId="0" fontId="0" fillId="0" borderId="63" xfId="0" applyFill="1" applyBorder="1" applyAlignment="1">
      <alignment horizontal="right" vertical="center"/>
    </xf>
    <xf numFmtId="0" fontId="0" fillId="0" borderId="80" xfId="0" applyFill="1" applyBorder="1" applyAlignment="1">
      <alignment horizontal="right"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82" xfId="0" applyFill="1" applyBorder="1" applyAlignment="1">
      <alignment vertical="center" shrinkToFit="1"/>
    </xf>
    <xf numFmtId="0" fontId="0" fillId="0" borderId="83" xfId="0" applyFill="1" applyBorder="1" applyAlignment="1">
      <alignment horizontal="right" vertical="center"/>
    </xf>
    <xf numFmtId="0" fontId="0" fillId="0" borderId="84" xfId="0" applyFill="1" applyBorder="1" applyAlignment="1">
      <alignment horizontal="right" vertical="center"/>
    </xf>
    <xf numFmtId="0" fontId="0" fillId="0" borderId="85" xfId="0" applyFill="1" applyBorder="1" applyAlignment="1">
      <alignment horizontal="right" vertical="center"/>
    </xf>
    <xf numFmtId="0" fontId="0" fillId="0" borderId="86" xfId="0" applyFill="1" applyBorder="1" applyAlignment="1">
      <alignment horizontal="right" vertical="center"/>
    </xf>
    <xf numFmtId="6" fontId="0" fillId="0" borderId="31" xfId="60" applyFont="1" applyFill="1" applyBorder="1" applyAlignment="1">
      <alignment vertical="center"/>
    </xf>
    <xf numFmtId="0" fontId="0" fillId="0" borderId="83" xfId="0" applyFill="1" applyBorder="1" applyAlignment="1">
      <alignment vertical="center"/>
    </xf>
    <xf numFmtId="6" fontId="0" fillId="0" borderId="85" xfId="60" applyFont="1" applyFill="1" applyBorder="1" applyAlignment="1">
      <alignment vertical="center"/>
    </xf>
    <xf numFmtId="6" fontId="0" fillId="0" borderId="36" xfId="60" applyFont="1" applyFill="1" applyBorder="1" applyAlignment="1">
      <alignment vertical="center"/>
    </xf>
    <xf numFmtId="6" fontId="0" fillId="0" borderId="37" xfId="0" applyNumberFormat="1" applyFill="1" applyBorder="1" applyAlignment="1">
      <alignment vertical="center"/>
    </xf>
    <xf numFmtId="0" fontId="0" fillId="0" borderId="38" xfId="0" applyFill="1" applyBorder="1" applyAlignment="1">
      <alignment horizontal="center" vertical="center" shrinkToFit="1"/>
    </xf>
    <xf numFmtId="188" fontId="0" fillId="0" borderId="40" xfId="0" applyNumberFormat="1" applyFill="1" applyBorder="1" applyAlignment="1">
      <alignment vertical="center"/>
    </xf>
    <xf numFmtId="0" fontId="0" fillId="0" borderId="86" xfId="0" applyFill="1" applyBorder="1" applyAlignment="1">
      <alignment vertical="center"/>
    </xf>
    <xf numFmtId="0" fontId="0" fillId="0" borderId="43" xfId="0" applyFill="1" applyBorder="1" applyAlignment="1">
      <alignment vertical="center" shrinkToFit="1"/>
    </xf>
    <xf numFmtId="0" fontId="0" fillId="0" borderId="87" xfId="0" applyFill="1" applyBorder="1" applyAlignment="1">
      <alignment vertical="center"/>
    </xf>
    <xf numFmtId="0" fontId="0" fillId="0" borderId="88" xfId="0" applyFill="1" applyBorder="1" applyAlignment="1">
      <alignment vertical="center"/>
    </xf>
    <xf numFmtId="0" fontId="0" fillId="0" borderId="89" xfId="0" applyFill="1" applyBorder="1" applyAlignment="1">
      <alignment vertical="center"/>
    </xf>
    <xf numFmtId="6" fontId="0" fillId="0" borderId="90" xfId="60" applyFont="1" applyFill="1" applyBorder="1" applyAlignment="1">
      <alignment vertical="center"/>
    </xf>
    <xf numFmtId="6" fontId="0" fillId="0" borderId="88" xfId="60" applyFont="1" applyFill="1" applyBorder="1" applyAlignment="1">
      <alignment vertical="center"/>
    </xf>
    <xf numFmtId="6" fontId="0" fillId="0" borderId="91" xfId="60" applyFont="1" applyFill="1" applyBorder="1" applyAlignment="1">
      <alignment vertical="center"/>
    </xf>
    <xf numFmtId="6" fontId="0" fillId="0" borderId="44" xfId="60" applyFont="1" applyFill="1" applyBorder="1" applyAlignment="1">
      <alignment vertical="center"/>
    </xf>
    <xf numFmtId="0" fontId="0" fillId="0" borderId="92" xfId="0" applyFill="1" applyBorder="1" applyAlignment="1">
      <alignment horizontal="center" vertical="center" shrinkToFit="1"/>
    </xf>
    <xf numFmtId="188" fontId="0" fillId="0" borderId="93" xfId="0" applyNumberFormat="1" applyFill="1" applyBorder="1" applyAlignment="1">
      <alignment vertical="center"/>
    </xf>
    <xf numFmtId="6" fontId="0" fillId="0" borderId="0" xfId="60" applyFont="1" applyFill="1" applyBorder="1" applyAlignment="1">
      <alignment vertical="center"/>
    </xf>
    <xf numFmtId="0" fontId="0" fillId="0" borderId="0" xfId="0" applyFill="1" applyBorder="1" applyAlignment="1">
      <alignment horizontal="center" vertical="center" shrinkToFit="1"/>
    </xf>
    <xf numFmtId="188" fontId="0" fillId="0" borderId="0" xfId="0" applyNumberFormat="1" applyFill="1" applyBorder="1" applyAlignment="1">
      <alignment vertical="center"/>
    </xf>
    <xf numFmtId="0" fontId="0" fillId="0" borderId="94" xfId="0" applyFill="1" applyBorder="1" applyAlignment="1">
      <alignment vertical="center"/>
    </xf>
    <xf numFmtId="182" fontId="35" fillId="0" borderId="80" xfId="0" applyNumberFormat="1" applyFont="1" applyFill="1" applyBorder="1" applyAlignment="1" applyProtection="1">
      <alignment horizontal="center" vertical="center"/>
      <protection/>
    </xf>
    <xf numFmtId="0" fontId="0" fillId="0" borderId="0" xfId="0" applyBorder="1" applyAlignment="1">
      <alignment horizontal="center"/>
    </xf>
    <xf numFmtId="0" fontId="35" fillId="0" borderId="13" xfId="0" applyFont="1" applyFill="1" applyBorder="1" applyAlignment="1">
      <alignment horizontal="center"/>
    </xf>
    <xf numFmtId="0" fontId="0" fillId="0" borderId="15" xfId="0" applyBorder="1" applyAlignment="1">
      <alignment horizontal="center"/>
    </xf>
    <xf numFmtId="0" fontId="45" fillId="26" borderId="14" xfId="0" applyFont="1" applyFill="1" applyBorder="1" applyAlignment="1">
      <alignment/>
    </xf>
    <xf numFmtId="0" fontId="45" fillId="26" borderId="15" xfId="0" applyFont="1" applyFill="1" applyBorder="1" applyAlignment="1">
      <alignment/>
    </xf>
    <xf numFmtId="0" fontId="45" fillId="0" borderId="0" xfId="0" applyFont="1" applyBorder="1" applyAlignment="1">
      <alignment/>
    </xf>
    <xf numFmtId="0" fontId="45" fillId="0" borderId="18" xfId="0" applyFont="1" applyBorder="1" applyAlignment="1">
      <alignment/>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27" borderId="11" xfId="0" applyFill="1" applyBorder="1" applyAlignment="1">
      <alignment vertical="center"/>
    </xf>
    <xf numFmtId="0" fontId="0" fillId="27" borderId="0" xfId="0" applyFill="1" applyBorder="1" applyAlignment="1">
      <alignment vertical="center"/>
    </xf>
    <xf numFmtId="0" fontId="0" fillId="27" borderId="12" xfId="0" applyFill="1" applyBorder="1" applyAlignment="1">
      <alignment vertical="center"/>
    </xf>
    <xf numFmtId="0" fontId="0" fillId="27" borderId="13" xfId="0" applyFill="1" applyBorder="1" applyAlignment="1">
      <alignment vertical="center"/>
    </xf>
    <xf numFmtId="0" fontId="0" fillId="27" borderId="14" xfId="0" applyFill="1" applyBorder="1" applyAlignment="1">
      <alignment vertical="center"/>
    </xf>
    <xf numFmtId="0" fontId="0" fillId="27" borderId="15" xfId="0" applyFill="1" applyBorder="1" applyAlignment="1">
      <alignment vertical="center"/>
    </xf>
    <xf numFmtId="0" fontId="0" fillId="27" borderId="14" xfId="0" applyFill="1" applyBorder="1" applyAlignment="1">
      <alignment/>
    </xf>
    <xf numFmtId="0" fontId="0" fillId="0" borderId="10" xfId="0" applyBorder="1" applyAlignment="1">
      <alignment horizontal="center"/>
    </xf>
    <xf numFmtId="0" fontId="35" fillId="0" borderId="10" xfId="0" applyFont="1" applyFill="1" applyBorder="1" applyAlignment="1">
      <alignment horizontal="right"/>
    </xf>
    <xf numFmtId="0" fontId="17" fillId="0" borderId="75" xfId="0" applyFont="1" applyFill="1" applyBorder="1" applyAlignment="1">
      <alignment vertical="center" textRotation="255"/>
    </xf>
    <xf numFmtId="0" fontId="17" fillId="0" borderId="95" xfId="0" applyFont="1" applyFill="1" applyBorder="1" applyAlignment="1">
      <alignment vertical="center" textRotation="255"/>
    </xf>
    <xf numFmtId="0" fontId="17" fillId="0" borderId="96" xfId="0" applyFont="1" applyFill="1" applyBorder="1" applyAlignment="1">
      <alignment vertical="center" textRotation="255"/>
    </xf>
    <xf numFmtId="0" fontId="17" fillId="0" borderId="10" xfId="0" applyFont="1" applyFill="1" applyBorder="1" applyAlignment="1">
      <alignment vertical="center" textRotation="255"/>
    </xf>
    <xf numFmtId="0" fontId="17" fillId="0" borderId="97" xfId="0" applyFont="1" applyFill="1" applyBorder="1" applyAlignment="1">
      <alignment vertical="center" textRotation="255"/>
    </xf>
    <xf numFmtId="0" fontId="17" fillId="0" borderId="98" xfId="0" applyFont="1" applyFill="1" applyBorder="1" applyAlignment="1">
      <alignment vertical="center" textRotation="255"/>
    </xf>
    <xf numFmtId="0" fontId="17" fillId="0" borderId="33" xfId="0" applyFont="1" applyFill="1" applyBorder="1" applyAlignment="1">
      <alignment vertical="center" textRotation="255"/>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37" fillId="28" borderId="75" xfId="0" applyFont="1" applyFill="1" applyBorder="1" applyAlignment="1">
      <alignment horizontal="center" vertical="center"/>
    </xf>
    <xf numFmtId="0" fontId="38" fillId="28" borderId="75" xfId="0" applyFont="1" applyFill="1" applyBorder="1" applyAlignment="1">
      <alignment horizontal="center" vertical="center"/>
    </xf>
    <xf numFmtId="0" fontId="0" fillId="28" borderId="97" xfId="0" applyFill="1" applyBorder="1" applyAlignment="1">
      <alignment horizontal="center" vertical="center"/>
    </xf>
    <xf numFmtId="0" fontId="10" fillId="28" borderId="33" xfId="0" applyFont="1" applyFill="1" applyBorder="1" applyAlignment="1">
      <alignment horizontal="center" vertical="center"/>
    </xf>
    <xf numFmtId="0" fontId="0" fillId="28" borderId="33" xfId="0" applyFont="1" applyFill="1" applyBorder="1" applyAlignment="1">
      <alignment vertical="center"/>
    </xf>
    <xf numFmtId="0" fontId="38" fillId="28" borderId="99" xfId="0" applyFont="1" applyFill="1" applyBorder="1" applyAlignment="1">
      <alignment horizontal="center" vertical="center" textRotation="255"/>
    </xf>
    <xf numFmtId="0" fontId="17" fillId="0" borderId="99" xfId="0" applyFont="1" applyFill="1" applyBorder="1" applyAlignment="1">
      <alignment vertical="center" textRotation="255"/>
    </xf>
    <xf numFmtId="0" fontId="12" fillId="0" borderId="18" xfId="0" applyFont="1" applyFill="1" applyBorder="1" applyAlignment="1">
      <alignment/>
    </xf>
    <xf numFmtId="0" fontId="0" fillId="0" borderId="16" xfId="0" applyFill="1" applyBorder="1" applyAlignment="1">
      <alignment/>
    </xf>
    <xf numFmtId="0" fontId="0" fillId="0" borderId="1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2" xfId="0" applyFill="1" applyBorder="1" applyAlignment="1">
      <alignment horizontal="center" vertical="center" textRotation="255"/>
    </xf>
    <xf numFmtId="0" fontId="0" fillId="0" borderId="12"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10" xfId="0" applyBorder="1" applyAlignment="1">
      <alignment horizontal="center" vertical="center"/>
    </xf>
    <xf numFmtId="0" fontId="45" fillId="26" borderId="13" xfId="0" applyFont="1" applyFill="1" applyBorder="1" applyAlignment="1">
      <alignment/>
    </xf>
    <xf numFmtId="0" fontId="0" fillId="0" borderId="100" xfId="0" applyBorder="1" applyAlignment="1">
      <alignment vertical="center"/>
    </xf>
    <xf numFmtId="0" fontId="0" fillId="0" borderId="101" xfId="0" applyBorder="1" applyAlignment="1">
      <alignment vertical="center"/>
    </xf>
    <xf numFmtId="0" fontId="6" fillId="0" borderId="0" xfId="0" applyFont="1" applyBorder="1" applyAlignment="1">
      <alignment vertical="center"/>
    </xf>
    <xf numFmtId="0" fontId="0" fillId="23" borderId="16" xfId="0" applyFill="1" applyBorder="1" applyAlignment="1">
      <alignment vertical="center"/>
    </xf>
    <xf numFmtId="0" fontId="0" fillId="23" borderId="0" xfId="0" applyFill="1" applyBorder="1" applyAlignment="1">
      <alignment vertical="center"/>
    </xf>
    <xf numFmtId="0" fontId="0" fillId="23" borderId="11" xfId="0" applyFill="1" applyBorder="1" applyAlignment="1">
      <alignment vertical="center"/>
    </xf>
    <xf numFmtId="0" fontId="0" fillId="23" borderId="12" xfId="0" applyFill="1" applyBorder="1" applyAlignment="1">
      <alignment vertical="center"/>
    </xf>
    <xf numFmtId="0" fontId="0" fillId="0" borderId="11" xfId="0" applyFill="1" applyBorder="1" applyAlignment="1">
      <alignment vertical="center"/>
    </xf>
    <xf numFmtId="0" fontId="25" fillId="0" borderId="0" xfId="0" applyFont="1" applyAlignment="1">
      <alignment/>
    </xf>
    <xf numFmtId="0" fontId="0" fillId="26" borderId="13" xfId="0" applyFill="1" applyBorder="1" applyAlignment="1">
      <alignment/>
    </xf>
    <xf numFmtId="0" fontId="25" fillId="0" borderId="0" xfId="0" applyFont="1" applyAlignment="1">
      <alignment/>
    </xf>
    <xf numFmtId="0" fontId="0" fillId="23" borderId="20" xfId="0" applyFill="1" applyBorder="1" applyAlignment="1">
      <alignment vertical="center"/>
    </xf>
    <xf numFmtId="0" fontId="0" fillId="23" borderId="18" xfId="0" applyFill="1" applyBorder="1" applyAlignment="1">
      <alignment vertical="center"/>
    </xf>
    <xf numFmtId="0" fontId="0" fillId="23" borderId="19" xfId="0" applyFill="1" applyBorder="1" applyAlignment="1">
      <alignment vertical="center"/>
    </xf>
    <xf numFmtId="0" fontId="0" fillId="0" borderId="0" xfId="0" applyFont="1" applyAlignment="1">
      <alignment vertical="center"/>
    </xf>
    <xf numFmtId="0" fontId="0" fillId="0" borderId="86" xfId="0" applyFill="1" applyBorder="1" applyAlignment="1">
      <alignment horizontal="center" vertical="center"/>
    </xf>
    <xf numFmtId="0" fontId="0" fillId="0" borderId="0" xfId="0" applyFill="1" applyAlignment="1">
      <alignment/>
    </xf>
    <xf numFmtId="0" fontId="12" fillId="28" borderId="102" xfId="0" applyFont="1" applyFill="1" applyBorder="1" applyAlignment="1">
      <alignment/>
    </xf>
    <xf numFmtId="0" fontId="12" fillId="28" borderId="75" xfId="0" applyFont="1" applyFill="1" applyBorder="1" applyAlignment="1">
      <alignment/>
    </xf>
    <xf numFmtId="0" fontId="17" fillId="29" borderId="75" xfId="0" applyFont="1" applyFill="1" applyBorder="1" applyAlignment="1">
      <alignment vertical="center" textRotation="255"/>
    </xf>
    <xf numFmtId="0" fontId="12" fillId="0" borderId="41" xfId="0" applyFont="1" applyFill="1" applyBorder="1" applyAlignment="1">
      <alignment/>
    </xf>
    <xf numFmtId="0" fontId="12" fillId="0" borderId="0" xfId="0" applyFont="1" applyFill="1" applyAlignment="1">
      <alignment/>
    </xf>
    <xf numFmtId="0" fontId="17" fillId="0" borderId="14" xfId="0" applyFont="1" applyFill="1" applyBorder="1" applyAlignment="1">
      <alignment/>
    </xf>
    <xf numFmtId="0" fontId="12" fillId="28" borderId="10" xfId="0" applyFont="1" applyFill="1" applyBorder="1" applyAlignment="1">
      <alignment/>
    </xf>
    <xf numFmtId="0" fontId="17" fillId="29" borderId="10" xfId="0" applyFont="1" applyFill="1" applyBorder="1" applyAlignment="1">
      <alignment vertical="center" textRotation="255"/>
    </xf>
    <xf numFmtId="0" fontId="12" fillId="28" borderId="97" xfId="0" applyFont="1" applyFill="1" applyBorder="1" applyAlignment="1">
      <alignment/>
    </xf>
    <xf numFmtId="0" fontId="12" fillId="0" borderId="14" xfId="0" applyFont="1" applyFill="1" applyBorder="1" applyAlignment="1">
      <alignment/>
    </xf>
    <xf numFmtId="0" fontId="12" fillId="28" borderId="96" xfId="0" applyFont="1" applyFill="1" applyBorder="1" applyAlignment="1">
      <alignment/>
    </xf>
    <xf numFmtId="0" fontId="34" fillId="0" borderId="0" xfId="0" applyFont="1" applyFill="1" applyBorder="1" applyAlignment="1">
      <alignment/>
    </xf>
    <xf numFmtId="0" fontId="12" fillId="28" borderId="33" xfId="0" applyFont="1" applyFill="1" applyBorder="1" applyAlignment="1">
      <alignment/>
    </xf>
    <xf numFmtId="0" fontId="17" fillId="29" borderId="33" xfId="0" applyFont="1" applyFill="1" applyBorder="1" applyAlignment="1">
      <alignment vertical="center" textRotation="255"/>
    </xf>
    <xf numFmtId="0" fontId="12" fillId="28" borderId="99" xfId="0" applyFont="1" applyFill="1" applyBorder="1" applyAlignment="1">
      <alignment/>
    </xf>
    <xf numFmtId="0" fontId="0" fillId="28" borderId="99" xfId="0" applyFill="1" applyBorder="1" applyAlignment="1">
      <alignment horizontal="center" vertical="center"/>
    </xf>
    <xf numFmtId="0" fontId="34" fillId="0" borderId="82" xfId="0" applyFont="1" applyFill="1" applyBorder="1" applyAlignment="1">
      <alignment/>
    </xf>
    <xf numFmtId="0" fontId="10" fillId="0" borderId="0" xfId="0" applyFont="1" applyFill="1" applyBorder="1" applyAlignment="1">
      <alignment/>
    </xf>
    <xf numFmtId="0" fontId="10" fillId="0" borderId="0" xfId="0" applyFont="1" applyFill="1" applyAlignment="1">
      <alignment/>
    </xf>
    <xf numFmtId="0" fontId="10" fillId="0" borderId="72" xfId="0" applyFont="1" applyFill="1" applyBorder="1" applyAlignment="1">
      <alignment/>
    </xf>
    <xf numFmtId="0" fontId="12" fillId="28" borderId="95" xfId="0" applyFont="1" applyFill="1" applyBorder="1" applyAlignment="1">
      <alignment/>
    </xf>
    <xf numFmtId="0" fontId="12" fillId="28" borderId="98" xfId="0" applyFont="1" applyFill="1" applyBorder="1" applyAlignment="1">
      <alignment/>
    </xf>
    <xf numFmtId="0" fontId="34" fillId="28" borderId="98"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7" fillId="0" borderId="0" xfId="0" applyFont="1" applyFill="1" applyAlignment="1">
      <alignment/>
    </xf>
    <xf numFmtId="45" fontId="0" fillId="0" borderId="0" xfId="0" applyNumberFormat="1" applyFill="1" applyAlignment="1">
      <alignment/>
    </xf>
    <xf numFmtId="182" fontId="0" fillId="0" borderId="0" xfId="0" applyNumberFormat="1" applyFill="1" applyAlignment="1">
      <alignment/>
    </xf>
    <xf numFmtId="182" fontId="0" fillId="0" borderId="10" xfId="0" applyNumberFormat="1" applyFill="1" applyBorder="1" applyAlignment="1">
      <alignment horizontal="center"/>
    </xf>
    <xf numFmtId="0" fontId="0" fillId="0" borderId="10" xfId="0" applyFill="1" applyBorder="1" applyAlignment="1">
      <alignment horizontal="center"/>
    </xf>
    <xf numFmtId="0" fontId="35" fillId="0" borderId="15" xfId="0" applyFont="1" applyFill="1" applyBorder="1" applyAlignment="1">
      <alignment horizontal="center"/>
    </xf>
    <xf numFmtId="0" fontId="0" fillId="0" borderId="10" xfId="0" applyBorder="1" applyAlignment="1">
      <alignment/>
    </xf>
    <xf numFmtId="0" fontId="0" fillId="0" borderId="10" xfId="0" applyBorder="1" applyAlignment="1">
      <alignment horizontal="right"/>
    </xf>
    <xf numFmtId="45" fontId="0" fillId="0" borderId="10" xfId="0" applyNumberFormat="1" applyFill="1" applyBorder="1" applyAlignment="1">
      <alignment/>
    </xf>
    <xf numFmtId="0" fontId="0" fillId="0" borderId="26" xfId="0" applyFill="1" applyBorder="1" applyAlignment="1">
      <alignment horizontal="center" vertical="center"/>
    </xf>
    <xf numFmtId="0" fontId="0" fillId="0" borderId="75" xfId="0" applyFill="1" applyBorder="1" applyAlignment="1">
      <alignment vertical="center"/>
    </xf>
    <xf numFmtId="0" fontId="0" fillId="0" borderId="75"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vertical="center"/>
    </xf>
    <xf numFmtId="0" fontId="7" fillId="0" borderId="10" xfId="0" applyFont="1" applyFill="1" applyBorder="1" applyAlignment="1">
      <alignmen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horizontal="left" vertical="center"/>
    </xf>
    <xf numFmtId="0" fontId="0" fillId="0" borderId="95" xfId="0" applyFill="1" applyBorder="1" applyAlignment="1">
      <alignment horizontal="center" vertical="center"/>
    </xf>
    <xf numFmtId="0" fontId="0" fillId="0" borderId="97" xfId="0" applyFill="1" applyBorder="1" applyAlignment="1">
      <alignment horizontal="center" vertical="center"/>
    </xf>
    <xf numFmtId="0" fontId="0" fillId="0" borderId="33" xfId="0" applyFill="1" applyBorder="1" applyAlignment="1">
      <alignment vertical="center"/>
    </xf>
    <xf numFmtId="0" fontId="0" fillId="0" borderId="99" xfId="0" applyFill="1" applyBorder="1" applyAlignment="1">
      <alignment horizontal="center" vertical="center"/>
    </xf>
    <xf numFmtId="0" fontId="0" fillId="0" borderId="23" xfId="0" applyFill="1" applyBorder="1" applyAlignment="1">
      <alignment vertical="center"/>
    </xf>
    <xf numFmtId="0" fontId="0" fillId="0" borderId="35" xfId="0" applyFill="1" applyBorder="1" applyAlignment="1">
      <alignment horizontal="center" vertical="center"/>
    </xf>
    <xf numFmtId="0" fontId="0" fillId="0" borderId="51" xfId="0" applyFill="1" applyBorder="1" applyAlignment="1">
      <alignment horizontal="center" vertical="center"/>
    </xf>
    <xf numFmtId="0" fontId="0" fillId="0" borderId="103" xfId="0" applyFill="1" applyBorder="1" applyAlignment="1">
      <alignment horizontal="center" vertical="center"/>
    </xf>
    <xf numFmtId="0" fontId="0" fillId="0" borderId="76" xfId="0" applyFill="1" applyBorder="1" applyAlignment="1">
      <alignment horizontal="center" vertical="center"/>
    </xf>
    <xf numFmtId="0" fontId="0" fillId="0" borderId="13" xfId="0" applyFill="1" applyBorder="1" applyAlignment="1">
      <alignment horizontal="center" vertical="center"/>
    </xf>
    <xf numFmtId="0" fontId="0" fillId="0" borderId="104" xfId="0" applyFill="1" applyBorder="1" applyAlignment="1">
      <alignment horizontal="center" vertical="center"/>
    </xf>
    <xf numFmtId="0" fontId="0" fillId="0" borderId="90" xfId="0" applyFill="1" applyBorder="1" applyAlignment="1">
      <alignment vertical="center"/>
    </xf>
    <xf numFmtId="0" fontId="0" fillId="0" borderId="46" xfId="0" applyFill="1" applyBorder="1" applyAlignment="1">
      <alignment horizontal="center" vertical="center"/>
    </xf>
    <xf numFmtId="0" fontId="0" fillId="0" borderId="90" xfId="0" applyFill="1" applyBorder="1" applyAlignment="1">
      <alignment horizontal="center" vertical="center"/>
    </xf>
    <xf numFmtId="0" fontId="0" fillId="0" borderId="105" xfId="0" applyFill="1" applyBorder="1" applyAlignment="1">
      <alignment horizontal="center" vertical="center"/>
    </xf>
    <xf numFmtId="189" fontId="0" fillId="0" borderId="0" xfId="0" applyNumberFormat="1" applyFont="1" applyFill="1" applyAlignment="1">
      <alignment horizontal="center"/>
    </xf>
    <xf numFmtId="0" fontId="6" fillId="0" borderId="0" xfId="0" applyFont="1" applyAlignment="1">
      <alignment/>
    </xf>
    <xf numFmtId="0" fontId="0" fillId="0" borderId="0" xfId="0" applyAlignment="1">
      <alignment/>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06" xfId="0" applyBorder="1" applyAlignment="1">
      <alignment horizontal="center" vertical="center"/>
    </xf>
    <xf numFmtId="0" fontId="0" fillId="0" borderId="94" xfId="0" applyFill="1" applyBorder="1" applyAlignment="1">
      <alignment horizontal="center" vertical="center"/>
    </xf>
    <xf numFmtId="0" fontId="0" fillId="0" borderId="86" xfId="0" applyFill="1" applyBorder="1" applyAlignment="1">
      <alignment horizontal="center" vertical="center"/>
    </xf>
    <xf numFmtId="0" fontId="0" fillId="0" borderId="76" xfId="0" applyFill="1" applyBorder="1" applyAlignment="1">
      <alignment horizontal="distributed" vertical="center" indent="2"/>
    </xf>
    <xf numFmtId="0" fontId="0" fillId="0" borderId="26" xfId="0" applyFill="1" applyBorder="1" applyAlignment="1">
      <alignment horizontal="distributed" vertical="center" indent="2"/>
    </xf>
    <xf numFmtId="0" fontId="0" fillId="0" borderId="47" xfId="0" applyFill="1" applyBorder="1" applyAlignment="1">
      <alignment horizontal="distributed" vertical="center" indent="2"/>
    </xf>
    <xf numFmtId="0" fontId="6" fillId="0" borderId="0" xfId="0" applyFont="1" applyAlignment="1">
      <alignment horizontal="center" vertical="center"/>
    </xf>
    <xf numFmtId="0" fontId="0" fillId="0" borderId="0" xfId="0" applyAlignment="1">
      <alignment horizontal="center"/>
    </xf>
    <xf numFmtId="182" fontId="35" fillId="0" borderId="21"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46" fillId="0" borderId="0" xfId="0" applyFont="1" applyFill="1" applyBorder="1" applyAlignment="1">
      <alignment horizontal="center" vertical="center"/>
    </xf>
    <xf numFmtId="0" fontId="47" fillId="0" borderId="0" xfId="0" applyFont="1" applyAlignment="1">
      <alignment horizontal="center" vertical="center"/>
    </xf>
    <xf numFmtId="0" fontId="47" fillId="0" borderId="72" xfId="0" applyFont="1" applyBorder="1" applyAlignment="1">
      <alignment horizontal="center" vertical="center"/>
    </xf>
    <xf numFmtId="0" fontId="37" fillId="28" borderId="107" xfId="0" applyFont="1" applyFill="1" applyBorder="1" applyAlignment="1">
      <alignment horizontal="center" vertical="center" wrapText="1"/>
    </xf>
    <xf numFmtId="0" fontId="0" fillId="0" borderId="14" xfId="0" applyBorder="1" applyAlignment="1">
      <alignment wrapText="1"/>
    </xf>
    <xf numFmtId="0" fontId="0" fillId="0" borderId="56" xfId="0" applyBorder="1" applyAlignment="1">
      <alignment wrapText="1"/>
    </xf>
    <xf numFmtId="0" fontId="3" fillId="0" borderId="0" xfId="0" applyFont="1" applyFill="1" applyAlignment="1">
      <alignment horizontal="center"/>
    </xf>
    <xf numFmtId="0" fontId="3" fillId="0" borderId="108"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28" xfId="0" applyFont="1" applyFill="1" applyBorder="1" applyAlignment="1">
      <alignment horizontal="center" vertical="center"/>
    </xf>
    <xf numFmtId="0" fontId="4" fillId="0" borderId="42" xfId="0" applyFont="1" applyFill="1" applyBorder="1" applyAlignment="1">
      <alignment horizontal="center"/>
    </xf>
    <xf numFmtId="0" fontId="4" fillId="0" borderId="43" xfId="0" applyFont="1" applyFill="1" applyBorder="1" applyAlignment="1">
      <alignment horizontal="center"/>
    </xf>
    <xf numFmtId="0" fontId="4" fillId="0" borderId="44" xfId="0" applyFont="1" applyFill="1" applyBorder="1" applyAlignment="1">
      <alignment horizontal="center"/>
    </xf>
    <xf numFmtId="0" fontId="0" fillId="23" borderId="0" xfId="0" applyFill="1" applyBorder="1" applyAlignment="1">
      <alignment horizontal="center" vertical="center"/>
    </xf>
    <xf numFmtId="0" fontId="48" fillId="0" borderId="14" xfId="0" applyFont="1" applyBorder="1" applyAlignment="1">
      <alignment horizontal="center" vertical="center"/>
    </xf>
    <xf numFmtId="0" fontId="39" fillId="0" borderId="14" xfId="0" applyFont="1" applyBorder="1" applyAlignment="1">
      <alignment horizontal="center" vertical="center"/>
    </xf>
    <xf numFmtId="0" fontId="0" fillId="5" borderId="0" xfId="0" applyFill="1" applyAlignment="1">
      <alignment horizontal="center" vertical="center"/>
    </xf>
    <xf numFmtId="0" fontId="0" fillId="0" borderId="12" xfId="0" applyFill="1" applyBorder="1" applyAlignment="1">
      <alignment horizontal="center" vertical="center" textRotation="255"/>
    </xf>
    <xf numFmtId="0" fontId="0" fillId="0" borderId="16" xfId="0" applyBorder="1" applyAlignment="1">
      <alignment vertical="center" textRotation="255"/>
    </xf>
    <xf numFmtId="0" fontId="0" fillId="0" borderId="0" xfId="0" applyAlignment="1">
      <alignment vertical="center" textRotation="255"/>
    </xf>
    <xf numFmtId="0" fontId="0" fillId="0" borderId="18" xfId="0" applyBorder="1" applyAlignment="1">
      <alignment vertical="center" textRotation="255"/>
    </xf>
    <xf numFmtId="0" fontId="38" fillId="30" borderId="21" xfId="0" applyFont="1" applyFill="1" applyBorder="1" applyAlignment="1">
      <alignment horizontal="center" vertical="center" wrapText="1"/>
    </xf>
    <xf numFmtId="0" fontId="38" fillId="30" borderId="16" xfId="0" applyFont="1" applyFill="1" applyBorder="1" applyAlignment="1">
      <alignment horizontal="center" vertical="center"/>
    </xf>
    <xf numFmtId="0" fontId="38" fillId="30" borderId="17" xfId="0" applyFont="1" applyFill="1" applyBorder="1" applyAlignment="1">
      <alignment horizontal="center" vertical="center"/>
    </xf>
    <xf numFmtId="0" fontId="38" fillId="30" borderId="11" xfId="0" applyFont="1" applyFill="1" applyBorder="1" applyAlignment="1">
      <alignment horizontal="center" vertical="center"/>
    </xf>
    <xf numFmtId="0" fontId="38" fillId="30" borderId="0" xfId="0" applyFont="1" applyFill="1" applyBorder="1" applyAlignment="1">
      <alignment horizontal="center" vertical="center"/>
    </xf>
    <xf numFmtId="0" fontId="38" fillId="30" borderId="18" xfId="0" applyFont="1" applyFill="1" applyBorder="1" applyAlignment="1">
      <alignment horizontal="center" vertical="center"/>
    </xf>
    <xf numFmtId="0" fontId="38" fillId="30" borderId="19" xfId="0" applyFont="1" applyFill="1" applyBorder="1" applyAlignment="1">
      <alignment horizontal="center" vertical="center"/>
    </xf>
    <xf numFmtId="0" fontId="0" fillId="0" borderId="11" xfId="0" applyFill="1" applyBorder="1" applyAlignment="1">
      <alignment horizontal="center" vertical="center" textRotation="255"/>
    </xf>
    <xf numFmtId="0" fontId="0" fillId="23" borderId="0" xfId="0" applyFill="1" applyBorder="1" applyAlignment="1">
      <alignment horizontal="center" vertical="top"/>
    </xf>
    <xf numFmtId="0" fontId="0" fillId="23" borderId="12" xfId="0" applyFill="1" applyBorder="1" applyAlignment="1">
      <alignment horizontal="center" vertical="top"/>
    </xf>
    <xf numFmtId="0" fontId="0" fillId="27" borderId="14"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8" fillId="3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Alignment="1">
      <alignment horizontal="center" vertical="center"/>
    </xf>
    <xf numFmtId="0" fontId="0" fillId="0" borderId="12" xfId="0" applyFill="1" applyBorder="1" applyAlignment="1">
      <alignment horizontal="center" vertical="center"/>
    </xf>
    <xf numFmtId="0" fontId="0" fillId="30" borderId="21" xfId="0" applyFill="1" applyBorder="1" applyAlignment="1">
      <alignment horizontal="center" vertical="center"/>
    </xf>
    <xf numFmtId="0" fontId="0" fillId="30" borderId="16" xfId="0" applyFill="1" applyBorder="1" applyAlignment="1">
      <alignment horizontal="center" vertical="center"/>
    </xf>
    <xf numFmtId="0" fontId="0" fillId="30" borderId="17" xfId="0" applyFill="1" applyBorder="1" applyAlignment="1">
      <alignment horizontal="center" vertical="center"/>
    </xf>
    <xf numFmtId="0" fontId="0" fillId="30" borderId="20" xfId="0" applyFill="1" applyBorder="1" applyAlignment="1">
      <alignment horizontal="center" vertical="center"/>
    </xf>
    <xf numFmtId="0" fontId="0" fillId="30" borderId="18" xfId="0" applyFill="1" applyBorder="1" applyAlignment="1">
      <alignment horizontal="center" vertical="center"/>
    </xf>
    <xf numFmtId="0" fontId="0" fillId="30" borderId="19" xfId="0" applyFill="1" applyBorder="1" applyAlignment="1">
      <alignment horizontal="center" vertical="center"/>
    </xf>
    <xf numFmtId="0" fontId="0" fillId="0" borderId="0" xfId="0" applyFill="1" applyBorder="1" applyAlignment="1">
      <alignment horizontal="center" vertical="center"/>
    </xf>
    <xf numFmtId="0" fontId="0" fillId="0" borderId="21"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6" fillId="0" borderId="0" xfId="0" applyFont="1" applyFill="1" applyBorder="1" applyAlignment="1">
      <alignment horizontal="center"/>
    </xf>
    <xf numFmtId="0" fontId="0" fillId="25" borderId="108" xfId="0" applyFill="1" applyBorder="1" applyAlignment="1">
      <alignment horizontal="center" vertical="center"/>
    </xf>
    <xf numFmtId="0" fontId="0" fillId="25" borderId="41" xfId="0" applyFill="1" applyBorder="1" applyAlignment="1">
      <alignment horizontal="center" vertical="center"/>
    </xf>
    <xf numFmtId="0" fontId="0" fillId="25" borderId="28" xfId="0" applyFill="1" applyBorder="1" applyAlignment="1">
      <alignment horizontal="center" vertical="center"/>
    </xf>
    <xf numFmtId="0" fontId="0" fillId="25" borderId="81" xfId="0" applyFill="1" applyBorder="1" applyAlignment="1">
      <alignment horizontal="center" vertical="center"/>
    </xf>
    <xf numFmtId="0" fontId="0" fillId="26" borderId="82" xfId="0" applyFill="1" applyBorder="1" applyAlignment="1">
      <alignment horizontal="center" vertical="center"/>
    </xf>
    <xf numFmtId="0" fontId="0" fillId="25" borderId="37" xfId="0" applyFill="1" applyBorder="1" applyAlignment="1">
      <alignment horizontal="center" vertical="center"/>
    </xf>
    <xf numFmtId="0" fontId="0" fillId="0" borderId="2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13" fillId="0" borderId="42"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44" xfId="0" applyFont="1" applyBorder="1" applyAlignment="1">
      <alignment horizontal="center" vertical="center" shrinkToFit="1"/>
    </xf>
    <xf numFmtId="0" fontId="6" fillId="0" borderId="108" xfId="0" applyFont="1" applyBorder="1" applyAlignment="1">
      <alignment/>
    </xf>
    <xf numFmtId="0" fontId="0" fillId="0" borderId="41" xfId="0" applyBorder="1" applyAlignment="1">
      <alignment/>
    </xf>
    <xf numFmtId="0" fontId="0" fillId="0" borderId="28" xfId="0" applyBorder="1" applyAlignment="1">
      <alignment/>
    </xf>
    <xf numFmtId="0" fontId="6" fillId="0" borderId="81" xfId="0" applyFont="1" applyBorder="1" applyAlignment="1">
      <alignment/>
    </xf>
    <xf numFmtId="0" fontId="0" fillId="0" borderId="82" xfId="0" applyBorder="1" applyAlignment="1">
      <alignment/>
    </xf>
    <xf numFmtId="0" fontId="0" fillId="0" borderId="37" xfId="0" applyBorder="1" applyAlignment="1">
      <alignment/>
    </xf>
    <xf numFmtId="0" fontId="6" fillId="0" borderId="108" xfId="0" applyFont="1" applyFill="1" applyBorder="1" applyAlignment="1">
      <alignment/>
    </xf>
    <xf numFmtId="0" fontId="6" fillId="0" borderId="109" xfId="0" applyFont="1" applyFill="1" applyBorder="1" applyAlignment="1">
      <alignment/>
    </xf>
    <xf numFmtId="0" fontId="0" fillId="0" borderId="0" xfId="0" applyBorder="1" applyAlignment="1">
      <alignment/>
    </xf>
    <xf numFmtId="0" fontId="0" fillId="0" borderId="72" xfId="0" applyBorder="1" applyAlignment="1">
      <alignment/>
    </xf>
    <xf numFmtId="0" fontId="6" fillId="0" borderId="82" xfId="0" applyFont="1" applyBorder="1" applyAlignment="1">
      <alignment/>
    </xf>
    <xf numFmtId="0" fontId="6" fillId="0" borderId="37" xfId="0" applyFont="1" applyBorder="1" applyAlignment="1">
      <alignment/>
    </xf>
    <xf numFmtId="0" fontId="6" fillId="0" borderId="108" xfId="0" applyFont="1" applyBorder="1" applyAlignment="1">
      <alignment/>
    </xf>
    <xf numFmtId="0" fontId="6" fillId="0" borderId="41" xfId="0" applyFont="1" applyBorder="1" applyAlignment="1">
      <alignment/>
    </xf>
    <xf numFmtId="0" fontId="6" fillId="0" borderId="28" xfId="0" applyFont="1" applyBorder="1" applyAlignment="1">
      <alignment/>
    </xf>
    <xf numFmtId="0" fontId="6" fillId="0" borderId="109" xfId="0" applyFont="1" applyBorder="1" applyAlignment="1">
      <alignment/>
    </xf>
    <xf numFmtId="0" fontId="6" fillId="0" borderId="0" xfId="0" applyFont="1" applyBorder="1" applyAlignment="1">
      <alignment/>
    </xf>
    <xf numFmtId="0" fontId="6" fillId="0" borderId="72" xfId="0" applyFont="1" applyBorder="1" applyAlignment="1">
      <alignment/>
    </xf>
    <xf numFmtId="0" fontId="6" fillId="0" borderId="42" xfId="0" applyFont="1" applyFill="1" applyBorder="1" applyAlignment="1">
      <alignment/>
    </xf>
    <xf numFmtId="0" fontId="0" fillId="0" borderId="43" xfId="0" applyBorder="1" applyAlignment="1">
      <alignment/>
    </xf>
    <xf numFmtId="0" fontId="0" fillId="0" borderId="44" xfId="0" applyBorder="1" applyAlignment="1">
      <alignment/>
    </xf>
    <xf numFmtId="32" fontId="6" fillId="0" borderId="0" xfId="0" applyNumberFormat="1" applyFont="1" applyFill="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23</xdr:row>
      <xdr:rowOff>66675</xdr:rowOff>
    </xdr:from>
    <xdr:to>
      <xdr:col>15</xdr:col>
      <xdr:colOff>200025</xdr:colOff>
      <xdr:row>26</xdr:row>
      <xdr:rowOff>200025</xdr:rowOff>
    </xdr:to>
    <xdr:sp>
      <xdr:nvSpPr>
        <xdr:cNvPr id="1" name="上矢印 1"/>
        <xdr:cNvSpPr>
          <a:spLocks/>
        </xdr:cNvSpPr>
      </xdr:nvSpPr>
      <xdr:spPr>
        <a:xfrm>
          <a:off x="3495675" y="5762625"/>
          <a:ext cx="266700" cy="876300"/>
        </a:xfrm>
        <a:prstGeom prst="upArrow">
          <a:avLst>
            <a:gd name="adj" fmla="val -1037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133350</xdr:colOff>
      <xdr:row>26</xdr:row>
      <xdr:rowOff>171450</xdr:rowOff>
    </xdr:from>
    <xdr:to>
      <xdr:col>59</xdr:col>
      <xdr:colOff>66675</xdr:colOff>
      <xdr:row>31</xdr:row>
      <xdr:rowOff>38100</xdr:rowOff>
    </xdr:to>
    <xdr:sp>
      <xdr:nvSpPr>
        <xdr:cNvPr id="2" name="AutoShape 1"/>
        <xdr:cNvSpPr>
          <a:spLocks/>
        </xdr:cNvSpPr>
      </xdr:nvSpPr>
      <xdr:spPr>
        <a:xfrm>
          <a:off x="10820400" y="6610350"/>
          <a:ext cx="2028825" cy="11049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104775</xdr:colOff>
      <xdr:row>28</xdr:row>
      <xdr:rowOff>19050</xdr:rowOff>
    </xdr:from>
    <xdr:to>
      <xdr:col>45</xdr:col>
      <xdr:colOff>0</xdr:colOff>
      <xdr:row>31</xdr:row>
      <xdr:rowOff>38100</xdr:rowOff>
    </xdr:to>
    <xdr:sp>
      <xdr:nvSpPr>
        <xdr:cNvPr id="3" name="AutoShape 2"/>
        <xdr:cNvSpPr>
          <a:spLocks/>
        </xdr:cNvSpPr>
      </xdr:nvSpPr>
      <xdr:spPr>
        <a:xfrm>
          <a:off x="8067675" y="6953250"/>
          <a:ext cx="1781175" cy="76200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39</xdr:col>
      <xdr:colOff>104775</xdr:colOff>
      <xdr:row>25</xdr:row>
      <xdr:rowOff>57150</xdr:rowOff>
    </xdr:from>
    <xdr:to>
      <xdr:col>47</xdr:col>
      <xdr:colOff>133350</xdr:colOff>
      <xdr:row>29</xdr:row>
      <xdr:rowOff>76200</xdr:rowOff>
    </xdr:to>
    <xdr:sp>
      <xdr:nvSpPr>
        <xdr:cNvPr id="4" name="Oval 3"/>
        <xdr:cNvSpPr>
          <a:spLocks/>
        </xdr:cNvSpPr>
      </xdr:nvSpPr>
      <xdr:spPr>
        <a:xfrm rot="663208">
          <a:off x="8696325" y="6248400"/>
          <a:ext cx="1704975" cy="10096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twoCellAnchor>
    <xdr:from>
      <xdr:col>14</xdr:col>
      <xdr:colOff>123825</xdr:colOff>
      <xdr:row>27</xdr:row>
      <xdr:rowOff>47625</xdr:rowOff>
    </xdr:from>
    <xdr:to>
      <xdr:col>16</xdr:col>
      <xdr:colOff>0</xdr:colOff>
      <xdr:row>30</xdr:row>
      <xdr:rowOff>209550</xdr:rowOff>
    </xdr:to>
    <xdr:sp>
      <xdr:nvSpPr>
        <xdr:cNvPr id="5" name="下矢印 9"/>
        <xdr:cNvSpPr>
          <a:spLocks/>
        </xdr:cNvSpPr>
      </xdr:nvSpPr>
      <xdr:spPr>
        <a:xfrm>
          <a:off x="3476625" y="6734175"/>
          <a:ext cx="295275" cy="904875"/>
        </a:xfrm>
        <a:prstGeom prst="downArrow">
          <a:avLst>
            <a:gd name="adj" fmla="val 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16</xdr:row>
      <xdr:rowOff>104775</xdr:rowOff>
    </xdr:from>
    <xdr:to>
      <xdr:col>42</xdr:col>
      <xdr:colOff>171450</xdr:colOff>
      <xdr:row>19</xdr:row>
      <xdr:rowOff>219075</xdr:rowOff>
    </xdr:to>
    <xdr:sp>
      <xdr:nvSpPr>
        <xdr:cNvPr id="6" name="上矢印 10"/>
        <xdr:cNvSpPr>
          <a:spLocks/>
        </xdr:cNvSpPr>
      </xdr:nvSpPr>
      <xdr:spPr>
        <a:xfrm>
          <a:off x="9124950" y="4067175"/>
          <a:ext cx="266700" cy="857250"/>
        </a:xfrm>
        <a:prstGeom prst="upArrow">
          <a:avLst>
            <a:gd name="adj" fmla="val -945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20</xdr:row>
      <xdr:rowOff>66675</xdr:rowOff>
    </xdr:from>
    <xdr:to>
      <xdr:col>42</xdr:col>
      <xdr:colOff>190500</xdr:colOff>
      <xdr:row>23</xdr:row>
      <xdr:rowOff>228600</xdr:rowOff>
    </xdr:to>
    <xdr:sp>
      <xdr:nvSpPr>
        <xdr:cNvPr id="7" name="下矢印 11"/>
        <xdr:cNvSpPr>
          <a:spLocks/>
        </xdr:cNvSpPr>
      </xdr:nvSpPr>
      <xdr:spPr>
        <a:xfrm>
          <a:off x="9115425" y="5019675"/>
          <a:ext cx="295275" cy="904875"/>
        </a:xfrm>
        <a:prstGeom prst="downArrow">
          <a:avLst>
            <a:gd name="adj" fmla="val 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8"/>
  <sheetViews>
    <sheetView tabSelected="1" zoomScalePageLayoutView="0" workbookViewId="0" topLeftCell="A1">
      <selection activeCell="J23" sqref="J23"/>
    </sheetView>
  </sheetViews>
  <sheetFormatPr defaultColWidth="9.00390625" defaultRowHeight="14.25" customHeight="1"/>
  <cols>
    <col min="1" max="1" width="10.25390625" style="1" customWidth="1"/>
    <col min="2" max="2" width="10.25390625" style="1" bestFit="1" customWidth="1"/>
    <col min="3" max="3" width="9.00390625" style="1" customWidth="1"/>
    <col min="4" max="4" width="1.625" style="1" customWidth="1"/>
    <col min="5" max="5" width="2.625" style="1" customWidth="1"/>
    <col min="6" max="6" width="11.375" style="1" customWidth="1"/>
    <col min="7" max="7" width="9.75390625" style="1" customWidth="1"/>
    <col min="8" max="9" width="9.00390625" style="1" customWidth="1"/>
    <col min="10" max="10" width="10.75390625" style="1" customWidth="1"/>
    <col min="11" max="11" width="9.00390625" style="1" customWidth="1"/>
    <col min="12" max="12" width="7.75390625" style="1" customWidth="1"/>
    <col min="13" max="16384" width="9.00390625" style="1" customWidth="1"/>
  </cols>
  <sheetData>
    <row r="1" ht="14.25" customHeight="1">
      <c r="A1" s="33" t="s">
        <v>175</v>
      </c>
    </row>
    <row r="3" spans="1:6" ht="14.25" customHeight="1">
      <c r="A3" s="1" t="s">
        <v>0</v>
      </c>
      <c r="B3" s="364">
        <v>44521</v>
      </c>
      <c r="C3" s="364"/>
      <c r="D3" s="2" t="s">
        <v>1</v>
      </c>
      <c r="E3" s="130" t="s">
        <v>162</v>
      </c>
      <c r="F3" s="1" t="s">
        <v>2</v>
      </c>
    </row>
    <row r="4" spans="1:2" ht="14.25" customHeight="1">
      <c r="A4" s="1" t="s">
        <v>3</v>
      </c>
      <c r="B4" s="1" t="s">
        <v>4</v>
      </c>
    </row>
    <row r="5" spans="1:11" ht="14.25" customHeight="1" thickBot="1">
      <c r="A5" s="1" t="s">
        <v>5</v>
      </c>
      <c r="B5" s="365" t="s">
        <v>261</v>
      </c>
      <c r="C5" s="366"/>
      <c r="D5" s="366"/>
      <c r="E5" s="366"/>
      <c r="F5" s="366"/>
      <c r="G5" s="366"/>
      <c r="H5" s="366"/>
      <c r="I5" s="366"/>
      <c r="J5" s="366"/>
      <c r="K5" s="366"/>
    </row>
    <row r="6" spans="1:11" ht="14.25" customHeight="1">
      <c r="A6" s="1" t="s">
        <v>6</v>
      </c>
      <c r="B6" s="449" t="s">
        <v>254</v>
      </c>
      <c r="C6" s="450"/>
      <c r="D6" s="450"/>
      <c r="E6" s="450"/>
      <c r="F6" s="450"/>
      <c r="G6" s="450"/>
      <c r="H6" s="450"/>
      <c r="I6" s="450"/>
      <c r="J6" s="450"/>
      <c r="K6" s="451"/>
    </row>
    <row r="7" spans="2:11" ht="14.25" customHeight="1" thickBot="1">
      <c r="B7" s="452" t="s">
        <v>255</v>
      </c>
      <c r="C7" s="453"/>
      <c r="D7" s="453"/>
      <c r="E7" s="453"/>
      <c r="F7" s="453"/>
      <c r="G7" s="453"/>
      <c r="H7" s="453"/>
      <c r="I7" s="453"/>
      <c r="J7" s="453"/>
      <c r="K7" s="454"/>
    </row>
    <row r="8" spans="2:11" ht="14.25" customHeight="1">
      <c r="B8" s="455" t="s">
        <v>256</v>
      </c>
      <c r="C8" s="450"/>
      <c r="D8" s="450"/>
      <c r="E8" s="450"/>
      <c r="F8" s="450"/>
      <c r="G8" s="450"/>
      <c r="H8" s="450"/>
      <c r="I8" s="450"/>
      <c r="J8" s="450"/>
      <c r="K8" s="451"/>
    </row>
    <row r="9" spans="2:11" ht="14.25" customHeight="1">
      <c r="B9" s="456" t="s">
        <v>257</v>
      </c>
      <c r="C9" s="457"/>
      <c r="D9" s="457"/>
      <c r="E9" s="457"/>
      <c r="F9" s="457"/>
      <c r="G9" s="457"/>
      <c r="H9" s="457"/>
      <c r="I9" s="457"/>
      <c r="J9" s="457"/>
      <c r="K9" s="458"/>
    </row>
    <row r="10" spans="2:11" ht="14.25" customHeight="1" thickBot="1">
      <c r="B10" s="452" t="s">
        <v>258</v>
      </c>
      <c r="C10" s="459"/>
      <c r="D10" s="459"/>
      <c r="E10" s="459"/>
      <c r="F10" s="459"/>
      <c r="G10" s="459"/>
      <c r="H10" s="459"/>
      <c r="I10" s="459"/>
      <c r="J10" s="459"/>
      <c r="K10" s="460"/>
    </row>
    <row r="11" spans="2:11" ht="14.25" customHeight="1">
      <c r="B11" s="461" t="s">
        <v>259</v>
      </c>
      <c r="C11" s="462"/>
      <c r="D11" s="462"/>
      <c r="E11" s="462"/>
      <c r="F11" s="462"/>
      <c r="G11" s="462"/>
      <c r="H11" s="462"/>
      <c r="I11" s="462"/>
      <c r="J11" s="462"/>
      <c r="K11" s="463"/>
    </row>
    <row r="12" spans="2:11" ht="14.25" customHeight="1">
      <c r="B12" s="464" t="s">
        <v>258</v>
      </c>
      <c r="C12" s="465"/>
      <c r="D12" s="465"/>
      <c r="E12" s="465"/>
      <c r="F12" s="465"/>
      <c r="G12" s="465"/>
      <c r="H12" s="465"/>
      <c r="I12" s="465"/>
      <c r="J12" s="465"/>
      <c r="K12" s="466"/>
    </row>
    <row r="13" spans="2:11" ht="14.25" customHeight="1" thickBot="1">
      <c r="B13" s="452" t="s">
        <v>260</v>
      </c>
      <c r="C13" s="453"/>
      <c r="D13" s="453"/>
      <c r="E13" s="453"/>
      <c r="F13" s="453"/>
      <c r="G13" s="453"/>
      <c r="H13" s="453"/>
      <c r="I13" s="453"/>
      <c r="J13" s="453"/>
      <c r="K13" s="454"/>
    </row>
    <row r="14" spans="2:11" ht="14.25" customHeight="1" thickBot="1">
      <c r="B14" s="467" t="s">
        <v>181</v>
      </c>
      <c r="C14" s="468"/>
      <c r="D14" s="468"/>
      <c r="E14" s="468"/>
      <c r="F14" s="468"/>
      <c r="G14" s="468"/>
      <c r="H14" s="468"/>
      <c r="I14" s="468"/>
      <c r="J14" s="468"/>
      <c r="K14" s="469"/>
    </row>
    <row r="15" spans="1:10" ht="14.25" customHeight="1">
      <c r="A15" s="1" t="s">
        <v>7</v>
      </c>
      <c r="B15" s="128">
        <v>0.4166666666666667</v>
      </c>
      <c r="C15" s="117"/>
      <c r="D15" s="117"/>
      <c r="E15" s="117"/>
      <c r="F15" s="117"/>
      <c r="G15" s="117"/>
      <c r="H15" s="117"/>
      <c r="I15" s="117"/>
      <c r="J15" s="117"/>
    </row>
    <row r="16" spans="1:10" ht="14.25" customHeight="1">
      <c r="A16" s="1" t="s">
        <v>104</v>
      </c>
      <c r="B16" s="470">
        <v>0.7090277777777777</v>
      </c>
      <c r="C16" s="117" t="s">
        <v>94</v>
      </c>
      <c r="D16" s="117"/>
      <c r="E16" s="117"/>
      <c r="F16" s="117"/>
      <c r="G16" s="117"/>
      <c r="H16" s="117"/>
      <c r="I16" s="117"/>
      <c r="J16" s="117"/>
    </row>
    <row r="17" spans="1:11" ht="14.25" customHeight="1">
      <c r="A17" s="1" t="s">
        <v>8</v>
      </c>
      <c r="B17" s="117" t="s">
        <v>253</v>
      </c>
      <c r="C17" s="117"/>
      <c r="D17" s="117"/>
      <c r="E17" s="117"/>
      <c r="F17" s="117"/>
      <c r="G17" s="117"/>
      <c r="H17" s="117"/>
      <c r="I17" s="117"/>
      <c r="J17" s="117"/>
      <c r="K17" s="117"/>
    </row>
    <row r="18" spans="2:10" ht="19.5" customHeight="1">
      <c r="B18" s="129"/>
      <c r="C18" s="117"/>
      <c r="D18" s="117"/>
      <c r="E18" s="117"/>
      <c r="F18" s="117"/>
      <c r="G18" s="117"/>
      <c r="H18" s="117"/>
      <c r="I18" s="117"/>
      <c r="J18" s="117"/>
    </row>
    <row r="19" ht="19.5" customHeight="1" hidden="1">
      <c r="B19" s="86" t="s">
        <v>105</v>
      </c>
    </row>
    <row r="20" ht="14.25" customHeight="1">
      <c r="B20" s="1" t="s">
        <v>262</v>
      </c>
    </row>
    <row r="21" ht="14.25" customHeight="1">
      <c r="B21" s="1" t="s">
        <v>9</v>
      </c>
    </row>
    <row r="22" ht="14.25" customHeight="1">
      <c r="B22" s="1" t="s">
        <v>110</v>
      </c>
    </row>
    <row r="23" ht="14.25" customHeight="1">
      <c r="B23" s="1" t="s">
        <v>111</v>
      </c>
    </row>
    <row r="24" ht="14.25" customHeight="1">
      <c r="B24" t="s">
        <v>145</v>
      </c>
    </row>
    <row r="25" ht="21.75" customHeight="1">
      <c r="B25" s="303" t="s">
        <v>10</v>
      </c>
    </row>
    <row r="26" ht="14.25" customHeight="1">
      <c r="B26" s="1" t="s">
        <v>11</v>
      </c>
    </row>
    <row r="27" ht="21.75" customHeight="1">
      <c r="B27" s="303" t="s">
        <v>129</v>
      </c>
    </row>
    <row r="28" ht="14.25" customHeight="1">
      <c r="A28" s="1" t="s">
        <v>12</v>
      </c>
    </row>
    <row r="29" ht="14.25" customHeight="1">
      <c r="A29" t="s">
        <v>16</v>
      </c>
    </row>
    <row r="30" ht="14.25" customHeight="1">
      <c r="A30" t="s">
        <v>130</v>
      </c>
    </row>
    <row r="32" ht="14.25" customHeight="1">
      <c r="A32" s="1" t="s">
        <v>13</v>
      </c>
    </row>
    <row r="33" ht="14.25" customHeight="1">
      <c r="A33" t="s">
        <v>157</v>
      </c>
    </row>
    <row r="34" ht="14.25" customHeight="1">
      <c r="A34" t="s">
        <v>131</v>
      </c>
    </row>
    <row r="35" ht="14.25" customHeight="1">
      <c r="A35" s="1" t="s">
        <v>14</v>
      </c>
    </row>
    <row r="36" ht="14.25" customHeight="1">
      <c r="A36" t="s">
        <v>158</v>
      </c>
    </row>
    <row r="38" ht="14.25" customHeight="1">
      <c r="A38" s="1" t="s">
        <v>15</v>
      </c>
    </row>
  </sheetData>
  <sheetProtection/>
  <mergeCells count="10">
    <mergeCell ref="B3:C3"/>
    <mergeCell ref="B5:K5"/>
    <mergeCell ref="B6:K6"/>
    <mergeCell ref="B8:K8"/>
    <mergeCell ref="B14:K14"/>
    <mergeCell ref="B7:K7"/>
    <mergeCell ref="B9:K9"/>
    <mergeCell ref="B10:K10"/>
    <mergeCell ref="B12:K12"/>
    <mergeCell ref="B13:K13"/>
  </mergeCells>
  <printOptions/>
  <pageMargins left="0.1968503937007874" right="0.1968503937007874"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P39"/>
  <sheetViews>
    <sheetView zoomScale="80" zoomScaleNormal="80" zoomScalePageLayoutView="0" workbookViewId="0" topLeftCell="A7">
      <selection activeCell="A31" sqref="A31:N31"/>
    </sheetView>
  </sheetViews>
  <sheetFormatPr defaultColWidth="9.00390625" defaultRowHeight="13.5"/>
  <cols>
    <col min="1" max="1" width="4.375" style="4" customWidth="1"/>
    <col min="2" max="2" width="4.375" style="5" customWidth="1"/>
    <col min="3" max="3" width="30.50390625" style="5" customWidth="1"/>
    <col min="4" max="4" width="14.375" style="5" bestFit="1" customWidth="1"/>
    <col min="5" max="13" width="9.875" style="5" customWidth="1"/>
    <col min="14" max="14" width="9.625" style="5" bestFit="1" customWidth="1"/>
    <col min="15" max="15" width="5.125" style="5" customWidth="1"/>
    <col min="16" max="16" width="3.375" style="5" hidden="1" customWidth="1"/>
    <col min="17" max="17" width="3.75390625" style="5" hidden="1" customWidth="1"/>
    <col min="18" max="18" width="25.75390625" style="10" hidden="1" customWidth="1"/>
    <col min="19" max="19" width="5.125" style="5" hidden="1" customWidth="1"/>
    <col min="20" max="20" width="4.625" style="5" hidden="1" customWidth="1"/>
    <col min="21" max="21" width="5.375" style="5" hidden="1" customWidth="1"/>
    <col min="22" max="22" width="5.125" style="5" hidden="1" customWidth="1"/>
    <col min="23" max="23" width="4.625" style="5" hidden="1" customWidth="1"/>
    <col min="24" max="24" width="5.625" style="5" hidden="1" customWidth="1"/>
    <col min="25" max="25" width="11.50390625" style="5" hidden="1" customWidth="1"/>
    <col min="26" max="26" width="5.75390625" style="5" hidden="1" customWidth="1"/>
    <col min="27" max="27" width="0" style="5" hidden="1" customWidth="1"/>
    <col min="28" max="28" width="5.75390625" style="5" hidden="1" customWidth="1"/>
    <col min="29" max="29" width="0" style="5" hidden="1" customWidth="1"/>
    <col min="30" max="30" width="9.125" style="5" hidden="1" customWidth="1"/>
    <col min="31" max="31" width="11.50390625" style="5" hidden="1" customWidth="1"/>
    <col min="32" max="32" width="12.375" style="7" hidden="1" customWidth="1"/>
    <col min="33" max="33" width="10.75390625" style="62" hidden="1" customWidth="1"/>
    <col min="34" max="34" width="9.50390625" style="5" hidden="1" customWidth="1"/>
    <col min="35" max="35" width="0" style="5" hidden="1" customWidth="1"/>
    <col min="36" max="16384" width="9.00390625" style="5" customWidth="1"/>
  </cols>
  <sheetData>
    <row r="1" spans="1:18" ht="15.75">
      <c r="A1" s="59"/>
      <c r="B1" s="131"/>
      <c r="C1" s="132" t="s">
        <v>211</v>
      </c>
      <c r="D1" s="131"/>
      <c r="E1" s="131"/>
      <c r="F1" s="131"/>
      <c r="G1" s="131"/>
      <c r="H1" s="131"/>
      <c r="I1" s="131"/>
      <c r="J1" s="131"/>
      <c r="K1" s="131"/>
      <c r="L1" s="131"/>
      <c r="M1" s="131"/>
      <c r="N1" s="131"/>
      <c r="R1" s="38" t="s">
        <v>47</v>
      </c>
    </row>
    <row r="2" spans="1:14" ht="13.5" thickBot="1">
      <c r="A2" s="59"/>
      <c r="B2" s="131"/>
      <c r="C2" s="131"/>
      <c r="D2" s="131"/>
      <c r="E2" s="131"/>
      <c r="F2" s="131"/>
      <c r="G2" s="131"/>
      <c r="H2" s="131"/>
      <c r="I2" s="131"/>
      <c r="J2" s="131"/>
      <c r="K2" s="131"/>
      <c r="L2" s="131"/>
      <c r="M2" s="131"/>
      <c r="N2" s="131"/>
    </row>
    <row r="3" spans="1:33" ht="19.5" customHeight="1">
      <c r="A3" s="141"/>
      <c r="B3" s="239"/>
      <c r="C3" s="370" t="s">
        <v>48</v>
      </c>
      <c r="D3" s="370" t="s">
        <v>49</v>
      </c>
      <c r="E3" s="372" t="s">
        <v>50</v>
      </c>
      <c r="F3" s="373"/>
      <c r="G3" s="374"/>
      <c r="H3" s="372" t="s">
        <v>51</v>
      </c>
      <c r="I3" s="373"/>
      <c r="J3" s="374"/>
      <c r="K3" s="372" t="s">
        <v>52</v>
      </c>
      <c r="L3" s="373"/>
      <c r="M3" s="373"/>
      <c r="N3" s="349" t="s">
        <v>53</v>
      </c>
      <c r="O3" s="4"/>
      <c r="P3" s="39"/>
      <c r="Q3" s="40"/>
      <c r="R3" s="41" t="s">
        <v>54</v>
      </c>
      <c r="S3" s="367" t="s">
        <v>50</v>
      </c>
      <c r="T3" s="368"/>
      <c r="U3" s="369"/>
      <c r="V3" s="367" t="s">
        <v>51</v>
      </c>
      <c r="W3" s="368"/>
      <c r="X3" s="368"/>
      <c r="Y3" s="43" t="s">
        <v>55</v>
      </c>
      <c r="Z3" s="42" t="s">
        <v>56</v>
      </c>
      <c r="AA3" s="43" t="s">
        <v>57</v>
      </c>
      <c r="AB3" s="367" t="s">
        <v>115</v>
      </c>
      <c r="AC3" s="369"/>
      <c r="AD3" s="44" t="s">
        <v>58</v>
      </c>
      <c r="AE3" s="45" t="s">
        <v>59</v>
      </c>
      <c r="AF3" s="46" t="s">
        <v>60</v>
      </c>
      <c r="AG3" s="63" t="s">
        <v>96</v>
      </c>
    </row>
    <row r="4" spans="1:33" ht="19.5" customHeight="1" thickBot="1">
      <c r="A4" s="143"/>
      <c r="B4" s="225"/>
      <c r="C4" s="371"/>
      <c r="D4" s="371"/>
      <c r="E4" s="148" t="s">
        <v>61</v>
      </c>
      <c r="F4" s="148" t="s">
        <v>116</v>
      </c>
      <c r="G4" s="148" t="s">
        <v>63</v>
      </c>
      <c r="H4" s="148" t="s">
        <v>61</v>
      </c>
      <c r="I4" s="148" t="s">
        <v>62</v>
      </c>
      <c r="J4" s="148" t="s">
        <v>63</v>
      </c>
      <c r="K4" s="148" t="s">
        <v>61</v>
      </c>
      <c r="L4" s="148" t="s">
        <v>62</v>
      </c>
      <c r="M4" s="356" t="s">
        <v>64</v>
      </c>
      <c r="N4" s="352" t="s">
        <v>65</v>
      </c>
      <c r="O4" s="4"/>
      <c r="P4" s="57"/>
      <c r="Q4" s="47"/>
      <c r="R4" s="48"/>
      <c r="S4" s="49" t="s">
        <v>61</v>
      </c>
      <c r="T4" s="50" t="s">
        <v>62</v>
      </c>
      <c r="U4" s="51" t="s">
        <v>64</v>
      </c>
      <c r="V4" s="52" t="s">
        <v>61</v>
      </c>
      <c r="W4" s="50" t="s">
        <v>62</v>
      </c>
      <c r="X4" s="50" t="s">
        <v>64</v>
      </c>
      <c r="Y4" s="51" t="s">
        <v>66</v>
      </c>
      <c r="Z4" s="53" t="s">
        <v>67</v>
      </c>
      <c r="AA4" s="51" t="s">
        <v>66</v>
      </c>
      <c r="AB4" s="49" t="s">
        <v>65</v>
      </c>
      <c r="AC4" s="51" t="s">
        <v>66</v>
      </c>
      <c r="AD4" s="54" t="s">
        <v>68</v>
      </c>
      <c r="AE4" s="55"/>
      <c r="AF4" s="56"/>
      <c r="AG4" s="64"/>
    </row>
    <row r="5" spans="1:36" ht="19.5" customHeight="1">
      <c r="A5" s="141"/>
      <c r="B5" s="340">
        <v>1</v>
      </c>
      <c r="C5" s="341" t="s">
        <v>159</v>
      </c>
      <c r="D5" s="341" t="s">
        <v>159</v>
      </c>
      <c r="E5" s="342">
        <v>9</v>
      </c>
      <c r="F5" s="342">
        <v>5</v>
      </c>
      <c r="G5" s="342">
        <f aca="true" t="shared" si="0" ref="G5:G30">E5+F5</f>
        <v>14</v>
      </c>
      <c r="H5" s="342">
        <v>25</v>
      </c>
      <c r="I5" s="342">
        <v>13</v>
      </c>
      <c r="J5" s="342">
        <f aca="true" t="shared" si="1" ref="J5:J30">H5+I5</f>
        <v>38</v>
      </c>
      <c r="K5" s="342">
        <v>0</v>
      </c>
      <c r="L5" s="342">
        <v>0</v>
      </c>
      <c r="M5" s="340">
        <f>L5+K5</f>
        <v>0</v>
      </c>
      <c r="N5" s="349">
        <v>10</v>
      </c>
      <c r="O5" s="59"/>
      <c r="P5" s="149">
        <f>A5</f>
        <v>0</v>
      </c>
      <c r="Q5" s="150">
        <f>B5</f>
        <v>1</v>
      </c>
      <c r="R5" s="151" t="str">
        <f>C5</f>
        <v>エリエールSRT</v>
      </c>
      <c r="S5" s="152">
        <f aca="true" t="shared" si="2" ref="S5:T30">E5</f>
        <v>9</v>
      </c>
      <c r="T5" s="152">
        <f t="shared" si="2"/>
        <v>5</v>
      </c>
      <c r="U5" s="153">
        <f aca="true" t="shared" si="3" ref="U5:U30">S5+T5</f>
        <v>14</v>
      </c>
      <c r="V5" s="154">
        <f aca="true" t="shared" si="4" ref="V5:W30">H5</f>
        <v>25</v>
      </c>
      <c r="W5" s="154">
        <f t="shared" si="4"/>
        <v>13</v>
      </c>
      <c r="X5" s="155">
        <f aca="true" t="shared" si="5" ref="X5:X30">V5+W5</f>
        <v>38</v>
      </c>
      <c r="Y5" s="156">
        <f aca="true" t="shared" si="6" ref="Y5:Y30">X5*1000</f>
        <v>38000</v>
      </c>
      <c r="Z5" s="157">
        <f aca="true" t="shared" si="7" ref="Z5:Z25">(K5+L5)</f>
        <v>0</v>
      </c>
      <c r="AA5" s="158">
        <f>Z5*2000</f>
        <v>0</v>
      </c>
      <c r="AB5" s="159">
        <f aca="true" t="shared" si="8" ref="AB5:AB30">N5</f>
        <v>10</v>
      </c>
      <c r="AC5" s="160">
        <f aca="true" t="shared" si="9" ref="AC5:AC30">AB5*800</f>
        <v>8000</v>
      </c>
      <c r="AD5" s="161">
        <v>3000</v>
      </c>
      <c r="AE5" s="162">
        <f>Y5+AA5+AC5+AD5</f>
        <v>49000</v>
      </c>
      <c r="AF5" s="163" t="s">
        <v>117</v>
      </c>
      <c r="AG5" s="164"/>
      <c r="AH5" s="165">
        <f>AE5-AG5</f>
        <v>49000</v>
      </c>
      <c r="AI5" s="131"/>
      <c r="AJ5" s="131"/>
    </row>
    <row r="6" spans="1:36" ht="19.5" customHeight="1">
      <c r="A6" s="142" t="s">
        <v>139</v>
      </c>
      <c r="B6" s="343">
        <f>B5+1</f>
        <v>2</v>
      </c>
      <c r="C6" s="344" t="s">
        <v>70</v>
      </c>
      <c r="D6" s="345" t="s">
        <v>127</v>
      </c>
      <c r="E6" s="346">
        <v>16</v>
      </c>
      <c r="F6" s="346">
        <v>15</v>
      </c>
      <c r="G6" s="346">
        <f t="shared" si="0"/>
        <v>31</v>
      </c>
      <c r="H6" s="346">
        <v>39</v>
      </c>
      <c r="I6" s="346">
        <v>40</v>
      </c>
      <c r="J6" s="346">
        <f t="shared" si="1"/>
        <v>79</v>
      </c>
      <c r="K6" s="346">
        <v>0</v>
      </c>
      <c r="L6" s="346">
        <v>0</v>
      </c>
      <c r="M6" s="343">
        <f>K6+L6</f>
        <v>0</v>
      </c>
      <c r="N6" s="350">
        <v>28</v>
      </c>
      <c r="O6" s="59"/>
      <c r="P6" s="166" t="str">
        <f aca="true" t="shared" si="10" ref="P6:R25">A6</f>
        <v> </v>
      </c>
      <c r="Q6" s="167">
        <f t="shared" si="10"/>
        <v>2</v>
      </c>
      <c r="R6" s="151" t="str">
        <f t="shared" si="10"/>
        <v>ファイブテン新居浜</v>
      </c>
      <c r="S6" s="152">
        <f t="shared" si="2"/>
        <v>16</v>
      </c>
      <c r="T6" s="152">
        <f t="shared" si="2"/>
        <v>15</v>
      </c>
      <c r="U6" s="168">
        <f t="shared" si="3"/>
        <v>31</v>
      </c>
      <c r="V6" s="154">
        <f t="shared" si="4"/>
        <v>39</v>
      </c>
      <c r="W6" s="154">
        <f t="shared" si="4"/>
        <v>40</v>
      </c>
      <c r="X6" s="169">
        <f t="shared" si="5"/>
        <v>79</v>
      </c>
      <c r="Y6" s="170">
        <f t="shared" si="6"/>
        <v>79000</v>
      </c>
      <c r="Z6" s="157">
        <f t="shared" si="7"/>
        <v>0</v>
      </c>
      <c r="AA6" s="160">
        <f>Z6*2000</f>
        <v>0</v>
      </c>
      <c r="AB6" s="159">
        <f t="shared" si="8"/>
        <v>28</v>
      </c>
      <c r="AC6" s="160">
        <f t="shared" si="9"/>
        <v>22400</v>
      </c>
      <c r="AD6" s="171">
        <v>3000</v>
      </c>
      <c r="AE6" s="162">
        <f>Y6+AA6+AC6+AD6</f>
        <v>104400</v>
      </c>
      <c r="AF6" s="172" t="s">
        <v>118</v>
      </c>
      <c r="AG6" s="173">
        <v>118400</v>
      </c>
      <c r="AH6" s="165">
        <f>AE6-AG6</f>
        <v>-14000</v>
      </c>
      <c r="AI6" s="131"/>
      <c r="AJ6" s="131"/>
    </row>
    <row r="7" spans="1:36" ht="19.5" customHeight="1">
      <c r="A7" s="142" t="s">
        <v>140</v>
      </c>
      <c r="B7" s="343">
        <f>B6+1</f>
        <v>3</v>
      </c>
      <c r="C7" s="344" t="s">
        <v>107</v>
      </c>
      <c r="D7" s="344" t="s">
        <v>108</v>
      </c>
      <c r="E7" s="346">
        <v>3</v>
      </c>
      <c r="F7" s="346">
        <v>2</v>
      </c>
      <c r="G7" s="346">
        <f>E7+F7</f>
        <v>5</v>
      </c>
      <c r="H7" s="346">
        <v>8</v>
      </c>
      <c r="I7" s="346">
        <v>5</v>
      </c>
      <c r="J7" s="346">
        <f>H7+I7</f>
        <v>13</v>
      </c>
      <c r="K7" s="346">
        <v>0</v>
      </c>
      <c r="L7" s="346">
        <v>0</v>
      </c>
      <c r="M7" s="343">
        <f>L7+K7</f>
        <v>0</v>
      </c>
      <c r="N7" s="350">
        <v>5</v>
      </c>
      <c r="O7" s="59"/>
      <c r="P7" s="166" t="str">
        <f>A7</f>
        <v>東</v>
      </c>
      <c r="Q7" s="167">
        <f>B7</f>
        <v>3</v>
      </c>
      <c r="R7" s="151" t="str">
        <f>C7</f>
        <v>ファイブテン東予</v>
      </c>
      <c r="S7" s="152">
        <f t="shared" si="2"/>
        <v>3</v>
      </c>
      <c r="T7" s="152">
        <f t="shared" si="2"/>
        <v>2</v>
      </c>
      <c r="U7" s="168">
        <f>S7+T7</f>
        <v>5</v>
      </c>
      <c r="V7" s="154">
        <f t="shared" si="4"/>
        <v>8</v>
      </c>
      <c r="W7" s="154">
        <f t="shared" si="4"/>
        <v>5</v>
      </c>
      <c r="X7" s="169">
        <f>V7+W7</f>
        <v>13</v>
      </c>
      <c r="Y7" s="170">
        <f>X7*1000</f>
        <v>13000</v>
      </c>
      <c r="Z7" s="157">
        <f>(K7+L7)</f>
        <v>0</v>
      </c>
      <c r="AA7" s="160">
        <f>Z7*2000</f>
        <v>0</v>
      </c>
      <c r="AB7" s="159">
        <f>N7</f>
        <v>5</v>
      </c>
      <c r="AC7" s="160">
        <f t="shared" si="9"/>
        <v>4000</v>
      </c>
      <c r="AD7" s="171">
        <v>3000</v>
      </c>
      <c r="AE7" s="162">
        <f>Y7+AA7+AC7+AD7</f>
        <v>20000</v>
      </c>
      <c r="AF7" s="172" t="s">
        <v>72</v>
      </c>
      <c r="AG7" s="173">
        <v>50600</v>
      </c>
      <c r="AH7" s="165">
        <f>AE7-AG7</f>
        <v>-30600</v>
      </c>
      <c r="AI7" s="131"/>
      <c r="AJ7" s="131"/>
    </row>
    <row r="8" spans="1:36" ht="19.5" customHeight="1">
      <c r="A8" s="142"/>
      <c r="B8" s="343">
        <v>4</v>
      </c>
      <c r="C8" s="344" t="s">
        <v>138</v>
      </c>
      <c r="D8" s="344" t="s">
        <v>99</v>
      </c>
      <c r="E8" s="346">
        <v>3</v>
      </c>
      <c r="F8" s="346">
        <v>3</v>
      </c>
      <c r="G8" s="346">
        <v>6</v>
      </c>
      <c r="H8" s="346">
        <v>9</v>
      </c>
      <c r="I8" s="346">
        <v>7</v>
      </c>
      <c r="J8" s="346">
        <f>I8+H8</f>
        <v>16</v>
      </c>
      <c r="K8" s="346">
        <v>0</v>
      </c>
      <c r="L8" s="346">
        <v>0</v>
      </c>
      <c r="M8" s="343">
        <f>L8+K8</f>
        <v>0</v>
      </c>
      <c r="N8" s="350">
        <v>6</v>
      </c>
      <c r="O8" s="59"/>
      <c r="P8" s="166"/>
      <c r="Q8" s="167"/>
      <c r="R8" s="151"/>
      <c r="S8" s="152"/>
      <c r="T8" s="152"/>
      <c r="U8" s="168"/>
      <c r="V8" s="154"/>
      <c r="W8" s="154"/>
      <c r="X8" s="169"/>
      <c r="Y8" s="174"/>
      <c r="Z8" s="175"/>
      <c r="AA8" s="176"/>
      <c r="AB8" s="177"/>
      <c r="AC8" s="160"/>
      <c r="AD8" s="178"/>
      <c r="AE8" s="162"/>
      <c r="AF8" s="179"/>
      <c r="AG8" s="180"/>
      <c r="AH8" s="165"/>
      <c r="AI8" s="131"/>
      <c r="AJ8" s="131"/>
    </row>
    <row r="9" spans="1:36" ht="19.5" customHeight="1">
      <c r="A9" s="142" t="s">
        <v>139</v>
      </c>
      <c r="B9" s="343">
        <v>5</v>
      </c>
      <c r="C9" s="344" t="s">
        <v>73</v>
      </c>
      <c r="D9" s="344" t="s">
        <v>220</v>
      </c>
      <c r="E9" s="346">
        <v>7</v>
      </c>
      <c r="F9" s="346">
        <v>2</v>
      </c>
      <c r="G9" s="346">
        <f t="shared" si="0"/>
        <v>9</v>
      </c>
      <c r="H9" s="346">
        <v>19</v>
      </c>
      <c r="I9" s="346">
        <v>4</v>
      </c>
      <c r="J9" s="346">
        <f t="shared" si="1"/>
        <v>23</v>
      </c>
      <c r="K9" s="346">
        <v>0</v>
      </c>
      <c r="L9" s="346">
        <v>0</v>
      </c>
      <c r="M9" s="343">
        <f>K9+L9</f>
        <v>0</v>
      </c>
      <c r="N9" s="350">
        <v>8</v>
      </c>
      <c r="O9" s="59"/>
      <c r="P9" s="166" t="str">
        <f t="shared" si="10"/>
        <v> </v>
      </c>
      <c r="Q9" s="147">
        <f>B9</f>
        <v>5</v>
      </c>
      <c r="R9" s="181" t="str">
        <f t="shared" si="10"/>
        <v>マコトスイミングクラブ双葉</v>
      </c>
      <c r="S9" s="157">
        <f t="shared" si="2"/>
        <v>7</v>
      </c>
      <c r="T9" s="157">
        <f t="shared" si="2"/>
        <v>2</v>
      </c>
      <c r="U9" s="168">
        <f t="shared" si="3"/>
        <v>9</v>
      </c>
      <c r="V9" s="182">
        <f t="shared" si="4"/>
        <v>19</v>
      </c>
      <c r="W9" s="182">
        <f t="shared" si="4"/>
        <v>4</v>
      </c>
      <c r="X9" s="169">
        <f t="shared" si="5"/>
        <v>23</v>
      </c>
      <c r="Y9" s="174">
        <f t="shared" si="6"/>
        <v>23000</v>
      </c>
      <c r="Z9" s="175">
        <f t="shared" si="7"/>
        <v>0</v>
      </c>
      <c r="AA9" s="176">
        <f>Z9*2000</f>
        <v>0</v>
      </c>
      <c r="AB9" s="177">
        <f t="shared" si="8"/>
        <v>8</v>
      </c>
      <c r="AC9" s="160">
        <f t="shared" si="9"/>
        <v>6400</v>
      </c>
      <c r="AD9" s="178">
        <v>3000</v>
      </c>
      <c r="AE9" s="162">
        <f>Y9+AA9+AC9+AD9</f>
        <v>32400</v>
      </c>
      <c r="AF9" s="179" t="s">
        <v>101</v>
      </c>
      <c r="AG9" s="180">
        <v>91000</v>
      </c>
      <c r="AH9" s="165">
        <f>AE9-AG9</f>
        <v>-58600</v>
      </c>
      <c r="AI9" s="131"/>
      <c r="AJ9" s="131"/>
    </row>
    <row r="10" spans="1:36" ht="19.5" customHeight="1">
      <c r="A10" s="142"/>
      <c r="B10" s="343">
        <v>6</v>
      </c>
      <c r="C10" s="344" t="s">
        <v>136</v>
      </c>
      <c r="D10" s="344" t="s">
        <v>137</v>
      </c>
      <c r="E10" s="346">
        <v>2</v>
      </c>
      <c r="F10" s="346">
        <v>2</v>
      </c>
      <c r="G10" s="346">
        <f t="shared" si="0"/>
        <v>4</v>
      </c>
      <c r="H10" s="346">
        <v>4</v>
      </c>
      <c r="I10" s="346">
        <v>4</v>
      </c>
      <c r="J10" s="346">
        <f t="shared" si="1"/>
        <v>8</v>
      </c>
      <c r="K10" s="346">
        <v>0</v>
      </c>
      <c r="L10" s="346">
        <v>0</v>
      </c>
      <c r="M10" s="343">
        <f>L10+K10</f>
        <v>0</v>
      </c>
      <c r="N10" s="350">
        <v>4</v>
      </c>
      <c r="O10" s="59"/>
      <c r="P10" s="166"/>
      <c r="Q10" s="140">
        <f>B10</f>
        <v>6</v>
      </c>
      <c r="R10" s="183"/>
      <c r="S10" s="184">
        <f t="shared" si="2"/>
        <v>2</v>
      </c>
      <c r="T10" s="184">
        <f t="shared" si="2"/>
        <v>2</v>
      </c>
      <c r="U10" s="185">
        <f t="shared" si="3"/>
        <v>4</v>
      </c>
      <c r="V10" s="186">
        <f t="shared" si="4"/>
        <v>4</v>
      </c>
      <c r="W10" s="186">
        <f t="shared" si="4"/>
        <v>4</v>
      </c>
      <c r="X10" s="187">
        <f t="shared" si="5"/>
        <v>8</v>
      </c>
      <c r="Y10" s="174">
        <f t="shared" si="6"/>
        <v>8000</v>
      </c>
      <c r="Z10" s="175">
        <f t="shared" si="7"/>
        <v>0</v>
      </c>
      <c r="AA10" s="176">
        <f>Z10*2000</f>
        <v>0</v>
      </c>
      <c r="AB10" s="177">
        <f t="shared" si="8"/>
        <v>4</v>
      </c>
      <c r="AC10" s="176">
        <f t="shared" si="9"/>
        <v>3200</v>
      </c>
      <c r="AD10" s="178"/>
      <c r="AE10" s="188"/>
      <c r="AF10" s="179"/>
      <c r="AG10" s="180"/>
      <c r="AH10" s="165"/>
      <c r="AI10" s="131"/>
      <c r="AJ10" s="131"/>
    </row>
    <row r="11" spans="1:36" ht="19.5" customHeight="1">
      <c r="A11" s="142" t="s">
        <v>98</v>
      </c>
      <c r="B11" s="343">
        <v>7</v>
      </c>
      <c r="C11" s="344" t="s">
        <v>135</v>
      </c>
      <c r="D11" s="344" t="s">
        <v>186</v>
      </c>
      <c r="E11" s="346">
        <v>6</v>
      </c>
      <c r="F11" s="346">
        <v>3</v>
      </c>
      <c r="G11" s="346">
        <f>E11+F11</f>
        <v>9</v>
      </c>
      <c r="H11" s="347">
        <v>13</v>
      </c>
      <c r="I11" s="346">
        <v>5</v>
      </c>
      <c r="J11" s="346">
        <f>H11+I11</f>
        <v>18</v>
      </c>
      <c r="K11" s="346">
        <v>0</v>
      </c>
      <c r="L11" s="346">
        <v>0</v>
      </c>
      <c r="M11" s="343">
        <f>L11+K11</f>
        <v>0</v>
      </c>
      <c r="N11" s="350">
        <v>8</v>
      </c>
      <c r="O11" s="59"/>
      <c r="P11" s="166"/>
      <c r="Q11" s="140">
        <f t="shared" si="10"/>
        <v>7</v>
      </c>
      <c r="R11" s="189" t="str">
        <f t="shared" si="10"/>
        <v>瀬戸内温泉スイミング</v>
      </c>
      <c r="S11" s="184">
        <f t="shared" si="2"/>
        <v>6</v>
      </c>
      <c r="T11" s="184">
        <f t="shared" si="2"/>
        <v>3</v>
      </c>
      <c r="U11" s="185">
        <f t="shared" si="3"/>
        <v>9</v>
      </c>
      <c r="V11" s="186">
        <f t="shared" si="4"/>
        <v>13</v>
      </c>
      <c r="W11" s="186">
        <f t="shared" si="4"/>
        <v>5</v>
      </c>
      <c r="X11" s="187">
        <f t="shared" si="5"/>
        <v>18</v>
      </c>
      <c r="Y11" s="190">
        <f t="shared" si="6"/>
        <v>18000</v>
      </c>
      <c r="Z11" s="184"/>
      <c r="AA11" s="191"/>
      <c r="AB11" s="192">
        <f t="shared" si="8"/>
        <v>8</v>
      </c>
      <c r="AC11" s="176">
        <f t="shared" si="9"/>
        <v>6400</v>
      </c>
      <c r="AD11" s="193"/>
      <c r="AE11" s="194"/>
      <c r="AF11" s="195"/>
      <c r="AG11" s="196"/>
      <c r="AH11" s="165"/>
      <c r="AI11" s="131"/>
      <c r="AJ11" s="131"/>
    </row>
    <row r="12" spans="1:36" ht="21" customHeight="1">
      <c r="A12" s="142"/>
      <c r="B12" s="343">
        <v>8</v>
      </c>
      <c r="C12" s="344" t="s">
        <v>133</v>
      </c>
      <c r="D12" s="344" t="s">
        <v>134</v>
      </c>
      <c r="E12" s="346">
        <v>2</v>
      </c>
      <c r="F12" s="346">
        <v>2</v>
      </c>
      <c r="G12" s="346">
        <f t="shared" si="0"/>
        <v>4</v>
      </c>
      <c r="H12" s="346">
        <v>4</v>
      </c>
      <c r="I12" s="355">
        <v>4</v>
      </c>
      <c r="J12" s="355">
        <f t="shared" si="1"/>
        <v>8</v>
      </c>
      <c r="K12" s="346">
        <v>0</v>
      </c>
      <c r="L12" s="346">
        <v>0</v>
      </c>
      <c r="M12" s="343">
        <f>L12+K12</f>
        <v>0</v>
      </c>
      <c r="N12" s="350">
        <v>5</v>
      </c>
      <c r="O12" s="59"/>
      <c r="P12" s="166"/>
      <c r="Q12" s="140">
        <f t="shared" si="10"/>
        <v>8</v>
      </c>
      <c r="R12" s="189" t="str">
        <f t="shared" si="10"/>
        <v>エンジョイスポーツＺ－ＵＰ</v>
      </c>
      <c r="S12" s="184">
        <f t="shared" si="2"/>
        <v>2</v>
      </c>
      <c r="T12" s="184">
        <f t="shared" si="2"/>
        <v>2</v>
      </c>
      <c r="U12" s="185">
        <f t="shared" si="3"/>
        <v>4</v>
      </c>
      <c r="V12" s="186">
        <f t="shared" si="4"/>
        <v>4</v>
      </c>
      <c r="W12" s="186">
        <f t="shared" si="4"/>
        <v>4</v>
      </c>
      <c r="X12" s="187">
        <f t="shared" si="5"/>
        <v>8</v>
      </c>
      <c r="Y12" s="190">
        <f t="shared" si="6"/>
        <v>8000</v>
      </c>
      <c r="Z12" s="184"/>
      <c r="AA12" s="191"/>
      <c r="AB12" s="192">
        <f t="shared" si="8"/>
        <v>5</v>
      </c>
      <c r="AC12" s="176">
        <f t="shared" si="9"/>
        <v>4000</v>
      </c>
      <c r="AD12" s="193"/>
      <c r="AE12" s="194"/>
      <c r="AF12" s="195"/>
      <c r="AG12" s="196"/>
      <c r="AH12" s="165"/>
      <c r="AI12" s="131"/>
      <c r="AJ12" s="131"/>
    </row>
    <row r="13" spans="1:36" ht="19.5" customHeight="1" thickBot="1">
      <c r="A13" s="143"/>
      <c r="B13" s="212">
        <v>9</v>
      </c>
      <c r="C13" s="225" t="s">
        <v>216</v>
      </c>
      <c r="D13" s="225" t="s">
        <v>217</v>
      </c>
      <c r="E13" s="304">
        <v>3</v>
      </c>
      <c r="F13" s="304">
        <v>1</v>
      </c>
      <c r="G13" s="304">
        <f t="shared" si="0"/>
        <v>4</v>
      </c>
      <c r="H13" s="304">
        <v>8</v>
      </c>
      <c r="I13" s="304">
        <v>3</v>
      </c>
      <c r="J13" s="304">
        <f t="shared" si="1"/>
        <v>11</v>
      </c>
      <c r="K13" s="304">
        <v>0</v>
      </c>
      <c r="L13" s="304">
        <v>0</v>
      </c>
      <c r="M13" s="212">
        <v>0</v>
      </c>
      <c r="N13" s="352">
        <v>4</v>
      </c>
      <c r="O13" s="59"/>
      <c r="P13" s="166"/>
      <c r="Q13" s="140">
        <f t="shared" si="10"/>
        <v>9</v>
      </c>
      <c r="R13" s="189" t="str">
        <f t="shared" si="10"/>
        <v>しまなみスイムチーム</v>
      </c>
      <c r="S13" s="184">
        <f t="shared" si="2"/>
        <v>3</v>
      </c>
      <c r="T13" s="184">
        <f t="shared" si="2"/>
        <v>1</v>
      </c>
      <c r="U13" s="185">
        <f t="shared" si="3"/>
        <v>4</v>
      </c>
      <c r="V13" s="186">
        <f t="shared" si="4"/>
        <v>8</v>
      </c>
      <c r="W13" s="186">
        <f t="shared" si="4"/>
        <v>3</v>
      </c>
      <c r="X13" s="187">
        <f t="shared" si="5"/>
        <v>11</v>
      </c>
      <c r="Y13" s="190">
        <f t="shared" si="6"/>
        <v>11000</v>
      </c>
      <c r="Z13" s="184"/>
      <c r="AA13" s="191"/>
      <c r="AB13" s="192">
        <f t="shared" si="8"/>
        <v>4</v>
      </c>
      <c r="AC13" s="176">
        <f t="shared" si="9"/>
        <v>3200</v>
      </c>
      <c r="AD13" s="193"/>
      <c r="AE13" s="194"/>
      <c r="AF13" s="195"/>
      <c r="AG13" s="196"/>
      <c r="AH13" s="165"/>
      <c r="AI13" s="131"/>
      <c r="AJ13" s="131"/>
    </row>
    <row r="14" spans="1:36" ht="19.5" customHeight="1">
      <c r="A14" s="141"/>
      <c r="B14" s="340">
        <v>10</v>
      </c>
      <c r="C14" s="341" t="s">
        <v>75</v>
      </c>
      <c r="D14" s="341" t="s">
        <v>76</v>
      </c>
      <c r="E14" s="342">
        <v>11</v>
      </c>
      <c r="F14" s="342">
        <v>13</v>
      </c>
      <c r="G14" s="342">
        <f t="shared" si="0"/>
        <v>24</v>
      </c>
      <c r="H14" s="342">
        <v>27</v>
      </c>
      <c r="I14" s="342">
        <v>27</v>
      </c>
      <c r="J14" s="342">
        <f t="shared" si="1"/>
        <v>54</v>
      </c>
      <c r="K14" s="342">
        <v>0</v>
      </c>
      <c r="L14" s="342">
        <v>0</v>
      </c>
      <c r="M14" s="340">
        <f>K14+L14</f>
        <v>0</v>
      </c>
      <c r="N14" s="349">
        <v>21</v>
      </c>
      <c r="O14" s="59"/>
      <c r="P14" s="149">
        <f t="shared" si="10"/>
        <v>0</v>
      </c>
      <c r="Q14" s="146">
        <f t="shared" si="10"/>
        <v>10</v>
      </c>
      <c r="R14" s="197" t="str">
        <f t="shared" si="10"/>
        <v>五百木スイミングクラブ</v>
      </c>
      <c r="S14" s="198">
        <f t="shared" si="2"/>
        <v>11</v>
      </c>
      <c r="T14" s="198">
        <f t="shared" si="2"/>
        <v>13</v>
      </c>
      <c r="U14" s="199">
        <f t="shared" si="3"/>
        <v>24</v>
      </c>
      <c r="V14" s="200">
        <f t="shared" si="4"/>
        <v>27</v>
      </c>
      <c r="W14" s="200">
        <f t="shared" si="4"/>
        <v>27</v>
      </c>
      <c r="X14" s="201">
        <f t="shared" si="5"/>
        <v>54</v>
      </c>
      <c r="Y14" s="202">
        <f t="shared" si="6"/>
        <v>54000</v>
      </c>
      <c r="Z14" s="198">
        <f t="shared" si="7"/>
        <v>0</v>
      </c>
      <c r="AA14" s="158">
        <f aca="true" t="shared" si="11" ref="AA14:AA23">Z14*2000</f>
        <v>0</v>
      </c>
      <c r="AB14" s="203">
        <f t="shared" si="8"/>
        <v>21</v>
      </c>
      <c r="AC14" s="160">
        <f t="shared" si="9"/>
        <v>16800</v>
      </c>
      <c r="AD14" s="204">
        <v>3000</v>
      </c>
      <c r="AE14" s="205">
        <f>Y14+AA14+AC14+AD14</f>
        <v>73800</v>
      </c>
      <c r="AF14" s="163" t="s">
        <v>109</v>
      </c>
      <c r="AG14" s="206">
        <v>111000</v>
      </c>
      <c r="AH14" s="165">
        <f>AE14-AG14</f>
        <v>-37200</v>
      </c>
      <c r="AI14" s="131"/>
      <c r="AJ14" s="131"/>
    </row>
    <row r="15" spans="1:36" ht="19.5" customHeight="1">
      <c r="A15" s="142" t="s">
        <v>141</v>
      </c>
      <c r="B15" s="343">
        <v>11</v>
      </c>
      <c r="C15" s="348" t="s">
        <v>77</v>
      </c>
      <c r="D15" s="344" t="s">
        <v>78</v>
      </c>
      <c r="E15" s="346">
        <v>5</v>
      </c>
      <c r="F15" s="346">
        <v>3</v>
      </c>
      <c r="G15" s="346">
        <f t="shared" si="0"/>
        <v>8</v>
      </c>
      <c r="H15" s="346">
        <v>10</v>
      </c>
      <c r="I15" s="346">
        <v>7</v>
      </c>
      <c r="J15" s="346">
        <f t="shared" si="1"/>
        <v>17</v>
      </c>
      <c r="K15" s="346">
        <v>0</v>
      </c>
      <c r="L15" s="346">
        <v>0</v>
      </c>
      <c r="M15" s="343">
        <f>L15+K15</f>
        <v>0</v>
      </c>
      <c r="N15" s="350">
        <v>8</v>
      </c>
      <c r="O15" s="59"/>
      <c r="P15" s="166" t="str">
        <f t="shared" si="10"/>
        <v>　</v>
      </c>
      <c r="Q15" s="167">
        <f t="shared" si="10"/>
        <v>11</v>
      </c>
      <c r="R15" s="207" t="str">
        <f t="shared" si="10"/>
        <v>アズサスポーツ松山</v>
      </c>
      <c r="S15" s="152">
        <f>E15</f>
        <v>5</v>
      </c>
      <c r="T15" s="152">
        <f>F15</f>
        <v>3</v>
      </c>
      <c r="U15" s="168">
        <f t="shared" si="3"/>
        <v>8</v>
      </c>
      <c r="V15" s="154">
        <f>H15</f>
        <v>10</v>
      </c>
      <c r="W15" s="154">
        <f>I15</f>
        <v>7</v>
      </c>
      <c r="X15" s="169">
        <f t="shared" si="5"/>
        <v>17</v>
      </c>
      <c r="Y15" s="170">
        <f>X15*1000</f>
        <v>17000</v>
      </c>
      <c r="Z15" s="157">
        <f t="shared" si="7"/>
        <v>0</v>
      </c>
      <c r="AA15" s="160">
        <f t="shared" si="11"/>
        <v>0</v>
      </c>
      <c r="AB15" s="159">
        <f t="shared" si="8"/>
        <v>8</v>
      </c>
      <c r="AC15" s="160">
        <f t="shared" si="9"/>
        <v>6400</v>
      </c>
      <c r="AD15" s="171">
        <v>3000</v>
      </c>
      <c r="AE15" s="162">
        <f>Y15+AA15+AC15+AD15</f>
        <v>26400</v>
      </c>
      <c r="AF15" s="172" t="s">
        <v>120</v>
      </c>
      <c r="AG15" s="173">
        <v>72200</v>
      </c>
      <c r="AH15" s="165">
        <f>AE15-AG15</f>
        <v>-45800</v>
      </c>
      <c r="AI15" s="131"/>
      <c r="AJ15" s="131"/>
    </row>
    <row r="16" spans="1:42" ht="19.5" customHeight="1">
      <c r="A16" s="142" t="s">
        <v>142</v>
      </c>
      <c r="B16" s="343">
        <v>12</v>
      </c>
      <c r="C16" s="344" t="s">
        <v>80</v>
      </c>
      <c r="D16" s="344" t="s">
        <v>81</v>
      </c>
      <c r="E16" s="346">
        <v>9</v>
      </c>
      <c r="F16" s="346">
        <v>7</v>
      </c>
      <c r="G16" s="346">
        <f t="shared" si="0"/>
        <v>16</v>
      </c>
      <c r="H16" s="346">
        <v>17</v>
      </c>
      <c r="I16" s="346">
        <v>15</v>
      </c>
      <c r="J16" s="346">
        <f t="shared" si="1"/>
        <v>32</v>
      </c>
      <c r="K16" s="346">
        <v>0</v>
      </c>
      <c r="L16" s="346">
        <v>0</v>
      </c>
      <c r="M16" s="343">
        <f>K16+L16</f>
        <v>0</v>
      </c>
      <c r="N16" s="350">
        <v>12</v>
      </c>
      <c r="O16" s="59"/>
      <c r="P16" s="166" t="str">
        <f t="shared" si="10"/>
        <v>中</v>
      </c>
      <c r="Q16" s="167">
        <f t="shared" si="10"/>
        <v>12</v>
      </c>
      <c r="R16" s="207" t="str">
        <f t="shared" si="10"/>
        <v>南海ドルフィンクラブ</v>
      </c>
      <c r="S16" s="152">
        <f t="shared" si="2"/>
        <v>9</v>
      </c>
      <c r="T16" s="152">
        <f t="shared" si="2"/>
        <v>7</v>
      </c>
      <c r="U16" s="168">
        <f t="shared" si="3"/>
        <v>16</v>
      </c>
      <c r="V16" s="154">
        <f t="shared" si="4"/>
        <v>17</v>
      </c>
      <c r="W16" s="154">
        <f t="shared" si="4"/>
        <v>15</v>
      </c>
      <c r="X16" s="169">
        <f t="shared" si="5"/>
        <v>32</v>
      </c>
      <c r="Y16" s="170">
        <f t="shared" si="6"/>
        <v>32000</v>
      </c>
      <c r="Z16" s="157">
        <f t="shared" si="7"/>
        <v>0</v>
      </c>
      <c r="AA16" s="160">
        <f t="shared" si="11"/>
        <v>0</v>
      </c>
      <c r="AB16" s="159">
        <f t="shared" si="8"/>
        <v>12</v>
      </c>
      <c r="AC16" s="160">
        <f t="shared" si="9"/>
        <v>9600</v>
      </c>
      <c r="AD16" s="171">
        <v>3000</v>
      </c>
      <c r="AE16" s="162">
        <f>Y16+AA16+AC16+AD16</f>
        <v>44600</v>
      </c>
      <c r="AF16" s="172" t="s">
        <v>82</v>
      </c>
      <c r="AG16" s="173"/>
      <c r="AH16" s="165">
        <f>AE16-AG16</f>
        <v>44600</v>
      </c>
      <c r="AI16" s="131"/>
      <c r="AJ16" s="131"/>
      <c r="AP16" s="65"/>
    </row>
    <row r="17" spans="1:36" ht="19.5" customHeight="1">
      <c r="A17" s="142"/>
      <c r="B17" s="343">
        <v>13</v>
      </c>
      <c r="C17" s="344" t="s">
        <v>121</v>
      </c>
      <c r="D17" s="344" t="s">
        <v>84</v>
      </c>
      <c r="E17" s="346">
        <v>4</v>
      </c>
      <c r="F17" s="346">
        <v>4</v>
      </c>
      <c r="G17" s="346">
        <f t="shared" si="0"/>
        <v>8</v>
      </c>
      <c r="H17" s="346">
        <v>8</v>
      </c>
      <c r="I17" s="346">
        <v>8</v>
      </c>
      <c r="J17" s="346">
        <f t="shared" si="1"/>
        <v>16</v>
      </c>
      <c r="K17" s="346">
        <v>0</v>
      </c>
      <c r="L17" s="346">
        <v>0</v>
      </c>
      <c r="M17" s="343">
        <f>K17+L17</f>
        <v>0</v>
      </c>
      <c r="N17" s="350">
        <v>7</v>
      </c>
      <c r="O17" s="59"/>
      <c r="P17" s="166">
        <f t="shared" si="10"/>
        <v>0</v>
      </c>
      <c r="Q17" s="167">
        <f t="shared" si="10"/>
        <v>13</v>
      </c>
      <c r="R17" s="207" t="str">
        <f t="shared" si="10"/>
        <v>石原スポーツクラブ</v>
      </c>
      <c r="S17" s="152">
        <f t="shared" si="2"/>
        <v>4</v>
      </c>
      <c r="T17" s="152">
        <f t="shared" si="2"/>
        <v>4</v>
      </c>
      <c r="U17" s="168">
        <f t="shared" si="3"/>
        <v>8</v>
      </c>
      <c r="V17" s="154">
        <f t="shared" si="4"/>
        <v>8</v>
      </c>
      <c r="W17" s="154">
        <f t="shared" si="4"/>
        <v>8</v>
      </c>
      <c r="X17" s="169">
        <f t="shared" si="5"/>
        <v>16</v>
      </c>
      <c r="Y17" s="170">
        <f t="shared" si="6"/>
        <v>16000</v>
      </c>
      <c r="Z17" s="157">
        <f t="shared" si="7"/>
        <v>0</v>
      </c>
      <c r="AA17" s="160">
        <f t="shared" si="11"/>
        <v>0</v>
      </c>
      <c r="AB17" s="159">
        <f t="shared" si="8"/>
        <v>7</v>
      </c>
      <c r="AC17" s="160">
        <f t="shared" si="9"/>
        <v>5600</v>
      </c>
      <c r="AD17" s="171">
        <v>3000</v>
      </c>
      <c r="AE17" s="162">
        <f>Y17+AA17+AC17+AD17</f>
        <v>24600</v>
      </c>
      <c r="AF17" s="172" t="s">
        <v>85</v>
      </c>
      <c r="AG17" s="173">
        <v>106600</v>
      </c>
      <c r="AH17" s="165">
        <f>AE17-AG17</f>
        <v>-82000</v>
      </c>
      <c r="AI17" s="131"/>
      <c r="AJ17" s="131"/>
    </row>
    <row r="18" spans="1:36" ht="19.5" customHeight="1">
      <c r="A18" s="142"/>
      <c r="B18" s="343">
        <v>14</v>
      </c>
      <c r="C18" s="344" t="s">
        <v>123</v>
      </c>
      <c r="D18" s="344" t="s">
        <v>100</v>
      </c>
      <c r="E18" s="346">
        <v>19</v>
      </c>
      <c r="F18" s="346">
        <v>13</v>
      </c>
      <c r="G18" s="346">
        <f t="shared" si="0"/>
        <v>32</v>
      </c>
      <c r="H18" s="346">
        <v>41</v>
      </c>
      <c r="I18" s="346">
        <v>31</v>
      </c>
      <c r="J18" s="346">
        <f t="shared" si="1"/>
        <v>72</v>
      </c>
      <c r="K18" s="346">
        <v>0</v>
      </c>
      <c r="L18" s="346">
        <v>0</v>
      </c>
      <c r="M18" s="343">
        <f>L18+K18</f>
        <v>0</v>
      </c>
      <c r="N18" s="350">
        <v>32</v>
      </c>
      <c r="O18" s="59"/>
      <c r="P18" s="166">
        <f>A18</f>
        <v>0</v>
      </c>
      <c r="Q18" s="140">
        <f>B18</f>
        <v>14</v>
      </c>
      <c r="R18" s="208" t="str">
        <f t="shared" si="10"/>
        <v>フィッタキッズスクール松山</v>
      </c>
      <c r="S18" s="184">
        <f aca="true" t="shared" si="12" ref="S18:T23">E18</f>
        <v>19</v>
      </c>
      <c r="T18" s="184">
        <f t="shared" si="12"/>
        <v>13</v>
      </c>
      <c r="U18" s="209">
        <f t="shared" si="3"/>
        <v>32</v>
      </c>
      <c r="V18" s="186">
        <f aca="true" t="shared" si="13" ref="V18:W23">H18</f>
        <v>41</v>
      </c>
      <c r="W18" s="186">
        <f t="shared" si="13"/>
        <v>31</v>
      </c>
      <c r="X18" s="210">
        <f t="shared" si="5"/>
        <v>72</v>
      </c>
      <c r="Y18" s="174">
        <f aca="true" t="shared" si="14" ref="Y18:Y23">X18*1000</f>
        <v>72000</v>
      </c>
      <c r="Z18" s="175">
        <f t="shared" si="7"/>
        <v>0</v>
      </c>
      <c r="AA18" s="176">
        <f t="shared" si="11"/>
        <v>0</v>
      </c>
      <c r="AB18" s="177">
        <f t="shared" si="8"/>
        <v>32</v>
      </c>
      <c r="AC18" s="176">
        <f t="shared" si="9"/>
        <v>25600</v>
      </c>
      <c r="AD18" s="178">
        <v>3000</v>
      </c>
      <c r="AE18" s="188">
        <f>Y18+AA18+AC18+AD18</f>
        <v>100600</v>
      </c>
      <c r="AF18" s="179"/>
      <c r="AG18" s="180"/>
      <c r="AH18" s="165">
        <f>AE18-AG18</f>
        <v>100600</v>
      </c>
      <c r="AI18" s="131"/>
      <c r="AJ18" s="131"/>
    </row>
    <row r="19" spans="1:36" ht="19.5" customHeight="1">
      <c r="A19" s="142"/>
      <c r="B19" s="343">
        <v>15</v>
      </c>
      <c r="C19" s="344" t="s">
        <v>128</v>
      </c>
      <c r="D19" s="344" t="s">
        <v>164</v>
      </c>
      <c r="E19" s="346">
        <v>13</v>
      </c>
      <c r="F19" s="346">
        <v>14</v>
      </c>
      <c r="G19" s="346">
        <f t="shared" si="0"/>
        <v>27</v>
      </c>
      <c r="H19" s="346">
        <v>29</v>
      </c>
      <c r="I19" s="346">
        <v>32</v>
      </c>
      <c r="J19" s="346">
        <f t="shared" si="1"/>
        <v>61</v>
      </c>
      <c r="K19" s="346">
        <v>0</v>
      </c>
      <c r="L19" s="346">
        <v>0</v>
      </c>
      <c r="M19" s="343">
        <f>K19+L19</f>
        <v>0</v>
      </c>
      <c r="N19" s="350">
        <v>25</v>
      </c>
      <c r="O19" s="59"/>
      <c r="P19" s="166"/>
      <c r="Q19" s="140"/>
      <c r="R19" s="189"/>
      <c r="S19" s="184">
        <f t="shared" si="12"/>
        <v>13</v>
      </c>
      <c r="T19" s="184">
        <f t="shared" si="12"/>
        <v>14</v>
      </c>
      <c r="U19" s="185">
        <f t="shared" si="3"/>
        <v>27</v>
      </c>
      <c r="V19" s="186">
        <f t="shared" si="13"/>
        <v>29</v>
      </c>
      <c r="W19" s="186">
        <f t="shared" si="13"/>
        <v>32</v>
      </c>
      <c r="X19" s="187">
        <f t="shared" si="5"/>
        <v>61</v>
      </c>
      <c r="Y19" s="190">
        <f t="shared" si="14"/>
        <v>61000</v>
      </c>
      <c r="Z19" s="184">
        <f t="shared" si="7"/>
        <v>0</v>
      </c>
      <c r="AA19" s="191">
        <f t="shared" si="11"/>
        <v>0</v>
      </c>
      <c r="AB19" s="192"/>
      <c r="AC19" s="191"/>
      <c r="AD19" s="193"/>
      <c r="AE19" s="194"/>
      <c r="AF19" s="195"/>
      <c r="AG19" s="196"/>
      <c r="AH19" s="165"/>
      <c r="AI19" s="131"/>
      <c r="AJ19" s="131"/>
    </row>
    <row r="20" spans="1:36" ht="19.5" customHeight="1">
      <c r="A20" s="142"/>
      <c r="B20" s="343">
        <v>16</v>
      </c>
      <c r="C20" s="344" t="s">
        <v>146</v>
      </c>
      <c r="D20" s="344" t="s">
        <v>147</v>
      </c>
      <c r="E20" s="346">
        <v>9</v>
      </c>
      <c r="F20" s="346">
        <v>10</v>
      </c>
      <c r="G20" s="346">
        <f t="shared" si="0"/>
        <v>19</v>
      </c>
      <c r="H20" s="346">
        <v>21</v>
      </c>
      <c r="I20" s="346">
        <v>24</v>
      </c>
      <c r="J20" s="346">
        <f t="shared" si="1"/>
        <v>45</v>
      </c>
      <c r="K20" s="346">
        <v>0</v>
      </c>
      <c r="L20" s="346">
        <v>0</v>
      </c>
      <c r="M20" s="343">
        <f>L20+K20</f>
        <v>0</v>
      </c>
      <c r="N20" s="350">
        <v>18</v>
      </c>
      <c r="O20" s="59"/>
      <c r="P20" s="166"/>
      <c r="Q20" s="140"/>
      <c r="R20" s="189"/>
      <c r="S20" s="184">
        <f t="shared" si="12"/>
        <v>9</v>
      </c>
      <c r="T20" s="184">
        <f t="shared" si="12"/>
        <v>10</v>
      </c>
      <c r="U20" s="185">
        <f t="shared" si="3"/>
        <v>19</v>
      </c>
      <c r="V20" s="186">
        <f t="shared" si="13"/>
        <v>21</v>
      </c>
      <c r="W20" s="186">
        <f t="shared" si="13"/>
        <v>24</v>
      </c>
      <c r="X20" s="187">
        <f t="shared" si="5"/>
        <v>45</v>
      </c>
      <c r="Y20" s="190">
        <f t="shared" si="14"/>
        <v>45000</v>
      </c>
      <c r="Z20" s="184">
        <f t="shared" si="7"/>
        <v>0</v>
      </c>
      <c r="AA20" s="191">
        <f t="shared" si="11"/>
        <v>0</v>
      </c>
      <c r="AB20" s="192"/>
      <c r="AC20" s="191"/>
      <c r="AD20" s="193"/>
      <c r="AE20" s="194"/>
      <c r="AF20" s="195"/>
      <c r="AG20" s="196"/>
      <c r="AH20" s="165"/>
      <c r="AI20" s="131"/>
      <c r="AJ20" s="131"/>
    </row>
    <row r="21" spans="1:36" ht="19.5" customHeight="1">
      <c r="A21" s="142" t="s">
        <v>98</v>
      </c>
      <c r="B21" s="343">
        <v>17</v>
      </c>
      <c r="C21" s="344" t="s">
        <v>167</v>
      </c>
      <c r="D21" s="344" t="s">
        <v>168</v>
      </c>
      <c r="E21" s="346">
        <v>1</v>
      </c>
      <c r="F21" s="346">
        <v>0</v>
      </c>
      <c r="G21" s="346">
        <f t="shared" si="0"/>
        <v>1</v>
      </c>
      <c r="H21" s="346">
        <v>3</v>
      </c>
      <c r="I21" s="346">
        <v>0</v>
      </c>
      <c r="J21" s="346">
        <f t="shared" si="1"/>
        <v>3</v>
      </c>
      <c r="K21" s="346">
        <v>0</v>
      </c>
      <c r="L21" s="346">
        <v>0</v>
      </c>
      <c r="M21" s="343">
        <v>0</v>
      </c>
      <c r="N21" s="350">
        <v>1</v>
      </c>
      <c r="O21" s="59"/>
      <c r="P21" s="166"/>
      <c r="Q21" s="140"/>
      <c r="R21" s="189"/>
      <c r="S21" s="184">
        <f t="shared" si="12"/>
        <v>1</v>
      </c>
      <c r="T21" s="184">
        <f t="shared" si="12"/>
        <v>0</v>
      </c>
      <c r="U21" s="185">
        <f t="shared" si="3"/>
        <v>1</v>
      </c>
      <c r="V21" s="186">
        <f t="shared" si="13"/>
        <v>3</v>
      </c>
      <c r="W21" s="186">
        <f t="shared" si="13"/>
        <v>0</v>
      </c>
      <c r="X21" s="187">
        <f t="shared" si="5"/>
        <v>3</v>
      </c>
      <c r="Y21" s="190">
        <f t="shared" si="14"/>
        <v>3000</v>
      </c>
      <c r="Z21" s="184">
        <f t="shared" si="7"/>
        <v>0</v>
      </c>
      <c r="AA21" s="191">
        <f t="shared" si="11"/>
        <v>0</v>
      </c>
      <c r="AB21" s="192"/>
      <c r="AC21" s="191"/>
      <c r="AD21" s="193"/>
      <c r="AE21" s="194"/>
      <c r="AF21" s="195"/>
      <c r="AG21" s="196"/>
      <c r="AH21" s="165"/>
      <c r="AI21" s="131"/>
      <c r="AJ21" s="131"/>
    </row>
    <row r="22" spans="1:36" ht="19.5" customHeight="1">
      <c r="A22" s="142"/>
      <c r="B22" s="343">
        <v>18</v>
      </c>
      <c r="C22" s="344" t="s">
        <v>169</v>
      </c>
      <c r="D22" s="344" t="s">
        <v>170</v>
      </c>
      <c r="E22" s="346">
        <v>0</v>
      </c>
      <c r="F22" s="346">
        <v>2</v>
      </c>
      <c r="G22" s="346">
        <f t="shared" si="0"/>
        <v>2</v>
      </c>
      <c r="H22" s="346">
        <v>0</v>
      </c>
      <c r="I22" s="346">
        <v>4</v>
      </c>
      <c r="J22" s="346">
        <f t="shared" si="1"/>
        <v>4</v>
      </c>
      <c r="K22" s="346">
        <v>0</v>
      </c>
      <c r="L22" s="346">
        <v>0</v>
      </c>
      <c r="M22" s="343">
        <v>0</v>
      </c>
      <c r="N22" s="350">
        <v>2</v>
      </c>
      <c r="O22" s="59"/>
      <c r="P22" s="166"/>
      <c r="Q22" s="140"/>
      <c r="R22" s="189"/>
      <c r="S22" s="184">
        <f t="shared" si="12"/>
        <v>0</v>
      </c>
      <c r="T22" s="184">
        <f t="shared" si="12"/>
        <v>2</v>
      </c>
      <c r="U22" s="185">
        <f t="shared" si="3"/>
        <v>2</v>
      </c>
      <c r="V22" s="186">
        <f t="shared" si="13"/>
        <v>0</v>
      </c>
      <c r="W22" s="186">
        <f t="shared" si="13"/>
        <v>4</v>
      </c>
      <c r="X22" s="187">
        <f t="shared" si="5"/>
        <v>4</v>
      </c>
      <c r="Y22" s="190">
        <f t="shared" si="14"/>
        <v>4000</v>
      </c>
      <c r="Z22" s="184">
        <f t="shared" si="7"/>
        <v>0</v>
      </c>
      <c r="AA22" s="191">
        <f t="shared" si="11"/>
        <v>0</v>
      </c>
      <c r="AB22" s="192"/>
      <c r="AC22" s="191"/>
      <c r="AD22" s="193"/>
      <c r="AE22" s="194"/>
      <c r="AF22" s="195"/>
      <c r="AG22" s="196"/>
      <c r="AH22" s="165"/>
      <c r="AI22" s="131"/>
      <c r="AJ22" s="131"/>
    </row>
    <row r="23" spans="1:36" ht="19.5" customHeight="1" thickBot="1">
      <c r="A23" s="143"/>
      <c r="B23" s="212">
        <v>19</v>
      </c>
      <c r="C23" s="225" t="s">
        <v>219</v>
      </c>
      <c r="D23" s="225" t="s">
        <v>218</v>
      </c>
      <c r="E23" s="304">
        <v>4</v>
      </c>
      <c r="F23" s="304">
        <v>6</v>
      </c>
      <c r="G23" s="304">
        <f t="shared" si="0"/>
        <v>10</v>
      </c>
      <c r="H23" s="304">
        <v>8</v>
      </c>
      <c r="I23" s="304">
        <v>14</v>
      </c>
      <c r="J23" s="304">
        <f t="shared" si="1"/>
        <v>22</v>
      </c>
      <c r="K23" s="304">
        <v>0</v>
      </c>
      <c r="L23" s="304">
        <v>0</v>
      </c>
      <c r="M23" s="212">
        <v>0</v>
      </c>
      <c r="N23" s="352">
        <v>9</v>
      </c>
      <c r="O23" s="59"/>
      <c r="P23" s="166"/>
      <c r="Q23" s="140"/>
      <c r="R23" s="189"/>
      <c r="S23" s="184">
        <f t="shared" si="12"/>
        <v>4</v>
      </c>
      <c r="T23" s="184">
        <f t="shared" si="12"/>
        <v>6</v>
      </c>
      <c r="U23" s="185">
        <f t="shared" si="3"/>
        <v>10</v>
      </c>
      <c r="V23" s="186">
        <f t="shared" si="13"/>
        <v>8</v>
      </c>
      <c r="W23" s="186">
        <f t="shared" si="13"/>
        <v>14</v>
      </c>
      <c r="X23" s="187">
        <f t="shared" si="5"/>
        <v>22</v>
      </c>
      <c r="Y23" s="190">
        <f t="shared" si="14"/>
        <v>22000</v>
      </c>
      <c r="Z23" s="184">
        <f t="shared" si="7"/>
        <v>0</v>
      </c>
      <c r="AA23" s="191">
        <f t="shared" si="11"/>
        <v>0</v>
      </c>
      <c r="AB23" s="192"/>
      <c r="AC23" s="191"/>
      <c r="AD23" s="193"/>
      <c r="AE23" s="194"/>
      <c r="AF23" s="195"/>
      <c r="AG23" s="196"/>
      <c r="AH23" s="165"/>
      <c r="AI23" s="131"/>
      <c r="AJ23" s="131"/>
    </row>
    <row r="24" spans="1:36" ht="19.5" customHeight="1">
      <c r="A24" s="353" t="s">
        <v>141</v>
      </c>
      <c r="B24" s="146">
        <v>20</v>
      </c>
      <c r="C24" s="341" t="s">
        <v>89</v>
      </c>
      <c r="D24" s="341" t="s">
        <v>90</v>
      </c>
      <c r="E24" s="342">
        <v>7</v>
      </c>
      <c r="F24" s="342">
        <v>3</v>
      </c>
      <c r="G24" s="342">
        <f t="shared" si="0"/>
        <v>10</v>
      </c>
      <c r="H24" s="342">
        <v>19</v>
      </c>
      <c r="I24" s="342">
        <v>8</v>
      </c>
      <c r="J24" s="342">
        <f t="shared" si="1"/>
        <v>27</v>
      </c>
      <c r="K24" s="342">
        <v>0</v>
      </c>
      <c r="L24" s="342">
        <v>0</v>
      </c>
      <c r="M24" s="357">
        <v>0</v>
      </c>
      <c r="N24" s="349">
        <v>9</v>
      </c>
      <c r="O24" s="59"/>
      <c r="P24" s="166" t="str">
        <f t="shared" si="10"/>
        <v>　</v>
      </c>
      <c r="Q24" s="150">
        <f t="shared" si="10"/>
        <v>20</v>
      </c>
      <c r="R24" s="207" t="str">
        <f t="shared" si="10"/>
        <v>リー・ステーション</v>
      </c>
      <c r="S24" s="152">
        <f t="shared" si="2"/>
        <v>7</v>
      </c>
      <c r="T24" s="152">
        <f t="shared" si="2"/>
        <v>3</v>
      </c>
      <c r="U24" s="168">
        <f t="shared" si="3"/>
        <v>10</v>
      </c>
      <c r="V24" s="154">
        <f t="shared" si="4"/>
        <v>19</v>
      </c>
      <c r="W24" s="154">
        <f t="shared" si="4"/>
        <v>8</v>
      </c>
      <c r="X24" s="169">
        <f t="shared" si="5"/>
        <v>27</v>
      </c>
      <c r="Y24" s="170">
        <f t="shared" si="6"/>
        <v>27000</v>
      </c>
      <c r="Z24" s="157">
        <f t="shared" si="7"/>
        <v>0</v>
      </c>
      <c r="AA24" s="160">
        <f>Z24*2000</f>
        <v>0</v>
      </c>
      <c r="AB24" s="159">
        <f t="shared" si="8"/>
        <v>9</v>
      </c>
      <c r="AC24" s="160">
        <f t="shared" si="9"/>
        <v>7200</v>
      </c>
      <c r="AD24" s="171">
        <v>3000</v>
      </c>
      <c r="AE24" s="162">
        <f>Y24+AA24+AC24+AD24</f>
        <v>37200</v>
      </c>
      <c r="AF24" s="179" t="s">
        <v>91</v>
      </c>
      <c r="AG24" s="173">
        <v>49000</v>
      </c>
      <c r="AH24" s="165">
        <f>AE24-AG24</f>
        <v>-11800</v>
      </c>
      <c r="AI24" s="131"/>
      <c r="AJ24" s="131"/>
    </row>
    <row r="25" spans="1:36" ht="19.5" customHeight="1">
      <c r="A25" s="142" t="s">
        <v>143</v>
      </c>
      <c r="B25" s="147">
        <v>21</v>
      </c>
      <c r="C25" s="344" t="s">
        <v>86</v>
      </c>
      <c r="D25" s="344" t="s">
        <v>87</v>
      </c>
      <c r="E25" s="346">
        <v>10</v>
      </c>
      <c r="F25" s="346">
        <v>7</v>
      </c>
      <c r="G25" s="346">
        <f t="shared" si="0"/>
        <v>17</v>
      </c>
      <c r="H25" s="346">
        <v>23</v>
      </c>
      <c r="I25" s="346">
        <v>18</v>
      </c>
      <c r="J25" s="346">
        <f t="shared" si="1"/>
        <v>41</v>
      </c>
      <c r="K25" s="346">
        <v>0</v>
      </c>
      <c r="L25" s="346">
        <v>0</v>
      </c>
      <c r="M25" s="358">
        <f>K25+L25</f>
        <v>0</v>
      </c>
      <c r="N25" s="350">
        <v>11</v>
      </c>
      <c r="O25" s="59"/>
      <c r="P25" s="166" t="str">
        <f t="shared" si="10"/>
        <v>南</v>
      </c>
      <c r="Q25" s="150">
        <f t="shared" si="10"/>
        <v>21</v>
      </c>
      <c r="R25" s="207" t="str">
        <f t="shared" si="10"/>
        <v>八幡浜市民スポーツセンター</v>
      </c>
      <c r="S25" s="152">
        <f>E25</f>
        <v>10</v>
      </c>
      <c r="T25" s="152">
        <f>F25</f>
        <v>7</v>
      </c>
      <c r="U25" s="168">
        <f t="shared" si="3"/>
        <v>17</v>
      </c>
      <c r="V25" s="154">
        <f>H25</f>
        <v>23</v>
      </c>
      <c r="W25" s="154">
        <f>I25</f>
        <v>18</v>
      </c>
      <c r="X25" s="169">
        <f t="shared" si="5"/>
        <v>41</v>
      </c>
      <c r="Y25" s="170">
        <f t="shared" si="6"/>
        <v>41000</v>
      </c>
      <c r="Z25" s="157">
        <f t="shared" si="7"/>
        <v>0</v>
      </c>
      <c r="AA25" s="160">
        <f>Z25*2000</f>
        <v>0</v>
      </c>
      <c r="AB25" s="159">
        <f t="shared" si="8"/>
        <v>11</v>
      </c>
      <c r="AC25" s="160">
        <f t="shared" si="9"/>
        <v>8800</v>
      </c>
      <c r="AD25" s="171">
        <v>3000</v>
      </c>
      <c r="AE25" s="162">
        <f>Y25+AA25+AC25+AD25</f>
        <v>52800</v>
      </c>
      <c r="AF25" s="179" t="s">
        <v>88</v>
      </c>
      <c r="AG25" s="173">
        <v>98600</v>
      </c>
      <c r="AH25" s="165">
        <f>AE25-AG25</f>
        <v>-45800</v>
      </c>
      <c r="AI25" s="131"/>
      <c r="AJ25" s="131"/>
    </row>
    <row r="26" spans="1:36" ht="19.5" customHeight="1" thickBot="1">
      <c r="A26" s="142"/>
      <c r="B26" s="147">
        <v>22</v>
      </c>
      <c r="C26" s="344" t="s">
        <v>132</v>
      </c>
      <c r="D26" s="344" t="s">
        <v>132</v>
      </c>
      <c r="E26" s="346">
        <v>3</v>
      </c>
      <c r="F26" s="346">
        <v>0</v>
      </c>
      <c r="G26" s="346">
        <f t="shared" si="0"/>
        <v>3</v>
      </c>
      <c r="H26" s="346">
        <v>7</v>
      </c>
      <c r="I26" s="346">
        <v>0</v>
      </c>
      <c r="J26" s="346">
        <f t="shared" si="1"/>
        <v>7</v>
      </c>
      <c r="K26" s="346">
        <v>0</v>
      </c>
      <c r="L26" s="346">
        <v>0</v>
      </c>
      <c r="M26" s="358">
        <f>L26+K26</f>
        <v>0</v>
      </c>
      <c r="N26" s="350">
        <v>3</v>
      </c>
      <c r="O26" s="59"/>
      <c r="P26" s="211"/>
      <c r="Q26" s="212"/>
      <c r="R26" s="213" t="str">
        <f>C26</f>
        <v>ＭＥＳＳＡ</v>
      </c>
      <c r="S26" s="214">
        <f t="shared" si="2"/>
        <v>3</v>
      </c>
      <c r="T26" s="215">
        <f t="shared" si="2"/>
        <v>0</v>
      </c>
      <c r="U26" s="216">
        <f t="shared" si="3"/>
        <v>3</v>
      </c>
      <c r="V26" s="215">
        <f t="shared" si="4"/>
        <v>7</v>
      </c>
      <c r="W26" s="215">
        <f t="shared" si="4"/>
        <v>0</v>
      </c>
      <c r="X26" s="217">
        <f t="shared" si="5"/>
        <v>7</v>
      </c>
      <c r="Y26" s="218">
        <f t="shared" si="6"/>
        <v>7000</v>
      </c>
      <c r="Z26" s="214"/>
      <c r="AA26" s="218"/>
      <c r="AB26" s="219">
        <f t="shared" si="8"/>
        <v>3</v>
      </c>
      <c r="AC26" s="220">
        <f t="shared" si="9"/>
        <v>2400</v>
      </c>
      <c r="AD26" s="221"/>
      <c r="AE26" s="222"/>
      <c r="AF26" s="223"/>
      <c r="AG26" s="224"/>
      <c r="AH26" s="165"/>
      <c r="AI26" s="131"/>
      <c r="AJ26" s="131"/>
    </row>
    <row r="27" spans="1:36" ht="19.5" customHeight="1" thickBot="1">
      <c r="A27" s="142" t="s">
        <v>139</v>
      </c>
      <c r="B27" s="147">
        <v>23</v>
      </c>
      <c r="C27" s="344" t="s">
        <v>149</v>
      </c>
      <c r="D27" s="344" t="s">
        <v>149</v>
      </c>
      <c r="E27" s="346">
        <v>2</v>
      </c>
      <c r="F27" s="346">
        <v>4</v>
      </c>
      <c r="G27" s="346">
        <f t="shared" si="0"/>
        <v>6</v>
      </c>
      <c r="H27" s="346">
        <v>5</v>
      </c>
      <c r="I27" s="346">
        <v>9</v>
      </c>
      <c r="J27" s="346">
        <f t="shared" si="1"/>
        <v>14</v>
      </c>
      <c r="K27" s="346">
        <v>0</v>
      </c>
      <c r="L27" s="346">
        <v>0</v>
      </c>
      <c r="M27" s="358">
        <f>L27+K27</f>
        <v>0</v>
      </c>
      <c r="N27" s="350">
        <v>6</v>
      </c>
      <c r="O27" s="59"/>
      <c r="P27" s="211"/>
      <c r="Q27" s="212"/>
      <c r="R27" s="213" t="str">
        <f>C27</f>
        <v>Ryuow</v>
      </c>
      <c r="S27" s="214">
        <f t="shared" si="2"/>
        <v>2</v>
      </c>
      <c r="T27" s="215">
        <f t="shared" si="2"/>
        <v>4</v>
      </c>
      <c r="U27" s="216">
        <f t="shared" si="3"/>
        <v>6</v>
      </c>
      <c r="V27" s="215">
        <f t="shared" si="4"/>
        <v>5</v>
      </c>
      <c r="W27" s="215">
        <f t="shared" si="4"/>
        <v>9</v>
      </c>
      <c r="X27" s="217">
        <f t="shared" si="5"/>
        <v>14</v>
      </c>
      <c r="Y27" s="218">
        <f t="shared" si="6"/>
        <v>14000</v>
      </c>
      <c r="Z27" s="214"/>
      <c r="AA27" s="218"/>
      <c r="AB27" s="219">
        <f t="shared" si="8"/>
        <v>6</v>
      </c>
      <c r="AC27" s="220">
        <f t="shared" si="9"/>
        <v>4800</v>
      </c>
      <c r="AD27" s="221"/>
      <c r="AE27" s="222"/>
      <c r="AF27" s="223"/>
      <c r="AG27" s="224"/>
      <c r="AH27" s="165"/>
      <c r="AI27" s="131"/>
      <c r="AJ27" s="131"/>
    </row>
    <row r="28" spans="1:36" ht="19.5" customHeight="1" thickBot="1">
      <c r="A28" s="142"/>
      <c r="B28" s="147">
        <v>24</v>
      </c>
      <c r="C28" s="344" t="s">
        <v>171</v>
      </c>
      <c r="D28" s="344" t="s">
        <v>172</v>
      </c>
      <c r="E28" s="346">
        <v>4</v>
      </c>
      <c r="F28" s="346">
        <v>3</v>
      </c>
      <c r="G28" s="346">
        <f t="shared" si="0"/>
        <v>7</v>
      </c>
      <c r="H28" s="346">
        <v>8</v>
      </c>
      <c r="I28" s="346">
        <v>7</v>
      </c>
      <c r="J28" s="346">
        <f t="shared" si="1"/>
        <v>15</v>
      </c>
      <c r="K28" s="346">
        <v>0</v>
      </c>
      <c r="L28" s="346">
        <v>0</v>
      </c>
      <c r="M28" s="358">
        <v>0</v>
      </c>
      <c r="N28" s="350">
        <v>7</v>
      </c>
      <c r="O28" s="59"/>
      <c r="P28" s="211"/>
      <c r="Q28" s="212"/>
      <c r="R28" s="213" t="str">
        <f>C28</f>
        <v>もーにスイミングスクール</v>
      </c>
      <c r="S28" s="214">
        <f t="shared" si="2"/>
        <v>4</v>
      </c>
      <c r="T28" s="215">
        <f t="shared" si="2"/>
        <v>3</v>
      </c>
      <c r="U28" s="216">
        <f t="shared" si="3"/>
        <v>7</v>
      </c>
      <c r="V28" s="215">
        <f t="shared" si="4"/>
        <v>8</v>
      </c>
      <c r="W28" s="215">
        <f t="shared" si="4"/>
        <v>7</v>
      </c>
      <c r="X28" s="217">
        <f t="shared" si="5"/>
        <v>15</v>
      </c>
      <c r="Y28" s="218">
        <f t="shared" si="6"/>
        <v>15000</v>
      </c>
      <c r="Z28" s="214"/>
      <c r="AA28" s="218"/>
      <c r="AB28" s="219">
        <f t="shared" si="8"/>
        <v>7</v>
      </c>
      <c r="AC28" s="220">
        <f t="shared" si="9"/>
        <v>5600</v>
      </c>
      <c r="AD28" s="221"/>
      <c r="AE28" s="222"/>
      <c r="AF28" s="223"/>
      <c r="AG28" s="224"/>
      <c r="AH28" s="165"/>
      <c r="AI28" s="131"/>
      <c r="AJ28" s="131"/>
    </row>
    <row r="29" spans="1:36" ht="19.5" customHeight="1" thickBot="1">
      <c r="A29" s="142" t="s">
        <v>98</v>
      </c>
      <c r="B29" s="147">
        <v>25</v>
      </c>
      <c r="C29" s="344" t="s">
        <v>212</v>
      </c>
      <c r="D29" s="344" t="s">
        <v>213</v>
      </c>
      <c r="E29" s="346">
        <v>0</v>
      </c>
      <c r="F29" s="346">
        <v>4</v>
      </c>
      <c r="G29" s="346">
        <f t="shared" si="0"/>
        <v>4</v>
      </c>
      <c r="H29" s="346">
        <v>0</v>
      </c>
      <c r="I29" s="346">
        <v>8</v>
      </c>
      <c r="J29" s="346">
        <f t="shared" si="1"/>
        <v>8</v>
      </c>
      <c r="K29" s="346">
        <v>0</v>
      </c>
      <c r="L29" s="346">
        <v>0</v>
      </c>
      <c r="M29" s="358">
        <v>0</v>
      </c>
      <c r="N29" s="350">
        <v>3</v>
      </c>
      <c r="O29" s="59"/>
      <c r="P29" s="211"/>
      <c r="Q29" s="212"/>
      <c r="R29" s="213" t="str">
        <f>C29</f>
        <v>AzuMax</v>
      </c>
      <c r="S29" s="214">
        <f t="shared" si="2"/>
        <v>0</v>
      </c>
      <c r="T29" s="215">
        <f t="shared" si="2"/>
        <v>4</v>
      </c>
      <c r="U29" s="216">
        <f t="shared" si="3"/>
        <v>4</v>
      </c>
      <c r="V29" s="215">
        <f t="shared" si="4"/>
        <v>0</v>
      </c>
      <c r="W29" s="215">
        <f t="shared" si="4"/>
        <v>8</v>
      </c>
      <c r="X29" s="217">
        <f t="shared" si="5"/>
        <v>8</v>
      </c>
      <c r="Y29" s="218">
        <f t="shared" si="6"/>
        <v>8000</v>
      </c>
      <c r="Z29" s="214"/>
      <c r="AA29" s="218"/>
      <c r="AB29" s="219">
        <f t="shared" si="8"/>
        <v>3</v>
      </c>
      <c r="AC29" s="220">
        <f t="shared" si="9"/>
        <v>2400</v>
      </c>
      <c r="AD29" s="221"/>
      <c r="AE29" s="222"/>
      <c r="AF29" s="223"/>
      <c r="AG29" s="224"/>
      <c r="AH29" s="165"/>
      <c r="AI29" s="131"/>
      <c r="AJ29" s="131"/>
    </row>
    <row r="30" spans="1:36" ht="19.5" customHeight="1" thickBot="1">
      <c r="A30" s="143"/>
      <c r="B30" s="354">
        <v>26</v>
      </c>
      <c r="C30" s="351" t="s">
        <v>214</v>
      </c>
      <c r="D30" s="351" t="s">
        <v>215</v>
      </c>
      <c r="E30" s="148">
        <v>5</v>
      </c>
      <c r="F30" s="148">
        <v>12</v>
      </c>
      <c r="G30" s="148">
        <f t="shared" si="0"/>
        <v>17</v>
      </c>
      <c r="H30" s="148">
        <v>15</v>
      </c>
      <c r="I30" s="148">
        <v>34</v>
      </c>
      <c r="J30" s="148">
        <f t="shared" si="1"/>
        <v>49</v>
      </c>
      <c r="K30" s="148">
        <v>0</v>
      </c>
      <c r="L30" s="148">
        <v>0</v>
      </c>
      <c r="M30" s="356">
        <v>0</v>
      </c>
      <c r="N30" s="352">
        <v>17</v>
      </c>
      <c r="O30" s="59"/>
      <c r="P30" s="211"/>
      <c r="Q30" s="212"/>
      <c r="R30" s="213"/>
      <c r="S30" s="214">
        <f t="shared" si="2"/>
        <v>5</v>
      </c>
      <c r="T30" s="215">
        <f t="shared" si="2"/>
        <v>12</v>
      </c>
      <c r="U30" s="216">
        <f t="shared" si="3"/>
        <v>17</v>
      </c>
      <c r="V30" s="215">
        <f t="shared" si="4"/>
        <v>15</v>
      </c>
      <c r="W30" s="215">
        <f t="shared" si="4"/>
        <v>34</v>
      </c>
      <c r="X30" s="217">
        <f t="shared" si="5"/>
        <v>49</v>
      </c>
      <c r="Y30" s="218">
        <f t="shared" si="6"/>
        <v>49000</v>
      </c>
      <c r="Z30" s="214"/>
      <c r="AA30" s="218"/>
      <c r="AB30" s="219">
        <f t="shared" si="8"/>
        <v>17</v>
      </c>
      <c r="AC30" s="220">
        <f t="shared" si="9"/>
        <v>13600</v>
      </c>
      <c r="AD30" s="221"/>
      <c r="AE30" s="222"/>
      <c r="AF30" s="223"/>
      <c r="AG30" s="224"/>
      <c r="AH30" s="165"/>
      <c r="AI30" s="131"/>
      <c r="AJ30" s="131"/>
    </row>
    <row r="31" spans="1:36" ht="19.5" customHeight="1" thickBot="1">
      <c r="A31" s="359"/>
      <c r="B31" s="360"/>
      <c r="C31" s="144" t="s">
        <v>93</v>
      </c>
      <c r="D31" s="145"/>
      <c r="E31" s="361">
        <f aca="true" t="shared" si="15" ref="E31:L31">SUM(E5:E30)</f>
        <v>157</v>
      </c>
      <c r="F31" s="361">
        <f t="shared" si="15"/>
        <v>140</v>
      </c>
      <c r="G31" s="361">
        <f t="shared" si="15"/>
        <v>297</v>
      </c>
      <c r="H31" s="361">
        <f t="shared" si="15"/>
        <v>370</v>
      </c>
      <c r="I31" s="361">
        <f t="shared" si="15"/>
        <v>331</v>
      </c>
      <c r="J31" s="361">
        <f t="shared" si="15"/>
        <v>701</v>
      </c>
      <c r="K31" s="361">
        <f t="shared" si="15"/>
        <v>0</v>
      </c>
      <c r="L31" s="361">
        <f t="shared" si="15"/>
        <v>0</v>
      </c>
      <c r="M31" s="362">
        <f>SUM(M5:M27)</f>
        <v>0</v>
      </c>
      <c r="N31" s="363">
        <f>SUM(N5:N30)</f>
        <v>269</v>
      </c>
      <c r="O31" s="59"/>
      <c r="P31" s="211"/>
      <c r="Q31" s="144"/>
      <c r="R31" s="226" t="s">
        <v>93</v>
      </c>
      <c r="S31" s="227">
        <f aca="true" t="shared" si="16" ref="S31:Y31">SUM(S5:S30)</f>
        <v>154</v>
      </c>
      <c r="T31" s="145">
        <f t="shared" si="16"/>
        <v>137</v>
      </c>
      <c r="U31" s="228">
        <f t="shared" si="16"/>
        <v>291</v>
      </c>
      <c r="V31" s="229">
        <f t="shared" si="16"/>
        <v>361</v>
      </c>
      <c r="W31" s="145">
        <f t="shared" si="16"/>
        <v>324</v>
      </c>
      <c r="X31" s="145">
        <f t="shared" si="16"/>
        <v>685</v>
      </c>
      <c r="Y31" s="230">
        <f t="shared" si="16"/>
        <v>685000</v>
      </c>
      <c r="Z31" s="227">
        <f>SUM(Z5:Z25)</f>
        <v>0</v>
      </c>
      <c r="AA31" s="230">
        <f>SUM(AA5:AA25)</f>
        <v>0</v>
      </c>
      <c r="AB31" s="227">
        <f>SUM(AB5:AB30)</f>
        <v>208</v>
      </c>
      <c r="AC31" s="231">
        <f>SUM(AC5:AC30)</f>
        <v>166400</v>
      </c>
      <c r="AD31" s="232">
        <f>SUM(AD5:AD25)</f>
        <v>33000</v>
      </c>
      <c r="AE31" s="233">
        <f>SUM(AE5:AE25)</f>
        <v>565800</v>
      </c>
      <c r="AF31" s="234"/>
      <c r="AG31" s="235"/>
      <c r="AH31" s="131"/>
      <c r="AI31" s="131"/>
      <c r="AJ31" s="131"/>
    </row>
    <row r="32" spans="1:36" ht="19.5" customHeight="1">
      <c r="A32" s="125"/>
      <c r="B32" s="110"/>
      <c r="C32" s="110"/>
      <c r="D32" s="110"/>
      <c r="E32" s="125"/>
      <c r="F32" s="125"/>
      <c r="G32" s="125"/>
      <c r="H32" s="125"/>
      <c r="I32" s="125"/>
      <c r="J32" s="125"/>
      <c r="K32" s="125"/>
      <c r="L32" s="125"/>
      <c r="M32" s="125" t="s">
        <v>144</v>
      </c>
      <c r="N32" s="125"/>
      <c r="O32" s="59"/>
      <c r="P32" s="125"/>
      <c r="Q32" s="110"/>
      <c r="R32" s="189"/>
      <c r="S32" s="110"/>
      <c r="T32" s="110"/>
      <c r="U32" s="110"/>
      <c r="V32" s="110"/>
      <c r="W32" s="110"/>
      <c r="X32" s="110"/>
      <c r="Y32" s="236"/>
      <c r="Z32" s="110"/>
      <c r="AA32" s="236"/>
      <c r="AB32" s="110"/>
      <c r="AC32" s="236"/>
      <c r="AD32" s="236"/>
      <c r="AE32" s="236"/>
      <c r="AF32" s="237"/>
      <c r="AG32" s="238"/>
      <c r="AH32" s="131"/>
      <c r="AI32" s="131"/>
      <c r="AJ32" s="131"/>
    </row>
    <row r="33" spans="1:36" ht="19.5" customHeight="1">
      <c r="A33" s="125"/>
      <c r="B33" s="110"/>
      <c r="C33" s="110"/>
      <c r="D33" s="110"/>
      <c r="E33" s="125"/>
      <c r="F33" s="125"/>
      <c r="G33" s="125"/>
      <c r="H33" s="125"/>
      <c r="I33" s="125"/>
      <c r="J33" s="125"/>
      <c r="K33" s="125"/>
      <c r="L33" s="125"/>
      <c r="M33" s="125" t="s">
        <v>148</v>
      </c>
      <c r="N33" s="125"/>
      <c r="O33" s="59"/>
      <c r="P33" s="125"/>
      <c r="Q33" s="110"/>
      <c r="R33" s="189"/>
      <c r="S33" s="110"/>
      <c r="T33" s="110"/>
      <c r="U33" s="110"/>
      <c r="V33" s="110"/>
      <c r="W33" s="110"/>
      <c r="X33" s="110"/>
      <c r="Y33" s="236"/>
      <c r="Z33" s="110"/>
      <c r="AA33" s="236"/>
      <c r="AB33" s="110"/>
      <c r="AC33" s="236"/>
      <c r="AD33" s="236"/>
      <c r="AE33" s="236"/>
      <c r="AF33" s="237"/>
      <c r="AG33" s="238"/>
      <c r="AH33" s="131"/>
      <c r="AI33" s="131"/>
      <c r="AJ33" s="131"/>
    </row>
    <row r="34" spans="1:33" ht="19.5" customHeight="1">
      <c r="A34" s="9"/>
      <c r="B34" s="65"/>
      <c r="C34" s="65"/>
      <c r="D34" s="65"/>
      <c r="E34" s="9"/>
      <c r="F34" s="9"/>
      <c r="G34" s="9"/>
      <c r="H34" s="9"/>
      <c r="I34" s="9"/>
      <c r="J34" s="9"/>
      <c r="K34" s="9"/>
      <c r="L34" s="9"/>
      <c r="M34" s="9"/>
      <c r="N34" s="9"/>
      <c r="O34" s="4"/>
      <c r="P34" s="9"/>
      <c r="Q34" s="65"/>
      <c r="R34" s="66"/>
      <c r="S34" s="65"/>
      <c r="T34" s="65"/>
      <c r="U34" s="65"/>
      <c r="V34" s="65"/>
      <c r="W34" s="65"/>
      <c r="X34" s="65"/>
      <c r="Y34" s="69"/>
      <c r="Z34" s="65"/>
      <c r="AA34" s="69"/>
      <c r="AB34" s="65"/>
      <c r="AC34" s="69"/>
      <c r="AD34" s="69"/>
      <c r="AE34" s="69"/>
      <c r="AF34" s="67"/>
      <c r="AG34" s="68"/>
    </row>
    <row r="35" ht="12.75">
      <c r="B35" s="4"/>
    </row>
    <row r="37" ht="12.75">
      <c r="D37" s="65"/>
    </row>
    <row r="39" ht="12.75">
      <c r="D39" s="65"/>
    </row>
  </sheetData>
  <sheetProtection/>
  <mergeCells count="8">
    <mergeCell ref="V3:X3"/>
    <mergeCell ref="AB3:AC3"/>
    <mergeCell ref="C3:C4"/>
    <mergeCell ref="D3:D4"/>
    <mergeCell ref="E3:G3"/>
    <mergeCell ref="H3:J3"/>
    <mergeCell ref="K3:M3"/>
    <mergeCell ref="S3:U3"/>
  </mergeCells>
  <printOptions/>
  <pageMargins left="0.3937007874015748" right="0.3937007874015748" top="0.5905511811023623" bottom="0.1968503937007874" header="0.5118110236220472" footer="0.5118110236220472"/>
  <pageSetup errors="NA" firstPageNumber="1" useFirstPageNumber="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dimension ref="B1:K48"/>
  <sheetViews>
    <sheetView zoomScalePageLayoutView="0" workbookViewId="0" topLeftCell="A1">
      <selection activeCell="M54" sqref="M54"/>
    </sheetView>
  </sheetViews>
  <sheetFormatPr defaultColWidth="5.125" defaultRowHeight="13.5"/>
  <cols>
    <col min="1" max="1" width="5.25390625" style="0" customWidth="1"/>
    <col min="2" max="2" width="5.50390625" style="0" customWidth="1"/>
    <col min="3" max="3" width="13.375" style="0" customWidth="1"/>
    <col min="4" max="4" width="11.125" style="34" customWidth="1"/>
    <col min="5" max="5" width="17.75390625" style="0" customWidth="1"/>
    <col min="6" max="6" width="11.125" style="0" customWidth="1"/>
    <col min="7" max="7" width="4.50390625" style="0" customWidth="1"/>
    <col min="8" max="8" width="6.50390625" style="37" customWidth="1"/>
    <col min="9" max="9" width="7.75390625" style="35" customWidth="1"/>
    <col min="10" max="10" width="7.125" style="35" customWidth="1"/>
    <col min="11" max="11" width="4.50390625" style="0" bestFit="1" customWidth="1"/>
  </cols>
  <sheetData>
    <row r="1" spans="2:9" ht="15.75" customHeight="1">
      <c r="B1" s="375" t="s">
        <v>174</v>
      </c>
      <c r="C1" s="376"/>
      <c r="D1" s="376"/>
      <c r="E1" s="376"/>
      <c r="F1" s="376"/>
      <c r="G1" s="376"/>
      <c r="H1" s="376"/>
      <c r="I1" s="376"/>
    </row>
    <row r="2" spans="2:11" ht="6" customHeight="1">
      <c r="B2" s="134"/>
      <c r="C2" s="115"/>
      <c r="D2" s="135"/>
      <c r="E2" s="134"/>
      <c r="F2" s="134"/>
      <c r="G2" s="134"/>
      <c r="H2" s="136"/>
      <c r="I2" s="137"/>
      <c r="J2" s="137"/>
      <c r="K2" s="134"/>
    </row>
    <row r="3" spans="2:11" s="87" customFormat="1" ht="15.75" customHeight="1">
      <c r="B3" s="120" t="s">
        <v>126</v>
      </c>
      <c r="C3" s="120" t="s">
        <v>42</v>
      </c>
      <c r="D3" s="120" t="s">
        <v>43</v>
      </c>
      <c r="E3" s="120" t="s">
        <v>44</v>
      </c>
      <c r="F3" s="120"/>
      <c r="G3" s="336" t="s">
        <v>45</v>
      </c>
      <c r="H3" s="121"/>
      <c r="I3" s="120" t="s">
        <v>46</v>
      </c>
      <c r="J3" s="122"/>
      <c r="K3" s="122"/>
    </row>
    <row r="4" spans="2:11" s="87" customFormat="1" ht="15.75" customHeight="1">
      <c r="B4" s="118">
        <v>1</v>
      </c>
      <c r="C4" s="120" t="s">
        <v>166</v>
      </c>
      <c r="D4" s="120" t="s">
        <v>241</v>
      </c>
      <c r="E4" s="120" t="s">
        <v>153</v>
      </c>
      <c r="F4" s="120" t="s">
        <v>106</v>
      </c>
      <c r="G4" s="336">
        <v>1</v>
      </c>
      <c r="H4" s="119">
        <v>0.004513888888888889</v>
      </c>
      <c r="I4" s="139">
        <v>0.4166666666666667</v>
      </c>
      <c r="J4" s="123"/>
      <c r="K4" s="133"/>
    </row>
    <row r="5" spans="2:11" s="87" customFormat="1" ht="15.75" customHeight="1">
      <c r="B5" s="118">
        <f aca="true" t="shared" si="0" ref="B5:B13">B4+1</f>
        <v>2</v>
      </c>
      <c r="C5" s="120" t="s">
        <v>154</v>
      </c>
      <c r="D5" s="120" t="s">
        <v>242</v>
      </c>
      <c r="E5" s="120" t="s">
        <v>153</v>
      </c>
      <c r="F5" s="120" t="s">
        <v>106</v>
      </c>
      <c r="G5" s="336">
        <v>2</v>
      </c>
      <c r="H5" s="119">
        <v>0.004166666666666667</v>
      </c>
      <c r="I5" s="138">
        <f aca="true" t="shared" si="1" ref="I5:I13">I4+G4*H4</f>
        <v>0.42118055555555556</v>
      </c>
      <c r="J5" s="124"/>
      <c r="K5" s="133"/>
    </row>
    <row r="6" spans="2:11" s="87" customFormat="1" ht="15.75" customHeight="1">
      <c r="B6" s="118">
        <f t="shared" si="0"/>
        <v>3</v>
      </c>
      <c r="C6" s="120" t="s">
        <v>152</v>
      </c>
      <c r="D6" s="120" t="s">
        <v>243</v>
      </c>
      <c r="E6" s="120" t="s">
        <v>151</v>
      </c>
      <c r="F6" s="120" t="s">
        <v>106</v>
      </c>
      <c r="G6" s="336">
        <v>11</v>
      </c>
      <c r="H6" s="119">
        <v>0.001388888888888889</v>
      </c>
      <c r="I6" s="138">
        <f t="shared" si="1"/>
        <v>0.4295138888888889</v>
      </c>
      <c r="J6" s="124"/>
      <c r="K6" s="133"/>
    </row>
    <row r="7" spans="2:11" s="87" customFormat="1" ht="15.75" customHeight="1">
      <c r="B7" s="118"/>
      <c r="C7" s="120"/>
      <c r="D7" s="120"/>
      <c r="E7" s="259" t="s">
        <v>165</v>
      </c>
      <c r="F7" s="120"/>
      <c r="G7" s="336"/>
      <c r="H7" s="119">
        <v>0.006944444444444444</v>
      </c>
      <c r="I7" s="138"/>
      <c r="J7" s="124"/>
      <c r="K7" s="133"/>
    </row>
    <row r="8" spans="2:11" s="87" customFormat="1" ht="15.75" customHeight="1">
      <c r="B8" s="118">
        <f>B6+1</f>
        <v>4</v>
      </c>
      <c r="C8" s="120" t="s">
        <v>154</v>
      </c>
      <c r="D8" s="120" t="s">
        <v>244</v>
      </c>
      <c r="E8" s="120" t="s">
        <v>151</v>
      </c>
      <c r="F8" s="120" t="s">
        <v>106</v>
      </c>
      <c r="G8" s="336">
        <v>11</v>
      </c>
      <c r="H8" s="119">
        <v>0.001388888888888889</v>
      </c>
      <c r="I8" s="138">
        <f>I6+G6*H6+H7</f>
        <v>0.4517361111111111</v>
      </c>
      <c r="J8" s="124"/>
      <c r="K8" s="133"/>
    </row>
    <row r="9" spans="2:11" s="87" customFormat="1" ht="15.75" customHeight="1">
      <c r="B9" s="118"/>
      <c r="C9" s="120"/>
      <c r="D9" s="120"/>
      <c r="E9" s="259" t="s">
        <v>165</v>
      </c>
      <c r="F9" s="120"/>
      <c r="G9" s="336" t="s">
        <v>139</v>
      </c>
      <c r="H9" s="119">
        <v>0.006944444444444444</v>
      </c>
      <c r="I9" s="138"/>
      <c r="J9" s="124"/>
      <c r="K9" s="133"/>
    </row>
    <row r="10" spans="2:11" s="87" customFormat="1" ht="15.75" customHeight="1">
      <c r="B10" s="118">
        <f>B8+1</f>
        <v>5</v>
      </c>
      <c r="C10" s="120" t="s">
        <v>152</v>
      </c>
      <c r="D10" s="120" t="s">
        <v>246</v>
      </c>
      <c r="E10" s="120" t="s">
        <v>151</v>
      </c>
      <c r="F10" s="120" t="s">
        <v>106</v>
      </c>
      <c r="G10" s="336">
        <v>4</v>
      </c>
      <c r="H10" s="119">
        <v>0.0024305555555555556</v>
      </c>
      <c r="I10" s="138">
        <f>I8+G8*H8+H9</f>
        <v>0.4739583333333333</v>
      </c>
      <c r="J10" s="124"/>
      <c r="K10" s="133"/>
    </row>
    <row r="11" spans="2:11" s="87" customFormat="1" ht="15.75" customHeight="1">
      <c r="B11" s="118">
        <f t="shared" si="0"/>
        <v>6</v>
      </c>
      <c r="C11" s="120" t="s">
        <v>154</v>
      </c>
      <c r="D11" s="120" t="s">
        <v>245</v>
      </c>
      <c r="E11" s="120" t="s">
        <v>151</v>
      </c>
      <c r="F11" s="120" t="s">
        <v>106</v>
      </c>
      <c r="G11" s="336">
        <v>4</v>
      </c>
      <c r="H11" s="119">
        <v>0.0024305555555555556</v>
      </c>
      <c r="I11" s="138">
        <f t="shared" si="1"/>
        <v>0.48368055555555556</v>
      </c>
      <c r="J11" s="124"/>
      <c r="K11" s="133"/>
    </row>
    <row r="12" spans="2:11" s="87" customFormat="1" ht="15.75" customHeight="1" hidden="1">
      <c r="B12" s="118">
        <f t="shared" si="0"/>
        <v>7</v>
      </c>
      <c r="C12" s="120" t="s">
        <v>152</v>
      </c>
      <c r="D12" s="120" t="s">
        <v>40</v>
      </c>
      <c r="E12" s="120" t="s">
        <v>155</v>
      </c>
      <c r="F12" s="120" t="s">
        <v>106</v>
      </c>
      <c r="G12" s="336">
        <v>0</v>
      </c>
      <c r="H12" s="119">
        <v>0.0024305555555555556</v>
      </c>
      <c r="I12" s="138">
        <f t="shared" si="1"/>
        <v>0.4934027777777778</v>
      </c>
      <c r="J12" s="124"/>
      <c r="K12" s="133"/>
    </row>
    <row r="13" spans="2:11" s="87" customFormat="1" ht="15.75" customHeight="1" hidden="1">
      <c r="B13" s="118">
        <f t="shared" si="0"/>
        <v>8</v>
      </c>
      <c r="C13" s="120" t="s">
        <v>154</v>
      </c>
      <c r="D13" s="120" t="s">
        <v>40</v>
      </c>
      <c r="E13" s="120" t="s">
        <v>155</v>
      </c>
      <c r="F13" s="120" t="s">
        <v>106</v>
      </c>
      <c r="G13" s="336">
        <v>0</v>
      </c>
      <c r="H13" s="119">
        <v>0.0024305555555555556</v>
      </c>
      <c r="I13" s="138">
        <f t="shared" si="1"/>
        <v>0.4934027777777778</v>
      </c>
      <c r="J13" s="124"/>
      <c r="K13" s="133"/>
    </row>
    <row r="14" spans="2:11" s="87" customFormat="1" ht="15.75" customHeight="1">
      <c r="B14" s="118"/>
      <c r="C14" s="242" t="s">
        <v>141</v>
      </c>
      <c r="D14" s="258"/>
      <c r="E14" s="259" t="s">
        <v>165</v>
      </c>
      <c r="F14" s="258"/>
      <c r="G14" s="243"/>
      <c r="H14" s="119">
        <v>0.006944444444444444</v>
      </c>
      <c r="I14" s="138"/>
      <c r="J14" s="124"/>
      <c r="K14" s="133"/>
    </row>
    <row r="15" spans="2:11" s="87" customFormat="1" ht="15.75" customHeight="1">
      <c r="B15" s="118">
        <v>7</v>
      </c>
      <c r="C15" s="120" t="s">
        <v>152</v>
      </c>
      <c r="D15" s="120" t="s">
        <v>41</v>
      </c>
      <c r="E15" s="120" t="s">
        <v>155</v>
      </c>
      <c r="F15" s="120" t="s">
        <v>106</v>
      </c>
      <c r="G15" s="336">
        <v>4</v>
      </c>
      <c r="H15" s="119">
        <v>0.001388888888888889</v>
      </c>
      <c r="I15" s="240">
        <f>I11+G11*H11+H14</f>
        <v>0.5003472222222223</v>
      </c>
      <c r="J15" s="124"/>
      <c r="K15" s="133"/>
    </row>
    <row r="16" spans="2:11" s="87" customFormat="1" ht="15.75" customHeight="1">
      <c r="B16" s="118">
        <v>8</v>
      </c>
      <c r="C16" s="120" t="s">
        <v>173</v>
      </c>
      <c r="D16" s="120" t="s">
        <v>41</v>
      </c>
      <c r="E16" s="120" t="s">
        <v>155</v>
      </c>
      <c r="F16" s="120" t="s">
        <v>106</v>
      </c>
      <c r="G16" s="336">
        <v>3</v>
      </c>
      <c r="H16" s="119">
        <v>0.001388888888888889</v>
      </c>
      <c r="I16" s="240">
        <f>I15+G15*H15</f>
        <v>0.5059027777777778</v>
      </c>
      <c r="J16" s="124"/>
      <c r="K16" s="133"/>
    </row>
    <row r="17" spans="2:11" s="87" customFormat="1" ht="15.75" customHeight="1">
      <c r="B17" s="118">
        <v>9</v>
      </c>
      <c r="C17" s="120" t="s">
        <v>152</v>
      </c>
      <c r="D17" s="120" t="s">
        <v>40</v>
      </c>
      <c r="E17" s="120" t="s">
        <v>155</v>
      </c>
      <c r="F17" s="120" t="s">
        <v>106</v>
      </c>
      <c r="G17" s="336">
        <v>2</v>
      </c>
      <c r="H17" s="119">
        <v>0.0024305555555555556</v>
      </c>
      <c r="I17" s="138">
        <f>I16+G16*H16</f>
        <v>0.5100694444444445</v>
      </c>
      <c r="J17" s="124"/>
      <c r="K17" s="133"/>
    </row>
    <row r="18" spans="2:11" s="87" customFormat="1" ht="15.75" customHeight="1">
      <c r="B18" s="118">
        <v>10</v>
      </c>
      <c r="C18" s="120" t="s">
        <v>154</v>
      </c>
      <c r="D18" s="120" t="s">
        <v>40</v>
      </c>
      <c r="E18" s="120" t="s">
        <v>155</v>
      </c>
      <c r="F18" s="120" t="s">
        <v>106</v>
      </c>
      <c r="G18" s="336">
        <v>2</v>
      </c>
      <c r="H18" s="119">
        <v>0.0024305555555555556</v>
      </c>
      <c r="I18" s="138">
        <f>I17+G17*H17</f>
        <v>0.5149305555555556</v>
      </c>
      <c r="J18" s="124"/>
      <c r="K18" s="133"/>
    </row>
    <row r="19" spans="2:11" s="87" customFormat="1" ht="15.75" customHeight="1">
      <c r="B19" s="118"/>
      <c r="C19" s="120"/>
      <c r="D19" s="120"/>
      <c r="E19" s="259" t="s">
        <v>165</v>
      </c>
      <c r="F19" s="120"/>
      <c r="G19" s="336"/>
      <c r="H19" s="119">
        <v>0.006944444444444444</v>
      </c>
      <c r="I19" s="138"/>
      <c r="J19" s="124"/>
      <c r="K19" s="133"/>
    </row>
    <row r="20" spans="2:11" s="87" customFormat="1" ht="15.75" customHeight="1">
      <c r="B20" s="118">
        <v>11</v>
      </c>
      <c r="C20" s="120" t="s">
        <v>152</v>
      </c>
      <c r="D20" s="120" t="s">
        <v>41</v>
      </c>
      <c r="E20" s="120" t="s">
        <v>156</v>
      </c>
      <c r="F20" s="120" t="s">
        <v>106</v>
      </c>
      <c r="G20" s="336">
        <v>2</v>
      </c>
      <c r="H20" s="119">
        <v>0.001388888888888889</v>
      </c>
      <c r="I20" s="138">
        <f>I18+G18*H18+H19</f>
        <v>0.5267361111111111</v>
      </c>
      <c r="J20" s="124"/>
      <c r="K20" s="133"/>
    </row>
    <row r="21" spans="2:11" s="87" customFormat="1" ht="15.75" customHeight="1">
      <c r="B21" s="118">
        <v>12</v>
      </c>
      <c r="C21" s="120" t="s">
        <v>154</v>
      </c>
      <c r="D21" s="120" t="s">
        <v>41</v>
      </c>
      <c r="E21" s="120" t="s">
        <v>156</v>
      </c>
      <c r="F21" s="120" t="s">
        <v>106</v>
      </c>
      <c r="G21" s="336">
        <v>4</v>
      </c>
      <c r="H21" s="119">
        <v>0.001388888888888889</v>
      </c>
      <c r="I21" s="138">
        <f>I20+G20*H20</f>
        <v>0.5295138888888888</v>
      </c>
      <c r="J21" s="124"/>
      <c r="K21" s="133"/>
    </row>
    <row r="22" spans="2:11" s="87" customFormat="1" ht="15.75" customHeight="1">
      <c r="B22" s="118">
        <v>13</v>
      </c>
      <c r="C22" s="120" t="s">
        <v>152</v>
      </c>
      <c r="D22" s="120" t="s">
        <v>40</v>
      </c>
      <c r="E22" s="120" t="s">
        <v>156</v>
      </c>
      <c r="F22" s="120" t="s">
        <v>106</v>
      </c>
      <c r="G22" s="336">
        <v>2</v>
      </c>
      <c r="H22" s="119">
        <v>0.0024305555555555556</v>
      </c>
      <c r="I22" s="138">
        <f>I21+G21*H21</f>
        <v>0.5350694444444444</v>
      </c>
      <c r="J22" s="124"/>
      <c r="K22" s="133"/>
    </row>
    <row r="23" spans="2:11" s="87" customFormat="1" ht="15.75" customHeight="1">
      <c r="B23" s="118">
        <v>14</v>
      </c>
      <c r="C23" s="120" t="s">
        <v>154</v>
      </c>
      <c r="D23" s="120" t="s">
        <v>40</v>
      </c>
      <c r="E23" s="120" t="s">
        <v>156</v>
      </c>
      <c r="F23" s="120" t="s">
        <v>106</v>
      </c>
      <c r="G23" s="336">
        <v>2</v>
      </c>
      <c r="H23" s="119">
        <v>0.0024305555555555556</v>
      </c>
      <c r="I23" s="138">
        <f>I22+G22*H22</f>
        <v>0.5399305555555555</v>
      </c>
      <c r="J23" s="124"/>
      <c r="K23" s="133"/>
    </row>
    <row r="24" spans="2:11" s="87" customFormat="1" ht="15.75" customHeight="1">
      <c r="B24" s="118"/>
      <c r="C24" s="120"/>
      <c r="D24" s="120"/>
      <c r="E24" s="259" t="s">
        <v>165</v>
      </c>
      <c r="F24" s="258"/>
      <c r="G24" s="243"/>
      <c r="H24" s="119">
        <v>0.006944444444444444</v>
      </c>
      <c r="I24" s="138"/>
      <c r="J24" s="124"/>
      <c r="K24" s="133"/>
    </row>
    <row r="25" spans="2:11" s="87" customFormat="1" ht="15.75" customHeight="1">
      <c r="B25" s="118">
        <v>15</v>
      </c>
      <c r="C25" s="120" t="s">
        <v>152</v>
      </c>
      <c r="D25" s="120" t="s">
        <v>41</v>
      </c>
      <c r="E25" s="120" t="s">
        <v>150</v>
      </c>
      <c r="F25" s="120" t="s">
        <v>106</v>
      </c>
      <c r="G25" s="336">
        <v>4</v>
      </c>
      <c r="H25" s="119">
        <v>0.001388888888888889</v>
      </c>
      <c r="I25" s="138">
        <f>I23+G23*H23+H24</f>
        <v>0.551736111111111</v>
      </c>
      <c r="J25" s="124"/>
      <c r="K25" s="133"/>
    </row>
    <row r="26" spans="2:11" s="87" customFormat="1" ht="15.75" customHeight="1">
      <c r="B26" s="118">
        <v>16</v>
      </c>
      <c r="C26" s="120" t="s">
        <v>154</v>
      </c>
      <c r="D26" s="120" t="s">
        <v>41</v>
      </c>
      <c r="E26" s="120" t="s">
        <v>150</v>
      </c>
      <c r="F26" s="120" t="s">
        <v>106</v>
      </c>
      <c r="G26" s="336">
        <v>5</v>
      </c>
      <c r="H26" s="119">
        <v>0.001388888888888889</v>
      </c>
      <c r="I26" s="138">
        <f>I25+G25*H25</f>
        <v>0.5572916666666665</v>
      </c>
      <c r="J26" s="124"/>
      <c r="K26" s="133"/>
    </row>
    <row r="27" spans="2:11" s="87" customFormat="1" ht="15.75" customHeight="1">
      <c r="B27" s="118">
        <v>17</v>
      </c>
      <c r="C27" s="120" t="s">
        <v>152</v>
      </c>
      <c r="D27" s="120" t="s">
        <v>40</v>
      </c>
      <c r="E27" s="120" t="s">
        <v>150</v>
      </c>
      <c r="F27" s="120" t="s">
        <v>106</v>
      </c>
      <c r="G27" s="336">
        <v>1</v>
      </c>
      <c r="H27" s="119">
        <v>0.0024305555555555556</v>
      </c>
      <c r="I27" s="138">
        <f>I26+G26*H26</f>
        <v>0.5642361111111109</v>
      </c>
      <c r="J27" s="377" t="s">
        <v>251</v>
      </c>
      <c r="K27" s="378"/>
    </row>
    <row r="28" spans="2:11" s="87" customFormat="1" ht="15.75" customHeight="1">
      <c r="B28" s="118">
        <v>18</v>
      </c>
      <c r="C28" s="120" t="s">
        <v>154</v>
      </c>
      <c r="D28" s="120" t="s">
        <v>40</v>
      </c>
      <c r="E28" s="120" t="s">
        <v>150</v>
      </c>
      <c r="F28" s="120" t="s">
        <v>106</v>
      </c>
      <c r="G28" s="336">
        <v>2</v>
      </c>
      <c r="H28" s="119">
        <v>0.0024305555555555556</v>
      </c>
      <c r="I28" s="138">
        <f>I26+G26*H26</f>
        <v>0.5642361111111109</v>
      </c>
      <c r="J28" s="379"/>
      <c r="K28" s="380"/>
    </row>
    <row r="29" spans="2:11" s="87" customFormat="1" ht="15.75" customHeight="1">
      <c r="B29" s="118"/>
      <c r="C29" s="120"/>
      <c r="D29" s="120"/>
      <c r="E29" s="259" t="s">
        <v>165</v>
      </c>
      <c r="F29" s="258"/>
      <c r="G29" s="243"/>
      <c r="H29" s="119">
        <v>0.006944444444444444</v>
      </c>
      <c r="I29" s="138"/>
      <c r="J29" s="124"/>
      <c r="K29" s="133"/>
    </row>
    <row r="30" spans="2:11" s="87" customFormat="1" ht="15.75" customHeight="1">
      <c r="B30" s="118">
        <v>19</v>
      </c>
      <c r="C30" s="120" t="s">
        <v>152</v>
      </c>
      <c r="D30" s="120" t="s">
        <v>247</v>
      </c>
      <c r="E30" s="120" t="s">
        <v>151</v>
      </c>
      <c r="F30" s="120" t="s">
        <v>106</v>
      </c>
      <c r="G30" s="336">
        <v>1</v>
      </c>
      <c r="H30" s="119">
        <v>0.007638888888888889</v>
      </c>
      <c r="I30" s="138">
        <f>I28+G28*H28+H29</f>
        <v>0.5760416666666665</v>
      </c>
      <c r="J30" s="124"/>
      <c r="K30" s="133"/>
    </row>
    <row r="31" spans="2:11" s="87" customFormat="1" ht="15.75" customHeight="1">
      <c r="B31" s="118">
        <v>20</v>
      </c>
      <c r="C31" s="120" t="s">
        <v>154</v>
      </c>
      <c r="D31" s="120" t="s">
        <v>248</v>
      </c>
      <c r="E31" s="120" t="s">
        <v>151</v>
      </c>
      <c r="F31" s="120" t="s">
        <v>106</v>
      </c>
      <c r="G31" s="336">
        <v>1</v>
      </c>
      <c r="H31" s="119">
        <v>0.012847222222222223</v>
      </c>
      <c r="I31" s="138">
        <f>I30+G30*H30</f>
        <v>0.5836805555555553</v>
      </c>
      <c r="J31" s="124"/>
      <c r="K31" s="133"/>
    </row>
    <row r="32" spans="2:11" s="87" customFormat="1" ht="15.75" customHeight="1">
      <c r="B32" s="118">
        <v>21</v>
      </c>
      <c r="C32" s="120" t="s">
        <v>152</v>
      </c>
      <c r="D32" s="120" t="s">
        <v>246</v>
      </c>
      <c r="E32" s="120" t="s">
        <v>153</v>
      </c>
      <c r="F32" s="120" t="s">
        <v>106</v>
      </c>
      <c r="G32" s="336">
        <v>5</v>
      </c>
      <c r="H32" s="119">
        <v>0.0024305555555555556</v>
      </c>
      <c r="I32" s="138">
        <f>I31+G31*H31</f>
        <v>0.5965277777777775</v>
      </c>
      <c r="J32" s="124"/>
      <c r="K32" s="133"/>
    </row>
    <row r="33" spans="2:11" s="87" customFormat="1" ht="15.75" customHeight="1">
      <c r="B33" s="118">
        <v>22</v>
      </c>
      <c r="C33" s="120" t="s">
        <v>154</v>
      </c>
      <c r="D33" s="120" t="s">
        <v>246</v>
      </c>
      <c r="E33" s="120" t="s">
        <v>153</v>
      </c>
      <c r="F33" s="120" t="s">
        <v>106</v>
      </c>
      <c r="G33" s="336">
        <v>6</v>
      </c>
      <c r="H33" s="119">
        <v>0.0024305555555555556</v>
      </c>
      <c r="I33" s="138">
        <f>I32+G32*H32</f>
        <v>0.6086805555555553</v>
      </c>
      <c r="J33" s="124"/>
      <c r="K33" s="133"/>
    </row>
    <row r="34" spans="2:11" s="87" customFormat="1" ht="15.75" customHeight="1">
      <c r="B34" s="118"/>
      <c r="C34" s="120"/>
      <c r="D34" s="120"/>
      <c r="E34" s="259" t="s">
        <v>165</v>
      </c>
      <c r="F34" s="258"/>
      <c r="G34" s="243"/>
      <c r="H34" s="119">
        <v>0.006944444444444444</v>
      </c>
      <c r="I34" s="138"/>
      <c r="J34" s="124"/>
      <c r="K34" s="133"/>
    </row>
    <row r="35" spans="2:10" ht="15.75" customHeight="1">
      <c r="B35" s="118">
        <v>23</v>
      </c>
      <c r="C35" s="120" t="s">
        <v>152</v>
      </c>
      <c r="D35" s="258" t="s">
        <v>249</v>
      </c>
      <c r="E35" s="120" t="s">
        <v>151</v>
      </c>
      <c r="F35" s="120" t="s">
        <v>106</v>
      </c>
      <c r="G35" s="336">
        <v>8</v>
      </c>
      <c r="H35" s="119">
        <v>0.001736111111111111</v>
      </c>
      <c r="I35" s="334">
        <f>I33+G33*H33+H34</f>
        <v>0.630208333333333</v>
      </c>
      <c r="J35" s="333"/>
    </row>
    <row r="36" spans="2:10" ht="15.75" customHeight="1">
      <c r="B36" s="118">
        <v>24</v>
      </c>
      <c r="C36" s="120" t="s">
        <v>154</v>
      </c>
      <c r="D36" s="335" t="s">
        <v>250</v>
      </c>
      <c r="E36" s="120" t="s">
        <v>151</v>
      </c>
      <c r="F36" s="120" t="s">
        <v>106</v>
      </c>
      <c r="G36" s="336">
        <v>6</v>
      </c>
      <c r="H36" s="119">
        <v>0.001736111111111111</v>
      </c>
      <c r="I36" s="334">
        <f>I35+G35*H35</f>
        <v>0.6440972222222219</v>
      </c>
      <c r="J36" s="333"/>
    </row>
    <row r="37" spans="2:10" ht="15.75" customHeight="1">
      <c r="B37" s="118"/>
      <c r="C37" s="120"/>
      <c r="D37" s="335"/>
      <c r="E37" s="259" t="s">
        <v>165</v>
      </c>
      <c r="F37" s="258"/>
      <c r="G37" s="243"/>
      <c r="H37" s="119">
        <v>0.006944444444444444</v>
      </c>
      <c r="I37" s="138"/>
      <c r="J37" s="333"/>
    </row>
    <row r="38" spans="2:10" ht="15.75" customHeight="1">
      <c r="B38" s="118">
        <v>25</v>
      </c>
      <c r="C38" s="120" t="s">
        <v>152</v>
      </c>
      <c r="D38" s="258" t="s">
        <v>249</v>
      </c>
      <c r="E38" s="120" t="s">
        <v>155</v>
      </c>
      <c r="F38" s="120" t="s">
        <v>106</v>
      </c>
      <c r="G38" s="336">
        <v>2</v>
      </c>
      <c r="H38" s="119">
        <v>0.001736111111111111</v>
      </c>
      <c r="I38" s="334">
        <f>I36+G36*H36+H37</f>
        <v>0.6614583333333329</v>
      </c>
      <c r="J38" s="333"/>
    </row>
    <row r="39" spans="2:10" ht="15.75" customHeight="1">
      <c r="B39" s="118">
        <v>26</v>
      </c>
      <c r="C39" s="120" t="s">
        <v>154</v>
      </c>
      <c r="D39" s="335" t="s">
        <v>250</v>
      </c>
      <c r="E39" s="120" t="s">
        <v>155</v>
      </c>
      <c r="F39" s="120" t="s">
        <v>106</v>
      </c>
      <c r="G39" s="336">
        <v>2</v>
      </c>
      <c r="H39" s="119">
        <v>0.001736111111111111</v>
      </c>
      <c r="I39" s="334">
        <f>I38+G38*H38</f>
        <v>0.6649305555555551</v>
      </c>
      <c r="J39" s="333"/>
    </row>
    <row r="40" spans="2:10" ht="15.75" customHeight="1">
      <c r="B40" s="118">
        <v>27</v>
      </c>
      <c r="C40" s="120" t="s">
        <v>152</v>
      </c>
      <c r="D40" s="258" t="s">
        <v>249</v>
      </c>
      <c r="E40" s="120" t="s">
        <v>156</v>
      </c>
      <c r="F40" s="120" t="s">
        <v>106</v>
      </c>
      <c r="G40" s="336">
        <v>3</v>
      </c>
      <c r="H40" s="119">
        <v>0.001736111111111111</v>
      </c>
      <c r="I40" s="334">
        <f>I39+G39*H39</f>
        <v>0.6684027777777773</v>
      </c>
      <c r="J40" s="333"/>
    </row>
    <row r="41" spans="2:10" ht="15.75" customHeight="1">
      <c r="B41" s="118">
        <v>28</v>
      </c>
      <c r="C41" s="120" t="s">
        <v>154</v>
      </c>
      <c r="D41" s="335" t="s">
        <v>250</v>
      </c>
      <c r="E41" s="120" t="s">
        <v>156</v>
      </c>
      <c r="F41" s="120" t="s">
        <v>106</v>
      </c>
      <c r="G41" s="336">
        <v>4</v>
      </c>
      <c r="H41" s="119">
        <v>0.001736111111111111</v>
      </c>
      <c r="I41" s="334">
        <f>I40+G40*H40</f>
        <v>0.6736111111111107</v>
      </c>
      <c r="J41" s="333"/>
    </row>
    <row r="42" spans="2:10" ht="15.75" customHeight="1">
      <c r="B42" s="118"/>
      <c r="C42" s="120"/>
      <c r="D42" s="335"/>
      <c r="E42" s="259" t="s">
        <v>165</v>
      </c>
      <c r="F42" s="258"/>
      <c r="G42" s="243"/>
      <c r="H42" s="119">
        <v>0.006944444444444444</v>
      </c>
      <c r="I42" s="334"/>
      <c r="J42" s="333"/>
    </row>
    <row r="43" spans="2:10" ht="15.75" customHeight="1">
      <c r="B43" s="118">
        <v>29</v>
      </c>
      <c r="C43" s="120" t="s">
        <v>152</v>
      </c>
      <c r="D43" s="258" t="s">
        <v>249</v>
      </c>
      <c r="E43" s="120" t="s">
        <v>150</v>
      </c>
      <c r="F43" s="120" t="s">
        <v>106</v>
      </c>
      <c r="G43" s="336">
        <v>3</v>
      </c>
      <c r="H43" s="119">
        <v>0.001736111111111111</v>
      </c>
      <c r="I43" s="334">
        <f>I41+G41*H41</f>
        <v>0.6805555555555551</v>
      </c>
      <c r="J43" s="333"/>
    </row>
    <row r="44" spans="2:10" ht="15.75" customHeight="1">
      <c r="B44" s="118">
        <v>30</v>
      </c>
      <c r="C44" s="120" t="s">
        <v>154</v>
      </c>
      <c r="D44" s="335" t="s">
        <v>250</v>
      </c>
      <c r="E44" s="120" t="s">
        <v>150</v>
      </c>
      <c r="F44" s="120" t="s">
        <v>106</v>
      </c>
      <c r="G44" s="336">
        <v>4</v>
      </c>
      <c r="H44" s="119">
        <v>0.001736111111111111</v>
      </c>
      <c r="I44" s="334">
        <f>I43+G43*H43</f>
        <v>0.6857638888888885</v>
      </c>
      <c r="J44" s="333"/>
    </row>
    <row r="45" spans="2:10" ht="15.75" customHeight="1">
      <c r="B45" s="118">
        <v>31</v>
      </c>
      <c r="C45" s="120" t="s">
        <v>152</v>
      </c>
      <c r="D45" s="258" t="s">
        <v>242</v>
      </c>
      <c r="E45" s="120" t="s">
        <v>151</v>
      </c>
      <c r="F45" s="120" t="s">
        <v>106</v>
      </c>
      <c r="G45" s="336">
        <v>2</v>
      </c>
      <c r="H45" s="119">
        <v>0.004166666666666667</v>
      </c>
      <c r="I45" s="334">
        <f>I44+G44*H44</f>
        <v>0.6927083333333329</v>
      </c>
      <c r="J45" s="333"/>
    </row>
    <row r="46" spans="2:10" ht="15.75" customHeight="1">
      <c r="B46" s="118">
        <v>32</v>
      </c>
      <c r="C46" s="120" t="s">
        <v>154</v>
      </c>
      <c r="D46" s="335" t="s">
        <v>242</v>
      </c>
      <c r="E46" s="120" t="s">
        <v>151</v>
      </c>
      <c r="F46" s="120" t="s">
        <v>106</v>
      </c>
      <c r="G46" s="336">
        <v>2</v>
      </c>
      <c r="H46" s="119">
        <v>0.004166666666666667</v>
      </c>
      <c r="I46" s="334">
        <f>I45+G45*H45</f>
        <v>0.7010416666666662</v>
      </c>
      <c r="J46" s="333"/>
    </row>
    <row r="47" spans="2:10" ht="15.75" customHeight="1">
      <c r="B47" s="337"/>
      <c r="C47" s="337"/>
      <c r="D47" s="338"/>
      <c r="E47" s="120" t="s">
        <v>252</v>
      </c>
      <c r="F47" s="337"/>
      <c r="G47" s="337"/>
      <c r="H47" s="339"/>
      <c r="I47" s="334">
        <f>I46+G46*H46</f>
        <v>0.7093749999999995</v>
      </c>
      <c r="J47" s="333"/>
    </row>
    <row r="48" spans="8:10" ht="15.75" customHeight="1">
      <c r="H48" s="332"/>
      <c r="I48" s="333"/>
      <c r="J48" s="333"/>
    </row>
    <row r="49" ht="15.75" customHeight="1"/>
  </sheetData>
  <sheetProtection/>
  <mergeCells count="2">
    <mergeCell ref="B1:I1"/>
    <mergeCell ref="J27:K28"/>
  </mergeCells>
  <printOptions/>
  <pageMargins left="0" right="0" top="0.5905511811023623"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I36"/>
  <sheetViews>
    <sheetView view="pageBreakPreview" zoomScale="75" zoomScaleNormal="75" zoomScaleSheetLayoutView="75" zoomScalePageLayoutView="0" workbookViewId="0" topLeftCell="A1">
      <selection activeCell="B9" sqref="B9:CU9"/>
    </sheetView>
  </sheetViews>
  <sheetFormatPr defaultColWidth="9.00390625" defaultRowHeight="39" customHeight="1"/>
  <cols>
    <col min="1" max="102" width="1.4921875" style="305" customWidth="1"/>
    <col min="103" max="16384" width="9.00390625" style="305" customWidth="1"/>
  </cols>
  <sheetData>
    <row r="1" spans="18:103" ht="39" customHeight="1" thickBot="1">
      <c r="R1" s="83"/>
      <c r="S1" s="83"/>
      <c r="T1" s="83"/>
      <c r="U1" s="83"/>
      <c r="V1" s="83"/>
      <c r="W1" s="83"/>
      <c r="X1" s="83"/>
      <c r="Y1" s="83"/>
      <c r="Z1" s="83"/>
      <c r="AA1" s="83"/>
      <c r="AB1" s="83"/>
      <c r="AC1" s="83"/>
      <c r="AD1" s="83"/>
      <c r="AE1" s="83"/>
      <c r="AK1" s="387" t="s">
        <v>39</v>
      </c>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Y1" s="84"/>
      <c r="BZ1" s="84"/>
      <c r="CA1" s="84"/>
      <c r="CB1" s="84"/>
      <c r="CC1" s="84"/>
      <c r="CD1" s="84"/>
      <c r="CE1" s="84"/>
      <c r="CF1" s="84"/>
      <c r="CG1" s="84"/>
      <c r="CH1" s="84"/>
      <c r="CI1" s="84"/>
      <c r="CY1" s="111"/>
    </row>
    <row r="2" spans="2:100" ht="39" customHeight="1" thickBot="1">
      <c r="B2" s="388"/>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90"/>
      <c r="AC2" s="390"/>
      <c r="AD2" s="390"/>
      <c r="AE2" s="390"/>
      <c r="AF2" s="390"/>
      <c r="AG2" s="390"/>
      <c r="AH2" s="390"/>
      <c r="AI2" s="390"/>
      <c r="AJ2" s="390"/>
      <c r="AK2" s="390"/>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90"/>
      <c r="BM2" s="390"/>
      <c r="BN2" s="390"/>
      <c r="BO2" s="390"/>
      <c r="BP2" s="390"/>
      <c r="BQ2" s="390"/>
      <c r="BR2" s="390"/>
      <c r="BS2" s="390"/>
      <c r="BT2" s="390"/>
      <c r="BU2" s="390"/>
      <c r="BV2" s="389"/>
      <c r="BW2" s="389"/>
      <c r="BX2" s="389"/>
      <c r="BY2" s="389"/>
      <c r="BZ2" s="389"/>
      <c r="CA2" s="389"/>
      <c r="CB2" s="389"/>
      <c r="CC2" s="389"/>
      <c r="CD2" s="389"/>
      <c r="CE2" s="389"/>
      <c r="CF2" s="389"/>
      <c r="CG2" s="389"/>
      <c r="CH2" s="389"/>
      <c r="CI2" s="389"/>
      <c r="CJ2" s="389"/>
      <c r="CK2" s="389"/>
      <c r="CL2" s="389"/>
      <c r="CM2" s="389"/>
      <c r="CN2" s="389"/>
      <c r="CO2" s="389"/>
      <c r="CP2" s="389"/>
      <c r="CQ2" s="389"/>
      <c r="CR2" s="389"/>
      <c r="CS2" s="389"/>
      <c r="CT2" s="389"/>
      <c r="CU2" s="391"/>
      <c r="CV2" s="85"/>
    </row>
    <row r="3" spans="1:103" ht="39" customHeight="1">
      <c r="A3" s="111"/>
      <c r="B3" s="306"/>
      <c r="C3" s="260" t="s">
        <v>183</v>
      </c>
      <c r="D3" s="307"/>
      <c r="E3" s="260" t="s">
        <v>183</v>
      </c>
      <c r="F3" s="308"/>
      <c r="G3" s="260" t="s">
        <v>232</v>
      </c>
      <c r="H3" s="307"/>
      <c r="I3" s="261" t="s">
        <v>232</v>
      </c>
      <c r="J3" s="36"/>
      <c r="K3" s="306"/>
      <c r="L3" s="260" t="s">
        <v>232</v>
      </c>
      <c r="M3" s="307"/>
      <c r="N3" s="260" t="s">
        <v>232</v>
      </c>
      <c r="O3" s="308"/>
      <c r="P3" s="260" t="s">
        <v>232</v>
      </c>
      <c r="Q3" s="307"/>
      <c r="R3" s="261" t="s">
        <v>232</v>
      </c>
      <c r="S3" s="36"/>
      <c r="T3" s="306"/>
      <c r="U3" s="260" t="s">
        <v>233</v>
      </c>
      <c r="V3" s="308"/>
      <c r="W3" s="260" t="s">
        <v>233</v>
      </c>
      <c r="X3" s="308"/>
      <c r="Y3" s="260" t="s">
        <v>233</v>
      </c>
      <c r="Z3" s="308"/>
      <c r="AA3" s="261" t="s">
        <v>233</v>
      </c>
      <c r="AB3" s="36"/>
      <c r="AC3" s="36"/>
      <c r="AD3" s="36"/>
      <c r="AE3" s="36"/>
      <c r="AF3" s="36"/>
      <c r="AG3" s="36"/>
      <c r="AH3" s="36"/>
      <c r="AI3" s="36"/>
      <c r="AJ3" s="36"/>
      <c r="AK3" s="309"/>
      <c r="AL3" s="306"/>
      <c r="AM3" s="260" t="s">
        <v>234</v>
      </c>
      <c r="AN3" s="307"/>
      <c r="AO3" s="260" t="s">
        <v>234</v>
      </c>
      <c r="AP3" s="308"/>
      <c r="AQ3" s="260" t="s">
        <v>234</v>
      </c>
      <c r="AR3" s="307"/>
      <c r="AS3" s="261" t="s">
        <v>234</v>
      </c>
      <c r="AT3" s="36"/>
      <c r="AU3" s="306"/>
      <c r="AV3" s="260" t="s">
        <v>226</v>
      </c>
      <c r="AW3" s="307"/>
      <c r="AX3" s="260" t="s">
        <v>236</v>
      </c>
      <c r="AY3" s="308"/>
      <c r="AZ3" s="260" t="s">
        <v>236</v>
      </c>
      <c r="BA3" s="307"/>
      <c r="BB3" s="261" t="s">
        <v>236</v>
      </c>
      <c r="BC3" s="36"/>
      <c r="BD3" s="306"/>
      <c r="BE3" s="260" t="s">
        <v>236</v>
      </c>
      <c r="BF3" s="307"/>
      <c r="BG3" s="260" t="s">
        <v>236</v>
      </c>
      <c r="BH3" s="308"/>
      <c r="BI3" s="260" t="s">
        <v>236</v>
      </c>
      <c r="BJ3" s="307"/>
      <c r="BK3" s="261" t="s">
        <v>236</v>
      </c>
      <c r="BL3" s="310"/>
      <c r="BM3" s="36"/>
      <c r="BN3" s="36"/>
      <c r="BO3" s="36"/>
      <c r="BP3" s="36"/>
      <c r="BQ3" s="36"/>
      <c r="BR3" s="36"/>
      <c r="BS3" s="36"/>
      <c r="BT3" s="36"/>
      <c r="BU3" s="309"/>
      <c r="BV3" s="306"/>
      <c r="BW3" s="260" t="s">
        <v>208</v>
      </c>
      <c r="BX3" s="307"/>
      <c r="BY3" s="260" t="s">
        <v>208</v>
      </c>
      <c r="BZ3" s="308"/>
      <c r="CA3" s="260" t="s">
        <v>208</v>
      </c>
      <c r="CB3" s="307"/>
      <c r="CC3" s="261" t="s">
        <v>208</v>
      </c>
      <c r="CD3" s="36"/>
      <c r="CE3" s="306"/>
      <c r="CF3" s="260" t="s">
        <v>207</v>
      </c>
      <c r="CG3" s="307"/>
      <c r="CH3" s="260" t="s">
        <v>207</v>
      </c>
      <c r="CI3" s="308"/>
      <c r="CJ3" s="260" t="s">
        <v>207</v>
      </c>
      <c r="CK3" s="307"/>
      <c r="CL3" s="261" t="s">
        <v>207</v>
      </c>
      <c r="CM3" s="311"/>
      <c r="CN3" s="306"/>
      <c r="CO3" s="260" t="s">
        <v>207</v>
      </c>
      <c r="CP3" s="307"/>
      <c r="CQ3" s="260" t="s">
        <v>207</v>
      </c>
      <c r="CR3" s="308"/>
      <c r="CS3" s="260" t="s">
        <v>207</v>
      </c>
      <c r="CT3" s="307"/>
      <c r="CU3" s="261" t="s">
        <v>207</v>
      </c>
      <c r="CV3" s="36"/>
      <c r="CW3" s="111"/>
      <c r="CX3" s="111"/>
      <c r="CY3" s="111"/>
    </row>
    <row r="4" spans="1:102" ht="39" customHeight="1">
      <c r="A4" s="111"/>
      <c r="B4" s="262" t="s">
        <v>183</v>
      </c>
      <c r="C4" s="312"/>
      <c r="D4" s="263" t="s">
        <v>183</v>
      </c>
      <c r="E4" s="313"/>
      <c r="F4" s="263" t="s">
        <v>183</v>
      </c>
      <c r="G4" s="312"/>
      <c r="H4" s="263" t="s">
        <v>183</v>
      </c>
      <c r="I4" s="314"/>
      <c r="J4" s="36"/>
      <c r="K4" s="262" t="s">
        <v>232</v>
      </c>
      <c r="L4" s="312"/>
      <c r="M4" s="263" t="s">
        <v>232</v>
      </c>
      <c r="N4" s="313"/>
      <c r="O4" s="263" t="s">
        <v>232</v>
      </c>
      <c r="P4" s="312"/>
      <c r="Q4" s="263" t="s">
        <v>232</v>
      </c>
      <c r="R4" s="314"/>
      <c r="S4" s="36"/>
      <c r="T4" s="262" t="s">
        <v>233</v>
      </c>
      <c r="U4" s="313"/>
      <c r="V4" s="263" t="s">
        <v>233</v>
      </c>
      <c r="W4" s="313"/>
      <c r="X4" s="263" t="s">
        <v>233</v>
      </c>
      <c r="Y4" s="313"/>
      <c r="Z4" s="263" t="s">
        <v>233</v>
      </c>
      <c r="AA4" s="271"/>
      <c r="AB4" s="36"/>
      <c r="AC4" s="36"/>
      <c r="AD4" s="36"/>
      <c r="AE4" s="36"/>
      <c r="AF4" s="36"/>
      <c r="AG4" s="36"/>
      <c r="AH4" s="36"/>
      <c r="AI4" s="36"/>
      <c r="AJ4" s="36"/>
      <c r="AK4" s="36"/>
      <c r="AL4" s="262" t="s">
        <v>234</v>
      </c>
      <c r="AM4" s="312"/>
      <c r="AN4" s="263" t="s">
        <v>234</v>
      </c>
      <c r="AO4" s="313"/>
      <c r="AP4" s="263" t="s">
        <v>234</v>
      </c>
      <c r="AQ4" s="312"/>
      <c r="AR4" s="263" t="s">
        <v>234</v>
      </c>
      <c r="AS4" s="271"/>
      <c r="AT4" s="36"/>
      <c r="AU4" s="262" t="s">
        <v>226</v>
      </c>
      <c r="AV4" s="312"/>
      <c r="AW4" s="263" t="s">
        <v>226</v>
      </c>
      <c r="AX4" s="313"/>
      <c r="AY4" s="263" t="s">
        <v>226</v>
      </c>
      <c r="AZ4" s="312"/>
      <c r="BA4" s="263" t="s">
        <v>226</v>
      </c>
      <c r="BB4" s="271"/>
      <c r="BC4" s="36"/>
      <c r="BD4" s="262" t="s">
        <v>236</v>
      </c>
      <c r="BE4" s="312"/>
      <c r="BF4" s="263" t="s">
        <v>236</v>
      </c>
      <c r="BG4" s="313"/>
      <c r="BH4" s="263" t="s">
        <v>236</v>
      </c>
      <c r="BI4" s="312"/>
      <c r="BJ4" s="263" t="s">
        <v>235</v>
      </c>
      <c r="BK4" s="271"/>
      <c r="BL4" s="310"/>
      <c r="BM4" s="36"/>
      <c r="BN4" s="36"/>
      <c r="BO4" s="36"/>
      <c r="BP4" s="36"/>
      <c r="BQ4" s="36"/>
      <c r="BR4" s="36"/>
      <c r="BS4" s="36"/>
      <c r="BT4" s="36"/>
      <c r="BU4" s="36"/>
      <c r="BV4" s="262" t="s">
        <v>208</v>
      </c>
      <c r="BW4" s="312"/>
      <c r="BX4" s="263" t="s">
        <v>208</v>
      </c>
      <c r="BY4" s="313"/>
      <c r="BZ4" s="263" t="s">
        <v>208</v>
      </c>
      <c r="CA4" s="312"/>
      <c r="CB4" s="263" t="s">
        <v>208</v>
      </c>
      <c r="CC4" s="271"/>
      <c r="CD4" s="36"/>
      <c r="CE4" s="262" t="s">
        <v>25</v>
      </c>
      <c r="CF4" s="312"/>
      <c r="CG4" s="263" t="s">
        <v>207</v>
      </c>
      <c r="CH4" s="313"/>
      <c r="CI4" s="263" t="s">
        <v>207</v>
      </c>
      <c r="CJ4" s="312"/>
      <c r="CK4" s="263" t="s">
        <v>207</v>
      </c>
      <c r="CL4" s="271"/>
      <c r="CM4" s="315"/>
      <c r="CN4" s="262" t="s">
        <v>207</v>
      </c>
      <c r="CO4" s="312"/>
      <c r="CP4" s="263" t="s">
        <v>207</v>
      </c>
      <c r="CQ4" s="313"/>
      <c r="CR4" s="263" t="s">
        <v>207</v>
      </c>
      <c r="CS4" s="312"/>
      <c r="CT4" s="263" t="s">
        <v>207</v>
      </c>
      <c r="CU4" s="271"/>
      <c r="CV4" s="36"/>
      <c r="CW4" s="111"/>
      <c r="CX4" s="111"/>
    </row>
    <row r="5" spans="1:111" ht="39" customHeight="1">
      <c r="A5" s="111"/>
      <c r="B5" s="316"/>
      <c r="C5" s="263" t="s">
        <v>183</v>
      </c>
      <c r="D5" s="312"/>
      <c r="E5" s="263" t="s">
        <v>183</v>
      </c>
      <c r="F5" s="313"/>
      <c r="G5" s="263" t="s">
        <v>183</v>
      </c>
      <c r="H5" s="312"/>
      <c r="I5" s="264" t="s">
        <v>183</v>
      </c>
      <c r="J5" s="36"/>
      <c r="K5" s="316"/>
      <c r="L5" s="263" t="s">
        <v>232</v>
      </c>
      <c r="M5" s="312"/>
      <c r="N5" s="263" t="s">
        <v>232</v>
      </c>
      <c r="O5" s="313"/>
      <c r="P5" s="263" t="s">
        <v>232</v>
      </c>
      <c r="Q5" s="312"/>
      <c r="R5" s="264" t="s">
        <v>232</v>
      </c>
      <c r="S5" s="36"/>
      <c r="T5" s="316"/>
      <c r="U5" s="263" t="s">
        <v>233</v>
      </c>
      <c r="V5" s="313"/>
      <c r="W5" s="263" t="s">
        <v>233</v>
      </c>
      <c r="X5" s="313"/>
      <c r="Y5" s="263" t="s">
        <v>233</v>
      </c>
      <c r="Z5" s="313"/>
      <c r="AA5" s="264" t="s">
        <v>233</v>
      </c>
      <c r="AB5" s="36"/>
      <c r="AC5" s="36"/>
      <c r="AD5" s="36"/>
      <c r="AE5" s="36"/>
      <c r="AF5" s="36"/>
      <c r="AG5" s="36"/>
      <c r="AH5" s="36"/>
      <c r="AI5" s="36"/>
      <c r="AJ5" s="36"/>
      <c r="AK5" s="36"/>
      <c r="AL5" s="316"/>
      <c r="AM5" s="263" t="s">
        <v>234</v>
      </c>
      <c r="AN5" s="312"/>
      <c r="AO5" s="263" t="s">
        <v>234</v>
      </c>
      <c r="AP5" s="313"/>
      <c r="AQ5" s="263" t="s">
        <v>234</v>
      </c>
      <c r="AR5" s="312"/>
      <c r="AS5" s="264" t="s">
        <v>234</v>
      </c>
      <c r="AT5" s="36"/>
      <c r="AU5" s="316"/>
      <c r="AV5" s="263" t="s">
        <v>226</v>
      </c>
      <c r="AW5" s="312"/>
      <c r="AX5" s="263" t="s">
        <v>226</v>
      </c>
      <c r="AY5" s="313"/>
      <c r="AZ5" s="263" t="s">
        <v>226</v>
      </c>
      <c r="BA5" s="312"/>
      <c r="BB5" s="264" t="s">
        <v>226</v>
      </c>
      <c r="BC5" s="36"/>
      <c r="BD5" s="316"/>
      <c r="BE5" s="263" t="s">
        <v>235</v>
      </c>
      <c r="BF5" s="312"/>
      <c r="BG5" s="263" t="s">
        <v>235</v>
      </c>
      <c r="BH5" s="313"/>
      <c r="BI5" s="263" t="s">
        <v>235</v>
      </c>
      <c r="BJ5" s="312"/>
      <c r="BK5" s="264" t="s">
        <v>235</v>
      </c>
      <c r="BL5" s="36"/>
      <c r="BM5" s="36"/>
      <c r="BN5" s="36"/>
      <c r="BO5" s="36"/>
      <c r="BP5" s="36"/>
      <c r="BQ5" s="36"/>
      <c r="BR5" s="36"/>
      <c r="BS5" s="36"/>
      <c r="BT5" s="36"/>
      <c r="BU5" s="36"/>
      <c r="BV5" s="316"/>
      <c r="BW5" s="263" t="s">
        <v>208</v>
      </c>
      <c r="BX5" s="312"/>
      <c r="BY5" s="263" t="s">
        <v>208</v>
      </c>
      <c r="BZ5" s="313"/>
      <c r="CA5" s="263" t="s">
        <v>208</v>
      </c>
      <c r="CB5" s="312"/>
      <c r="CC5" s="264" t="s">
        <v>208</v>
      </c>
      <c r="CD5" s="36"/>
      <c r="CE5" s="316"/>
      <c r="CF5" s="263" t="s">
        <v>25</v>
      </c>
      <c r="CG5" s="312"/>
      <c r="CH5" s="263" t="s">
        <v>25</v>
      </c>
      <c r="CI5" s="313"/>
      <c r="CJ5" s="263" t="s">
        <v>25</v>
      </c>
      <c r="CK5" s="312"/>
      <c r="CL5" s="264" t="s">
        <v>25</v>
      </c>
      <c r="CM5" s="315"/>
      <c r="CN5" s="316"/>
      <c r="CO5" s="263" t="s">
        <v>207</v>
      </c>
      <c r="CP5" s="312"/>
      <c r="CQ5" s="263" t="s">
        <v>207</v>
      </c>
      <c r="CR5" s="313"/>
      <c r="CS5" s="263" t="s">
        <v>207</v>
      </c>
      <c r="CT5" s="312"/>
      <c r="CU5" s="264" t="s">
        <v>207</v>
      </c>
      <c r="CV5" s="36"/>
      <c r="CW5" s="111"/>
      <c r="CX5" s="111"/>
      <c r="DG5" s="111"/>
    </row>
    <row r="6" spans="1:108" ht="39" customHeight="1">
      <c r="A6" s="111"/>
      <c r="B6" s="262" t="s">
        <v>183</v>
      </c>
      <c r="C6" s="312"/>
      <c r="D6" s="263" t="s">
        <v>183</v>
      </c>
      <c r="E6" s="313"/>
      <c r="F6" s="263" t="s">
        <v>183</v>
      </c>
      <c r="G6" s="312"/>
      <c r="H6" s="263" t="s">
        <v>183</v>
      </c>
      <c r="I6" s="314"/>
      <c r="J6" s="36"/>
      <c r="K6" s="262" t="s">
        <v>232</v>
      </c>
      <c r="L6" s="312"/>
      <c r="M6" s="263" t="s">
        <v>232</v>
      </c>
      <c r="N6" s="313"/>
      <c r="O6" s="263" t="s">
        <v>232</v>
      </c>
      <c r="P6" s="312"/>
      <c r="Q6" s="263" t="s">
        <v>232</v>
      </c>
      <c r="R6" s="271"/>
      <c r="S6" s="36"/>
      <c r="T6" s="262" t="s">
        <v>233</v>
      </c>
      <c r="U6" s="313"/>
      <c r="V6" s="263" t="s">
        <v>233</v>
      </c>
      <c r="W6" s="313"/>
      <c r="X6" s="263" t="s">
        <v>233</v>
      </c>
      <c r="Y6" s="313"/>
      <c r="Z6" s="263" t="s">
        <v>233</v>
      </c>
      <c r="AA6" s="271"/>
      <c r="AB6" s="36"/>
      <c r="AC6" s="36"/>
      <c r="AD6" s="36"/>
      <c r="AE6" s="36"/>
      <c r="AF6" s="36"/>
      <c r="AG6" s="36"/>
      <c r="AH6" s="36"/>
      <c r="AI6" s="36"/>
      <c r="AJ6" s="36"/>
      <c r="AK6" s="36"/>
      <c r="AL6" s="262" t="s">
        <v>234</v>
      </c>
      <c r="AM6" s="312"/>
      <c r="AN6" s="263" t="s">
        <v>234</v>
      </c>
      <c r="AO6" s="313"/>
      <c r="AP6" s="263" t="s">
        <v>234</v>
      </c>
      <c r="AQ6" s="312"/>
      <c r="AR6" s="263" t="s">
        <v>234</v>
      </c>
      <c r="AS6" s="271"/>
      <c r="AT6" s="36"/>
      <c r="AU6" s="262" t="s">
        <v>234</v>
      </c>
      <c r="AV6" s="312"/>
      <c r="AW6" s="263" t="s">
        <v>234</v>
      </c>
      <c r="AX6" s="313"/>
      <c r="AY6" s="263" t="s">
        <v>234</v>
      </c>
      <c r="AZ6" s="312"/>
      <c r="BA6" s="263" t="s">
        <v>226</v>
      </c>
      <c r="BB6" s="271"/>
      <c r="BC6" s="36"/>
      <c r="BD6" s="262" t="s">
        <v>235</v>
      </c>
      <c r="BE6" s="312"/>
      <c r="BF6" s="263" t="s">
        <v>235</v>
      </c>
      <c r="BG6" s="313"/>
      <c r="BH6" s="263" t="s">
        <v>235</v>
      </c>
      <c r="BI6" s="312"/>
      <c r="BJ6" s="263" t="s">
        <v>235</v>
      </c>
      <c r="BK6" s="271"/>
      <c r="BL6" s="36"/>
      <c r="BM6" s="36"/>
      <c r="BN6" s="36"/>
      <c r="BO6" s="36"/>
      <c r="BP6" s="36"/>
      <c r="BQ6" s="36"/>
      <c r="BR6" s="36"/>
      <c r="BS6" s="36"/>
      <c r="BT6" s="36"/>
      <c r="BU6" s="114"/>
      <c r="BV6" s="262" t="s">
        <v>208</v>
      </c>
      <c r="BW6" s="312"/>
      <c r="BX6" s="263" t="s">
        <v>208</v>
      </c>
      <c r="BY6" s="313"/>
      <c r="BZ6" s="263" t="s">
        <v>208</v>
      </c>
      <c r="CA6" s="312"/>
      <c r="CB6" s="263" t="s">
        <v>208</v>
      </c>
      <c r="CC6" s="271"/>
      <c r="CD6" s="36"/>
      <c r="CE6" s="262" t="s">
        <v>208</v>
      </c>
      <c r="CF6" s="312"/>
      <c r="CG6" s="263" t="s">
        <v>208</v>
      </c>
      <c r="CH6" s="313"/>
      <c r="CI6" s="263" t="s">
        <v>208</v>
      </c>
      <c r="CJ6" s="312"/>
      <c r="CK6" s="263" t="s">
        <v>25</v>
      </c>
      <c r="CL6" s="271"/>
      <c r="CM6" s="315"/>
      <c r="CN6" s="262" t="s">
        <v>221</v>
      </c>
      <c r="CO6" s="312"/>
      <c r="CP6" s="263" t="s">
        <v>221</v>
      </c>
      <c r="CQ6" s="313"/>
      <c r="CR6" s="263" t="s">
        <v>221</v>
      </c>
      <c r="CS6" s="312"/>
      <c r="CT6" s="263" t="s">
        <v>221</v>
      </c>
      <c r="CU6" s="271"/>
      <c r="CV6" s="36"/>
      <c r="CW6" s="111"/>
      <c r="CX6" s="111"/>
      <c r="DD6" s="111"/>
    </row>
    <row r="7" spans="1:102" ht="39" customHeight="1">
      <c r="A7" s="111"/>
      <c r="B7" s="316"/>
      <c r="C7" s="263" t="s">
        <v>183</v>
      </c>
      <c r="D7" s="312"/>
      <c r="E7" s="263" t="s">
        <v>183</v>
      </c>
      <c r="F7" s="313"/>
      <c r="G7" s="263" t="s">
        <v>183</v>
      </c>
      <c r="H7" s="312"/>
      <c r="I7" s="264" t="s">
        <v>183</v>
      </c>
      <c r="J7" s="36"/>
      <c r="K7" s="316"/>
      <c r="L7" s="263" t="s">
        <v>232</v>
      </c>
      <c r="M7" s="312"/>
      <c r="N7" s="263" t="s">
        <v>232</v>
      </c>
      <c r="O7" s="313"/>
      <c r="P7" s="263" t="s">
        <v>232</v>
      </c>
      <c r="Q7" s="312"/>
      <c r="R7" s="264" t="s">
        <v>232</v>
      </c>
      <c r="S7" s="36"/>
      <c r="T7" s="316"/>
      <c r="U7" s="263" t="s">
        <v>232</v>
      </c>
      <c r="V7" s="312"/>
      <c r="W7" s="263" t="s">
        <v>233</v>
      </c>
      <c r="X7" s="313"/>
      <c r="Y7" s="263" t="s">
        <v>233</v>
      </c>
      <c r="Z7" s="312"/>
      <c r="AA7" s="264" t="s">
        <v>233</v>
      </c>
      <c r="AB7" s="36"/>
      <c r="AC7" s="36"/>
      <c r="AD7" s="36"/>
      <c r="AE7" s="36"/>
      <c r="AF7" s="36"/>
      <c r="AG7" s="36"/>
      <c r="AH7" s="36"/>
      <c r="AI7" s="36"/>
      <c r="AJ7" s="36"/>
      <c r="AK7" s="36"/>
      <c r="AL7" s="316"/>
      <c r="AM7" s="263" t="s">
        <v>234</v>
      </c>
      <c r="AN7" s="312"/>
      <c r="AO7" s="263" t="s">
        <v>234</v>
      </c>
      <c r="AP7" s="313"/>
      <c r="AQ7" s="263" t="s">
        <v>234</v>
      </c>
      <c r="AR7" s="312"/>
      <c r="AS7" s="264" t="s">
        <v>234</v>
      </c>
      <c r="AT7" s="317"/>
      <c r="AU7" s="316"/>
      <c r="AV7" s="263" t="s">
        <v>234</v>
      </c>
      <c r="AW7" s="312"/>
      <c r="AX7" s="263" t="s">
        <v>234</v>
      </c>
      <c r="AY7" s="313"/>
      <c r="AZ7" s="263" t="s">
        <v>234</v>
      </c>
      <c r="BA7" s="312"/>
      <c r="BB7" s="264" t="s">
        <v>234</v>
      </c>
      <c r="BC7" s="317"/>
      <c r="BD7" s="316"/>
      <c r="BE7" s="263" t="s">
        <v>235</v>
      </c>
      <c r="BF7" s="312"/>
      <c r="BG7" s="263" t="s">
        <v>235</v>
      </c>
      <c r="BH7" s="313"/>
      <c r="BI7" s="263" t="s">
        <v>235</v>
      </c>
      <c r="BJ7" s="312"/>
      <c r="BK7" s="264" t="s">
        <v>235</v>
      </c>
      <c r="BL7" s="36"/>
      <c r="BM7" s="36"/>
      <c r="BN7" s="36"/>
      <c r="BO7" s="36"/>
      <c r="BP7" s="36"/>
      <c r="BQ7" s="36"/>
      <c r="BR7" s="36"/>
      <c r="BS7" s="36"/>
      <c r="BT7" s="36"/>
      <c r="BU7" s="36"/>
      <c r="BV7" s="316"/>
      <c r="BW7" s="263" t="s">
        <v>208</v>
      </c>
      <c r="BX7" s="312"/>
      <c r="BY7" s="263" t="s">
        <v>208</v>
      </c>
      <c r="BZ7" s="313"/>
      <c r="CA7" s="263" t="s">
        <v>208</v>
      </c>
      <c r="CB7" s="312"/>
      <c r="CC7" s="264" t="s">
        <v>208</v>
      </c>
      <c r="CD7" s="36"/>
      <c r="CE7" s="316"/>
      <c r="CF7" s="263" t="s">
        <v>208</v>
      </c>
      <c r="CG7" s="312"/>
      <c r="CH7" s="263" t="s">
        <v>208</v>
      </c>
      <c r="CI7" s="313"/>
      <c r="CJ7" s="263" t="s">
        <v>208</v>
      </c>
      <c r="CK7" s="312"/>
      <c r="CL7" s="264" t="s">
        <v>208</v>
      </c>
      <c r="CM7" s="315"/>
      <c r="CN7" s="316"/>
      <c r="CO7" s="263" t="s">
        <v>240</v>
      </c>
      <c r="CP7" s="312"/>
      <c r="CQ7" s="263" t="s">
        <v>221</v>
      </c>
      <c r="CR7" s="313"/>
      <c r="CS7" s="263" t="s">
        <v>221</v>
      </c>
      <c r="CT7" s="312"/>
      <c r="CU7" s="264" t="s">
        <v>221</v>
      </c>
      <c r="CV7" s="36"/>
      <c r="CW7" s="111"/>
      <c r="CX7" s="111"/>
    </row>
    <row r="8" spans="1:113" ht="39" customHeight="1" thickBot="1">
      <c r="A8" s="111"/>
      <c r="B8" s="265" t="s">
        <v>183</v>
      </c>
      <c r="C8" s="318"/>
      <c r="D8" s="266" t="s">
        <v>183</v>
      </c>
      <c r="E8" s="319"/>
      <c r="F8" s="266" t="s">
        <v>183</v>
      </c>
      <c r="G8" s="318"/>
      <c r="H8" s="266" t="s">
        <v>183</v>
      </c>
      <c r="I8" s="320"/>
      <c r="J8" s="36"/>
      <c r="K8" s="265" t="s">
        <v>232</v>
      </c>
      <c r="L8" s="318"/>
      <c r="M8" s="266" t="s">
        <v>232</v>
      </c>
      <c r="N8" s="319"/>
      <c r="O8" s="266" t="s">
        <v>232</v>
      </c>
      <c r="P8" s="318"/>
      <c r="Q8" s="266" t="s">
        <v>232</v>
      </c>
      <c r="R8" s="320"/>
      <c r="S8" s="36"/>
      <c r="T8" s="265" t="s">
        <v>232</v>
      </c>
      <c r="U8" s="318"/>
      <c r="V8" s="266" t="s">
        <v>232</v>
      </c>
      <c r="W8" s="319"/>
      <c r="X8" s="266" t="s">
        <v>232</v>
      </c>
      <c r="Y8" s="318"/>
      <c r="Z8" s="266" t="s">
        <v>232</v>
      </c>
      <c r="AA8" s="320"/>
      <c r="AB8" s="36"/>
      <c r="AC8" s="36"/>
      <c r="AD8" s="36"/>
      <c r="AE8" s="36"/>
      <c r="AF8" s="36"/>
      <c r="AG8" s="36"/>
      <c r="AH8" s="36"/>
      <c r="AI8" s="36"/>
      <c r="AJ8" s="36"/>
      <c r="AK8" s="36"/>
      <c r="AL8" s="265" t="s">
        <v>234</v>
      </c>
      <c r="AM8" s="318"/>
      <c r="AN8" s="266" t="s">
        <v>234</v>
      </c>
      <c r="AO8" s="319"/>
      <c r="AP8" s="266" t="s">
        <v>234</v>
      </c>
      <c r="AQ8" s="318"/>
      <c r="AR8" s="266" t="s">
        <v>234</v>
      </c>
      <c r="AS8" s="320"/>
      <c r="AT8" s="317"/>
      <c r="AU8" s="265" t="s">
        <v>234</v>
      </c>
      <c r="AV8" s="318"/>
      <c r="AW8" s="266" t="s">
        <v>234</v>
      </c>
      <c r="AX8" s="319"/>
      <c r="AY8" s="266" t="s">
        <v>234</v>
      </c>
      <c r="AZ8" s="318"/>
      <c r="BA8" s="266" t="s">
        <v>234</v>
      </c>
      <c r="BB8" s="321"/>
      <c r="BC8" s="322"/>
      <c r="BD8" s="265" t="s">
        <v>235</v>
      </c>
      <c r="BE8" s="318"/>
      <c r="BF8" s="266" t="s">
        <v>235</v>
      </c>
      <c r="BG8" s="319"/>
      <c r="BH8" s="266" t="s">
        <v>235</v>
      </c>
      <c r="BI8" s="318"/>
      <c r="BJ8" s="266" t="s">
        <v>235</v>
      </c>
      <c r="BK8" s="320"/>
      <c r="BL8" s="36"/>
      <c r="BM8" s="36"/>
      <c r="BN8" s="36"/>
      <c r="BO8" s="36"/>
      <c r="BP8" s="36"/>
      <c r="BQ8" s="36"/>
      <c r="BR8" s="36"/>
      <c r="BS8" s="36"/>
      <c r="BT8" s="36"/>
      <c r="BU8" s="36"/>
      <c r="BV8" s="265" t="s">
        <v>208</v>
      </c>
      <c r="BW8" s="318"/>
      <c r="BX8" s="266" t="s">
        <v>208</v>
      </c>
      <c r="BY8" s="319"/>
      <c r="BZ8" s="266" t="s">
        <v>208</v>
      </c>
      <c r="CA8" s="318"/>
      <c r="CB8" s="266" t="s">
        <v>208</v>
      </c>
      <c r="CC8" s="320"/>
      <c r="CD8" s="36"/>
      <c r="CE8" s="265" t="s">
        <v>208</v>
      </c>
      <c r="CF8" s="318"/>
      <c r="CG8" s="266" t="s">
        <v>208</v>
      </c>
      <c r="CH8" s="319"/>
      <c r="CI8" s="266" t="s">
        <v>208</v>
      </c>
      <c r="CJ8" s="318"/>
      <c r="CK8" s="266" t="s">
        <v>208</v>
      </c>
      <c r="CL8" s="320"/>
      <c r="CM8" s="315"/>
      <c r="CN8" s="265" t="s">
        <v>240</v>
      </c>
      <c r="CO8" s="318"/>
      <c r="CP8" s="266" t="s">
        <v>240</v>
      </c>
      <c r="CQ8" s="319"/>
      <c r="CR8" s="266" t="s">
        <v>240</v>
      </c>
      <c r="CS8" s="318"/>
      <c r="CT8" s="266" t="s">
        <v>240</v>
      </c>
      <c r="CU8" s="320"/>
      <c r="CV8" s="36"/>
      <c r="CW8" s="111"/>
      <c r="CX8" s="111"/>
      <c r="DB8" s="305" t="s">
        <v>224</v>
      </c>
      <c r="DI8" s="111"/>
    </row>
    <row r="9" spans="1:102" ht="39" customHeight="1">
      <c r="A9" s="111"/>
      <c r="B9" s="381" t="s">
        <v>184</v>
      </c>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382"/>
      <c r="BA9" s="382"/>
      <c r="BB9" s="382"/>
      <c r="BC9" s="382"/>
      <c r="BD9" s="382"/>
      <c r="BE9" s="382"/>
      <c r="BF9" s="382"/>
      <c r="BG9" s="382"/>
      <c r="BH9" s="382"/>
      <c r="BI9" s="382"/>
      <c r="BJ9" s="382"/>
      <c r="BK9" s="382"/>
      <c r="BL9" s="382"/>
      <c r="BM9" s="382"/>
      <c r="BN9" s="382"/>
      <c r="BO9" s="382"/>
      <c r="BP9" s="382"/>
      <c r="BQ9" s="382"/>
      <c r="BR9" s="382"/>
      <c r="BS9" s="382"/>
      <c r="BT9" s="382"/>
      <c r="BU9" s="382"/>
      <c r="BV9" s="382"/>
      <c r="BW9" s="382"/>
      <c r="BX9" s="382"/>
      <c r="BY9" s="382"/>
      <c r="BZ9" s="382"/>
      <c r="CA9" s="382"/>
      <c r="CB9" s="382"/>
      <c r="CC9" s="382"/>
      <c r="CD9" s="382"/>
      <c r="CE9" s="382"/>
      <c r="CF9" s="382"/>
      <c r="CG9" s="382"/>
      <c r="CH9" s="382"/>
      <c r="CI9" s="382"/>
      <c r="CJ9" s="382"/>
      <c r="CK9" s="382"/>
      <c r="CL9" s="382"/>
      <c r="CM9" s="382"/>
      <c r="CN9" s="382"/>
      <c r="CO9" s="382"/>
      <c r="CP9" s="382"/>
      <c r="CQ9" s="382"/>
      <c r="CR9" s="382"/>
      <c r="CS9" s="382"/>
      <c r="CT9" s="382"/>
      <c r="CU9" s="383"/>
      <c r="CV9" s="323"/>
      <c r="CW9" s="111"/>
      <c r="CX9" s="111"/>
    </row>
    <row r="10" spans="1:100" ht="30" customHeight="1" thickBot="1">
      <c r="A10" s="111"/>
      <c r="B10" s="324"/>
      <c r="C10" s="324"/>
      <c r="D10" s="324"/>
      <c r="E10" s="323"/>
      <c r="F10" s="323"/>
      <c r="G10" s="323"/>
      <c r="H10" s="323"/>
      <c r="I10" s="323"/>
      <c r="J10" s="323"/>
      <c r="K10" s="113"/>
      <c r="L10" s="323"/>
      <c r="M10" s="323"/>
      <c r="N10" s="323"/>
      <c r="O10" s="323"/>
      <c r="P10" s="323"/>
      <c r="Q10" s="323"/>
      <c r="R10" s="323"/>
      <c r="S10" s="323"/>
      <c r="T10" s="267"/>
      <c r="U10" s="267"/>
      <c r="V10" s="267"/>
      <c r="W10" s="267"/>
      <c r="X10" s="267"/>
      <c r="Y10" s="267"/>
      <c r="Z10" s="267"/>
      <c r="AA10" s="267"/>
      <c r="AB10" s="267"/>
      <c r="AC10" s="267"/>
      <c r="AD10" s="267"/>
      <c r="AE10" s="267"/>
      <c r="AF10" s="267"/>
      <c r="AG10" s="267"/>
      <c r="AH10" s="267"/>
      <c r="AI10" s="267"/>
      <c r="AJ10" s="267"/>
      <c r="AK10" s="323"/>
      <c r="AL10" s="111"/>
      <c r="AM10" s="323"/>
      <c r="AN10" s="323"/>
      <c r="AO10" s="323"/>
      <c r="AP10" s="112"/>
      <c r="AQ10" s="112"/>
      <c r="AR10" s="112"/>
      <c r="AS10" s="112"/>
      <c r="AT10" s="112"/>
      <c r="AU10" s="112"/>
      <c r="AV10" s="112"/>
      <c r="AW10" s="112"/>
      <c r="AX10" s="112"/>
      <c r="AY10" s="112"/>
      <c r="AZ10" s="112"/>
      <c r="BA10" s="116"/>
      <c r="BB10" s="112"/>
      <c r="BC10" s="112"/>
      <c r="BD10" s="112"/>
      <c r="BE10" s="112"/>
      <c r="BF10" s="112"/>
      <c r="BG10" s="111"/>
      <c r="BH10" s="112"/>
      <c r="BI10" s="112"/>
      <c r="BJ10" s="112"/>
      <c r="BK10" s="112"/>
      <c r="BL10" s="112"/>
      <c r="BM10" s="268"/>
      <c r="BN10" s="268"/>
      <c r="BO10" s="268"/>
      <c r="BP10" s="268"/>
      <c r="BQ10" s="268"/>
      <c r="BR10" s="268"/>
      <c r="BS10" s="268"/>
      <c r="BT10" s="268"/>
      <c r="BU10" s="268"/>
      <c r="BV10" s="268"/>
      <c r="BW10" s="268"/>
      <c r="BX10" s="268"/>
      <c r="BY10" s="268"/>
      <c r="BZ10" s="268"/>
      <c r="CA10" s="268"/>
      <c r="CB10" s="268"/>
      <c r="CC10" s="268"/>
      <c r="CD10" s="323"/>
      <c r="CE10" s="323"/>
      <c r="CF10" s="323"/>
      <c r="CG10" s="323"/>
      <c r="CH10" s="323"/>
      <c r="CI10" s="323"/>
      <c r="CJ10" s="323"/>
      <c r="CK10" s="323"/>
      <c r="CL10" s="323"/>
      <c r="CM10" s="323"/>
      <c r="CN10" s="323"/>
      <c r="CO10" s="323"/>
      <c r="CP10" s="323"/>
      <c r="CQ10" s="323"/>
      <c r="CR10" s="323"/>
      <c r="CS10" s="323"/>
      <c r="CT10" s="323"/>
      <c r="CU10" s="325"/>
      <c r="CV10" s="323"/>
    </row>
    <row r="11" spans="2:102" ht="39" customHeight="1" thickBot="1">
      <c r="B11" s="306"/>
      <c r="C11" s="260" t="s">
        <v>231</v>
      </c>
      <c r="D11" s="307"/>
      <c r="E11" s="260" t="s">
        <v>231</v>
      </c>
      <c r="F11" s="308"/>
      <c r="G11" s="260" t="s">
        <v>231</v>
      </c>
      <c r="H11" s="307"/>
      <c r="I11" s="261" t="s">
        <v>231</v>
      </c>
      <c r="J11" s="126"/>
      <c r="K11" s="306"/>
      <c r="L11" s="260" t="s">
        <v>222</v>
      </c>
      <c r="M11" s="307"/>
      <c r="N11" s="260" t="s">
        <v>163</v>
      </c>
      <c r="O11" s="308"/>
      <c r="P11" s="260" t="s">
        <v>163</v>
      </c>
      <c r="Q11" s="307"/>
      <c r="R11" s="261" t="s">
        <v>163</v>
      </c>
      <c r="S11" s="36"/>
      <c r="T11" s="306"/>
      <c r="U11" s="260" t="s">
        <v>163</v>
      </c>
      <c r="V11" s="307"/>
      <c r="W11" s="260" t="s">
        <v>163</v>
      </c>
      <c r="X11" s="308"/>
      <c r="Y11" s="260" t="s">
        <v>163</v>
      </c>
      <c r="Z11" s="307"/>
      <c r="AA11" s="261" t="s">
        <v>163</v>
      </c>
      <c r="AB11" s="36"/>
      <c r="AC11" s="306"/>
      <c r="AD11" s="269" t="s">
        <v>225</v>
      </c>
      <c r="AE11" s="270"/>
      <c r="AF11" s="270"/>
      <c r="AG11" s="270"/>
      <c r="AH11" s="270"/>
      <c r="AI11" s="270"/>
      <c r="AJ11" s="326"/>
      <c r="AK11" s="36"/>
      <c r="AL11" s="306"/>
      <c r="AM11" s="260" t="s">
        <v>218</v>
      </c>
      <c r="AN11" s="307"/>
      <c r="AO11" s="260" t="s">
        <v>218</v>
      </c>
      <c r="AP11" s="308"/>
      <c r="AQ11" s="260" t="s">
        <v>218</v>
      </c>
      <c r="AR11" s="307"/>
      <c r="AS11" s="261" t="s">
        <v>218</v>
      </c>
      <c r="AT11" s="36"/>
      <c r="AU11" s="306"/>
      <c r="AV11" s="260" t="s">
        <v>161</v>
      </c>
      <c r="AW11" s="307"/>
      <c r="AX11" s="260" t="s">
        <v>161</v>
      </c>
      <c r="AY11" s="308"/>
      <c r="AZ11" s="260" t="s">
        <v>161</v>
      </c>
      <c r="BA11" s="307"/>
      <c r="BB11" s="261" t="s">
        <v>161</v>
      </c>
      <c r="BC11" s="36"/>
      <c r="BD11" s="306"/>
      <c r="BE11" s="260" t="s">
        <v>161</v>
      </c>
      <c r="BF11" s="307"/>
      <c r="BG11" s="260" t="s">
        <v>161</v>
      </c>
      <c r="BH11" s="308"/>
      <c r="BI11" s="260" t="s">
        <v>161</v>
      </c>
      <c r="BJ11" s="307"/>
      <c r="BK11" s="261" t="s">
        <v>161</v>
      </c>
      <c r="BL11" s="36"/>
      <c r="BM11" s="306"/>
      <c r="BN11" s="260" t="s">
        <v>209</v>
      </c>
      <c r="BO11" s="307"/>
      <c r="BP11" s="260" t="s">
        <v>209</v>
      </c>
      <c r="BQ11" s="308"/>
      <c r="BR11" s="260" t="s">
        <v>209</v>
      </c>
      <c r="BS11" s="307"/>
      <c r="BT11" s="261" t="s">
        <v>209</v>
      </c>
      <c r="BU11" s="36"/>
      <c r="BV11" s="306"/>
      <c r="BW11" s="263" t="s">
        <v>227</v>
      </c>
      <c r="BX11" s="307"/>
      <c r="BY11" s="263" t="s">
        <v>227</v>
      </c>
      <c r="BZ11" s="308"/>
      <c r="CA11" s="260" t="s">
        <v>210</v>
      </c>
      <c r="CB11" s="307"/>
      <c r="CC11" s="260" t="s">
        <v>210</v>
      </c>
      <c r="CD11" s="36"/>
      <c r="CE11" s="306"/>
      <c r="CF11" s="260" t="s">
        <v>210</v>
      </c>
      <c r="CG11" s="307"/>
      <c r="CH11" s="260" t="s">
        <v>210</v>
      </c>
      <c r="CI11" s="308"/>
      <c r="CJ11" s="260" t="s">
        <v>210</v>
      </c>
      <c r="CK11" s="307"/>
      <c r="CL11" s="261" t="s">
        <v>238</v>
      </c>
      <c r="CM11" s="36"/>
      <c r="CN11" s="306"/>
      <c r="CO11" s="261" t="s">
        <v>238</v>
      </c>
      <c r="CP11" s="312"/>
      <c r="CQ11" s="261" t="s">
        <v>238</v>
      </c>
      <c r="CR11" s="308"/>
      <c r="CS11" s="260" t="s">
        <v>239</v>
      </c>
      <c r="CT11" s="307"/>
      <c r="CU11" s="260" t="s">
        <v>239</v>
      </c>
      <c r="CV11" s="36"/>
      <c r="CW11" s="111"/>
      <c r="CX11" s="111"/>
    </row>
    <row r="12" spans="1:102" ht="39" customHeight="1" thickBot="1">
      <c r="A12" s="111"/>
      <c r="B12" s="262" t="s">
        <v>231</v>
      </c>
      <c r="C12" s="312"/>
      <c r="D12" s="263" t="s">
        <v>231</v>
      </c>
      <c r="E12" s="313"/>
      <c r="F12" s="263" t="s">
        <v>231</v>
      </c>
      <c r="G12" s="312"/>
      <c r="H12" s="263" t="s">
        <v>231</v>
      </c>
      <c r="I12" s="271"/>
      <c r="J12" s="126"/>
      <c r="K12" s="262" t="s">
        <v>222</v>
      </c>
      <c r="L12" s="312"/>
      <c r="M12" s="263" t="s">
        <v>222</v>
      </c>
      <c r="N12" s="313"/>
      <c r="O12" s="263" t="s">
        <v>222</v>
      </c>
      <c r="P12" s="312"/>
      <c r="Q12" s="263" t="s">
        <v>222</v>
      </c>
      <c r="R12" s="271"/>
      <c r="S12" s="126"/>
      <c r="T12" s="262" t="s">
        <v>163</v>
      </c>
      <c r="U12" s="312"/>
      <c r="V12" s="263" t="s">
        <v>163</v>
      </c>
      <c r="W12" s="313"/>
      <c r="X12" s="263" t="s">
        <v>163</v>
      </c>
      <c r="Y12" s="312"/>
      <c r="Z12" s="263" t="s">
        <v>163</v>
      </c>
      <c r="AA12" s="271"/>
      <c r="AB12" s="126"/>
      <c r="AC12" s="384" t="s">
        <v>185</v>
      </c>
      <c r="AD12" s="385"/>
      <c r="AE12" s="385"/>
      <c r="AF12" s="385"/>
      <c r="AG12" s="385"/>
      <c r="AH12" s="385"/>
      <c r="AI12" s="385"/>
      <c r="AJ12" s="386"/>
      <c r="AK12" s="126"/>
      <c r="AL12" s="262" t="s">
        <v>218</v>
      </c>
      <c r="AM12" s="312"/>
      <c r="AN12" s="263" t="s">
        <v>218</v>
      </c>
      <c r="AO12" s="313"/>
      <c r="AP12" s="263" t="s">
        <v>218</v>
      </c>
      <c r="AQ12" s="312"/>
      <c r="AR12" s="263" t="s">
        <v>218</v>
      </c>
      <c r="AS12" s="271"/>
      <c r="AT12" s="126"/>
      <c r="AU12" s="262" t="s">
        <v>161</v>
      </c>
      <c r="AV12" s="312"/>
      <c r="AW12" s="263" t="s">
        <v>161</v>
      </c>
      <c r="AX12" s="313"/>
      <c r="AY12" s="263" t="s">
        <v>161</v>
      </c>
      <c r="AZ12" s="312"/>
      <c r="BA12" s="263" t="s">
        <v>161</v>
      </c>
      <c r="BB12" s="271"/>
      <c r="BC12" s="126"/>
      <c r="BD12" s="262" t="s">
        <v>161</v>
      </c>
      <c r="BE12" s="312"/>
      <c r="BF12" s="263" t="s">
        <v>161</v>
      </c>
      <c r="BG12" s="313"/>
      <c r="BH12" s="263" t="s">
        <v>161</v>
      </c>
      <c r="BI12" s="312"/>
      <c r="BJ12" s="263" t="s">
        <v>161</v>
      </c>
      <c r="BK12" s="271"/>
      <c r="BL12" s="36"/>
      <c r="BM12" s="262" t="s">
        <v>161</v>
      </c>
      <c r="BN12" s="312"/>
      <c r="BO12" s="263" t="s">
        <v>209</v>
      </c>
      <c r="BP12" s="313"/>
      <c r="BQ12" s="263" t="s">
        <v>209</v>
      </c>
      <c r="BR12" s="312"/>
      <c r="BS12" s="263" t="s">
        <v>209</v>
      </c>
      <c r="BT12" s="271"/>
      <c r="BU12" s="36"/>
      <c r="BV12" s="266" t="s">
        <v>223</v>
      </c>
      <c r="BW12" s="312"/>
      <c r="BX12" s="263" t="s">
        <v>227</v>
      </c>
      <c r="BY12" s="313"/>
      <c r="BZ12" s="263" t="s">
        <v>227</v>
      </c>
      <c r="CA12" s="312"/>
      <c r="CB12" s="263" t="s">
        <v>227</v>
      </c>
      <c r="CC12" s="271"/>
      <c r="CD12" s="36"/>
      <c r="CE12" s="261" t="s">
        <v>238</v>
      </c>
      <c r="CF12" s="312"/>
      <c r="CG12" s="261" t="s">
        <v>238</v>
      </c>
      <c r="CH12" s="313"/>
      <c r="CI12" s="261" t="s">
        <v>238</v>
      </c>
      <c r="CJ12" s="312"/>
      <c r="CK12" s="261" t="s">
        <v>238</v>
      </c>
      <c r="CL12" s="271"/>
      <c r="CM12" s="36"/>
      <c r="CN12" s="263" t="s">
        <v>149</v>
      </c>
      <c r="CO12" s="312"/>
      <c r="CP12" s="263" t="s">
        <v>149</v>
      </c>
      <c r="CQ12" s="313"/>
      <c r="CR12" s="263" t="s">
        <v>149</v>
      </c>
      <c r="CS12" s="312"/>
      <c r="CT12" s="260" t="s">
        <v>239</v>
      </c>
      <c r="CU12" s="271"/>
      <c r="CV12" s="36"/>
      <c r="CW12" s="111"/>
      <c r="CX12" s="111"/>
    </row>
    <row r="13" spans="1:102" ht="39" customHeight="1" thickBot="1">
      <c r="A13" s="111"/>
      <c r="B13" s="327"/>
      <c r="C13" s="266" t="s">
        <v>182</v>
      </c>
      <c r="D13" s="318"/>
      <c r="E13" s="266" t="s">
        <v>230</v>
      </c>
      <c r="F13" s="319"/>
      <c r="G13" s="266" t="s">
        <v>206</v>
      </c>
      <c r="H13" s="318"/>
      <c r="I13" s="275" t="s">
        <v>231</v>
      </c>
      <c r="J13" s="36"/>
      <c r="K13" s="327"/>
      <c r="L13" s="266" t="s">
        <v>222</v>
      </c>
      <c r="M13" s="318"/>
      <c r="N13" s="266" t="s">
        <v>222</v>
      </c>
      <c r="O13" s="319"/>
      <c r="P13" s="266" t="s">
        <v>222</v>
      </c>
      <c r="Q13" s="318"/>
      <c r="R13" s="275" t="s">
        <v>222</v>
      </c>
      <c r="S13" s="36"/>
      <c r="T13" s="327"/>
      <c r="U13" s="266" t="s">
        <v>163</v>
      </c>
      <c r="V13" s="318"/>
      <c r="W13" s="266" t="s">
        <v>163</v>
      </c>
      <c r="X13" s="319"/>
      <c r="Y13" s="266" t="s">
        <v>163</v>
      </c>
      <c r="Z13" s="318"/>
      <c r="AA13" s="275" t="s">
        <v>163</v>
      </c>
      <c r="AB13" s="127"/>
      <c r="AC13" s="328"/>
      <c r="AD13" s="272" t="s">
        <v>139</v>
      </c>
      <c r="AE13" s="273"/>
      <c r="AF13" s="273"/>
      <c r="AG13" s="273"/>
      <c r="AH13" s="273"/>
      <c r="AI13" s="273"/>
      <c r="AJ13" s="274"/>
      <c r="AK13" s="127"/>
      <c r="AL13" s="327"/>
      <c r="AM13" s="266" t="s">
        <v>163</v>
      </c>
      <c r="AN13" s="318"/>
      <c r="AO13" s="266" t="s">
        <v>163</v>
      </c>
      <c r="AP13" s="319"/>
      <c r="AQ13" s="266" t="s">
        <v>163</v>
      </c>
      <c r="AR13" s="318"/>
      <c r="AS13" s="275" t="s">
        <v>218</v>
      </c>
      <c r="AT13" s="276"/>
      <c r="AU13" s="327"/>
      <c r="AV13" s="266" t="s">
        <v>218</v>
      </c>
      <c r="AW13" s="318"/>
      <c r="AX13" s="266" t="s">
        <v>218</v>
      </c>
      <c r="AY13" s="319"/>
      <c r="AZ13" s="266" t="s">
        <v>161</v>
      </c>
      <c r="BA13" s="318"/>
      <c r="BB13" s="275" t="s">
        <v>161</v>
      </c>
      <c r="BC13" s="36"/>
      <c r="BD13" s="327"/>
      <c r="BE13" s="266" t="s">
        <v>161</v>
      </c>
      <c r="BF13" s="318"/>
      <c r="BG13" s="266" t="s">
        <v>161</v>
      </c>
      <c r="BH13" s="319"/>
      <c r="BI13" s="266" t="s">
        <v>161</v>
      </c>
      <c r="BJ13" s="318"/>
      <c r="BK13" s="275" t="s">
        <v>161</v>
      </c>
      <c r="BL13" s="36"/>
      <c r="BM13" s="327"/>
      <c r="BN13" s="266" t="s">
        <v>161</v>
      </c>
      <c r="BO13" s="318"/>
      <c r="BP13" s="266" t="s">
        <v>161</v>
      </c>
      <c r="BQ13" s="319"/>
      <c r="BR13" s="266" t="s">
        <v>161</v>
      </c>
      <c r="BS13" s="318"/>
      <c r="BT13" s="275" t="s">
        <v>161</v>
      </c>
      <c r="BU13" s="36"/>
      <c r="BV13" s="327"/>
      <c r="BW13" s="266" t="s">
        <v>223</v>
      </c>
      <c r="BX13" s="318"/>
      <c r="BY13" s="266" t="s">
        <v>223</v>
      </c>
      <c r="BZ13" s="319"/>
      <c r="CA13" s="266" t="s">
        <v>223</v>
      </c>
      <c r="CB13" s="318"/>
      <c r="CC13" s="275" t="s">
        <v>237</v>
      </c>
      <c r="CD13" s="36"/>
      <c r="CE13" s="327"/>
      <c r="CF13" s="261" t="s">
        <v>238</v>
      </c>
      <c r="CG13" s="312"/>
      <c r="CH13" s="261" t="s">
        <v>238</v>
      </c>
      <c r="CI13" s="313"/>
      <c r="CJ13" s="261" t="s">
        <v>238</v>
      </c>
      <c r="CK13" s="312"/>
      <c r="CL13" s="261" t="s">
        <v>238</v>
      </c>
      <c r="CM13" s="36"/>
      <c r="CN13" s="327"/>
      <c r="CO13" s="263" t="s">
        <v>149</v>
      </c>
      <c r="CP13" s="318"/>
      <c r="CQ13" s="263" t="s">
        <v>149</v>
      </c>
      <c r="CR13" s="319"/>
      <c r="CS13" s="263" t="s">
        <v>149</v>
      </c>
      <c r="CT13" s="318"/>
      <c r="CU13" s="263" t="s">
        <v>149</v>
      </c>
      <c r="CV13" s="36" t="s">
        <v>228</v>
      </c>
      <c r="CW13" s="111"/>
      <c r="CX13" s="111"/>
    </row>
    <row r="14" spans="2:100" ht="39" customHeight="1" thickBot="1">
      <c r="B14" s="58"/>
      <c r="AB14" s="111"/>
      <c r="AT14" s="329"/>
      <c r="AU14" s="330"/>
      <c r="AV14" s="330"/>
      <c r="AW14" s="330"/>
      <c r="AX14" s="330"/>
      <c r="AY14" s="330"/>
      <c r="AZ14" s="330"/>
      <c r="BA14" s="330"/>
      <c r="BB14" s="330"/>
      <c r="BC14" s="330"/>
      <c r="BD14" s="330"/>
      <c r="BE14" s="330"/>
      <c r="BF14" s="330"/>
      <c r="BG14" s="330"/>
      <c r="BH14" s="330"/>
      <c r="BI14" s="330"/>
      <c r="BJ14" s="330"/>
      <c r="BK14" s="330"/>
      <c r="BL14" s="330"/>
      <c r="BU14" s="111"/>
      <c r="BX14" s="305" t="s">
        <v>228</v>
      </c>
      <c r="CD14" s="111"/>
      <c r="CV14" s="111"/>
    </row>
    <row r="15" spans="37:100" ht="39" customHeight="1" thickBot="1">
      <c r="AK15" s="392" t="s">
        <v>229</v>
      </c>
      <c r="AL15" s="393"/>
      <c r="AM15" s="393"/>
      <c r="AN15" s="393"/>
      <c r="AO15" s="393"/>
      <c r="AP15" s="393"/>
      <c r="AQ15" s="393"/>
      <c r="AR15" s="393"/>
      <c r="AS15" s="393"/>
      <c r="AT15" s="393"/>
      <c r="AU15" s="393"/>
      <c r="AV15" s="393"/>
      <c r="AW15" s="393"/>
      <c r="AX15" s="393"/>
      <c r="AY15" s="393"/>
      <c r="AZ15" s="393"/>
      <c r="BA15" s="393"/>
      <c r="BB15" s="393"/>
      <c r="BC15" s="393"/>
      <c r="BD15" s="393"/>
      <c r="BE15" s="393"/>
      <c r="BF15" s="393"/>
      <c r="BG15" s="393"/>
      <c r="BH15" s="393"/>
      <c r="BI15" s="393"/>
      <c r="BJ15" s="393"/>
      <c r="BK15" s="393"/>
      <c r="BL15" s="394"/>
      <c r="CV15" s="111"/>
    </row>
    <row r="16" ht="39" customHeight="1">
      <c r="CV16" s="111"/>
    </row>
    <row r="17" spans="22:100" ht="39" customHeight="1">
      <c r="V17" s="59"/>
      <c r="CV17" s="111"/>
    </row>
    <row r="18" ht="39" customHeight="1">
      <c r="CV18" s="111"/>
    </row>
    <row r="19" spans="37:100" ht="39" customHeight="1">
      <c r="AK19" s="83"/>
      <c r="CC19" s="331"/>
      <c r="CV19" s="111"/>
    </row>
    <row r="20" spans="5:100" ht="39" customHeight="1">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CV20" s="111"/>
    </row>
    <row r="21" spans="5:100" ht="39" customHeight="1">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CV21" s="111"/>
    </row>
    <row r="22" spans="5:77" ht="39" customHeight="1">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row>
    <row r="23" spans="5:77" ht="39" customHeight="1">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row>
    <row r="24" spans="5:77" ht="39" customHeight="1">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row>
    <row r="25" spans="5:77" ht="39" customHeight="1">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row>
    <row r="26" spans="5:77" ht="39" customHeight="1">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row>
    <row r="27" spans="5:77" ht="39" customHeight="1">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row>
    <row r="28" spans="5:77" ht="39" customHeight="1">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row>
    <row r="29" spans="5:77" ht="39" customHeight="1">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row>
    <row r="30" spans="5:77" ht="39" customHeight="1">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row>
    <row r="31" spans="5:77" ht="39" customHeight="1">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row>
    <row r="32" spans="5:77" ht="39" customHeight="1">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row>
    <row r="33" spans="5:77" ht="39" customHeight="1">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row>
    <row r="34" spans="5:77" ht="39" customHeight="1">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row>
    <row r="35" spans="5:77" ht="39" customHeight="1">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row>
    <row r="36" spans="5:77" ht="39" customHeight="1">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row>
  </sheetData>
  <sheetProtection/>
  <mergeCells count="5">
    <mergeCell ref="B9:CU9"/>
    <mergeCell ref="AC12:AJ12"/>
    <mergeCell ref="AK1:BL1"/>
    <mergeCell ref="B2:CU2"/>
    <mergeCell ref="AK15:BL15"/>
  </mergeCells>
  <printOptions/>
  <pageMargins left="0.1968503937007874" right="0" top="0.3937007874015748" bottom="0" header="0.5118110236220472" footer="0.5118110236220472"/>
  <pageSetup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A2:CC33"/>
  <sheetViews>
    <sheetView zoomScale="80" zoomScaleNormal="80" zoomScalePageLayoutView="0" workbookViewId="0" topLeftCell="A10">
      <selection activeCell="V34" sqref="V34"/>
    </sheetView>
  </sheetViews>
  <sheetFormatPr defaultColWidth="9.00390625" defaultRowHeight="19.5" customHeight="1"/>
  <cols>
    <col min="1" max="1" width="8.25390625" style="0" customWidth="1"/>
    <col min="2" max="61" width="2.75390625" style="0" customWidth="1"/>
    <col min="62" max="70" width="2.125" style="0" customWidth="1"/>
    <col min="71" max="78" width="2.00390625" style="0" customWidth="1"/>
  </cols>
  <sheetData>
    <row r="2" ht="19.5" customHeight="1">
      <c r="B2" s="11" t="s">
        <v>95</v>
      </c>
    </row>
    <row r="3" ht="19.5" customHeight="1">
      <c r="C3" s="11" t="s">
        <v>114</v>
      </c>
    </row>
    <row r="4" ht="19.5" customHeight="1">
      <c r="B4" s="11" t="s">
        <v>26</v>
      </c>
    </row>
    <row r="5" ht="19.5" customHeight="1">
      <c r="B5" s="11" t="s">
        <v>27</v>
      </c>
    </row>
    <row r="6" ht="19.5" customHeight="1">
      <c r="B6" s="11" t="s">
        <v>28</v>
      </c>
    </row>
    <row r="7" ht="19.5" customHeight="1">
      <c r="B7" s="11" t="s">
        <v>29</v>
      </c>
    </row>
    <row r="8" spans="1:6" ht="19.5" customHeight="1">
      <c r="A8" s="429" t="s">
        <v>139</v>
      </c>
      <c r="B8" s="429"/>
      <c r="C8" s="429"/>
      <c r="D8" s="429"/>
      <c r="E8" s="429"/>
      <c r="F8" s="429"/>
    </row>
    <row r="9" spans="2:3" ht="19.5" customHeight="1">
      <c r="B9" s="12"/>
      <c r="C9" s="13"/>
    </row>
    <row r="10" spans="2:3" ht="19.5" customHeight="1" thickBot="1">
      <c r="B10" s="12"/>
      <c r="C10" s="13"/>
    </row>
    <row r="11" spans="1:81" ht="19.5" customHeight="1">
      <c r="A11" s="14"/>
      <c r="B11" s="15"/>
      <c r="C11" s="16"/>
      <c r="D11" s="14" t="s">
        <v>30</v>
      </c>
      <c r="E11" s="14"/>
      <c r="F11" s="14"/>
      <c r="G11" s="14"/>
      <c r="K11" s="17" t="s">
        <v>31</v>
      </c>
      <c r="L11" s="18"/>
      <c r="M11" s="19"/>
      <c r="N11" s="8"/>
      <c r="O11" s="8"/>
      <c r="P11" s="437" t="s">
        <v>187</v>
      </c>
      <c r="Q11" s="438"/>
      <c r="R11" s="438"/>
      <c r="S11" s="438"/>
      <c r="T11" s="438"/>
      <c r="U11" s="438"/>
      <c r="V11" s="438"/>
      <c r="W11" s="438"/>
      <c r="X11" s="438"/>
      <c r="Y11" s="438"/>
      <c r="Z11" s="438"/>
      <c r="AA11" s="439"/>
      <c r="AB11" s="111"/>
      <c r="AC11" s="111"/>
      <c r="AD11" s="17" t="s">
        <v>188</v>
      </c>
      <c r="AE11" s="18"/>
      <c r="AF11" s="19"/>
      <c r="AH11" s="3"/>
      <c r="AX11" s="111"/>
      <c r="CC11" s="3"/>
    </row>
    <row r="12" spans="2:29" ht="19.5" customHeight="1" thickBot="1">
      <c r="B12" s="12"/>
      <c r="C12" s="23" t="s">
        <v>32</v>
      </c>
      <c r="D12" s="24"/>
      <c r="E12" s="3"/>
      <c r="F12" s="3"/>
      <c r="G12" s="3"/>
      <c r="N12" s="8"/>
      <c r="O12" s="8"/>
      <c r="P12" s="440"/>
      <c r="Q12" s="441"/>
      <c r="R12" s="441"/>
      <c r="S12" s="441"/>
      <c r="T12" s="441"/>
      <c r="U12" s="441"/>
      <c r="V12" s="441"/>
      <c r="W12" s="441"/>
      <c r="X12" s="441"/>
      <c r="Y12" s="441"/>
      <c r="Z12" s="441"/>
      <c r="AA12" s="442"/>
      <c r="AB12" s="111"/>
      <c r="AC12" s="111"/>
    </row>
    <row r="13" spans="2:59" ht="19.5" customHeight="1">
      <c r="B13" s="12"/>
      <c r="C13" s="13"/>
      <c r="D13" s="3"/>
      <c r="E13" s="3"/>
      <c r="F13" s="3"/>
      <c r="G13" s="3"/>
      <c r="H13" s="277"/>
      <c r="I13" s="277"/>
      <c r="J13" s="277"/>
      <c r="K13" s="277"/>
      <c r="L13" s="277"/>
      <c r="M13" s="277"/>
      <c r="N13" s="277"/>
      <c r="O13" s="277"/>
      <c r="P13" s="111"/>
      <c r="Q13" s="111"/>
      <c r="R13" s="111"/>
      <c r="S13" s="111"/>
      <c r="T13" s="111"/>
      <c r="U13" s="111"/>
      <c r="V13" s="111"/>
      <c r="W13" s="111"/>
      <c r="X13" s="111"/>
      <c r="Y13" s="111"/>
      <c r="Z13" s="111"/>
      <c r="AA13" s="111"/>
      <c r="AB13" s="417"/>
      <c r="AC13" s="418"/>
      <c r="AD13" s="418"/>
      <c r="AE13" s="418"/>
      <c r="AF13" s="418"/>
      <c r="AG13" s="418"/>
      <c r="AH13" s="418"/>
      <c r="AI13" s="419"/>
      <c r="AP13" s="430" t="s">
        <v>33</v>
      </c>
      <c r="AQ13" s="431"/>
      <c r="AR13" s="431"/>
      <c r="AS13" s="431"/>
      <c r="AT13" s="431"/>
      <c r="AU13" s="431"/>
      <c r="AV13" s="432"/>
      <c r="AW13" s="403" t="s">
        <v>160</v>
      </c>
      <c r="AX13" s="404"/>
      <c r="AY13" s="404"/>
      <c r="AZ13" s="405"/>
      <c r="BA13" s="20"/>
      <c r="BB13" s="20"/>
      <c r="BC13" s="20"/>
      <c r="BD13" s="20"/>
      <c r="BE13" s="20"/>
      <c r="BF13" s="20"/>
      <c r="BG13" s="21"/>
    </row>
    <row r="14" spans="2:59" ht="19.5" customHeight="1">
      <c r="B14" s="12"/>
      <c r="C14" s="13"/>
      <c r="D14" s="3"/>
      <c r="E14" s="3"/>
      <c r="F14" s="3"/>
      <c r="G14" s="3"/>
      <c r="H14" s="111"/>
      <c r="I14" s="111"/>
      <c r="J14" s="111"/>
      <c r="K14" s="111"/>
      <c r="L14" s="111"/>
      <c r="M14" s="111"/>
      <c r="N14" s="111"/>
      <c r="O14" s="111"/>
      <c r="P14" s="111"/>
      <c r="Q14" s="111"/>
      <c r="R14" s="111"/>
      <c r="S14" s="111"/>
      <c r="T14" s="111"/>
      <c r="U14" s="111"/>
      <c r="V14" s="111"/>
      <c r="W14" s="111"/>
      <c r="X14" s="111"/>
      <c r="Y14" s="111"/>
      <c r="Z14" s="111"/>
      <c r="AA14" s="111"/>
      <c r="AB14" s="443"/>
      <c r="AC14" s="444"/>
      <c r="AD14" s="444"/>
      <c r="AE14" s="444"/>
      <c r="AF14" s="444"/>
      <c r="AG14" s="444"/>
      <c r="AH14" s="444"/>
      <c r="AI14" s="445"/>
      <c r="AP14" s="433"/>
      <c r="AQ14" s="434"/>
      <c r="AR14" s="434"/>
      <c r="AS14" s="434"/>
      <c r="AT14" s="434"/>
      <c r="AU14" s="434"/>
      <c r="AV14" s="435"/>
      <c r="AW14" s="416"/>
      <c r="AX14" s="408"/>
      <c r="AY14" s="408"/>
      <c r="AZ14" s="409"/>
      <c r="BA14" s="25"/>
      <c r="BB14" s="25"/>
      <c r="BC14" s="25"/>
      <c r="BD14" s="25"/>
      <c r="BE14" s="25"/>
      <c r="BF14" s="25"/>
      <c r="BG14" s="26"/>
    </row>
    <row r="15" spans="2:61" ht="19.5" customHeight="1">
      <c r="B15" s="12"/>
      <c r="C15" s="13"/>
      <c r="D15" s="3"/>
      <c r="E15" s="3"/>
      <c r="F15" s="3"/>
      <c r="G15" s="3"/>
      <c r="H15" s="8"/>
      <c r="I15" s="8"/>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K15" s="29"/>
      <c r="AL15" s="20"/>
      <c r="AM15" s="20"/>
      <c r="AN15" s="400" t="s">
        <v>189</v>
      </c>
      <c r="AO15" s="400" t="s">
        <v>190</v>
      </c>
      <c r="AQ15" s="3"/>
      <c r="AR15" s="3"/>
      <c r="AS15" s="3"/>
      <c r="AT15" s="3"/>
      <c r="AU15" s="3" t="s">
        <v>141</v>
      </c>
      <c r="AV15" s="3"/>
      <c r="AW15" s="403" t="s">
        <v>160</v>
      </c>
      <c r="AX15" s="404"/>
      <c r="AY15" s="404"/>
      <c r="AZ15" s="405"/>
      <c r="BA15" s="3"/>
      <c r="BB15" s="3"/>
      <c r="BC15" s="436"/>
      <c r="BD15" s="436"/>
      <c r="BE15" s="436"/>
      <c r="BF15" s="436"/>
      <c r="BG15" s="3"/>
      <c r="BH15" s="20"/>
      <c r="BI15" s="22"/>
    </row>
    <row r="16" spans="2:61" ht="19.5" customHeight="1">
      <c r="B16" s="3"/>
      <c r="C16" s="3"/>
      <c r="D16" s="3"/>
      <c r="E16" s="3"/>
      <c r="F16" s="3"/>
      <c r="G16" s="3"/>
      <c r="H16" s="8"/>
      <c r="I16" s="8"/>
      <c r="J16" s="33"/>
      <c r="K16" s="417"/>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9"/>
      <c r="AK16" s="12"/>
      <c r="AL16" s="3"/>
      <c r="AM16" s="3"/>
      <c r="AN16" s="401"/>
      <c r="AO16" s="402"/>
      <c r="AQ16" s="3"/>
      <c r="AR16" s="3"/>
      <c r="AS16" s="3"/>
      <c r="AT16" s="3"/>
      <c r="AU16" s="3"/>
      <c r="AV16" s="3"/>
      <c r="AW16" s="416"/>
      <c r="AX16" s="408"/>
      <c r="AY16" s="408"/>
      <c r="AZ16" s="409"/>
      <c r="BA16" s="3"/>
      <c r="BB16" s="3"/>
      <c r="BC16" s="3"/>
      <c r="BD16" s="3"/>
      <c r="BE16" s="3"/>
      <c r="BF16" s="3"/>
      <c r="BG16" s="3"/>
      <c r="BH16" s="3"/>
      <c r="BI16" s="82"/>
    </row>
    <row r="17" spans="2:61" ht="19.5" customHeight="1">
      <c r="B17" s="3"/>
      <c r="C17" s="3"/>
      <c r="D17" s="3"/>
      <c r="E17" s="3"/>
      <c r="F17" s="3"/>
      <c r="G17" s="13"/>
      <c r="H17" s="8"/>
      <c r="I17" s="8"/>
      <c r="J17" s="33"/>
      <c r="K17" s="420"/>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2"/>
      <c r="AK17" s="278"/>
      <c r="AL17" s="65"/>
      <c r="AM17" s="65"/>
      <c r="AN17" s="9">
        <v>8</v>
      </c>
      <c r="AO17" s="248"/>
      <c r="AP17" s="249"/>
      <c r="AQ17" s="249"/>
      <c r="AR17" s="249"/>
      <c r="AS17" s="249"/>
      <c r="AT17" s="249"/>
      <c r="AU17" s="249"/>
      <c r="AV17" s="249"/>
      <c r="AW17" s="249"/>
      <c r="AX17" s="250"/>
      <c r="AY17" s="279"/>
      <c r="AZ17" s="279"/>
      <c r="BA17" s="279"/>
      <c r="BB17" s="279"/>
      <c r="BC17" s="279"/>
      <c r="BD17" s="279"/>
      <c r="BE17" s="279"/>
      <c r="BF17" s="279"/>
      <c r="BG17" s="280"/>
      <c r="BH17" s="65"/>
      <c r="BI17" s="281"/>
    </row>
    <row r="18" spans="2:61" ht="19.5" customHeight="1">
      <c r="B18" s="25"/>
      <c r="C18" s="25"/>
      <c r="D18" s="25"/>
      <c r="E18" s="25"/>
      <c r="F18" s="25"/>
      <c r="G18" s="26"/>
      <c r="H18" s="27"/>
      <c r="I18" s="61"/>
      <c r="J18" s="82"/>
      <c r="K18" s="81"/>
      <c r="L18" s="3"/>
      <c r="M18" s="3"/>
      <c r="N18" s="3"/>
      <c r="O18" s="3"/>
      <c r="P18" s="3"/>
      <c r="Q18" s="3"/>
      <c r="R18" s="3"/>
      <c r="S18" s="3"/>
      <c r="T18" s="3"/>
      <c r="U18" s="3"/>
      <c r="V18" s="3"/>
      <c r="W18" s="3"/>
      <c r="X18" s="3"/>
      <c r="Y18" s="3"/>
      <c r="Z18" s="3"/>
      <c r="AA18" s="3"/>
      <c r="AB18" s="3"/>
      <c r="AC18" s="3"/>
      <c r="AD18" s="3"/>
      <c r="AE18" s="3"/>
      <c r="AF18" s="3"/>
      <c r="AG18" s="3"/>
      <c r="AH18" s="3"/>
      <c r="AI18" s="13"/>
      <c r="AK18" s="278"/>
      <c r="AL18" s="65"/>
      <c r="AM18" s="65"/>
      <c r="AN18" s="9">
        <v>7</v>
      </c>
      <c r="AO18" s="251">
        <v>6</v>
      </c>
      <c r="AP18" s="252"/>
      <c r="AQ18" s="252"/>
      <c r="AR18" s="252"/>
      <c r="AS18" s="252"/>
      <c r="AT18" s="252"/>
      <c r="AU18" s="252"/>
      <c r="AV18" s="252"/>
      <c r="AW18" s="252"/>
      <c r="AX18" s="253"/>
      <c r="AY18" s="248"/>
      <c r="AZ18" s="249"/>
      <c r="BA18" s="249"/>
      <c r="BB18" s="249"/>
      <c r="BC18" s="249"/>
      <c r="BD18" s="249"/>
      <c r="BE18" s="249"/>
      <c r="BF18" s="249"/>
      <c r="BG18" s="250"/>
      <c r="BH18" s="65"/>
      <c r="BI18" s="281"/>
    </row>
    <row r="19" spans="1:61" ht="19.5" customHeight="1">
      <c r="A19" s="30" t="s">
        <v>191</v>
      </c>
      <c r="B19" s="31"/>
      <c r="C19" s="17" t="s">
        <v>141</v>
      </c>
      <c r="D19" s="18"/>
      <c r="E19" s="18"/>
      <c r="F19" s="19"/>
      <c r="G19" s="3"/>
      <c r="K19" s="12"/>
      <c r="L19" s="3"/>
      <c r="M19" s="3"/>
      <c r="N19" s="3"/>
      <c r="O19" s="3"/>
      <c r="P19" s="3"/>
      <c r="Q19" s="3"/>
      <c r="R19" s="3"/>
      <c r="S19" s="3"/>
      <c r="T19" s="3"/>
      <c r="U19" s="3"/>
      <c r="V19" s="3"/>
      <c r="W19" s="3"/>
      <c r="X19" s="3"/>
      <c r="Y19" s="3"/>
      <c r="Z19" s="3"/>
      <c r="AA19" s="3"/>
      <c r="AB19" s="3"/>
      <c r="AC19" s="3"/>
      <c r="AD19" s="3"/>
      <c r="AE19" s="3"/>
      <c r="AF19" s="3"/>
      <c r="AG19" s="3"/>
      <c r="AH19" s="3"/>
      <c r="AI19" s="13"/>
      <c r="AK19" s="278"/>
      <c r="AL19" s="65"/>
      <c r="AM19" s="65"/>
      <c r="AN19" s="9">
        <v>6</v>
      </c>
      <c r="AO19" s="254">
        <v>5</v>
      </c>
      <c r="AP19" s="255"/>
      <c r="AQ19" s="255" t="s">
        <v>141</v>
      </c>
      <c r="AR19" s="255"/>
      <c r="AS19" s="255" t="s">
        <v>192</v>
      </c>
      <c r="AT19" s="255"/>
      <c r="AU19" s="255"/>
      <c r="AV19" s="255"/>
      <c r="AW19" s="255"/>
      <c r="AX19" s="256"/>
      <c r="AY19" s="65"/>
      <c r="AZ19" s="65" t="s">
        <v>193</v>
      </c>
      <c r="BA19" s="65"/>
      <c r="BB19" s="65" t="s">
        <v>194</v>
      </c>
      <c r="BC19" s="65"/>
      <c r="BD19" s="65"/>
      <c r="BE19" s="65"/>
      <c r="BF19" s="65"/>
      <c r="BG19" s="282"/>
      <c r="BH19" s="65"/>
      <c r="BI19" s="281"/>
    </row>
    <row r="20" spans="1:61" ht="19.5" customHeight="1">
      <c r="A20" s="30" t="s">
        <v>34</v>
      </c>
      <c r="B20" s="31"/>
      <c r="C20" s="3"/>
      <c r="D20" s="3"/>
      <c r="E20" s="3"/>
      <c r="F20" s="3"/>
      <c r="G20" s="3"/>
      <c r="K20" s="12"/>
      <c r="L20" s="3"/>
      <c r="M20" s="3"/>
      <c r="N20" s="3"/>
      <c r="O20" s="3"/>
      <c r="P20" s="3"/>
      <c r="Q20" s="3"/>
      <c r="R20" s="3" t="s">
        <v>35</v>
      </c>
      <c r="S20" s="3"/>
      <c r="T20" s="3"/>
      <c r="U20" s="3"/>
      <c r="V20" s="423" t="s">
        <v>195</v>
      </c>
      <c r="W20" s="424"/>
      <c r="X20" s="424"/>
      <c r="Y20" s="425"/>
      <c r="Z20" s="3"/>
      <c r="AA20" s="3"/>
      <c r="AB20" s="3"/>
      <c r="AC20" s="3"/>
      <c r="AD20" s="3"/>
      <c r="AE20" s="3"/>
      <c r="AF20" s="3"/>
      <c r="AG20" s="3"/>
      <c r="AH20" s="3"/>
      <c r="AI20" s="13"/>
      <c r="AK20" s="278"/>
      <c r="AL20" s="65"/>
      <c r="AM20" s="65"/>
      <c r="AN20" s="9">
        <v>5</v>
      </c>
      <c r="AO20" s="251">
        <v>4</v>
      </c>
      <c r="AP20" s="252"/>
      <c r="AQ20" s="252" t="s">
        <v>193</v>
      </c>
      <c r="AR20" s="413" t="s">
        <v>179</v>
      </c>
      <c r="AS20" s="414"/>
      <c r="AT20" s="414"/>
      <c r="AU20" s="414"/>
      <c r="AV20" s="414"/>
      <c r="AW20" s="414"/>
      <c r="AX20" s="415"/>
      <c r="AY20" s="248"/>
      <c r="AZ20" s="249"/>
      <c r="BA20" s="249" t="s">
        <v>196</v>
      </c>
      <c r="BB20" s="249"/>
      <c r="BC20" s="249" t="s">
        <v>193</v>
      </c>
      <c r="BD20" s="249"/>
      <c r="BE20" s="249" t="s">
        <v>193</v>
      </c>
      <c r="BF20" s="249"/>
      <c r="BG20" s="250"/>
      <c r="BH20" s="65"/>
      <c r="BI20" s="281"/>
    </row>
    <row r="21" spans="1:61" ht="19.5" customHeight="1">
      <c r="A21" s="30" t="s">
        <v>36</v>
      </c>
      <c r="B21" s="31"/>
      <c r="C21" s="3"/>
      <c r="D21" s="25"/>
      <c r="E21" s="25"/>
      <c r="F21" s="25"/>
      <c r="G21" s="25"/>
      <c r="H21" s="25"/>
      <c r="K21" s="32"/>
      <c r="L21" s="25"/>
      <c r="M21" s="25"/>
      <c r="N21" s="25"/>
      <c r="O21" s="25"/>
      <c r="P21" s="25"/>
      <c r="Q21" s="25"/>
      <c r="R21" s="25"/>
      <c r="S21" s="25"/>
      <c r="T21" s="25"/>
      <c r="U21" s="25"/>
      <c r="V21" s="426"/>
      <c r="W21" s="427"/>
      <c r="X21" s="427"/>
      <c r="Y21" s="428"/>
      <c r="Z21" s="25"/>
      <c r="AA21" s="25"/>
      <c r="AB21" s="25"/>
      <c r="AC21" s="25"/>
      <c r="AD21" s="25"/>
      <c r="AE21" s="25"/>
      <c r="AF21" s="25"/>
      <c r="AG21" s="25"/>
      <c r="AH21" s="25"/>
      <c r="AI21" s="26"/>
      <c r="AK21" s="278"/>
      <c r="AL21" s="65"/>
      <c r="AM21" s="65"/>
      <c r="AN21" s="9">
        <v>4</v>
      </c>
      <c r="AO21" s="254">
        <v>3</v>
      </c>
      <c r="AP21" s="255"/>
      <c r="AQ21" s="255"/>
      <c r="AR21" s="413" t="s">
        <v>180</v>
      </c>
      <c r="AS21" s="414"/>
      <c r="AT21" s="414"/>
      <c r="AU21" s="414"/>
      <c r="AV21" s="414"/>
      <c r="AW21" s="414"/>
      <c r="AX21" s="415"/>
      <c r="AY21" s="283"/>
      <c r="AZ21" s="284"/>
      <c r="BA21" s="284"/>
      <c r="BB21" s="284"/>
      <c r="BC21" s="284"/>
      <c r="BD21" s="284"/>
      <c r="BE21" s="284"/>
      <c r="BF21" s="284"/>
      <c r="BG21" s="285"/>
      <c r="BH21" s="65"/>
      <c r="BI21" s="399"/>
    </row>
    <row r="22" spans="2:61" ht="19.5" customHeight="1">
      <c r="B22" s="13"/>
      <c r="C22" s="13"/>
      <c r="D22" s="3"/>
      <c r="E22" s="3"/>
      <c r="F22" s="3"/>
      <c r="G22" s="3"/>
      <c r="H22" s="21"/>
      <c r="I22" s="33"/>
      <c r="J22" s="33"/>
      <c r="K22" s="286"/>
      <c r="L22" s="279"/>
      <c r="M22" s="400" t="s">
        <v>189</v>
      </c>
      <c r="N22" s="400" t="s">
        <v>190</v>
      </c>
      <c r="O22" s="279"/>
      <c r="P22" s="279"/>
      <c r="Q22" s="279"/>
      <c r="R22" s="279"/>
      <c r="S22" s="279"/>
      <c r="T22" s="279"/>
      <c r="U22" s="279"/>
      <c r="V22" s="403" t="s">
        <v>160</v>
      </c>
      <c r="W22" s="404"/>
      <c r="X22" s="404"/>
      <c r="Y22" s="405"/>
      <c r="Z22" s="279"/>
      <c r="AA22" s="279"/>
      <c r="AB22" s="279"/>
      <c r="AC22" s="279"/>
      <c r="AD22" s="279"/>
      <c r="AE22" s="279"/>
      <c r="AF22" s="279"/>
      <c r="AG22" s="279"/>
      <c r="AH22" s="279"/>
      <c r="AI22" s="280"/>
      <c r="AK22" s="278"/>
      <c r="AL22" s="65"/>
      <c r="AM22" s="65"/>
      <c r="AN22" s="9">
        <v>3</v>
      </c>
      <c r="AO22" s="251">
        <v>2</v>
      </c>
      <c r="AP22" s="252"/>
      <c r="AQ22" s="252"/>
      <c r="AR22" s="252"/>
      <c r="AS22" s="252"/>
      <c r="AT22" s="252"/>
      <c r="AU22" s="252"/>
      <c r="AV22" s="252"/>
      <c r="AW22" s="252"/>
      <c r="AX22" s="253"/>
      <c r="AY22" s="65"/>
      <c r="AZ22" s="65"/>
      <c r="BA22" s="65"/>
      <c r="BB22" s="65"/>
      <c r="BC22" s="65"/>
      <c r="BD22" s="65"/>
      <c r="BE22" s="65"/>
      <c r="BF22" s="65"/>
      <c r="BG22" s="282"/>
      <c r="BH22" s="65"/>
      <c r="BI22" s="399"/>
    </row>
    <row r="23" spans="2:61" ht="19.5" customHeight="1">
      <c r="B23" s="13"/>
      <c r="C23" s="13"/>
      <c r="D23" s="3"/>
      <c r="E23" s="3"/>
      <c r="F23" s="3"/>
      <c r="G23" s="3"/>
      <c r="H23" s="13"/>
      <c r="I23" s="33"/>
      <c r="J23" s="33"/>
      <c r="K23" s="278"/>
      <c r="L23" s="65"/>
      <c r="M23" s="401"/>
      <c r="N23" s="402"/>
      <c r="O23" s="65"/>
      <c r="P23" s="65"/>
      <c r="Q23" s="65"/>
      <c r="R23" s="65"/>
      <c r="S23" s="65"/>
      <c r="T23" s="65"/>
      <c r="U23" s="65"/>
      <c r="V23" s="406"/>
      <c r="W23" s="407"/>
      <c r="X23" s="408"/>
      <c r="Y23" s="409"/>
      <c r="Z23" s="65"/>
      <c r="AA23" s="65"/>
      <c r="AB23" s="65"/>
      <c r="AC23" s="65"/>
      <c r="AD23" s="65"/>
      <c r="AE23" s="65"/>
      <c r="AF23" s="65"/>
      <c r="AG23" s="65"/>
      <c r="AH23" s="65"/>
      <c r="AI23" s="282"/>
      <c r="AK23" s="278"/>
      <c r="AL23" s="65"/>
      <c r="AM23" s="65"/>
      <c r="AN23" s="9">
        <v>2</v>
      </c>
      <c r="AO23" s="254">
        <v>1</v>
      </c>
      <c r="AP23" s="255"/>
      <c r="AQ23" s="255"/>
      <c r="AR23" s="255"/>
      <c r="AS23" s="255"/>
      <c r="AT23" s="255"/>
      <c r="AU23" s="255"/>
      <c r="AV23" s="255"/>
      <c r="AW23" s="255"/>
      <c r="AX23" s="256"/>
      <c r="AY23" s="248"/>
      <c r="AZ23" s="249"/>
      <c r="BA23" s="249"/>
      <c r="BB23" s="249"/>
      <c r="BC23" s="249"/>
      <c r="BD23" s="249"/>
      <c r="BE23" s="249"/>
      <c r="BF23" s="249"/>
      <c r="BG23" s="250"/>
      <c r="BH23" s="65"/>
      <c r="BI23" s="399"/>
    </row>
    <row r="24" spans="2:61" ht="19.5" customHeight="1" thickBot="1">
      <c r="B24" s="13"/>
      <c r="C24" s="13"/>
      <c r="D24" s="3"/>
      <c r="E24" s="3"/>
      <c r="F24" s="3"/>
      <c r="G24" s="3"/>
      <c r="H24" s="13"/>
      <c r="I24" s="410"/>
      <c r="J24" s="281" t="s">
        <v>197</v>
      </c>
      <c r="K24" s="278"/>
      <c r="L24" s="65"/>
      <c r="M24" s="287">
        <v>8</v>
      </c>
      <c r="N24" s="248"/>
      <c r="O24" s="249"/>
      <c r="P24" s="249"/>
      <c r="Q24" s="249"/>
      <c r="R24" s="249"/>
      <c r="S24" s="249"/>
      <c r="T24" s="249"/>
      <c r="U24" s="249"/>
      <c r="V24" s="249"/>
      <c r="W24" s="250"/>
      <c r="X24" s="279"/>
      <c r="Y24" s="279"/>
      <c r="Z24" s="279"/>
      <c r="AA24" s="279"/>
      <c r="AB24" s="279"/>
      <c r="AC24" s="279"/>
      <c r="AD24" s="279"/>
      <c r="AE24" s="279"/>
      <c r="AF24" s="280"/>
      <c r="AG24" s="65"/>
      <c r="AH24" s="65"/>
      <c r="AI24" s="282"/>
      <c r="AK24" s="278"/>
      <c r="AL24" s="65"/>
      <c r="AM24" s="65"/>
      <c r="AN24" s="241">
        <v>1</v>
      </c>
      <c r="AO24" s="32"/>
      <c r="AP24" s="25"/>
      <c r="AQ24" s="25"/>
      <c r="AR24" s="25"/>
      <c r="AS24" s="25"/>
      <c r="AT24" s="25"/>
      <c r="AU24" s="25"/>
      <c r="AV24" s="25"/>
      <c r="AW24" s="25"/>
      <c r="AX24" s="26"/>
      <c r="AY24" s="288" t="s">
        <v>198</v>
      </c>
      <c r="AZ24" s="244"/>
      <c r="BA24" s="244"/>
      <c r="BB24" s="244"/>
      <c r="BC24" s="244"/>
      <c r="BD24" s="244"/>
      <c r="BE24" s="244"/>
      <c r="BF24" s="244"/>
      <c r="BG24" s="245"/>
      <c r="BH24" s="65"/>
      <c r="BI24" s="399"/>
    </row>
    <row r="25" spans="2:61" ht="19.5" customHeight="1">
      <c r="B25" s="13"/>
      <c r="C25" s="13"/>
      <c r="D25" s="3"/>
      <c r="E25" s="3"/>
      <c r="F25" s="3"/>
      <c r="G25" s="3"/>
      <c r="H25" s="13"/>
      <c r="I25" s="410"/>
      <c r="J25" s="281"/>
      <c r="K25" s="278"/>
      <c r="L25" s="65"/>
      <c r="M25" s="287">
        <v>7</v>
      </c>
      <c r="N25" s="251">
        <v>6</v>
      </c>
      <c r="O25" s="252"/>
      <c r="P25" s="252"/>
      <c r="Q25" s="252"/>
      <c r="R25" s="252"/>
      <c r="S25" s="252"/>
      <c r="T25" s="252"/>
      <c r="U25" s="252"/>
      <c r="V25" s="252"/>
      <c r="W25" s="253"/>
      <c r="X25" s="248"/>
      <c r="Y25" s="249"/>
      <c r="Z25" s="249"/>
      <c r="AA25" s="249"/>
      <c r="AB25" s="249"/>
      <c r="AC25" s="249"/>
      <c r="AD25" s="249"/>
      <c r="AE25" s="249"/>
      <c r="AF25" s="250"/>
      <c r="AG25" s="65"/>
      <c r="AH25" s="65"/>
      <c r="AI25" s="282"/>
      <c r="AK25" s="65"/>
      <c r="AL25" s="65"/>
      <c r="AM25" s="65"/>
      <c r="AN25" s="284"/>
      <c r="AO25" s="284"/>
      <c r="AP25" s="284"/>
      <c r="AQ25" s="5"/>
      <c r="AR25" s="284"/>
      <c r="AS25" s="284"/>
      <c r="AT25" s="284"/>
      <c r="AU25" s="284"/>
      <c r="AV25" s="289"/>
      <c r="AW25" s="290"/>
      <c r="AX25" s="284"/>
      <c r="AY25" s="284"/>
      <c r="AZ25" s="247" t="s">
        <v>178</v>
      </c>
      <c r="BA25" s="247"/>
      <c r="BB25" s="247"/>
      <c r="BC25" s="247"/>
      <c r="BD25" s="247"/>
      <c r="BE25" s="396" t="s">
        <v>199</v>
      </c>
      <c r="BF25" s="397"/>
      <c r="BG25" s="397"/>
      <c r="BH25" s="284"/>
      <c r="BI25" s="399"/>
    </row>
    <row r="26" spans="2:62" ht="19.5" customHeight="1">
      <c r="B26" s="13"/>
      <c r="C26" s="13"/>
      <c r="D26" s="3"/>
      <c r="E26" s="3"/>
      <c r="F26" s="3"/>
      <c r="G26" s="3"/>
      <c r="H26" s="13"/>
      <c r="I26" s="410"/>
      <c r="J26" s="281"/>
      <c r="K26" s="278"/>
      <c r="L26" s="65"/>
      <c r="M26" s="287">
        <v>6</v>
      </c>
      <c r="N26" s="254">
        <v>5</v>
      </c>
      <c r="O26" s="255"/>
      <c r="P26" s="255" t="s">
        <v>196</v>
      </c>
      <c r="Q26" s="255"/>
      <c r="R26" s="255" t="s">
        <v>200</v>
      </c>
      <c r="S26" s="255"/>
      <c r="T26" s="255"/>
      <c r="U26" s="255"/>
      <c r="V26" s="255"/>
      <c r="W26" s="256"/>
      <c r="X26" s="65"/>
      <c r="Y26" s="65" t="s">
        <v>193</v>
      </c>
      <c r="Z26" s="65"/>
      <c r="AA26" s="65" t="s">
        <v>201</v>
      </c>
      <c r="AB26" s="65"/>
      <c r="AC26" s="65"/>
      <c r="AD26" s="65"/>
      <c r="AE26" s="65"/>
      <c r="AF26" s="282"/>
      <c r="AG26" s="65"/>
      <c r="AH26" s="65"/>
      <c r="AI26" s="282"/>
      <c r="AK26" s="291" t="s">
        <v>197</v>
      </c>
      <c r="AL26" s="65"/>
      <c r="AM26" s="65"/>
      <c r="AN26" s="292"/>
      <c r="AO26" s="292"/>
      <c r="AP26" s="292"/>
      <c r="AQ26" s="292"/>
      <c r="AR26" s="293"/>
      <c r="AS26" s="293"/>
      <c r="AT26" s="293"/>
      <c r="AU26" s="292"/>
      <c r="AV26" s="293"/>
      <c r="AW26" s="293" t="s">
        <v>37</v>
      </c>
      <c r="AX26" s="293"/>
      <c r="AY26" s="411" t="s">
        <v>176</v>
      </c>
      <c r="AZ26" s="411"/>
      <c r="BA26" s="411"/>
      <c r="BB26" s="411"/>
      <c r="BC26" s="411"/>
      <c r="BD26" s="411"/>
      <c r="BE26" s="411"/>
      <c r="BF26" s="411"/>
      <c r="BG26" s="411"/>
      <c r="BH26" s="411"/>
      <c r="BI26" s="412"/>
      <c r="BJ26" s="33"/>
    </row>
    <row r="27" spans="2:62" ht="19.5" customHeight="1">
      <c r="B27" s="13"/>
      <c r="C27" s="13"/>
      <c r="D27" s="3"/>
      <c r="E27" s="3"/>
      <c r="F27" s="3"/>
      <c r="G27" s="3"/>
      <c r="H27" s="13"/>
      <c r="I27" s="410"/>
      <c r="J27" s="281"/>
      <c r="K27" s="278"/>
      <c r="L27" s="65"/>
      <c r="M27" s="287">
        <v>5</v>
      </c>
      <c r="N27" s="254">
        <v>4</v>
      </c>
      <c r="O27" s="255"/>
      <c r="P27" s="255" t="s">
        <v>196</v>
      </c>
      <c r="Q27" s="413" t="s">
        <v>179</v>
      </c>
      <c r="R27" s="414"/>
      <c r="S27" s="414"/>
      <c r="T27" s="414"/>
      <c r="U27" s="414"/>
      <c r="V27" s="414"/>
      <c r="W27" s="415"/>
      <c r="X27" s="248"/>
      <c r="Y27" s="249"/>
      <c r="Z27" s="249" t="s">
        <v>196</v>
      </c>
      <c r="AA27" s="249"/>
      <c r="AB27" s="249" t="s">
        <v>193</v>
      </c>
      <c r="AC27" s="249"/>
      <c r="AD27" s="249" t="s">
        <v>196</v>
      </c>
      <c r="AE27" s="249"/>
      <c r="AF27" s="250"/>
      <c r="AG27" s="65"/>
      <c r="AH27" s="65"/>
      <c r="AI27" s="282"/>
      <c r="AK27" s="65"/>
      <c r="AL27" s="65"/>
      <c r="AM27" s="65"/>
      <c r="AN27" s="293"/>
      <c r="AO27" s="293"/>
      <c r="AP27" s="293"/>
      <c r="AQ27" s="293"/>
      <c r="AR27" s="293"/>
      <c r="AS27" s="293"/>
      <c r="AT27" s="293"/>
      <c r="AU27" s="293"/>
      <c r="AV27" s="293"/>
      <c r="AW27" s="293"/>
      <c r="AX27" s="293"/>
      <c r="AY27" s="411"/>
      <c r="AZ27" s="411"/>
      <c r="BA27" s="411"/>
      <c r="BB27" s="411"/>
      <c r="BC27" s="411"/>
      <c r="BD27" s="411"/>
      <c r="BE27" s="411"/>
      <c r="BF27" s="411"/>
      <c r="BG27" s="411"/>
      <c r="BH27" s="411"/>
      <c r="BI27" s="412"/>
      <c r="BJ27" s="33"/>
    </row>
    <row r="28" spans="2:62" ht="19.5" customHeight="1">
      <c r="B28" s="13"/>
      <c r="C28" s="13"/>
      <c r="D28" s="3"/>
      <c r="E28" s="3"/>
      <c r="F28" s="3"/>
      <c r="G28" s="3"/>
      <c r="H28" s="13"/>
      <c r="I28" s="410"/>
      <c r="J28" s="281"/>
      <c r="K28" s="278"/>
      <c r="L28" s="65"/>
      <c r="M28" s="287">
        <v>4</v>
      </c>
      <c r="N28" s="251">
        <v>3</v>
      </c>
      <c r="O28" s="252"/>
      <c r="P28" s="252"/>
      <c r="Q28" s="413" t="s">
        <v>180</v>
      </c>
      <c r="R28" s="414"/>
      <c r="S28" s="414"/>
      <c r="T28" s="414"/>
      <c r="U28" s="414"/>
      <c r="V28" s="414"/>
      <c r="W28" s="415"/>
      <c r="X28" s="283"/>
      <c r="Y28" s="284"/>
      <c r="Z28" s="284"/>
      <c r="AA28" s="284"/>
      <c r="AB28" s="284"/>
      <c r="AC28" s="284"/>
      <c r="AD28" s="284"/>
      <c r="AE28" s="284"/>
      <c r="AF28" s="285"/>
      <c r="AG28" s="65"/>
      <c r="AH28" s="65"/>
      <c r="AI28" s="282"/>
      <c r="AK28" s="294"/>
      <c r="AL28" s="293"/>
      <c r="AM28" s="293"/>
      <c r="AN28" s="293"/>
      <c r="AO28" s="293"/>
      <c r="AP28" s="293"/>
      <c r="AQ28" s="293" t="s">
        <v>202</v>
      </c>
      <c r="AR28" s="293"/>
      <c r="AS28" s="293"/>
      <c r="AT28" s="293"/>
      <c r="AU28" s="293"/>
      <c r="AV28" s="293"/>
      <c r="AW28" s="293"/>
      <c r="AX28" s="293"/>
      <c r="AY28" s="293"/>
      <c r="AZ28" s="293"/>
      <c r="BA28" s="293"/>
      <c r="BB28" s="293"/>
      <c r="BC28" s="293"/>
      <c r="BD28" s="293"/>
      <c r="BE28" s="293"/>
      <c r="BF28" s="293"/>
      <c r="BG28" s="293"/>
      <c r="BH28" s="293"/>
      <c r="BI28" s="295"/>
      <c r="BJ28" s="33"/>
    </row>
    <row r="29" spans="2:62" ht="19.5" customHeight="1">
      <c r="B29" s="13"/>
      <c r="C29" s="13"/>
      <c r="D29" s="3"/>
      <c r="E29" s="3"/>
      <c r="F29" s="3"/>
      <c r="G29" s="3"/>
      <c r="H29" s="13"/>
      <c r="I29" s="33"/>
      <c r="J29" s="33"/>
      <c r="K29" s="278"/>
      <c r="L29" s="65"/>
      <c r="M29" s="287">
        <v>3</v>
      </c>
      <c r="N29" s="254">
        <v>2</v>
      </c>
      <c r="O29" s="255"/>
      <c r="P29" s="255"/>
      <c r="Q29" s="257"/>
      <c r="R29" s="257"/>
      <c r="S29" s="257"/>
      <c r="T29" s="255"/>
      <c r="U29" s="255"/>
      <c r="V29" s="255"/>
      <c r="W29" s="256"/>
      <c r="X29" s="65"/>
      <c r="Y29" s="65"/>
      <c r="Z29" s="65"/>
      <c r="AA29" s="65"/>
      <c r="AB29" s="65"/>
      <c r="AC29" s="65"/>
      <c r="AD29" s="65"/>
      <c r="AE29" s="65"/>
      <c r="AF29" s="282"/>
      <c r="AG29" s="65"/>
      <c r="AH29" s="65"/>
      <c r="AI29" s="282"/>
      <c r="AK29" s="294"/>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5"/>
      <c r="BJ29" s="33"/>
    </row>
    <row r="30" spans="2:62" ht="19.5" customHeight="1">
      <c r="B30" s="3"/>
      <c r="C30" s="3"/>
      <c r="D30" s="3"/>
      <c r="E30" s="3"/>
      <c r="F30" s="3"/>
      <c r="G30" s="3"/>
      <c r="H30" s="13"/>
      <c r="I30" s="27"/>
      <c r="J30" s="28"/>
      <c r="K30" s="296"/>
      <c r="L30" s="65"/>
      <c r="M30" s="287">
        <v>2</v>
      </c>
      <c r="N30" s="254">
        <v>1</v>
      </c>
      <c r="O30" s="255"/>
      <c r="P30" s="255"/>
      <c r="Q30" s="255"/>
      <c r="R30" s="255"/>
      <c r="S30" s="255"/>
      <c r="T30" s="255"/>
      <c r="U30" s="255"/>
      <c r="V30" s="255"/>
      <c r="W30" s="256"/>
      <c r="X30" s="248"/>
      <c r="Y30" s="249"/>
      <c r="Z30" s="249"/>
      <c r="AA30" s="249"/>
      <c r="AB30" s="249"/>
      <c r="AC30" s="249"/>
      <c r="AD30" s="249"/>
      <c r="AE30" s="249"/>
      <c r="AF30" s="250"/>
      <c r="AG30" s="65"/>
      <c r="AH30" s="65"/>
      <c r="AI30" s="282"/>
      <c r="AK30" s="294"/>
      <c r="AL30" s="293"/>
      <c r="AM30" s="293"/>
      <c r="AN30" s="293"/>
      <c r="AO30" s="395" t="s">
        <v>203</v>
      </c>
      <c r="AP30" s="395"/>
      <c r="AQ30" s="395"/>
      <c r="AR30" s="395"/>
      <c r="AS30" s="395"/>
      <c r="AT30" s="395"/>
      <c r="AU30" s="395"/>
      <c r="AV30" s="395"/>
      <c r="AW30" s="395"/>
      <c r="AX30" s="395"/>
      <c r="AY30" s="293"/>
      <c r="AZ30" s="293"/>
      <c r="BA30" s="293"/>
      <c r="BB30" s="293"/>
      <c r="BC30" s="293"/>
      <c r="BD30" s="293"/>
      <c r="BE30" s="293"/>
      <c r="BF30" s="293"/>
      <c r="BG30" s="293"/>
      <c r="BH30" s="293"/>
      <c r="BI30" s="295"/>
      <c r="BJ30" s="33"/>
    </row>
    <row r="31" spans="1:62" ht="19.5" customHeight="1">
      <c r="A31" s="14"/>
      <c r="B31" s="14"/>
      <c r="C31" s="14"/>
      <c r="D31" s="297" t="s">
        <v>204</v>
      </c>
      <c r="E31" s="14"/>
      <c r="F31" s="14"/>
      <c r="G31" s="14"/>
      <c r="H31" s="3"/>
      <c r="I31" s="18" t="s">
        <v>113</v>
      </c>
      <c r="J31" s="19"/>
      <c r="K31" s="12"/>
      <c r="L31" s="3"/>
      <c r="M31" s="258">
        <v>1</v>
      </c>
      <c r="N31" s="32"/>
      <c r="O31" s="25"/>
      <c r="P31" s="25"/>
      <c r="Q31" s="25"/>
      <c r="R31" s="25"/>
      <c r="S31" s="25"/>
      <c r="T31" s="25"/>
      <c r="U31" s="25"/>
      <c r="V31" s="25"/>
      <c r="W31" s="26"/>
      <c r="X31" s="298"/>
      <c r="Y31" s="244" t="s">
        <v>177</v>
      </c>
      <c r="Z31" s="244"/>
      <c r="AA31" s="244"/>
      <c r="AB31" s="244"/>
      <c r="AC31" s="244"/>
      <c r="AD31" s="244"/>
      <c r="AE31" s="244"/>
      <c r="AF31" s="245"/>
      <c r="AG31" s="246"/>
      <c r="AH31" s="3"/>
      <c r="AI31" s="13"/>
      <c r="AK31" s="294"/>
      <c r="AL31" s="293"/>
      <c r="AM31" s="293"/>
      <c r="AN31" s="293"/>
      <c r="AO31" s="395"/>
      <c r="AP31" s="395"/>
      <c r="AQ31" s="395"/>
      <c r="AR31" s="395"/>
      <c r="AS31" s="395"/>
      <c r="AT31" s="395"/>
      <c r="AU31" s="395"/>
      <c r="AV31" s="395"/>
      <c r="AW31" s="395"/>
      <c r="AX31" s="395"/>
      <c r="AY31" s="293"/>
      <c r="AZ31" s="293"/>
      <c r="BA31" s="293"/>
      <c r="BB31" s="293"/>
      <c r="BC31" s="293"/>
      <c r="BD31" s="293"/>
      <c r="BE31" s="293"/>
      <c r="BF31" s="293"/>
      <c r="BG31" s="293"/>
      <c r="BH31" s="293"/>
      <c r="BI31" s="295"/>
      <c r="BJ31" s="33"/>
    </row>
    <row r="32" spans="4:61" ht="19.5" customHeight="1">
      <c r="D32" s="299" t="s">
        <v>205</v>
      </c>
      <c r="H32" s="3"/>
      <c r="I32" s="3"/>
      <c r="J32" s="13"/>
      <c r="K32" s="32"/>
      <c r="L32" s="25"/>
      <c r="M32" s="25"/>
      <c r="N32" s="25"/>
      <c r="O32" s="25"/>
      <c r="P32" s="25"/>
      <c r="Q32" s="25"/>
      <c r="R32" s="25"/>
      <c r="S32" s="25"/>
      <c r="T32" s="25"/>
      <c r="U32" s="25"/>
      <c r="V32" s="25"/>
      <c r="W32" s="25"/>
      <c r="X32" s="25"/>
      <c r="Y32" s="247" t="s">
        <v>178</v>
      </c>
      <c r="Z32" s="247"/>
      <c r="AA32" s="247"/>
      <c r="AB32" s="247"/>
      <c r="AC32" s="247"/>
      <c r="AD32" s="396" t="s">
        <v>199</v>
      </c>
      <c r="AE32" s="397"/>
      <c r="AF32" s="397"/>
      <c r="AG32" s="247"/>
      <c r="AH32" s="25"/>
      <c r="AI32" s="26"/>
      <c r="AK32" s="300"/>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2"/>
    </row>
    <row r="33" spans="1:4" ht="19.5" customHeight="1">
      <c r="A33" s="398" t="s">
        <v>38</v>
      </c>
      <c r="B33" s="398"/>
      <c r="C33" s="398"/>
      <c r="D33" s="398"/>
    </row>
  </sheetData>
  <sheetProtection/>
  <mergeCells count="25">
    <mergeCell ref="A8:F8"/>
    <mergeCell ref="AP13:AV14"/>
    <mergeCell ref="AW15:AZ16"/>
    <mergeCell ref="BC15:BF15"/>
    <mergeCell ref="P11:AA12"/>
    <mergeCell ref="AB13:AI14"/>
    <mergeCell ref="Q27:W27"/>
    <mergeCell ref="Q28:W28"/>
    <mergeCell ref="AW13:AZ14"/>
    <mergeCell ref="AN15:AN16"/>
    <mergeCell ref="AO15:AO16"/>
    <mergeCell ref="K16:AI17"/>
    <mergeCell ref="V20:Y21"/>
    <mergeCell ref="AR20:AX20"/>
    <mergeCell ref="AR21:AX21"/>
    <mergeCell ref="AO30:AX31"/>
    <mergeCell ref="AD32:AF32"/>
    <mergeCell ref="A33:D33"/>
    <mergeCell ref="BI21:BI25"/>
    <mergeCell ref="M22:M23"/>
    <mergeCell ref="N22:N23"/>
    <mergeCell ref="V22:Y23"/>
    <mergeCell ref="I24:I28"/>
    <mergeCell ref="BE25:BG25"/>
    <mergeCell ref="AY26:BI27"/>
  </mergeCells>
  <printOptions/>
  <pageMargins left="0.7874015748031497" right="0" top="0" bottom="0" header="0.5118110236220472" footer="0.5118110236220472"/>
  <pageSetup horizontalDpi="600" verticalDpi="600" orientation="landscape" paperSize="9" scale="75" r:id="rId2"/>
  <drawing r:id="rId1"/>
</worksheet>
</file>

<file path=xl/worksheets/sheet6.xml><?xml version="1.0" encoding="utf-8"?>
<worksheet xmlns="http://schemas.openxmlformats.org/spreadsheetml/2006/main" xmlns:r="http://schemas.openxmlformats.org/officeDocument/2006/relationships">
  <dimension ref="A1:O72"/>
  <sheetViews>
    <sheetView showZeros="0" zoomScalePageLayoutView="0" workbookViewId="0" topLeftCell="B4">
      <selection activeCell="N19" sqref="N19"/>
    </sheetView>
  </sheetViews>
  <sheetFormatPr defaultColWidth="9.00390625" defaultRowHeight="17.25" customHeight="1"/>
  <cols>
    <col min="1" max="1" width="1.37890625" style="91" customWidth="1"/>
    <col min="2" max="2" width="14.00390625" style="75" customWidth="1"/>
    <col min="3" max="4" width="9.00390625" style="91" customWidth="1"/>
    <col min="5" max="5" width="9.50390625" style="91" bestFit="1" customWidth="1"/>
    <col min="6" max="6" width="3.625" style="91" customWidth="1"/>
    <col min="7" max="7" width="19.375" style="91" customWidth="1"/>
    <col min="8" max="8" width="9.00390625" style="91" customWidth="1"/>
    <col min="9" max="10" width="9.625" style="91" bestFit="1" customWidth="1"/>
    <col min="11" max="11" width="3.50390625" style="91" customWidth="1"/>
    <col min="12" max="12" width="19.125" style="91" customWidth="1"/>
    <col min="13" max="14" width="9.00390625" style="91" customWidth="1"/>
    <col min="15" max="15" width="10.625" style="91" customWidth="1"/>
    <col min="16" max="16384" width="9.00390625" style="91" customWidth="1"/>
  </cols>
  <sheetData>
    <row r="1" spans="1:11" ht="17.25" customHeight="1" thickBot="1">
      <c r="A1" s="71"/>
      <c r="B1" s="71"/>
      <c r="C1" s="446" t="s">
        <v>17</v>
      </c>
      <c r="D1" s="447"/>
      <c r="E1" s="447"/>
      <c r="F1" s="447"/>
      <c r="G1" s="448"/>
      <c r="H1" s="71"/>
      <c r="I1" s="71"/>
      <c r="J1" s="71"/>
      <c r="K1" s="71"/>
    </row>
    <row r="2" spans="1:11" s="109" customFormat="1" ht="17.25" customHeight="1">
      <c r="A2" s="70"/>
      <c r="B2" s="70"/>
      <c r="C2" s="72" t="s">
        <v>18</v>
      </c>
      <c r="D2" s="70"/>
      <c r="E2" s="70"/>
      <c r="F2" s="70"/>
      <c r="G2" s="70"/>
      <c r="H2" s="70"/>
      <c r="I2" s="70"/>
      <c r="J2" s="70"/>
      <c r="K2" s="70"/>
    </row>
    <row r="3" spans="1:11" ht="17.25" customHeight="1">
      <c r="A3" s="71"/>
      <c r="B3" s="71"/>
      <c r="C3" s="71"/>
      <c r="D3" s="71"/>
      <c r="E3" s="71"/>
      <c r="F3" s="71"/>
      <c r="G3" s="71"/>
      <c r="H3" s="71"/>
      <c r="I3" s="71"/>
      <c r="J3" s="71"/>
      <c r="K3" s="71"/>
    </row>
    <row r="4" spans="1:15" ht="17.25" customHeight="1">
      <c r="A4" s="71"/>
      <c r="B4" s="73" t="s">
        <v>19</v>
      </c>
      <c r="C4" s="92" t="s">
        <v>20</v>
      </c>
      <c r="D4" s="92" t="s">
        <v>21</v>
      </c>
      <c r="E4" s="92" t="s">
        <v>22</v>
      </c>
      <c r="F4" s="71"/>
      <c r="G4" s="73" t="s">
        <v>23</v>
      </c>
      <c r="H4" s="92" t="s">
        <v>20</v>
      </c>
      <c r="I4" s="92" t="s">
        <v>21</v>
      </c>
      <c r="J4" s="92" t="s">
        <v>22</v>
      </c>
      <c r="K4" s="71"/>
      <c r="L4" s="93" t="s">
        <v>24</v>
      </c>
      <c r="M4" s="92" t="s">
        <v>20</v>
      </c>
      <c r="N4" s="92" t="s">
        <v>21</v>
      </c>
      <c r="O4" s="92" t="s">
        <v>22</v>
      </c>
    </row>
    <row r="5" spans="1:15" ht="17.25" customHeight="1">
      <c r="A5" s="71"/>
      <c r="B5" s="73" t="s">
        <v>25</v>
      </c>
      <c r="C5" s="92">
        <f>C18</f>
        <v>159</v>
      </c>
      <c r="D5" s="94">
        <f>+C5/C8</f>
        <v>0.3063583815028902</v>
      </c>
      <c r="E5" s="95">
        <f>+E8*D5</f>
        <v>117.64161849710983</v>
      </c>
      <c r="F5" s="71"/>
      <c r="G5" s="6" t="s">
        <v>76</v>
      </c>
      <c r="H5" s="97">
        <v>36</v>
      </c>
      <c r="I5" s="94">
        <f>+H5/H$15</f>
        <v>0.1506276150627615</v>
      </c>
      <c r="J5" s="95">
        <f>+J$15*I5</f>
        <v>26.63583815028902</v>
      </c>
      <c r="K5" s="71"/>
      <c r="L5" s="6" t="s">
        <v>125</v>
      </c>
      <c r="M5" s="97">
        <v>35</v>
      </c>
      <c r="N5" s="94">
        <f>+M5/M14</f>
        <v>0.2892561983471074</v>
      </c>
      <c r="O5" s="95">
        <f aca="true" t="shared" si="0" ref="O5:O12">+O$14*N5</f>
        <v>25.895953757225435</v>
      </c>
    </row>
    <row r="6" spans="1:15" ht="17.25" customHeight="1">
      <c r="A6" s="71"/>
      <c r="B6" s="73" t="s">
        <v>23</v>
      </c>
      <c r="C6" s="92">
        <f>H15</f>
        <v>239</v>
      </c>
      <c r="D6" s="94">
        <f>+C6/C8</f>
        <v>0.4605009633911368</v>
      </c>
      <c r="E6" s="95">
        <f>+E8*D6</f>
        <v>176.83236994219652</v>
      </c>
      <c r="F6" s="71"/>
      <c r="G6" s="6" t="s">
        <v>78</v>
      </c>
      <c r="H6" s="97">
        <v>28</v>
      </c>
      <c r="I6" s="94">
        <f aca="true" t="shared" si="1" ref="I6:I14">+H6/H$15</f>
        <v>0.11715481171548117</v>
      </c>
      <c r="J6" s="95">
        <f aca="true" t="shared" si="2" ref="J6:J14">+J$15*I6</f>
        <v>20.716763005780347</v>
      </c>
      <c r="K6" s="71"/>
      <c r="L6" s="6" t="s">
        <v>90</v>
      </c>
      <c r="M6" s="97">
        <v>15</v>
      </c>
      <c r="N6" s="94">
        <f>+M6/M14</f>
        <v>0.12396694214876033</v>
      </c>
      <c r="O6" s="95">
        <f t="shared" si="0"/>
        <v>11.098265895953759</v>
      </c>
    </row>
    <row r="7" spans="1:15" ht="17.25" customHeight="1">
      <c r="A7" s="71"/>
      <c r="B7" s="73" t="s">
        <v>24</v>
      </c>
      <c r="C7" s="92">
        <f>M14</f>
        <v>121</v>
      </c>
      <c r="D7" s="94">
        <f>+C7/C8</f>
        <v>0.23314065510597304</v>
      </c>
      <c r="E7" s="95">
        <f>+E8*D7</f>
        <v>89.52601156069365</v>
      </c>
      <c r="F7" s="71"/>
      <c r="G7" s="6" t="s">
        <v>79</v>
      </c>
      <c r="H7" s="97">
        <v>51</v>
      </c>
      <c r="I7" s="94">
        <f t="shared" si="1"/>
        <v>0.21338912133891214</v>
      </c>
      <c r="J7" s="95">
        <f t="shared" si="2"/>
        <v>37.73410404624277</v>
      </c>
      <c r="K7" s="71"/>
      <c r="L7" s="6" t="s">
        <v>87</v>
      </c>
      <c r="M7" s="97">
        <v>29</v>
      </c>
      <c r="N7" s="94">
        <f>+M7/M14</f>
        <v>0.2396694214876033</v>
      </c>
      <c r="O7" s="95">
        <f t="shared" si="0"/>
        <v>21.456647398843934</v>
      </c>
    </row>
    <row r="8" spans="1:15" ht="17.25" customHeight="1">
      <c r="A8" s="71"/>
      <c r="B8" s="74" t="s">
        <v>102</v>
      </c>
      <c r="C8" s="98">
        <f>SUM(C5:C7)</f>
        <v>519</v>
      </c>
      <c r="D8" s="99">
        <f>SUM(D5:D7)</f>
        <v>1</v>
      </c>
      <c r="E8" s="100">
        <f>312+72</f>
        <v>384</v>
      </c>
      <c r="F8" s="71"/>
      <c r="G8" s="6" t="s">
        <v>81</v>
      </c>
      <c r="H8" s="97">
        <v>38</v>
      </c>
      <c r="I8" s="94">
        <f t="shared" si="1"/>
        <v>0.1589958158995816</v>
      </c>
      <c r="J8" s="95">
        <f t="shared" si="2"/>
        <v>28.11560693641618</v>
      </c>
      <c r="K8" s="71"/>
      <c r="L8" s="6" t="s">
        <v>92</v>
      </c>
      <c r="M8" s="97">
        <v>38</v>
      </c>
      <c r="N8" s="94">
        <f>+M8/M14</f>
        <v>0.3140495867768595</v>
      </c>
      <c r="O8" s="95">
        <v>18</v>
      </c>
    </row>
    <row r="9" spans="1:15" ht="17.25" customHeight="1">
      <c r="A9" s="71"/>
      <c r="B9" s="71"/>
      <c r="C9" s="71"/>
      <c r="D9" s="71"/>
      <c r="E9" s="71"/>
      <c r="F9" s="71"/>
      <c r="G9" s="6" t="s">
        <v>83</v>
      </c>
      <c r="H9" s="97">
        <v>19</v>
      </c>
      <c r="I9" s="94">
        <f t="shared" si="1"/>
        <v>0.0794979079497908</v>
      </c>
      <c r="J9" s="95">
        <f t="shared" si="2"/>
        <v>14.05780346820809</v>
      </c>
      <c r="K9" s="71"/>
      <c r="L9" s="6" t="s">
        <v>124</v>
      </c>
      <c r="M9" s="97">
        <v>4</v>
      </c>
      <c r="N9" s="94">
        <f>+M9/M14</f>
        <v>0.03305785123966942</v>
      </c>
      <c r="O9" s="95">
        <f t="shared" si="0"/>
        <v>2.9595375722543356</v>
      </c>
    </row>
    <row r="10" spans="1:15" ht="17.25" customHeight="1">
      <c r="A10" s="71"/>
      <c r="B10" s="73" t="s">
        <v>25</v>
      </c>
      <c r="C10" s="92" t="s">
        <v>20</v>
      </c>
      <c r="D10" s="92" t="s">
        <v>103</v>
      </c>
      <c r="E10" s="92" t="s">
        <v>22</v>
      </c>
      <c r="F10" s="71"/>
      <c r="G10" s="6" t="s">
        <v>84</v>
      </c>
      <c r="H10" s="97">
        <v>34</v>
      </c>
      <c r="I10" s="94">
        <f t="shared" si="1"/>
        <v>0.14225941422594143</v>
      </c>
      <c r="J10" s="95">
        <f t="shared" si="2"/>
        <v>25.15606936416185</v>
      </c>
      <c r="K10" s="71"/>
      <c r="L10" s="101"/>
      <c r="M10" s="97"/>
      <c r="N10" s="94">
        <f>+M10/M14</f>
        <v>0</v>
      </c>
      <c r="O10" s="95">
        <f t="shared" si="0"/>
        <v>0</v>
      </c>
    </row>
    <row r="11" spans="1:15" ht="17.25" customHeight="1">
      <c r="A11" s="71"/>
      <c r="B11" s="6" t="s">
        <v>69</v>
      </c>
      <c r="C11" s="102">
        <v>40</v>
      </c>
      <c r="D11" s="94">
        <f aca="true" t="shared" si="3" ref="D11:D17">+C11/C$18</f>
        <v>0.25157232704402516</v>
      </c>
      <c r="E11" s="95">
        <f aca="true" t="shared" si="4" ref="E11:E17">+E$18*D11</f>
        <v>29.595375722543356</v>
      </c>
      <c r="F11" s="71"/>
      <c r="G11" s="6" t="s">
        <v>122</v>
      </c>
      <c r="H11" s="97">
        <v>12</v>
      </c>
      <c r="I11" s="94">
        <f t="shared" si="1"/>
        <v>0.0502092050209205</v>
      </c>
      <c r="J11" s="95">
        <f t="shared" si="2"/>
        <v>8.878612716763005</v>
      </c>
      <c r="K11" s="71"/>
      <c r="L11" s="101"/>
      <c r="M11" s="97"/>
      <c r="N11" s="94">
        <f>+M11/M14</f>
        <v>0</v>
      </c>
      <c r="O11" s="95">
        <f t="shared" si="0"/>
        <v>0</v>
      </c>
    </row>
    <row r="12" spans="1:15" ht="17.25" customHeight="1">
      <c r="A12" s="71"/>
      <c r="B12" s="6" t="s">
        <v>71</v>
      </c>
      <c r="C12" s="102">
        <v>39</v>
      </c>
      <c r="D12" s="94">
        <f t="shared" si="3"/>
        <v>0.24528301886792453</v>
      </c>
      <c r="E12" s="95">
        <f t="shared" si="4"/>
        <v>28.85549132947977</v>
      </c>
      <c r="F12" s="71"/>
      <c r="G12" s="6" t="s">
        <v>100</v>
      </c>
      <c r="H12" s="97">
        <v>21</v>
      </c>
      <c r="I12" s="94">
        <f t="shared" si="1"/>
        <v>0.08786610878661087</v>
      </c>
      <c r="J12" s="95">
        <f t="shared" si="2"/>
        <v>15.537572254335258</v>
      </c>
      <c r="K12" s="71"/>
      <c r="L12" s="101"/>
      <c r="M12" s="97"/>
      <c r="N12" s="94">
        <f>+M12/M14</f>
        <v>0</v>
      </c>
      <c r="O12" s="95">
        <f t="shared" si="0"/>
        <v>0</v>
      </c>
    </row>
    <row r="13" spans="1:15" ht="17.25" customHeight="1">
      <c r="A13" s="71"/>
      <c r="B13" s="6" t="s">
        <v>108</v>
      </c>
      <c r="C13" s="102">
        <v>15</v>
      </c>
      <c r="D13" s="94">
        <f t="shared" si="3"/>
        <v>0.09433962264150944</v>
      </c>
      <c r="E13" s="95">
        <f t="shared" si="4"/>
        <v>11.098265895953759</v>
      </c>
      <c r="F13" s="71"/>
      <c r="G13" s="96"/>
      <c r="H13" s="97"/>
      <c r="I13" s="94">
        <f t="shared" si="1"/>
        <v>0</v>
      </c>
      <c r="J13" s="95">
        <f t="shared" si="2"/>
        <v>0</v>
      </c>
      <c r="K13" s="71"/>
      <c r="L13" s="101"/>
      <c r="M13" s="97"/>
      <c r="N13" s="94">
        <f>+M13/M14</f>
        <v>0</v>
      </c>
      <c r="O13" s="95">
        <f>+O$14*N13</f>
        <v>0</v>
      </c>
    </row>
    <row r="14" spans="1:15" ht="17.25" customHeight="1">
      <c r="A14" s="71"/>
      <c r="B14" s="6" t="s">
        <v>99</v>
      </c>
      <c r="C14" s="102">
        <v>9</v>
      </c>
      <c r="D14" s="94">
        <f t="shared" si="3"/>
        <v>0.05660377358490566</v>
      </c>
      <c r="E14" s="95">
        <f t="shared" si="4"/>
        <v>6.658959537572255</v>
      </c>
      <c r="F14" s="71"/>
      <c r="G14" s="96"/>
      <c r="H14" s="97"/>
      <c r="I14" s="94">
        <f t="shared" si="1"/>
        <v>0</v>
      </c>
      <c r="J14" s="95">
        <f t="shared" si="2"/>
        <v>0</v>
      </c>
      <c r="K14" s="71"/>
      <c r="L14" s="98" t="s">
        <v>102</v>
      </c>
      <c r="M14" s="98">
        <f>SUM(M5:M13)</f>
        <v>121</v>
      </c>
      <c r="N14" s="98">
        <f>SUM(N5:N13)</f>
        <v>0.9999999999999999</v>
      </c>
      <c r="O14" s="100">
        <f>E7</f>
        <v>89.52601156069365</v>
      </c>
    </row>
    <row r="15" spans="1:11" ht="17.25" customHeight="1">
      <c r="A15" s="71"/>
      <c r="B15" s="6" t="s">
        <v>97</v>
      </c>
      <c r="C15" s="102">
        <v>18</v>
      </c>
      <c r="D15" s="94">
        <f t="shared" si="3"/>
        <v>0.11320754716981132</v>
      </c>
      <c r="E15" s="95">
        <f t="shared" si="4"/>
        <v>13.31791907514451</v>
      </c>
      <c r="F15" s="71"/>
      <c r="G15" s="98" t="s">
        <v>102</v>
      </c>
      <c r="H15" s="98">
        <f>SUM(H5:H14)</f>
        <v>239</v>
      </c>
      <c r="I15" s="99">
        <f>SUM(I5:I14)</f>
        <v>1.0000000000000002</v>
      </c>
      <c r="J15" s="100">
        <f>E6</f>
        <v>176.83236994219652</v>
      </c>
      <c r="K15" s="71"/>
    </row>
    <row r="16" spans="1:15" ht="17.25" customHeight="1">
      <c r="A16" s="71"/>
      <c r="B16" s="6" t="s">
        <v>74</v>
      </c>
      <c r="C16" s="102">
        <v>28</v>
      </c>
      <c r="D16" s="94">
        <f t="shared" si="3"/>
        <v>0.1761006289308176</v>
      </c>
      <c r="E16" s="95">
        <f t="shared" si="4"/>
        <v>20.716763005780347</v>
      </c>
      <c r="F16" s="71"/>
      <c r="G16" s="71"/>
      <c r="H16" s="71"/>
      <c r="I16" s="71"/>
      <c r="J16" s="103"/>
      <c r="K16" s="71"/>
      <c r="O16" s="103"/>
    </row>
    <row r="17" spans="1:11" ht="17.25" customHeight="1">
      <c r="A17" s="71"/>
      <c r="B17" s="6" t="s">
        <v>119</v>
      </c>
      <c r="C17" s="102">
        <v>10</v>
      </c>
      <c r="D17" s="94">
        <f t="shared" si="3"/>
        <v>0.06289308176100629</v>
      </c>
      <c r="E17" s="95">
        <f t="shared" si="4"/>
        <v>7.398843930635839</v>
      </c>
      <c r="F17" s="71"/>
      <c r="G17" s="71"/>
      <c r="H17" s="71"/>
      <c r="I17" s="71"/>
      <c r="J17" s="71"/>
      <c r="K17" s="71"/>
    </row>
    <row r="18" spans="1:11" ht="17.25" customHeight="1" thickBot="1">
      <c r="A18" s="71"/>
      <c r="B18" s="74" t="s">
        <v>102</v>
      </c>
      <c r="C18" s="98">
        <f>SUM(C11:C17)</f>
        <v>159</v>
      </c>
      <c r="D18" s="99">
        <f>SUM(D11:D17)</f>
        <v>0.9999999999999999</v>
      </c>
      <c r="E18" s="100">
        <f>E5</f>
        <v>117.64161849710983</v>
      </c>
      <c r="F18" s="71"/>
      <c r="G18" s="71"/>
      <c r="H18" s="71"/>
      <c r="I18" s="71"/>
      <c r="J18" s="71"/>
      <c r="K18" s="71"/>
    </row>
    <row r="19" spans="1:11" s="109" customFormat="1" ht="17.25" customHeight="1" thickBot="1">
      <c r="A19" s="70"/>
      <c r="B19" s="75"/>
      <c r="C19" s="91"/>
      <c r="D19" s="91"/>
      <c r="E19" s="91"/>
      <c r="G19" s="88"/>
      <c r="H19" s="89" t="s">
        <v>112</v>
      </c>
      <c r="I19" s="89"/>
      <c r="J19" s="89"/>
      <c r="K19" s="90"/>
    </row>
    <row r="20" spans="1:11" s="109" customFormat="1" ht="17.25" customHeight="1">
      <c r="A20" s="70"/>
      <c r="B20" s="73" t="s">
        <v>19</v>
      </c>
      <c r="C20" s="92" t="s">
        <v>20</v>
      </c>
      <c r="D20" s="92" t="s">
        <v>103</v>
      </c>
      <c r="E20" s="92" t="s">
        <v>22</v>
      </c>
      <c r="F20" s="76"/>
      <c r="G20" s="77"/>
      <c r="H20" s="77"/>
      <c r="I20" s="70"/>
      <c r="J20" s="70"/>
      <c r="K20" s="70"/>
    </row>
    <row r="21" spans="1:11" s="109" customFormat="1" ht="17.25" customHeight="1">
      <c r="A21" s="70"/>
      <c r="B21" s="73" t="str">
        <f aca="true" t="shared" si="5" ref="B21:C23">B5</f>
        <v>東予</v>
      </c>
      <c r="C21" s="73">
        <f t="shared" si="5"/>
        <v>159</v>
      </c>
      <c r="D21" s="94">
        <f>+C21/C24</f>
        <v>0.3063583815028902</v>
      </c>
      <c r="E21" s="95">
        <f>+E24*D21</f>
        <v>95.58381502890174</v>
      </c>
      <c r="F21" s="70"/>
      <c r="G21" s="72" t="s">
        <v>18</v>
      </c>
      <c r="H21" s="70"/>
      <c r="I21" s="70"/>
      <c r="J21" s="70"/>
      <c r="K21" s="70"/>
    </row>
    <row r="22" spans="1:11" ht="17.25" customHeight="1">
      <c r="A22" s="71"/>
      <c r="B22" s="73" t="str">
        <f t="shared" si="5"/>
        <v>中予</v>
      </c>
      <c r="C22" s="73">
        <f t="shared" si="5"/>
        <v>239</v>
      </c>
      <c r="D22" s="94">
        <f>+C22/C24</f>
        <v>0.4605009633911368</v>
      </c>
      <c r="E22" s="95">
        <f>+E24*D22</f>
        <v>143.67630057803467</v>
      </c>
      <c r="F22" s="71"/>
      <c r="G22" s="71"/>
      <c r="H22" s="71"/>
      <c r="I22" s="71"/>
      <c r="J22" s="71"/>
      <c r="K22" s="71"/>
    </row>
    <row r="23" spans="1:15" ht="17.25" customHeight="1">
      <c r="A23" s="71"/>
      <c r="B23" s="73" t="str">
        <f t="shared" si="5"/>
        <v>南予</v>
      </c>
      <c r="C23" s="73">
        <f t="shared" si="5"/>
        <v>121</v>
      </c>
      <c r="D23" s="94">
        <f>+C23/C24</f>
        <v>0.23314065510597304</v>
      </c>
      <c r="E23" s="95">
        <f>+E24*D23</f>
        <v>72.73988439306359</v>
      </c>
      <c r="F23" s="71"/>
      <c r="G23" s="73" t="s">
        <v>23</v>
      </c>
      <c r="H23" s="92" t="s">
        <v>20</v>
      </c>
      <c r="I23" s="92" t="s">
        <v>103</v>
      </c>
      <c r="J23" s="92" t="s">
        <v>22</v>
      </c>
      <c r="K23" s="71"/>
      <c r="L23" s="93" t="s">
        <v>24</v>
      </c>
      <c r="M23" s="92" t="s">
        <v>20</v>
      </c>
      <c r="N23" s="92" t="s">
        <v>103</v>
      </c>
      <c r="O23" s="92" t="s">
        <v>22</v>
      </c>
    </row>
    <row r="24" spans="1:15" ht="17.25" customHeight="1">
      <c r="A24" s="71"/>
      <c r="B24" s="74" t="s">
        <v>102</v>
      </c>
      <c r="C24" s="98">
        <f>SUM(C21:C23)</f>
        <v>519</v>
      </c>
      <c r="D24" s="99">
        <f>SUM(D21:D23)</f>
        <v>1</v>
      </c>
      <c r="E24" s="100">
        <f>696-E8</f>
        <v>312</v>
      </c>
      <c r="F24" s="71"/>
      <c r="G24" s="73" t="str">
        <f aca="true" t="shared" si="6" ref="G24:H33">G5</f>
        <v>五百木SC</v>
      </c>
      <c r="H24" s="73">
        <f t="shared" si="6"/>
        <v>36</v>
      </c>
      <c r="I24" s="94">
        <f>+H24/H$34</f>
        <v>0.1506276150627615</v>
      </c>
      <c r="J24" s="95">
        <f>+E$22*I24</f>
        <v>21.641618497109825</v>
      </c>
      <c r="K24" s="71"/>
      <c r="L24" s="73" t="str">
        <f aca="true" t="shared" si="7" ref="L24:M32">L5</f>
        <v>コミュニティ</v>
      </c>
      <c r="M24" s="73">
        <f t="shared" si="7"/>
        <v>35</v>
      </c>
      <c r="N24" s="94">
        <f>+M24/M$33</f>
        <v>0.2892561983471074</v>
      </c>
      <c r="O24" s="95">
        <f>+E$23*N24</f>
        <v>21.040462427745666</v>
      </c>
    </row>
    <row r="25" spans="1:15" ht="17.25" customHeight="1">
      <c r="A25" s="71"/>
      <c r="B25" s="71"/>
      <c r="C25" s="71"/>
      <c r="D25" s="71"/>
      <c r="E25" s="71"/>
      <c r="F25" s="71"/>
      <c r="G25" s="73" t="str">
        <f t="shared" si="6"/>
        <v>アズサ松山</v>
      </c>
      <c r="H25" s="73">
        <f t="shared" si="6"/>
        <v>28</v>
      </c>
      <c r="I25" s="94">
        <f aca="true" t="shared" si="8" ref="I25:I33">+H25/H$34</f>
        <v>0.11715481171548117</v>
      </c>
      <c r="J25" s="95">
        <f>+E$22*I25</f>
        <v>16.83236994219653</v>
      </c>
      <c r="K25" s="71"/>
      <c r="L25" s="73" t="str">
        <f t="shared" si="7"/>
        <v>リー保内</v>
      </c>
      <c r="M25" s="73">
        <f t="shared" si="7"/>
        <v>15</v>
      </c>
      <c r="N25" s="94">
        <f aca="true" t="shared" si="9" ref="N25:N32">+M25/M$33</f>
        <v>0.12396694214876033</v>
      </c>
      <c r="O25" s="95">
        <f>+E$23*N25</f>
        <v>9.017341040462428</v>
      </c>
    </row>
    <row r="26" spans="1:15" ht="17.25" customHeight="1">
      <c r="A26" s="71"/>
      <c r="B26" s="73" t="s">
        <v>25</v>
      </c>
      <c r="C26" s="92" t="s">
        <v>20</v>
      </c>
      <c r="D26" s="92" t="s">
        <v>103</v>
      </c>
      <c r="E26" s="92" t="s">
        <v>22</v>
      </c>
      <c r="F26" s="71"/>
      <c r="G26" s="73" t="str">
        <f t="shared" si="6"/>
        <v>かしま道後</v>
      </c>
      <c r="H26" s="73">
        <f t="shared" si="6"/>
        <v>51</v>
      </c>
      <c r="I26" s="94">
        <f t="shared" si="8"/>
        <v>0.21338912133891214</v>
      </c>
      <c r="J26" s="95">
        <v>28</v>
      </c>
      <c r="K26" s="71"/>
      <c r="L26" s="73" t="str">
        <f t="shared" si="7"/>
        <v>八幡浜ＳＣ</v>
      </c>
      <c r="M26" s="73">
        <f t="shared" si="7"/>
        <v>29</v>
      </c>
      <c r="N26" s="94">
        <f t="shared" si="9"/>
        <v>0.2396694214876033</v>
      </c>
      <c r="O26" s="95">
        <f>+E$23*N26</f>
        <v>17.433526011560694</v>
      </c>
    </row>
    <row r="27" spans="1:15" ht="17.25" customHeight="1">
      <c r="A27" s="71"/>
      <c r="B27" s="73" t="str">
        <f aca="true" t="shared" si="10" ref="B27:C33">B11</f>
        <v>エリエールSS</v>
      </c>
      <c r="C27" s="73">
        <f t="shared" si="10"/>
        <v>40</v>
      </c>
      <c r="D27" s="94">
        <f aca="true" t="shared" si="11" ref="D27:D33">+C27/C$34</f>
        <v>0.25157232704402516</v>
      </c>
      <c r="E27" s="95">
        <f aca="true" t="shared" si="12" ref="E27:E33">+E$21*D27</f>
        <v>24.046242774566476</v>
      </c>
      <c r="F27" s="71"/>
      <c r="G27" s="73" t="str">
        <f t="shared" si="6"/>
        <v>南海DC</v>
      </c>
      <c r="H27" s="73">
        <f t="shared" si="6"/>
        <v>38</v>
      </c>
      <c r="I27" s="94">
        <f t="shared" si="8"/>
        <v>0.1589958158995816</v>
      </c>
      <c r="J27" s="95">
        <f aca="true" t="shared" si="13" ref="J27:J33">+E$22*I27</f>
        <v>22.84393063583815</v>
      </c>
      <c r="K27" s="71"/>
      <c r="L27" s="73" t="str">
        <f t="shared" si="7"/>
        <v>クアＳＳ</v>
      </c>
      <c r="M27" s="73">
        <f t="shared" si="7"/>
        <v>38</v>
      </c>
      <c r="N27" s="94">
        <f t="shared" si="9"/>
        <v>0.3140495867768595</v>
      </c>
      <c r="O27" s="95">
        <v>17</v>
      </c>
    </row>
    <row r="28" spans="1:15" ht="17.25" customHeight="1">
      <c r="A28" s="71"/>
      <c r="B28" s="73" t="str">
        <f t="shared" si="10"/>
        <v>ファイブテン</v>
      </c>
      <c r="C28" s="73">
        <f t="shared" si="10"/>
        <v>39</v>
      </c>
      <c r="D28" s="94">
        <f t="shared" si="11"/>
        <v>0.24528301886792453</v>
      </c>
      <c r="E28" s="95">
        <f t="shared" si="12"/>
        <v>23.445086705202314</v>
      </c>
      <c r="F28" s="71"/>
      <c r="G28" s="73" t="str">
        <f t="shared" si="6"/>
        <v>南海朝生田</v>
      </c>
      <c r="H28" s="73">
        <f t="shared" si="6"/>
        <v>19</v>
      </c>
      <c r="I28" s="94">
        <f t="shared" si="8"/>
        <v>0.0794979079497908</v>
      </c>
      <c r="J28" s="95">
        <f t="shared" si="13"/>
        <v>11.421965317919074</v>
      </c>
      <c r="K28" s="71"/>
      <c r="L28" s="73" t="str">
        <f t="shared" si="7"/>
        <v>Ｒｙｕｏｗ</v>
      </c>
      <c r="M28" s="73">
        <f t="shared" si="7"/>
        <v>4</v>
      </c>
      <c r="N28" s="94">
        <f t="shared" si="9"/>
        <v>0.03305785123966942</v>
      </c>
      <c r="O28" s="95">
        <f>+E$23*N28</f>
        <v>2.4046242774566475</v>
      </c>
    </row>
    <row r="29" spans="1:15" ht="17.25" customHeight="1">
      <c r="A29" s="71"/>
      <c r="B29" s="73" t="str">
        <f t="shared" si="10"/>
        <v>ﾌｧｲﾌﾞﾃﾝ東予</v>
      </c>
      <c r="C29" s="73">
        <f t="shared" si="10"/>
        <v>15</v>
      </c>
      <c r="D29" s="94">
        <f t="shared" si="11"/>
        <v>0.09433962264150944</v>
      </c>
      <c r="E29" s="95">
        <f t="shared" si="12"/>
        <v>9.017341040462428</v>
      </c>
      <c r="F29" s="71"/>
      <c r="G29" s="73" t="str">
        <f t="shared" si="6"/>
        <v>石原ＳＣ</v>
      </c>
      <c r="H29" s="73">
        <f t="shared" si="6"/>
        <v>34</v>
      </c>
      <c r="I29" s="94">
        <f t="shared" si="8"/>
        <v>0.14225941422594143</v>
      </c>
      <c r="J29" s="95">
        <f t="shared" si="13"/>
        <v>20.439306358381504</v>
      </c>
      <c r="K29" s="71"/>
      <c r="L29" s="73">
        <f t="shared" si="7"/>
        <v>0</v>
      </c>
      <c r="M29" s="73">
        <f t="shared" si="7"/>
        <v>0</v>
      </c>
      <c r="N29" s="94">
        <f t="shared" si="9"/>
        <v>0</v>
      </c>
      <c r="O29" s="95">
        <f>+E$23*N29</f>
        <v>0</v>
      </c>
    </row>
    <row r="30" spans="1:15" ht="17.25" customHeight="1">
      <c r="A30" s="71"/>
      <c r="B30" s="73" t="str">
        <f t="shared" si="10"/>
        <v>西条ＳＣ</v>
      </c>
      <c r="C30" s="73">
        <f t="shared" si="10"/>
        <v>9</v>
      </c>
      <c r="D30" s="94">
        <f t="shared" si="11"/>
        <v>0.05660377358490566</v>
      </c>
      <c r="E30" s="95">
        <f t="shared" si="12"/>
        <v>5.410404624277457</v>
      </c>
      <c r="F30" s="71"/>
      <c r="G30" s="73" t="str">
        <f t="shared" si="6"/>
        <v>Again</v>
      </c>
      <c r="H30" s="73">
        <f t="shared" si="6"/>
        <v>12</v>
      </c>
      <c r="I30" s="94">
        <f t="shared" si="8"/>
        <v>0.0502092050209205</v>
      </c>
      <c r="J30" s="95">
        <f t="shared" si="13"/>
        <v>7.213872832369941</v>
      </c>
      <c r="K30" s="71"/>
      <c r="L30" s="73">
        <f t="shared" si="7"/>
        <v>0</v>
      </c>
      <c r="M30" s="73">
        <f t="shared" si="7"/>
        <v>0</v>
      </c>
      <c r="N30" s="94">
        <f t="shared" si="9"/>
        <v>0</v>
      </c>
      <c r="O30" s="95">
        <f>+E$23*N30</f>
        <v>0</v>
      </c>
    </row>
    <row r="31" spans="1:15" ht="17.25" customHeight="1">
      <c r="A31" s="71"/>
      <c r="B31" s="73" t="str">
        <f t="shared" si="10"/>
        <v>瀬戸内Ｓ</v>
      </c>
      <c r="C31" s="73">
        <f t="shared" si="10"/>
        <v>18</v>
      </c>
      <c r="D31" s="94">
        <f t="shared" si="11"/>
        <v>0.11320754716981132</v>
      </c>
      <c r="E31" s="95">
        <f t="shared" si="12"/>
        <v>10.820809248554914</v>
      </c>
      <c r="F31" s="71"/>
      <c r="G31" s="73" t="str">
        <f t="shared" si="6"/>
        <v>フィッタ松山</v>
      </c>
      <c r="H31" s="73">
        <f t="shared" si="6"/>
        <v>21</v>
      </c>
      <c r="I31" s="94">
        <f t="shared" si="8"/>
        <v>0.08786610878661087</v>
      </c>
      <c r="J31" s="95">
        <f t="shared" si="13"/>
        <v>12.624277456647397</v>
      </c>
      <c r="K31" s="71"/>
      <c r="L31" s="73">
        <f t="shared" si="7"/>
        <v>0</v>
      </c>
      <c r="M31" s="73">
        <f t="shared" si="7"/>
        <v>0</v>
      </c>
      <c r="N31" s="94">
        <f t="shared" si="9"/>
        <v>0</v>
      </c>
      <c r="O31" s="95">
        <f>+E$23*N31</f>
        <v>0</v>
      </c>
    </row>
    <row r="32" spans="1:15" ht="17.25" customHeight="1">
      <c r="A32" s="71"/>
      <c r="B32" s="73" t="str">
        <f t="shared" si="10"/>
        <v>マコトSC双葉</v>
      </c>
      <c r="C32" s="73">
        <f t="shared" si="10"/>
        <v>28</v>
      </c>
      <c r="D32" s="94">
        <f t="shared" si="11"/>
        <v>0.1761006289308176</v>
      </c>
      <c r="E32" s="95">
        <f t="shared" si="12"/>
        <v>16.832369942196532</v>
      </c>
      <c r="F32" s="71"/>
      <c r="G32" s="73">
        <f t="shared" si="6"/>
        <v>0</v>
      </c>
      <c r="H32" s="73">
        <f t="shared" si="6"/>
        <v>0</v>
      </c>
      <c r="I32" s="94">
        <f t="shared" si="8"/>
        <v>0</v>
      </c>
      <c r="J32" s="95">
        <f t="shared" si="13"/>
        <v>0</v>
      </c>
      <c r="K32" s="71"/>
      <c r="L32" s="73">
        <f t="shared" si="7"/>
        <v>0</v>
      </c>
      <c r="M32" s="73">
        <f t="shared" si="7"/>
        <v>0</v>
      </c>
      <c r="N32" s="94">
        <f t="shared" si="9"/>
        <v>0</v>
      </c>
      <c r="O32" s="95">
        <f>+E$23*N32</f>
        <v>0</v>
      </c>
    </row>
    <row r="33" spans="1:15" ht="17.25" customHeight="1">
      <c r="A33" s="71"/>
      <c r="B33" s="73" t="str">
        <f t="shared" si="10"/>
        <v>フィッタ新居浜</v>
      </c>
      <c r="C33" s="73">
        <f t="shared" si="10"/>
        <v>10</v>
      </c>
      <c r="D33" s="94">
        <f t="shared" si="11"/>
        <v>0.06289308176100629</v>
      </c>
      <c r="E33" s="95">
        <f t="shared" si="12"/>
        <v>6.011560693641619</v>
      </c>
      <c r="F33" s="71"/>
      <c r="G33" s="73">
        <f t="shared" si="6"/>
        <v>0</v>
      </c>
      <c r="H33" s="73">
        <f t="shared" si="6"/>
        <v>0</v>
      </c>
      <c r="I33" s="94">
        <f t="shared" si="8"/>
        <v>0</v>
      </c>
      <c r="J33" s="95">
        <f t="shared" si="13"/>
        <v>0</v>
      </c>
      <c r="K33" s="71"/>
      <c r="L33" s="98" t="s">
        <v>102</v>
      </c>
      <c r="M33" s="98">
        <f>SUM(M24:M32)</f>
        <v>121</v>
      </c>
      <c r="N33" s="99">
        <f>SUM(N24:N32)</f>
        <v>0.9999999999999999</v>
      </c>
      <c r="O33" s="100">
        <f>E23</f>
        <v>72.73988439306359</v>
      </c>
    </row>
    <row r="34" spans="1:11" ht="17.25" customHeight="1">
      <c r="A34" s="71"/>
      <c r="B34" s="74" t="s">
        <v>102</v>
      </c>
      <c r="C34" s="98">
        <f>SUM(C27:C33)</f>
        <v>159</v>
      </c>
      <c r="D34" s="99">
        <f>SUM(D27:D33)</f>
        <v>0.9999999999999999</v>
      </c>
      <c r="E34" s="100">
        <f>SUM(E27:E33)</f>
        <v>95.58381502890174</v>
      </c>
      <c r="F34" s="71"/>
      <c r="G34" s="98" t="s">
        <v>102</v>
      </c>
      <c r="H34" s="98">
        <f>SUM(H24:H33)</f>
        <v>239</v>
      </c>
      <c r="I34" s="99">
        <f>SUM(I24:I33)</f>
        <v>1.0000000000000002</v>
      </c>
      <c r="J34" s="100">
        <f>E22</f>
        <v>143.67630057803467</v>
      </c>
      <c r="K34" s="71"/>
    </row>
    <row r="35" spans="1:15" ht="17.25" customHeight="1">
      <c r="A35" s="71"/>
      <c r="F35" s="71"/>
      <c r="G35" s="71"/>
      <c r="H35" s="71"/>
      <c r="I35" s="71"/>
      <c r="J35" s="103"/>
      <c r="K35" s="71"/>
      <c r="O35" s="103"/>
    </row>
    <row r="36" spans="1:11" ht="17.25" customHeight="1">
      <c r="A36" s="71"/>
      <c r="B36" s="71"/>
      <c r="C36" s="71"/>
      <c r="D36" s="71"/>
      <c r="E36" s="103"/>
      <c r="F36" s="71"/>
      <c r="G36" s="71"/>
      <c r="H36" s="71"/>
      <c r="I36" s="71"/>
      <c r="J36" s="103"/>
      <c r="K36" s="71"/>
    </row>
    <row r="37" spans="1:11" ht="17.25" customHeight="1">
      <c r="A37" s="71"/>
      <c r="B37" s="78"/>
      <c r="C37" s="78"/>
      <c r="D37" s="78"/>
      <c r="E37" s="78"/>
      <c r="F37" s="71"/>
      <c r="G37" s="71"/>
      <c r="H37" s="71"/>
      <c r="I37" s="71"/>
      <c r="J37" s="71"/>
      <c r="K37" s="71"/>
    </row>
    <row r="38" spans="1:11" ht="17.25" customHeight="1">
      <c r="A38" s="71"/>
      <c r="B38" s="78"/>
      <c r="C38" s="78"/>
      <c r="D38" s="78"/>
      <c r="E38" s="78"/>
      <c r="F38" s="71"/>
      <c r="G38" s="71"/>
      <c r="H38" s="71"/>
      <c r="I38" s="71"/>
      <c r="J38" s="71"/>
      <c r="K38" s="71"/>
    </row>
    <row r="39" spans="1:11" ht="17.25" customHeight="1">
      <c r="A39" s="71"/>
      <c r="B39" s="78"/>
      <c r="C39" s="78"/>
      <c r="D39" s="78"/>
      <c r="E39" s="78"/>
      <c r="F39" s="78"/>
      <c r="G39" s="78"/>
      <c r="H39" s="78"/>
      <c r="I39" s="71"/>
      <c r="J39" s="71"/>
      <c r="K39" s="71"/>
    </row>
    <row r="40" spans="1:11" ht="17.25" customHeight="1">
      <c r="A40" s="71"/>
      <c r="B40" s="78"/>
      <c r="C40" s="78"/>
      <c r="D40" s="78"/>
      <c r="E40" s="78"/>
      <c r="F40" s="78"/>
      <c r="G40" s="78"/>
      <c r="H40" s="78"/>
      <c r="I40" s="71"/>
      <c r="J40" s="71"/>
      <c r="K40" s="71"/>
    </row>
    <row r="41" spans="1:11" ht="17.25" customHeight="1">
      <c r="A41" s="71"/>
      <c r="B41" s="78"/>
      <c r="C41" s="78"/>
      <c r="D41" s="78"/>
      <c r="E41" s="78"/>
      <c r="F41" s="78"/>
      <c r="G41" s="78"/>
      <c r="H41" s="78"/>
      <c r="I41" s="71"/>
      <c r="J41" s="71"/>
      <c r="K41" s="71"/>
    </row>
    <row r="42" spans="1:11" ht="17.25" customHeight="1">
      <c r="A42" s="71"/>
      <c r="B42" s="78"/>
      <c r="C42" s="78"/>
      <c r="D42" s="78"/>
      <c r="E42" s="78"/>
      <c r="F42" s="78"/>
      <c r="G42" s="78"/>
      <c r="H42" s="78"/>
      <c r="I42" s="71"/>
      <c r="J42" s="71"/>
      <c r="K42" s="71"/>
    </row>
    <row r="43" spans="1:11" ht="17.25" customHeight="1">
      <c r="A43" s="71"/>
      <c r="B43" s="78"/>
      <c r="C43" s="78"/>
      <c r="D43" s="78"/>
      <c r="E43" s="78"/>
      <c r="F43" s="78"/>
      <c r="G43" s="78"/>
      <c r="H43" s="78"/>
      <c r="I43" s="71"/>
      <c r="J43" s="71"/>
      <c r="K43" s="71"/>
    </row>
    <row r="44" spans="1:11" ht="17.25" customHeight="1">
      <c r="A44" s="71"/>
      <c r="B44" s="78"/>
      <c r="C44" s="78"/>
      <c r="D44" s="78"/>
      <c r="E44" s="78"/>
      <c r="F44" s="78"/>
      <c r="G44" s="78"/>
      <c r="H44" s="78"/>
      <c r="I44" s="71"/>
      <c r="J44" s="71"/>
      <c r="K44" s="71"/>
    </row>
    <row r="45" spans="1:11" ht="17.25" customHeight="1">
      <c r="A45" s="71"/>
      <c r="B45" s="78"/>
      <c r="C45" s="78"/>
      <c r="D45" s="78"/>
      <c r="E45" s="78"/>
      <c r="F45" s="78"/>
      <c r="G45" s="78"/>
      <c r="H45" s="78"/>
      <c r="I45" s="71"/>
      <c r="J45" s="71"/>
      <c r="K45" s="71"/>
    </row>
    <row r="46" spans="1:11" ht="17.25" customHeight="1">
      <c r="A46" s="71"/>
      <c r="B46" s="78"/>
      <c r="C46" s="78"/>
      <c r="D46" s="78"/>
      <c r="E46" s="78"/>
      <c r="F46" s="78"/>
      <c r="G46" s="78"/>
      <c r="H46" s="78"/>
      <c r="I46" s="71"/>
      <c r="J46" s="71"/>
      <c r="K46" s="71"/>
    </row>
    <row r="47" spans="1:11" ht="17.25" customHeight="1">
      <c r="A47" s="71"/>
      <c r="B47" s="78"/>
      <c r="C47" s="78"/>
      <c r="D47" s="78"/>
      <c r="E47" s="78"/>
      <c r="F47" s="78"/>
      <c r="G47" s="78"/>
      <c r="H47" s="78"/>
      <c r="I47" s="71"/>
      <c r="J47" s="71"/>
      <c r="K47" s="71"/>
    </row>
    <row r="48" spans="1:11" ht="17.25" customHeight="1">
      <c r="A48" s="71"/>
      <c r="B48" s="78"/>
      <c r="C48" s="78"/>
      <c r="D48" s="78"/>
      <c r="E48" s="78"/>
      <c r="F48" s="78"/>
      <c r="G48" s="78"/>
      <c r="H48" s="78"/>
      <c r="I48" s="71"/>
      <c r="J48" s="71"/>
      <c r="K48" s="71"/>
    </row>
    <row r="49" spans="1:11" ht="17.25" customHeight="1">
      <c r="A49" s="71"/>
      <c r="B49" s="78"/>
      <c r="C49" s="78"/>
      <c r="D49" s="78"/>
      <c r="E49" s="78"/>
      <c r="F49" s="78"/>
      <c r="G49" s="105"/>
      <c r="H49" s="105"/>
      <c r="I49" s="104"/>
      <c r="J49" s="104"/>
      <c r="K49" s="71"/>
    </row>
    <row r="50" spans="1:11" ht="17.25" customHeight="1">
      <c r="A50" s="71"/>
      <c r="B50" s="78"/>
      <c r="C50" s="78"/>
      <c r="D50" s="78"/>
      <c r="E50" s="78"/>
      <c r="F50" s="78"/>
      <c r="G50" s="78"/>
      <c r="H50" s="78"/>
      <c r="I50" s="71"/>
      <c r="J50" s="71"/>
      <c r="K50" s="71"/>
    </row>
    <row r="51" spans="1:11" ht="17.25" customHeight="1">
      <c r="A51" s="71"/>
      <c r="B51" s="78"/>
      <c r="C51" s="78"/>
      <c r="D51" s="78"/>
      <c r="E51" s="78"/>
      <c r="F51" s="78"/>
      <c r="G51" s="105"/>
      <c r="H51" s="105"/>
      <c r="K51" s="71"/>
    </row>
    <row r="52" spans="1:11" ht="17.25" customHeight="1">
      <c r="A52" s="71"/>
      <c r="B52" s="78"/>
      <c r="C52" s="78"/>
      <c r="D52" s="106"/>
      <c r="E52" s="78"/>
      <c r="F52" s="78"/>
      <c r="G52" s="105"/>
      <c r="H52" s="105"/>
      <c r="K52" s="71"/>
    </row>
    <row r="53" spans="1:11" ht="17.25" customHeight="1">
      <c r="A53" s="71"/>
      <c r="B53" s="78"/>
      <c r="C53" s="78"/>
      <c r="D53" s="78"/>
      <c r="E53" s="78"/>
      <c r="F53" s="105"/>
      <c r="G53" s="105"/>
      <c r="H53" s="105"/>
      <c r="K53" s="104"/>
    </row>
    <row r="54" spans="1:11" ht="17.25" customHeight="1">
      <c r="A54" s="71"/>
      <c r="B54" s="79"/>
      <c r="C54" s="79"/>
      <c r="D54" s="79"/>
      <c r="E54" s="79"/>
      <c r="F54" s="78"/>
      <c r="G54" s="105"/>
      <c r="H54" s="105"/>
      <c r="K54" s="71"/>
    </row>
    <row r="55" spans="1:11" ht="17.25" customHeight="1">
      <c r="A55" s="71"/>
      <c r="B55" s="80"/>
      <c r="C55" s="79"/>
      <c r="D55" s="107"/>
      <c r="E55" s="108"/>
      <c r="F55" s="78"/>
      <c r="G55" s="105"/>
      <c r="H55" s="105"/>
      <c r="K55" s="71"/>
    </row>
    <row r="56" spans="1:11" ht="17.25" customHeight="1">
      <c r="A56" s="71"/>
      <c r="B56" s="80"/>
      <c r="C56" s="79"/>
      <c r="D56" s="107"/>
      <c r="E56" s="108"/>
      <c r="F56" s="71"/>
      <c r="K56" s="71"/>
    </row>
    <row r="57" spans="1:11" ht="17.25" customHeight="1">
      <c r="A57" s="71"/>
      <c r="B57" s="80"/>
      <c r="C57" s="79"/>
      <c r="D57" s="107"/>
      <c r="E57" s="108"/>
      <c r="F57" s="71"/>
      <c r="K57" s="71"/>
    </row>
    <row r="58" spans="1:11" ht="17.25" customHeight="1">
      <c r="A58" s="71"/>
      <c r="B58" s="80"/>
      <c r="C58" s="79"/>
      <c r="D58" s="107"/>
      <c r="E58" s="108"/>
      <c r="F58" s="71"/>
      <c r="K58" s="71"/>
    </row>
    <row r="59" spans="1:11" ht="17.25" customHeight="1">
      <c r="A59" s="71"/>
      <c r="B59" s="80"/>
      <c r="C59" s="79"/>
      <c r="D59" s="107"/>
      <c r="E59" s="108"/>
      <c r="F59" s="71"/>
      <c r="K59" s="71"/>
    </row>
    <row r="60" spans="1:11" ht="17.25" customHeight="1">
      <c r="A60" s="71"/>
      <c r="B60" s="80"/>
      <c r="C60" s="79"/>
      <c r="D60" s="107"/>
      <c r="E60" s="108"/>
      <c r="F60" s="71"/>
      <c r="K60" s="71"/>
    </row>
    <row r="61" spans="1:11" ht="17.25" customHeight="1">
      <c r="A61" s="71"/>
      <c r="B61" s="79"/>
      <c r="C61" s="79"/>
      <c r="D61" s="107"/>
      <c r="E61" s="108"/>
      <c r="F61" s="71"/>
      <c r="K61" s="71"/>
    </row>
    <row r="62" spans="1:11" ht="17.25" customHeight="1">
      <c r="A62" s="71"/>
      <c r="B62" s="79"/>
      <c r="C62" s="79"/>
      <c r="D62" s="107"/>
      <c r="E62" s="79"/>
      <c r="F62" s="71"/>
      <c r="K62" s="71"/>
    </row>
    <row r="63" spans="1:11" ht="17.25" customHeight="1">
      <c r="A63" s="71"/>
      <c r="B63" s="79"/>
      <c r="C63" s="79"/>
      <c r="D63" s="107"/>
      <c r="E63" s="79"/>
      <c r="F63" s="71"/>
      <c r="K63" s="71"/>
    </row>
    <row r="64" spans="1:11" ht="17.25" customHeight="1">
      <c r="A64" s="71"/>
      <c r="B64" s="79"/>
      <c r="C64" s="79"/>
      <c r="D64" s="107"/>
      <c r="E64" s="79"/>
      <c r="F64" s="71"/>
      <c r="K64" s="71"/>
    </row>
    <row r="65" spans="1:11" ht="17.25" customHeight="1">
      <c r="A65" s="71"/>
      <c r="B65" s="79"/>
      <c r="C65" s="79"/>
      <c r="D65" s="107"/>
      <c r="E65" s="79"/>
      <c r="F65" s="71"/>
      <c r="K65" s="71"/>
    </row>
    <row r="66" spans="1:11" ht="17.25" customHeight="1">
      <c r="A66" s="71"/>
      <c r="B66" s="79"/>
      <c r="C66" s="79"/>
      <c r="D66" s="107"/>
      <c r="E66" s="79"/>
      <c r="F66" s="71"/>
      <c r="K66" s="71"/>
    </row>
    <row r="67" spans="1:11" ht="17.25" customHeight="1">
      <c r="A67" s="71"/>
      <c r="B67" s="79"/>
      <c r="C67" s="79"/>
      <c r="D67" s="107"/>
      <c r="E67" s="79"/>
      <c r="F67" s="71"/>
      <c r="K67" s="71"/>
    </row>
    <row r="68" spans="1:11" ht="17.25" customHeight="1">
      <c r="A68" s="71"/>
      <c r="B68" s="79"/>
      <c r="C68" s="79"/>
      <c r="D68" s="107"/>
      <c r="E68" s="79"/>
      <c r="F68" s="71"/>
      <c r="K68" s="71"/>
    </row>
    <row r="69" spans="1:11" ht="17.25" customHeight="1">
      <c r="A69" s="71"/>
      <c r="B69" s="71"/>
      <c r="C69" s="71"/>
      <c r="D69" s="71"/>
      <c r="E69" s="71"/>
      <c r="F69" s="71"/>
      <c r="K69" s="71"/>
    </row>
    <row r="70" spans="1:11" ht="17.25" customHeight="1">
      <c r="A70" s="71"/>
      <c r="B70" s="71"/>
      <c r="C70" s="71"/>
      <c r="D70" s="71"/>
      <c r="E70" s="71"/>
      <c r="F70" s="71"/>
      <c r="K70" s="71"/>
    </row>
    <row r="71" spans="1:11" ht="17.25" customHeight="1">
      <c r="A71" s="71"/>
      <c r="B71" s="71"/>
      <c r="C71" s="71"/>
      <c r="D71" s="71"/>
      <c r="E71" s="71"/>
      <c r="F71" s="71"/>
      <c r="K71" s="71"/>
    </row>
    <row r="72" spans="1:11" ht="17.25" customHeight="1">
      <c r="A72" s="71"/>
      <c r="F72" s="71"/>
      <c r="K72" s="71"/>
    </row>
  </sheetData>
  <sheetProtection/>
  <mergeCells count="1">
    <mergeCell ref="C1:G1"/>
  </mergeCells>
  <printOptions/>
  <pageMargins left="0" right="0" top="0"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fukushima</cp:lastModifiedBy>
  <cp:lastPrinted>2021-11-10T00:10:03Z</cp:lastPrinted>
  <dcterms:created xsi:type="dcterms:W3CDTF">1997-01-08T22:48:59Z</dcterms:created>
  <dcterms:modified xsi:type="dcterms:W3CDTF">2021-11-10T00:21:37Z</dcterms:modified>
  <cp:category/>
  <cp:version/>
  <cp:contentType/>
  <cp:contentStatus/>
</cp:coreProperties>
</file>