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530" tabRatio="718" activeTab="0"/>
  </bookViews>
  <sheets>
    <sheet name="案内" sheetId="1" r:id="rId1"/>
    <sheet name="参加人数" sheetId="2" r:id="rId2"/>
    <sheet name="タイムテーブル再訂正" sheetId="3" r:id="rId3"/>
    <sheet name="動線" sheetId="4" r:id="rId4"/>
    <sheet name="観覧席" sheetId="5" r:id="rId5"/>
    <sheet name="割当席計算" sheetId="6" state="hidden" r:id="rId6"/>
  </sheets>
  <definedNames/>
  <calcPr fullCalcOnLoad="1"/>
</workbook>
</file>

<file path=xl/sharedStrings.xml><?xml version="1.0" encoding="utf-8"?>
<sst xmlns="http://schemas.openxmlformats.org/spreadsheetml/2006/main" count="578" uniqueCount="282">
  <si>
    <t>ウォーミングアップ等のお知らせ</t>
  </si>
  <si>
    <t>【そ の 他】</t>
  </si>
  <si>
    <t>･控え室とプール間は、水着の上からよく体を拭いて通行して下さい。</t>
  </si>
  <si>
    <t>競技終了予定</t>
  </si>
  <si>
    <t>予定</t>
  </si>
  <si>
    <t>【日　　程】　</t>
  </si>
  <si>
    <t>【会　　場】　</t>
  </si>
  <si>
    <t>【競技準備】　　</t>
  </si>
  <si>
    <t>【競技開始】　　</t>
  </si>
  <si>
    <t>【閉 会 式】　</t>
  </si>
  <si>
    <t>本部席</t>
  </si>
  <si>
    <t>１種目</t>
  </si>
  <si>
    <t>・出場の遅い選手の時間差でのアップにご協力ください。</t>
  </si>
  <si>
    <t>・選手控え場所は”控場所”をクリックして確認してください。</t>
  </si>
  <si>
    <t>･選手はプール内上履き禁止といたします。通路及び応援席の裸足での通行は禁止いたします。</t>
  </si>
  <si>
    <t>・本大会での盗難・事故等は責任を負いかねますので予めご了承下さい。</t>
  </si>
  <si>
    <t>別添　松山中央公園案内図をご覧下さい。</t>
  </si>
  <si>
    <t>・松山中央公園では、いろんな行事が開催されます。２，５００台の駐車場が不足することが予想されますので、</t>
  </si>
  <si>
    <t>　アクアパレットまつやま</t>
  </si>
  <si>
    <t>【開　　場】　</t>
  </si>
  <si>
    <t>【Ｗ－ｕｐ】　</t>
  </si>
  <si>
    <t>【チャレンジレース】</t>
  </si>
  <si>
    <t>アクアパレット観覧席配置図</t>
  </si>
  <si>
    <t>自販機</t>
  </si>
  <si>
    <t>受付</t>
  </si>
  <si>
    <t>コーチ席</t>
  </si>
  <si>
    <t>付近</t>
  </si>
  <si>
    <t>観覧席</t>
  </si>
  <si>
    <t>場所取り禁止</t>
  </si>
  <si>
    <t>階段</t>
  </si>
  <si>
    <t>歩行プール</t>
  </si>
  <si>
    <t>選手入り口</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</si>
  <si>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</si>
  <si>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</si>
  <si>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</si>
  <si>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</si>
  <si>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</si>
  <si>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</si>
  <si>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</si>
  <si>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</si>
  <si>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</si>
  <si>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</si>
  <si>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</si>
  <si>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ＴＯＴＡＬ</t>
  </si>
  <si>
    <t>保護者観覧席座席割り</t>
  </si>
  <si>
    <t>ＴＯＴＡＬ</t>
  </si>
  <si>
    <t>準備が完了するようにご協力をお願いします。</t>
  </si>
  <si>
    <t>競技順序</t>
  </si>
  <si>
    <t>女子 無差別</t>
  </si>
  <si>
    <t>ﾀｲﾑ決勝</t>
  </si>
  <si>
    <t>男子 無差別</t>
  </si>
  <si>
    <t>自由形４００ｍ</t>
  </si>
  <si>
    <t>個人メドレー４００ｍ</t>
  </si>
  <si>
    <t>自由形５０ｍ</t>
  </si>
  <si>
    <t>背泳ぎ１００ｍ</t>
  </si>
  <si>
    <t>平泳ぎ５０ｍ</t>
  </si>
  <si>
    <t>バタフライ１００ｍ</t>
  </si>
  <si>
    <t>自由形１００ｍ</t>
  </si>
  <si>
    <t>背泳ぎ５０ｍ</t>
  </si>
  <si>
    <t>平泳ぎ１００ｍ</t>
  </si>
  <si>
    <t>バタフライ５０ｍ</t>
  </si>
  <si>
    <t>個人メドレー２００ｍ</t>
  </si>
  <si>
    <t>背泳ぎ２００ｍ</t>
  </si>
  <si>
    <t>平泳ぎ２００ｍ</t>
  </si>
  <si>
    <t>バタフライ２００ｍ</t>
  </si>
  <si>
    <t>自由形２００ｍ</t>
  </si>
  <si>
    <t>参加クラブ一覧表</t>
  </si>
  <si>
    <t>ク  　 ラ 　  ブ  　 名</t>
  </si>
  <si>
    <t>略　　　称</t>
  </si>
  <si>
    <t>参加人数</t>
  </si>
  <si>
    <t>参加種目別</t>
  </si>
  <si>
    <t>リレー種目</t>
  </si>
  <si>
    <t>プログラム</t>
  </si>
  <si>
    <t>男</t>
  </si>
  <si>
    <t>女</t>
  </si>
  <si>
    <t>合 計</t>
  </si>
  <si>
    <t>部数</t>
  </si>
  <si>
    <t>ファイブテン新居浜</t>
  </si>
  <si>
    <t>ファイブテン</t>
  </si>
  <si>
    <t>マコトスイミングクラブ双葉</t>
  </si>
  <si>
    <t>マコトSC双葉</t>
  </si>
  <si>
    <t>かしま天山</t>
  </si>
  <si>
    <t>かしま道後</t>
  </si>
  <si>
    <t>南海DC</t>
  </si>
  <si>
    <t>南海朝生田</t>
  </si>
  <si>
    <t>Again</t>
  </si>
  <si>
    <t>クアＳＳ</t>
  </si>
  <si>
    <t>SC宇和島</t>
  </si>
  <si>
    <t>八幡浜市民スポーツセンター</t>
  </si>
  <si>
    <t>八幡浜ＳＣ</t>
  </si>
  <si>
    <t>合　　　　　　　計</t>
  </si>
  <si>
    <t>エリエールＳＣ</t>
  </si>
  <si>
    <t>五百木ＳＣ</t>
  </si>
  <si>
    <t>フィッタ松山</t>
  </si>
  <si>
    <t>石原スポーツクラブ</t>
  </si>
  <si>
    <t>石原ＳＣ</t>
  </si>
  <si>
    <t>リー保内</t>
  </si>
  <si>
    <t>後藤　英司</t>
  </si>
  <si>
    <t>高橋　信秀</t>
  </si>
  <si>
    <t>白石　茂雄</t>
  </si>
  <si>
    <t>福島　孝志</t>
  </si>
  <si>
    <t>三嶋　一彰</t>
  </si>
  <si>
    <t>石丸　弥代</t>
  </si>
  <si>
    <t>クラブ名</t>
  </si>
  <si>
    <t>@\1000</t>
  </si>
  <si>
    <t>リレー種目別</t>
  </si>
  <si>
    <t>@\2000</t>
  </si>
  <si>
    <t>賛助広告</t>
  </si>
  <si>
    <t>合　　計</t>
  </si>
  <si>
    <t>競技役員</t>
  </si>
  <si>
    <t>振込</t>
  </si>
  <si>
    <t>合計</t>
  </si>
  <si>
    <t>申込金</t>
  </si>
  <si>
    <t>男女</t>
  </si>
  <si>
    <t>@￥3,000</t>
  </si>
  <si>
    <t>確認</t>
  </si>
  <si>
    <t>金額</t>
  </si>
  <si>
    <t>東</t>
  </si>
  <si>
    <t>鎌田　彰崇</t>
  </si>
  <si>
    <t>アズサ松山</t>
  </si>
  <si>
    <t>・ゴミは持ち帰りにご協力下さい。</t>
  </si>
  <si>
    <t>選手への注意</t>
  </si>
  <si>
    <t>・</t>
  </si>
  <si>
    <t>・フラッシュ撮影は禁止致します。ガラス張り観覧席からの撮影は禁止します。</t>
  </si>
  <si>
    <t>プログラム＠\500</t>
  </si>
  <si>
    <t>エリエールスポーツクラブ</t>
  </si>
  <si>
    <t>フィッタ新居浜</t>
  </si>
  <si>
    <t>川連　展宏</t>
  </si>
  <si>
    <t>ファイブテン東予</t>
  </si>
  <si>
    <t>藤田　崇文</t>
  </si>
  <si>
    <t>井上　靖洋</t>
  </si>
  <si>
    <t>武田　大樹</t>
  </si>
  <si>
    <t>更衣室はプールサイド側から出入りしてください。通常出入り口は使用禁止です。更衣室での飲食</t>
  </si>
  <si>
    <t>してください。</t>
  </si>
  <si>
    <t>チャレンジレースの参加資格は５０ｍにつき０．３秒です。参加する選手は早めに申込んで下さい。</t>
  </si>
  <si>
    <t>　　実施時間は改めて連絡します。</t>
  </si>
  <si>
    <t>フィッタ松前</t>
  </si>
  <si>
    <t>　</t>
  </si>
  <si>
    <t>　車での来場は可能な限り、ご遠慮下さい。</t>
  </si>
  <si>
    <t>　</t>
  </si>
  <si>
    <t>東</t>
  </si>
  <si>
    <t>予</t>
  </si>
  <si>
    <t>中</t>
  </si>
  <si>
    <t>フィッタ重信</t>
  </si>
  <si>
    <t>フィッタエミフル松前</t>
  </si>
  <si>
    <t>競技予定</t>
  </si>
  <si>
    <t>休憩</t>
  </si>
  <si>
    <t>自由形８００ｍ</t>
  </si>
  <si>
    <t>自由形１５００ｍ</t>
  </si>
  <si>
    <t>競技終了</t>
  </si>
  <si>
    <t>閉会式</t>
  </si>
  <si>
    <t xml:space="preserve"> </t>
  </si>
  <si>
    <t>Ｒｙｕｏｗ</t>
  </si>
  <si>
    <t>　</t>
  </si>
  <si>
    <t>荷物置きは禁止です。違反クラブは次回からの更衣室使用は禁止となりますので注意して使用</t>
  </si>
  <si>
    <t>瀬戸内温泉スイミング</t>
  </si>
  <si>
    <t>西条スイミングスクール</t>
  </si>
  <si>
    <t>西条ＳＣ</t>
  </si>
  <si>
    <t xml:space="preserve"> </t>
  </si>
  <si>
    <t xml:space="preserve"> </t>
  </si>
  <si>
    <t>組</t>
  </si>
  <si>
    <t>ﾀｲﾑ決勝</t>
  </si>
  <si>
    <t>エリエールＳRT</t>
  </si>
  <si>
    <t>石原</t>
  </si>
  <si>
    <t xml:space="preserve"> </t>
  </si>
  <si>
    <t>時間調整</t>
  </si>
  <si>
    <t>南海ドルフィンクラブ</t>
  </si>
  <si>
    <t>女子 無差別</t>
  </si>
  <si>
    <t>男子 無差別</t>
  </si>
  <si>
    <t>チャレンジレース予定</t>
  </si>
  <si>
    <t>えいしスイミングクラブ北条</t>
  </si>
  <si>
    <t>えいし北条</t>
  </si>
  <si>
    <t>えいしスイミングクラブ砥部</t>
  </si>
  <si>
    <t>えいし砥部</t>
  </si>
  <si>
    <t>・松山近辺のクラブの方は、公共機関の利用を保護者にお願いして下さい。</t>
  </si>
  <si>
    <t>砥部</t>
  </si>
  <si>
    <t>フィッタ吉田</t>
  </si>
  <si>
    <t>北条</t>
  </si>
  <si>
    <t>トイレ</t>
  </si>
  <si>
    <t>トイレ</t>
  </si>
  <si>
    <t>招集所　</t>
  </si>
  <si>
    <t>通常</t>
  </si>
  <si>
    <t>　</t>
  </si>
  <si>
    <t>エレベータ</t>
  </si>
  <si>
    <t>サブプール</t>
  </si>
  <si>
    <t>サブプール</t>
  </si>
  <si>
    <t>　</t>
  </si>
  <si>
    <t xml:space="preserve"> </t>
  </si>
  <si>
    <t>台・レッジ付　ダッシュレーン</t>
  </si>
  <si>
    <t>一方通行！</t>
  </si>
  <si>
    <t>←</t>
  </si>
  <si>
    <t>　　　　　　　　</t>
  </si>
  <si>
    <t>ホール側から</t>
  </si>
  <si>
    <t>更衣室入口</t>
  </si>
  <si>
    <t>台・レッジ付　ダッシュレーン</t>
  </si>
  <si>
    <t>出入り禁止</t>
  </si>
  <si>
    <t>もーにスイミングスクール</t>
  </si>
  <si>
    <t>もーにSS</t>
  </si>
  <si>
    <t>しまなみスポーツクラブ</t>
  </si>
  <si>
    <t>MESSA</t>
  </si>
  <si>
    <t>しまなみST</t>
  </si>
  <si>
    <t xml:space="preserve"> </t>
  </si>
  <si>
    <t>全国大会標準記録突破者紹介</t>
  </si>
  <si>
    <t>女子 無差別</t>
  </si>
  <si>
    <t>全国ジュニアオリンピックカップ参加標準記録を突破した選手の紹介</t>
  </si>
  <si>
    <t>日本選手権参加標準記録突破者の紹介</t>
  </si>
  <si>
    <t>西条</t>
  </si>
  <si>
    <t>えいしスイミングクラブ松山</t>
  </si>
  <si>
    <t>えいし松山</t>
  </si>
  <si>
    <t>メドレーリレー4×50ｍ</t>
  </si>
  <si>
    <t>メドレーリレー4×50ｍ</t>
  </si>
  <si>
    <t>フリーリレー4×50ｍ</t>
  </si>
  <si>
    <t>フリーリレー4×50ｍ</t>
  </si>
  <si>
    <t>休憩</t>
  </si>
  <si>
    <t>17：40位までには閉会式が終れるように各クラブのご協力をお願いします。</t>
  </si>
  <si>
    <t>しまなみ</t>
  </si>
  <si>
    <t>Ryuow</t>
  </si>
  <si>
    <t xml:space="preserve">2023年度チャレンジミート水泳競技大会 </t>
  </si>
  <si>
    <t>スイムファミリーエンズ</t>
  </si>
  <si>
    <t>エンズ</t>
  </si>
  <si>
    <t>A.P.S</t>
  </si>
  <si>
    <t>石原スポーツクラブ山越</t>
  </si>
  <si>
    <t>石原ＳＣ山越</t>
  </si>
  <si>
    <t>競泳塾アゲイン</t>
  </si>
  <si>
    <t>アゲイン</t>
  </si>
  <si>
    <t>MESSA宇和島</t>
  </si>
  <si>
    <t>MG瀬戸内</t>
  </si>
  <si>
    <t>MG双葉</t>
  </si>
  <si>
    <t>南　</t>
  </si>
  <si>
    <t>・今大会は、参加数590名　延種目1408種目　リレー　7種目となりました。</t>
  </si>
  <si>
    <t>カメラ　立入禁止</t>
  </si>
  <si>
    <t>東予</t>
  </si>
  <si>
    <t xml:space="preserve"> エリエール</t>
  </si>
  <si>
    <t>宇和島</t>
  </si>
  <si>
    <t>保護者席</t>
  </si>
  <si>
    <t>選手席</t>
  </si>
  <si>
    <t xml:space="preserve">コーチ席    </t>
  </si>
  <si>
    <t>APS</t>
  </si>
  <si>
    <t>保護者席</t>
  </si>
  <si>
    <t xml:space="preserve">    </t>
  </si>
  <si>
    <t>選手席</t>
  </si>
  <si>
    <t>メインプール　７：4０～８：3０</t>
  </si>
  <si>
    <t xml:space="preserve">    1レーン　ダッシュレーン（7：40～公式スタートまで・スタート台からの一方通行）</t>
  </si>
  <si>
    <t>公式スタート練習</t>
  </si>
  <si>
    <t>1～8レーン（8：10～8：30）　</t>
  </si>
  <si>
    <t xml:space="preserve">    1レーン　台・レッジ付き　飛込可　スタート側からの一方通行　但し指導者帯同のこと</t>
  </si>
  <si>
    <t>選手7:30　保護者7：45</t>
  </si>
  <si>
    <t xml:space="preserve">  　8レーン　ペースレーン（7：40～公式スタートまで・クロールのスイムのみ）</t>
  </si>
  <si>
    <t>サブプール　7：40～競技終了まで</t>
  </si>
  <si>
    <t>指導者帯同のこと</t>
  </si>
  <si>
    <t>中予</t>
  </si>
  <si>
    <t>東　予</t>
  </si>
  <si>
    <t>中　予</t>
  </si>
  <si>
    <t>使用可　地区は指定なし　</t>
  </si>
  <si>
    <t>カメラ　立入禁止</t>
  </si>
  <si>
    <t>南予</t>
  </si>
  <si>
    <t>中予</t>
  </si>
  <si>
    <t>瀬温泉</t>
  </si>
  <si>
    <t>双葉　</t>
  </si>
  <si>
    <t>西条　</t>
  </si>
  <si>
    <t>ファイブ新</t>
  </si>
  <si>
    <t>ファイブ東</t>
  </si>
  <si>
    <t>もーに</t>
  </si>
  <si>
    <t>八幡浜</t>
  </si>
  <si>
    <t>MESSA　</t>
  </si>
  <si>
    <t>吉田</t>
  </si>
  <si>
    <t>　　</t>
  </si>
  <si>
    <t>五百木</t>
  </si>
  <si>
    <t xml:space="preserve"> 砥部</t>
  </si>
  <si>
    <t>山越</t>
  </si>
  <si>
    <t>南海</t>
  </si>
  <si>
    <t>重信</t>
  </si>
  <si>
    <t xml:space="preserve"> え松山</t>
  </si>
  <si>
    <t>エミフル</t>
  </si>
  <si>
    <t>F松山　</t>
  </si>
  <si>
    <t>双葉</t>
  </si>
  <si>
    <t>もーに　</t>
  </si>
  <si>
    <t>え松山　</t>
  </si>
  <si>
    <r>
      <t>競技の準備を6:45～7:30</t>
    </r>
    <r>
      <rPr>
        <sz val="11"/>
        <rFont val="ＭＳ Ｐゴシック"/>
        <family val="3"/>
      </rPr>
      <t>で行います。中予地区各クラブの引率者はアップまでに</t>
    </r>
  </si>
  <si>
    <t>選手はプールサイドに集合　副賞授与</t>
  </si>
  <si>
    <t>合同</t>
  </si>
  <si>
    <r>
      <rPr>
        <sz val="14"/>
        <rFont val="ＭＳ Ｐゴシック"/>
        <family val="3"/>
      </rPr>
      <t>16：40</t>
    </r>
    <r>
      <rPr>
        <sz val="11"/>
        <rFont val="ＭＳ Ｐゴシック"/>
        <family val="3"/>
      </rPr>
      <t>～実施予定</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</si>
</sst>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0&quot;組&quot;"/>
    <numFmt numFmtId="183" formatCode="m&quot;月&quot;d&quot;日&quot;;@"/>
    <numFmt numFmtId="184" formatCode="&quot;¥&quot;#,##0_);[Red]\(&quot;¥&quot;#,##0\)"/>
    <numFmt numFmtId="185" formatCode="h:mm&quot;～&quot;"/>
    <numFmt numFmtId="186" formatCode="h&quot;時&quot;mm&quot;分&quot;;@"/>
    <numFmt numFmtId="187" formatCode="[$-F400]h:mm:ss\ AM/PM"/>
    <numFmt numFmtId="188" formatCode="h:mm;@"/>
    <numFmt numFmtId="189" formatCode="0.0%"/>
    <numFmt numFmtId="190" formatCode="[$-411]ge\.m\.d;@"/>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40">
    <font>
      <sz val="11"/>
      <name val="ＭＳ Ｐゴシック"/>
      <family val="3"/>
    </font>
    <font>
      <sz val="6"/>
      <name val="ＭＳ Ｐゴシック"/>
      <family val="3"/>
    </font>
    <font>
      <sz val="14"/>
      <name val="ＭＳ Ｐゴシック"/>
      <family val="3"/>
    </font>
    <font>
      <sz val="18"/>
      <name val="ＭＳ Ｐゴシック"/>
      <family val="3"/>
    </font>
    <font>
      <b/>
      <sz val="11"/>
      <name val="ＭＳ Ｐゴシック"/>
      <family val="3"/>
    </font>
    <font>
      <sz val="11"/>
      <color indexed="8"/>
      <name val="ＭＳ Ｐゴシック"/>
      <family val="3"/>
    </font>
    <font>
      <sz val="16"/>
      <name val="ＭＳ Ｐゴシック"/>
      <family val="3"/>
    </font>
    <font>
      <b/>
      <sz val="16"/>
      <name val="ＭＳ Ｐゴシック"/>
      <family val="3"/>
    </font>
    <font>
      <sz val="24"/>
      <name val="ＭＳ Ｐゴシック"/>
      <family val="3"/>
    </font>
    <font>
      <b/>
      <sz val="14"/>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name val="ＭＳ Ｐゴシック"/>
      <family val="3"/>
    </font>
    <font>
      <sz val="12"/>
      <name val="ＭＳ Ｐゴシック"/>
      <family val="3"/>
    </font>
    <font>
      <sz val="48"/>
      <name val="ＭＳ Ｐゴシック"/>
      <family val="3"/>
    </font>
    <font>
      <sz val="22"/>
      <name val="ＭＳ Ｐゴシック"/>
      <family val="3"/>
    </font>
    <font>
      <sz val="9"/>
      <name val="ＭＳ Ｐゴシック"/>
      <family val="3"/>
    </font>
    <font>
      <sz val="8"/>
      <name val="ＭＳ Ｐゴシック"/>
      <family val="3"/>
    </font>
    <font>
      <sz val="20"/>
      <name val="ＭＳ Ｐゴシック"/>
      <family val="3"/>
    </font>
    <font>
      <b/>
      <sz val="11"/>
      <color indexed="10"/>
      <name val="ＭＳ Ｐゴシック"/>
      <family val="3"/>
    </font>
    <font>
      <b/>
      <sz val="48"/>
      <color indexed="10"/>
      <name val="ＭＳ Ｐゴシック"/>
      <family val="3"/>
    </font>
    <font>
      <b/>
      <sz val="11"/>
      <color rgb="FFFF0000"/>
      <name val="ＭＳ Ｐゴシック"/>
      <family val="3"/>
    </font>
    <font>
      <b/>
      <sz val="48"/>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theme="3" tint="0.7999799847602844"/>
        <bgColor indexed="64"/>
      </patternFill>
    </fill>
    <fill>
      <patternFill patternType="solid">
        <fgColor rgb="FFFFFF00"/>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2" tint="-0.24997000396251678"/>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rgb="FFFFC000"/>
        <bgColor indexed="64"/>
      </patternFill>
    </fill>
    <fill>
      <patternFill patternType="solid">
        <fgColor rgb="FF92D050"/>
        <bgColor indexed="64"/>
      </patternFill>
    </fill>
    <fill>
      <patternFill patternType="solid">
        <fgColor indexed="40"/>
        <bgColor indexed="64"/>
      </patternFill>
    </fill>
    <fill>
      <patternFill patternType="solid">
        <fgColor rgb="FFFF0000"/>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style="medium"/>
      <right style="medium"/>
      <top>
        <color indexed="63"/>
      </top>
      <bottom>
        <color indexed="63"/>
      </bottom>
    </border>
    <border>
      <left style="medium"/>
      <right style="thin"/>
      <top style="thin"/>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style="thin"/>
      <bottom style="thin"/>
    </border>
    <border>
      <left style="medium"/>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double"/>
      <top style="thin"/>
      <bottom>
        <color indexed="63"/>
      </bottom>
    </border>
    <border>
      <left>
        <color indexed="63"/>
      </left>
      <right style="medium"/>
      <top style="thin"/>
      <bottom>
        <color indexed="63"/>
      </bottom>
    </border>
    <border>
      <left style="medium"/>
      <right style="medium"/>
      <top style="thin"/>
      <bottom>
        <color indexed="63"/>
      </bottom>
    </border>
    <border>
      <left style="double"/>
      <right style="double"/>
      <top>
        <color indexed="63"/>
      </top>
      <bottom>
        <color indexed="63"/>
      </bottom>
    </border>
    <border>
      <left style="medium"/>
      <right style="thin"/>
      <top style="medium"/>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color indexed="63"/>
      </left>
      <right style="medium"/>
      <top style="medium"/>
      <bottom style="medium"/>
    </border>
    <border>
      <left style="medium"/>
      <right style="medium"/>
      <top style="medium"/>
      <bottom style="medium"/>
    </border>
    <border>
      <left style="double"/>
      <right style="thin"/>
      <top>
        <color indexed="63"/>
      </top>
      <bottom>
        <color indexed="63"/>
      </bottom>
    </border>
    <border>
      <left style="double"/>
      <right style="thin"/>
      <top style="thin"/>
      <bottom>
        <color indexed="63"/>
      </bottom>
    </border>
    <border>
      <left style="thin"/>
      <right style="double"/>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style="medium"/>
      <top style="medium"/>
      <bottom style="medium"/>
    </border>
    <border>
      <left style="thin"/>
      <right style="medium"/>
      <top>
        <color indexed="63"/>
      </top>
      <bottom>
        <color indexed="63"/>
      </bottom>
    </border>
    <border>
      <left style="thin"/>
      <right style="medium"/>
      <top style="thin"/>
      <bottom style="medium"/>
    </border>
    <border>
      <left style="thin"/>
      <right style="medium"/>
      <top>
        <color indexed="63"/>
      </top>
      <bottom style="medium"/>
    </border>
    <border>
      <left style="medium"/>
      <right style="thin"/>
      <top style="thin"/>
      <bottom style="medium"/>
    </border>
    <border>
      <left style="thin"/>
      <right style="medium"/>
      <top style="thin"/>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style="thin"/>
      <right style="thin"/>
      <top style="medium"/>
      <bottom>
        <color indexed="63"/>
      </bottom>
    </border>
    <border>
      <left>
        <color indexed="63"/>
      </left>
      <right style="medium"/>
      <top>
        <color indexed="63"/>
      </top>
      <bottom style="medium"/>
    </border>
    <border>
      <left style="thin"/>
      <right style="thin"/>
      <top>
        <color indexed="63"/>
      </top>
      <bottom style="medium"/>
    </border>
    <border>
      <left style="medium"/>
      <right style="thin"/>
      <top style="medium"/>
      <bottom style="medium"/>
    </border>
    <border>
      <left style="thin"/>
      <right>
        <color indexed="63"/>
      </right>
      <top style="medium"/>
      <bottom style="thin"/>
    </border>
    <border>
      <left style="medium"/>
      <right style="medium"/>
      <top style="medium"/>
      <bottom style="thin"/>
    </border>
    <border>
      <left>
        <color indexed="63"/>
      </left>
      <right style="thin"/>
      <top style="medium"/>
      <bottom>
        <color indexed="63"/>
      </bottom>
    </border>
    <border>
      <left style="thin"/>
      <right style="medium"/>
      <top style="thin"/>
      <bottom style="thin"/>
    </border>
    <border>
      <left>
        <color indexed="63"/>
      </left>
      <right style="thin"/>
      <top style="medium"/>
      <bottom style="thin"/>
    </border>
    <border>
      <left style="medium"/>
      <right style="thin"/>
      <top style="thin"/>
      <bottom>
        <color indexed="63"/>
      </bottom>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6" fillId="7" borderId="4" applyNumberFormat="0" applyAlignment="0" applyProtection="0"/>
    <xf numFmtId="0" fontId="12" fillId="0" borderId="0" applyNumberFormat="0" applyFill="0" applyBorder="0" applyAlignment="0" applyProtection="0"/>
    <xf numFmtId="0" fontId="27" fillId="4" borderId="0" applyNumberFormat="0" applyBorder="0" applyAlignment="0" applyProtection="0"/>
  </cellStyleXfs>
  <cellXfs count="754">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3" xfId="0" applyBorder="1" applyAlignment="1">
      <alignment vertical="center" shrinkToFit="1"/>
    </xf>
    <xf numFmtId="0" fontId="2" fillId="0" borderId="13"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23" xfId="0" applyBorder="1" applyAlignment="1">
      <alignment/>
    </xf>
    <xf numFmtId="0" fontId="0" fillId="24" borderId="18" xfId="0" applyFill="1" applyBorder="1" applyAlignment="1">
      <alignment/>
    </xf>
    <xf numFmtId="0" fontId="0" fillId="24" borderId="0" xfId="0" applyFill="1" applyBorder="1" applyAlignment="1">
      <alignment/>
    </xf>
    <xf numFmtId="0" fontId="4" fillId="1" borderId="0" xfId="0" applyFont="1" applyFill="1" applyAlignment="1">
      <alignment/>
    </xf>
    <xf numFmtId="0" fontId="4" fillId="1" borderId="0" xfId="0" applyFont="1" applyFill="1" applyBorder="1" applyAlignment="1">
      <alignment/>
    </xf>
    <xf numFmtId="0" fontId="0" fillId="0" borderId="0" xfId="0" applyAlignment="1">
      <alignment horizontal="center" vertical="center" shrinkToFit="1"/>
    </xf>
    <xf numFmtId="0" fontId="2" fillId="0" borderId="11" xfId="0" applyFont="1" applyBorder="1" applyAlignment="1">
      <alignment shrinkToFit="1"/>
    </xf>
    <xf numFmtId="0" fontId="0" fillId="0" borderId="13" xfId="0" applyBorder="1" applyAlignment="1">
      <alignment horizontal="center"/>
    </xf>
    <xf numFmtId="0" fontId="2" fillId="0" borderId="11" xfId="0" applyFont="1" applyBorder="1" applyAlignment="1">
      <alignment/>
    </xf>
    <xf numFmtId="0" fontId="2" fillId="0" borderId="13" xfId="0" applyFont="1" applyBorder="1" applyAlignment="1">
      <alignment/>
    </xf>
    <xf numFmtId="9" fontId="2" fillId="0" borderId="13" xfId="0" applyNumberFormat="1" applyFont="1" applyBorder="1" applyAlignment="1">
      <alignment horizontal="center"/>
    </xf>
    <xf numFmtId="1" fontId="2" fillId="0" borderId="13" xfId="0" applyNumberFormat="1" applyFont="1" applyBorder="1" applyAlignment="1">
      <alignment horizontal="center"/>
    </xf>
    <xf numFmtId="0" fontId="0" fillId="0" borderId="13" xfId="0" applyFont="1" applyFill="1" applyBorder="1" applyAlignment="1">
      <alignment horizontal="center" vertical="center"/>
    </xf>
    <xf numFmtId="0" fontId="0" fillId="0" borderId="13" xfId="0" applyFill="1" applyBorder="1" applyAlignment="1">
      <alignment vertical="center" shrinkToFit="1"/>
    </xf>
    <xf numFmtId="0" fontId="2" fillId="25" borderId="11" xfId="0" applyFont="1" applyFill="1" applyBorder="1" applyAlignment="1">
      <alignment shrinkToFit="1"/>
    </xf>
    <xf numFmtId="0" fontId="2" fillId="25" borderId="13" xfId="0" applyFont="1" applyFill="1" applyBorder="1" applyAlignment="1">
      <alignment horizontal="center"/>
    </xf>
    <xf numFmtId="9" fontId="2" fillId="25" borderId="13" xfId="0" applyNumberFormat="1" applyFont="1" applyFill="1" applyBorder="1" applyAlignment="1">
      <alignment horizontal="center"/>
    </xf>
    <xf numFmtId="1" fontId="2" fillId="25" borderId="13" xfId="0" applyNumberFormat="1"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0" xfId="0" applyBorder="1" applyAlignment="1">
      <alignment horizontal="center" vertical="center"/>
    </xf>
    <xf numFmtId="9" fontId="2" fillId="25" borderId="13" xfId="42" applyFont="1" applyFill="1" applyBorder="1" applyAlignment="1">
      <alignment horizontal="center"/>
    </xf>
    <xf numFmtId="182" fontId="2" fillId="0" borderId="0" xfId="0" applyNumberFormat="1" applyFont="1" applyAlignment="1">
      <alignment/>
    </xf>
    <xf numFmtId="32" fontId="2" fillId="0" borderId="0" xfId="0" applyNumberFormat="1" applyFont="1" applyAlignment="1">
      <alignment/>
    </xf>
    <xf numFmtId="0" fontId="0" fillId="0" borderId="0" xfId="0" applyNumberFormat="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0" fillId="0" borderId="29" xfId="0" applyNumberFormat="1" applyBorder="1" applyAlignment="1">
      <alignment vertical="center"/>
    </xf>
    <xf numFmtId="0" fontId="0" fillId="0" borderId="30" xfId="0" applyBorder="1" applyAlignment="1">
      <alignment horizontal="center" vertical="center"/>
    </xf>
    <xf numFmtId="0" fontId="0" fillId="0" borderId="25" xfId="0" applyBorder="1" applyAlignment="1">
      <alignment vertical="center"/>
    </xf>
    <xf numFmtId="0" fontId="0" fillId="0" borderId="25" xfId="0" applyNumberFormat="1"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shrinkToFit="1"/>
    </xf>
    <xf numFmtId="49" fontId="0" fillId="0" borderId="38" xfId="0" applyNumberFormat="1" applyBorder="1" applyAlignment="1">
      <alignment horizontal="center" vertical="center"/>
    </xf>
    <xf numFmtId="0" fontId="0" fillId="0" borderId="31" xfId="0" applyBorder="1" applyAlignment="1">
      <alignment vertical="center"/>
    </xf>
    <xf numFmtId="0" fontId="0" fillId="0" borderId="31" xfId="0" applyNumberFormat="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21" xfId="0" applyBorder="1" applyAlignment="1">
      <alignment horizontal="right" vertical="center"/>
    </xf>
    <xf numFmtId="0" fontId="0" fillId="0" borderId="13" xfId="0" applyBorder="1" applyAlignment="1">
      <alignment horizontal="right" vertical="center"/>
    </xf>
    <xf numFmtId="6" fontId="0" fillId="0" borderId="11" xfId="60" applyFont="1" applyBorder="1" applyAlignment="1">
      <alignment vertical="center"/>
    </xf>
    <xf numFmtId="0" fontId="0" fillId="0" borderId="43" xfId="0" applyBorder="1" applyAlignment="1">
      <alignment horizontal="right" vertical="center"/>
    </xf>
    <xf numFmtId="6" fontId="0" fillId="0" borderId="42" xfId="60" applyFont="1" applyBorder="1" applyAlignment="1">
      <alignment vertical="center"/>
    </xf>
    <xf numFmtId="0" fontId="0" fillId="0" borderId="43" xfId="0" applyBorder="1" applyAlignment="1">
      <alignment vertical="center"/>
    </xf>
    <xf numFmtId="6" fontId="0" fillId="0" borderId="44" xfId="60" applyFont="1" applyBorder="1" applyAlignment="1">
      <alignment vertical="center"/>
    </xf>
    <xf numFmtId="6" fontId="0" fillId="0" borderId="45" xfId="0" applyNumberFormat="1" applyBorder="1" applyAlignment="1">
      <alignment vertical="center"/>
    </xf>
    <xf numFmtId="179" fontId="0" fillId="0" borderId="46" xfId="0" applyNumberFormat="1" applyBorder="1" applyAlignment="1">
      <alignment vertical="center"/>
    </xf>
    <xf numFmtId="0" fontId="0" fillId="0" borderId="46" xfId="0" applyNumberFormat="1" applyBorder="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horizontal="right" vertical="center"/>
    </xf>
    <xf numFmtId="0" fontId="0" fillId="0" borderId="36" xfId="0" applyBorder="1" applyAlignment="1">
      <alignment horizontal="right" vertical="center"/>
    </xf>
    <xf numFmtId="0" fontId="0" fillId="0" borderId="50" xfId="0" applyBorder="1" applyAlignment="1">
      <alignment horizontal="right" vertical="center"/>
    </xf>
    <xf numFmtId="0" fontId="0" fillId="0" borderId="35" xfId="0" applyBorder="1" applyAlignment="1">
      <alignment horizontal="right" vertical="center"/>
    </xf>
    <xf numFmtId="6" fontId="0" fillId="0" borderId="51" xfId="60" applyFont="1" applyBorder="1" applyAlignment="1">
      <alignment vertical="center"/>
    </xf>
    <xf numFmtId="0" fontId="0" fillId="0" borderId="34" xfId="0" applyBorder="1" applyAlignment="1">
      <alignment horizontal="right" vertical="center"/>
    </xf>
    <xf numFmtId="6" fontId="0" fillId="0" borderId="36" xfId="60" applyFont="1" applyBorder="1" applyAlignment="1">
      <alignment vertical="center"/>
    </xf>
    <xf numFmtId="0" fontId="0" fillId="0" borderId="34" xfId="0" applyBorder="1" applyAlignment="1">
      <alignment vertical="center"/>
    </xf>
    <xf numFmtId="6" fontId="0" fillId="0" borderId="38" xfId="60" applyFont="1" applyBorder="1" applyAlignment="1">
      <alignment vertical="center"/>
    </xf>
    <xf numFmtId="6" fontId="0" fillId="0" borderId="52" xfId="0" applyNumberFormat="1" applyBorder="1" applyAlignment="1">
      <alignment vertical="center"/>
    </xf>
    <xf numFmtId="179" fontId="0" fillId="0" borderId="53" xfId="0" applyNumberFormat="1" applyBorder="1" applyAlignment="1">
      <alignment vertical="center"/>
    </xf>
    <xf numFmtId="0" fontId="0" fillId="0" borderId="53" xfId="0" applyNumberFormat="1" applyBorder="1" applyAlignment="1">
      <alignment vertical="center"/>
    </xf>
    <xf numFmtId="0" fontId="0" fillId="0" borderId="26" xfId="0" applyBorder="1" applyAlignment="1">
      <alignment horizontal="center" vertical="center"/>
    </xf>
    <xf numFmtId="6" fontId="0" fillId="0" borderId="46" xfId="0" applyNumberFormat="1" applyBorder="1" applyAlignment="1">
      <alignment vertical="center"/>
    </xf>
    <xf numFmtId="0" fontId="0" fillId="0" borderId="42" xfId="0" applyBorder="1" applyAlignment="1">
      <alignment vertical="center"/>
    </xf>
    <xf numFmtId="0" fontId="0" fillId="0" borderId="10" xfId="0" applyBorder="1" applyAlignment="1">
      <alignment horizontal="right" vertical="center"/>
    </xf>
    <xf numFmtId="6" fontId="0" fillId="0" borderId="14" xfId="60" applyFont="1" applyBorder="1" applyAlignment="1">
      <alignment vertical="center"/>
    </xf>
    <xf numFmtId="6" fontId="0" fillId="0" borderId="54" xfId="60" applyFont="1" applyBorder="1" applyAlignment="1">
      <alignment vertical="center"/>
    </xf>
    <xf numFmtId="6" fontId="0" fillId="0" borderId="55" xfId="0" applyNumberFormat="1" applyBorder="1" applyAlignment="1">
      <alignment vertical="center"/>
    </xf>
    <xf numFmtId="179" fontId="0" fillId="0" borderId="56" xfId="0" applyNumberFormat="1" applyBorder="1" applyAlignment="1">
      <alignment vertical="center"/>
    </xf>
    <xf numFmtId="0" fontId="0" fillId="0" borderId="56" xfId="0" applyNumberFormat="1" applyBorder="1" applyAlignment="1">
      <alignment vertical="center"/>
    </xf>
    <xf numFmtId="6" fontId="0" fillId="0" borderId="57" xfId="60" applyFont="1"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6" fontId="0" fillId="0" borderId="66" xfId="60" applyFont="1" applyBorder="1" applyAlignment="1">
      <alignment vertical="center"/>
    </xf>
    <xf numFmtId="6" fontId="0" fillId="0" borderId="64" xfId="60" applyFont="1" applyBorder="1" applyAlignment="1">
      <alignment vertical="center"/>
    </xf>
    <xf numFmtId="6" fontId="0" fillId="0" borderId="67" xfId="60" applyFont="1" applyBorder="1" applyAlignment="1">
      <alignment vertical="center"/>
    </xf>
    <xf numFmtId="6" fontId="0" fillId="0" borderId="68" xfId="60" applyFont="1" applyBorder="1" applyAlignment="1">
      <alignment vertical="center"/>
    </xf>
    <xf numFmtId="0" fontId="0" fillId="0" borderId="69" xfId="0" applyBorder="1" applyAlignment="1">
      <alignment vertical="center"/>
    </xf>
    <xf numFmtId="0" fontId="0" fillId="0" borderId="69" xfId="0" applyNumberFormat="1" applyBorder="1" applyAlignment="1">
      <alignment vertical="center"/>
    </xf>
    <xf numFmtId="0" fontId="2" fillId="0" borderId="13" xfId="0" applyFont="1" applyBorder="1" applyAlignment="1">
      <alignment/>
    </xf>
    <xf numFmtId="32" fontId="2" fillId="0" borderId="13" xfId="0" applyNumberFormat="1" applyFont="1" applyBorder="1" applyAlignment="1">
      <alignment/>
    </xf>
    <xf numFmtId="0" fontId="2" fillId="0" borderId="13" xfId="0" applyFont="1" applyBorder="1" applyAlignment="1">
      <alignment shrinkToFi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1" fontId="0" fillId="0" borderId="0" xfId="0" applyNumberFormat="1" applyAlignment="1">
      <alignment horizontal="center" vertical="center"/>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0" fillId="0" borderId="0" xfId="0" applyFill="1" applyAlignment="1">
      <alignment vertical="center"/>
    </xf>
    <xf numFmtId="0" fontId="0" fillId="0" borderId="0" xfId="0" applyFill="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3" xfId="0" applyFill="1" applyBorder="1" applyAlignment="1">
      <alignment vertical="center"/>
    </xf>
    <xf numFmtId="0" fontId="0" fillId="0" borderId="17" xfId="0" applyBorder="1" applyAlignment="1">
      <alignment vertical="center"/>
    </xf>
    <xf numFmtId="0" fontId="0" fillId="0" borderId="70" xfId="0" applyBorder="1" applyAlignment="1">
      <alignment horizontal="right" vertical="center"/>
    </xf>
    <xf numFmtId="0" fontId="0" fillId="0" borderId="54" xfId="0" applyBorder="1" applyAlignment="1">
      <alignment horizontal="right" vertical="center"/>
    </xf>
    <xf numFmtId="0" fontId="0" fillId="0" borderId="18" xfId="0" applyBorder="1" applyAlignment="1">
      <alignment horizontal="right" vertical="center"/>
    </xf>
    <xf numFmtId="0" fontId="0" fillId="0" borderId="71" xfId="0" applyBorder="1" applyAlignment="1">
      <alignment horizontal="right" vertical="center"/>
    </xf>
    <xf numFmtId="0" fontId="0" fillId="0" borderId="71" xfId="0" applyBorder="1" applyAlignment="1">
      <alignment vertical="center"/>
    </xf>
    <xf numFmtId="0" fontId="0" fillId="0" borderId="72" xfId="0" applyBorder="1" applyAlignment="1">
      <alignment horizontal="right"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1" xfId="0" applyFill="1" applyBorder="1" applyAlignment="1">
      <alignment/>
    </xf>
    <xf numFmtId="0" fontId="29" fillId="0" borderId="13" xfId="0" applyFont="1" applyBorder="1" applyAlignment="1">
      <alignment horizontal="center" vertical="center"/>
    </xf>
    <xf numFmtId="0" fontId="0" fillId="0" borderId="73" xfId="0" applyBorder="1" applyAlignment="1">
      <alignment horizontal="center" vertical="center"/>
    </xf>
    <xf numFmtId="0" fontId="0" fillId="0" borderId="0" xfId="0" applyBorder="1" applyAlignment="1">
      <alignment vertical="center"/>
    </xf>
    <xf numFmtId="0" fontId="0" fillId="0" borderId="74" xfId="0" applyBorder="1" applyAlignment="1">
      <alignment horizontal="right" vertical="center"/>
    </xf>
    <xf numFmtId="6" fontId="0" fillId="0" borderId="17" xfId="60" applyFont="1" applyBorder="1" applyAlignment="1">
      <alignment vertical="center"/>
    </xf>
    <xf numFmtId="0" fontId="0" fillId="0" borderId="70" xfId="0" applyBorder="1" applyAlignment="1">
      <alignment vertical="center"/>
    </xf>
    <xf numFmtId="6" fontId="0" fillId="0" borderId="72" xfId="60" applyFont="1" applyBorder="1" applyAlignment="1">
      <alignment vertical="center"/>
    </xf>
    <xf numFmtId="6" fontId="0" fillId="0" borderId="75" xfId="0" applyNumberFormat="1" applyBorder="1" applyAlignment="1">
      <alignment vertical="center"/>
    </xf>
    <xf numFmtId="179" fontId="0" fillId="0" borderId="39" xfId="0" applyNumberFormat="1" applyBorder="1" applyAlignment="1">
      <alignment vertical="center"/>
    </xf>
    <xf numFmtId="0" fontId="0" fillId="0" borderId="39" xfId="0" applyNumberFormat="1" applyBorder="1" applyAlignment="1">
      <alignment vertical="center"/>
    </xf>
    <xf numFmtId="0" fontId="0" fillId="0" borderId="74" xfId="0" applyBorder="1" applyAlignment="1">
      <alignment horizontal="center" vertical="center"/>
    </xf>
    <xf numFmtId="0" fontId="19" fillId="0" borderId="0" xfId="0" applyFont="1" applyAlignment="1">
      <alignment/>
    </xf>
    <xf numFmtId="45" fontId="2" fillId="0" borderId="13" xfId="0" applyNumberFormat="1" applyFont="1" applyBorder="1" applyAlignment="1">
      <alignment/>
    </xf>
    <xf numFmtId="0" fontId="2" fillId="0" borderId="0" xfId="0" applyFont="1" applyBorder="1" applyAlignment="1">
      <alignment horizontal="center"/>
    </xf>
    <xf numFmtId="0" fontId="0" fillId="0" borderId="13" xfId="0" applyFill="1" applyBorder="1" applyAlignment="1">
      <alignment horizontal="center" vertical="center"/>
    </xf>
    <xf numFmtId="182" fontId="2" fillId="0" borderId="13" xfId="0" applyNumberFormat="1" applyFont="1" applyBorder="1" applyAlignment="1">
      <alignment horizontal="center"/>
    </xf>
    <xf numFmtId="0" fontId="2" fillId="0" borderId="13" xfId="0" applyNumberFormat="1" applyFont="1" applyBorder="1" applyAlignment="1">
      <alignment/>
    </xf>
    <xf numFmtId="0" fontId="0" fillId="0" borderId="0" xfId="0" applyFont="1" applyFill="1" applyAlignment="1">
      <alignment/>
    </xf>
    <xf numFmtId="32" fontId="2" fillId="0" borderId="13" xfId="0" applyNumberFormat="1" applyFont="1" applyFill="1" applyBorder="1" applyAlignment="1">
      <alignment/>
    </xf>
    <xf numFmtId="0" fontId="4" fillId="0" borderId="0" xfId="0" applyFont="1" applyFill="1" applyAlignment="1">
      <alignment/>
    </xf>
    <xf numFmtId="0" fontId="0" fillId="0" borderId="23" xfId="0" applyFill="1" applyBorder="1" applyAlignment="1">
      <alignment vertical="center"/>
    </xf>
    <xf numFmtId="0" fontId="2" fillId="0" borderId="13" xfId="0" applyFont="1" applyFill="1" applyBorder="1" applyAlignment="1">
      <alignment/>
    </xf>
    <xf numFmtId="181" fontId="4" fillId="0" borderId="0" xfId="0" applyNumberFormat="1" applyFont="1" applyFill="1" applyAlignment="1">
      <alignment horizontal="left"/>
    </xf>
    <xf numFmtId="0" fontId="30" fillId="0" borderId="0" xfId="0" applyFont="1" applyFill="1" applyAlignment="1">
      <alignment vertical="center"/>
    </xf>
    <xf numFmtId="0" fontId="0" fillId="0" borderId="10" xfId="0" applyFill="1" applyBorder="1" applyAlignment="1">
      <alignment horizontal="center" vertical="distributed" textRotation="255" indent="1"/>
    </xf>
    <xf numFmtId="0" fontId="0" fillId="0" borderId="74" xfId="0" applyFill="1" applyBorder="1" applyAlignment="1">
      <alignment horizontal="center" vertical="distributed"/>
    </xf>
    <xf numFmtId="0" fontId="0" fillId="0" borderId="74" xfId="0" applyFill="1" applyBorder="1" applyAlignment="1">
      <alignment horizontal="center" vertical="distributed" textRotation="255" indent="1"/>
    </xf>
    <xf numFmtId="0" fontId="0" fillId="0" borderId="74" xfId="0" applyFill="1" applyBorder="1" applyAlignment="1">
      <alignment horizontal="center" vertical="distributed" textRotation="255"/>
    </xf>
    <xf numFmtId="0" fontId="0" fillId="0" borderId="10" xfId="0" applyFill="1" applyBorder="1" applyAlignment="1">
      <alignment horizontal="center" vertical="distributed" textRotation="255"/>
    </xf>
    <xf numFmtId="0" fontId="0" fillId="0" borderId="10" xfId="0" applyFill="1" applyBorder="1" applyAlignment="1">
      <alignment horizontal="center" vertical="center"/>
    </xf>
    <xf numFmtId="0" fontId="0" fillId="0" borderId="74" xfId="0" applyFill="1" applyBorder="1" applyAlignment="1">
      <alignment horizontal="center" vertical="center" textRotation="255"/>
    </xf>
    <xf numFmtId="0" fontId="0" fillId="0" borderId="11" xfId="0" applyFill="1" applyBorder="1" applyAlignment="1">
      <alignment vertical="center"/>
    </xf>
    <xf numFmtId="0" fontId="0" fillId="0" borderId="0" xfId="0" applyFont="1" applyFill="1" applyAlignment="1">
      <alignment/>
    </xf>
    <xf numFmtId="0" fontId="0" fillId="0" borderId="0" xfId="0" applyFill="1" applyBorder="1" applyAlignment="1">
      <alignment/>
    </xf>
    <xf numFmtId="32" fontId="2" fillId="0" borderId="11" xfId="0" applyNumberFormat="1" applyFont="1" applyBorder="1" applyAlignment="1">
      <alignment/>
    </xf>
    <xf numFmtId="0" fontId="2" fillId="0" borderId="13" xfId="0" applyFont="1" applyBorder="1" applyAlignment="1">
      <alignment horizontal="right"/>
    </xf>
    <xf numFmtId="0" fontId="0" fillId="0" borderId="0" xfId="0" applyFont="1" applyFill="1" applyAlignment="1">
      <alignment vertical="center"/>
    </xf>
    <xf numFmtId="0" fontId="0" fillId="0" borderId="0" xfId="0" applyFont="1" applyAlignment="1">
      <alignment vertical="center"/>
    </xf>
    <xf numFmtId="0" fontId="2" fillId="0" borderId="13" xfId="0" applyNumberFormat="1" applyFont="1" applyFill="1" applyBorder="1" applyAlignment="1">
      <alignment horizontal="center"/>
    </xf>
    <xf numFmtId="0" fontId="2" fillId="0" borderId="13" xfId="0" applyNumberFormat="1" applyFont="1" applyFill="1" applyBorder="1" applyAlignment="1">
      <alignment horizontal="right"/>
    </xf>
    <xf numFmtId="0" fontId="2" fillId="0" borderId="13" xfId="0" applyNumberFormat="1" applyFont="1" applyFill="1" applyBorder="1" applyAlignment="1">
      <alignment/>
    </xf>
    <xf numFmtId="0" fontId="4" fillId="0" borderId="0" xfId="0" applyFont="1" applyFill="1" applyAlignment="1">
      <alignment/>
    </xf>
    <xf numFmtId="0" fontId="0" fillId="0" borderId="16" xfId="0" applyFill="1" applyBorder="1" applyAlignment="1">
      <alignment/>
    </xf>
    <xf numFmtId="0" fontId="0" fillId="0" borderId="22"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Fill="1" applyBorder="1" applyAlignment="1">
      <alignment horizontal="center" vertical="center" textRotation="255"/>
    </xf>
    <xf numFmtId="0" fontId="0" fillId="26" borderId="17" xfId="0" applyFill="1" applyBorder="1" applyAlignment="1">
      <alignment vertical="center"/>
    </xf>
    <xf numFmtId="0" fontId="0" fillId="26" borderId="0" xfId="0" applyFill="1" applyBorder="1" applyAlignment="1">
      <alignment vertical="center"/>
    </xf>
    <xf numFmtId="0" fontId="0" fillId="26" borderId="18" xfId="0" applyFill="1" applyBorder="1" applyAlignment="1">
      <alignment vertical="center"/>
    </xf>
    <xf numFmtId="0" fontId="0" fillId="26" borderId="11" xfId="0" applyFill="1" applyBorder="1" applyAlignment="1">
      <alignment vertical="center"/>
    </xf>
    <xf numFmtId="0" fontId="0" fillId="26" borderId="22" xfId="0" applyFill="1" applyBorder="1" applyAlignment="1">
      <alignment vertical="center"/>
    </xf>
    <xf numFmtId="0" fontId="0" fillId="26" borderId="23"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0" xfId="0" applyBorder="1" applyAlignment="1">
      <alignment horizontal="center"/>
    </xf>
    <xf numFmtId="0" fontId="38" fillId="27" borderId="11" xfId="0" applyFont="1" applyFill="1" applyBorder="1" applyAlignment="1">
      <alignment/>
    </xf>
    <xf numFmtId="0" fontId="38" fillId="27" borderId="22" xfId="0" applyFont="1" applyFill="1" applyBorder="1" applyAlignment="1">
      <alignment/>
    </xf>
    <xf numFmtId="0" fontId="38" fillId="27" borderId="23" xfId="0" applyFont="1" applyFill="1" applyBorder="1" applyAlignment="1">
      <alignment/>
    </xf>
    <xf numFmtId="0" fontId="0" fillId="0" borderId="76" xfId="0" applyBorder="1" applyAlignment="1">
      <alignment vertical="center"/>
    </xf>
    <xf numFmtId="0" fontId="0" fillId="0" borderId="77" xfId="0" applyBorder="1" applyAlignment="1">
      <alignment vertical="center"/>
    </xf>
    <xf numFmtId="0" fontId="38" fillId="0" borderId="20" xfId="0" applyFont="1" applyBorder="1" applyAlignment="1">
      <alignment/>
    </xf>
    <xf numFmtId="0" fontId="4" fillId="0" borderId="0" xfId="0" applyFont="1" applyBorder="1" applyAlignment="1">
      <alignment vertical="center"/>
    </xf>
    <xf numFmtId="0" fontId="0" fillId="23" borderId="15" xfId="0" applyFill="1" applyBorder="1" applyAlignment="1">
      <alignment vertical="center"/>
    </xf>
    <xf numFmtId="0" fontId="0" fillId="23" borderId="0" xfId="0" applyFill="1" applyBorder="1" applyAlignment="1">
      <alignment vertical="center"/>
    </xf>
    <xf numFmtId="0" fontId="0" fillId="23" borderId="17" xfId="0" applyFill="1" applyBorder="1" applyAlignment="1">
      <alignment vertical="center"/>
    </xf>
    <xf numFmtId="0" fontId="0" fillId="23" borderId="18" xfId="0" applyFill="1" applyBorder="1" applyAlignment="1">
      <alignment vertical="center"/>
    </xf>
    <xf numFmtId="0" fontId="0" fillId="26" borderId="22" xfId="0" applyFill="1" applyBorder="1" applyAlignment="1">
      <alignment/>
    </xf>
    <xf numFmtId="0" fontId="0" fillId="0" borderId="17" xfId="0" applyFill="1" applyBorder="1" applyAlignment="1">
      <alignment vertical="center"/>
    </xf>
    <xf numFmtId="0" fontId="19" fillId="0" borderId="0" xfId="0" applyFont="1" applyAlignment="1">
      <alignment/>
    </xf>
    <xf numFmtId="0" fontId="0" fillId="27" borderId="11" xfId="0" applyFill="1" applyBorder="1" applyAlignment="1">
      <alignment/>
    </xf>
    <xf numFmtId="0" fontId="38" fillId="0" borderId="0" xfId="0" applyFont="1" applyBorder="1" applyAlignment="1">
      <alignment/>
    </xf>
    <xf numFmtId="0" fontId="0" fillId="23" borderId="19" xfId="0" applyFill="1" applyBorder="1" applyAlignment="1">
      <alignment vertical="center"/>
    </xf>
    <xf numFmtId="0" fontId="0" fillId="23" borderId="20" xfId="0" applyFill="1" applyBorder="1" applyAlignment="1">
      <alignment vertical="center"/>
    </xf>
    <xf numFmtId="0" fontId="0" fillId="23" borderId="21" xfId="0" applyFill="1" applyBorder="1" applyAlignment="1">
      <alignment vertical="center"/>
    </xf>
    <xf numFmtId="0" fontId="0" fillId="26" borderId="17" xfId="0" applyFill="1" applyBorder="1" applyAlignment="1">
      <alignment horizontal="center" vertical="center"/>
    </xf>
    <xf numFmtId="0" fontId="0" fillId="26" borderId="11" xfId="0" applyFill="1" applyBorder="1" applyAlignment="1">
      <alignment horizontal="center" vertical="center"/>
    </xf>
    <xf numFmtId="0" fontId="0" fillId="26" borderId="20" xfId="0" applyFill="1" applyBorder="1" applyAlignment="1">
      <alignment/>
    </xf>
    <xf numFmtId="0" fontId="0" fillId="26" borderId="21" xfId="0" applyFill="1" applyBorder="1" applyAlignment="1">
      <alignment/>
    </xf>
    <xf numFmtId="0" fontId="0" fillId="26" borderId="20" xfId="0" applyFill="1" applyBorder="1" applyAlignment="1">
      <alignment vertical="center"/>
    </xf>
    <xf numFmtId="0" fontId="0" fillId="26" borderId="21" xfId="0" applyFill="1" applyBorder="1" applyAlignment="1">
      <alignment vertical="center"/>
    </xf>
    <xf numFmtId="0" fontId="0" fillId="26" borderId="11" xfId="0" applyFill="1" applyBorder="1" applyAlignment="1">
      <alignment/>
    </xf>
    <xf numFmtId="180" fontId="0" fillId="0" borderId="0" xfId="0" applyNumberFormat="1" applyFont="1" applyFill="1" applyAlignment="1">
      <alignment/>
    </xf>
    <xf numFmtId="0" fontId="0" fillId="0" borderId="0" xfId="0" applyFont="1" applyFill="1" applyAlignment="1">
      <alignment/>
    </xf>
    <xf numFmtId="0" fontId="2" fillId="0" borderId="0" xfId="0" applyFont="1" applyFill="1" applyAlignment="1">
      <alignment vertical="center"/>
    </xf>
    <xf numFmtId="0" fontId="2" fillId="0" borderId="13" xfId="0" applyFont="1" applyFill="1" applyBorder="1" applyAlignment="1">
      <alignment horizontal="center"/>
    </xf>
    <xf numFmtId="45" fontId="2" fillId="0" borderId="13"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horizontal="right"/>
    </xf>
    <xf numFmtId="0" fontId="0" fillId="0" borderId="23" xfId="0" applyFill="1" applyBorder="1" applyAlignment="1">
      <alignment horizontal="center" vertical="center"/>
    </xf>
    <xf numFmtId="0" fontId="0" fillId="0" borderId="22" xfId="0" applyFill="1" applyBorder="1" applyAlignment="1">
      <alignment vertical="center"/>
    </xf>
    <xf numFmtId="0" fontId="0" fillId="0" borderId="13"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textRotation="255"/>
    </xf>
    <xf numFmtId="0" fontId="0" fillId="27" borderId="0" xfId="0" applyFill="1" applyAlignment="1">
      <alignment/>
    </xf>
    <xf numFmtId="0" fontId="0" fillId="28" borderId="11" xfId="0" applyFill="1" applyBorder="1" applyAlignment="1">
      <alignment vertical="center"/>
    </xf>
    <xf numFmtId="0" fontId="0" fillId="28" borderId="22" xfId="0" applyFill="1" applyBorder="1" applyAlignment="1">
      <alignment vertical="center"/>
    </xf>
    <xf numFmtId="0" fontId="0" fillId="28" borderId="23" xfId="0" applyFill="1" applyBorder="1" applyAlignment="1">
      <alignment vertical="center"/>
    </xf>
    <xf numFmtId="0" fontId="3" fillId="0" borderId="0" xfId="0" applyFont="1" applyAlignment="1">
      <alignment/>
    </xf>
    <xf numFmtId="0" fontId="3" fillId="0" borderId="0" xfId="0" applyFont="1" applyAlignment="1">
      <alignment vertical="center"/>
    </xf>
    <xf numFmtId="0" fontId="7" fillId="29" borderId="60" xfId="0" applyFont="1" applyFill="1" applyBorder="1" applyAlignment="1">
      <alignment horizontal="center" vertical="center"/>
    </xf>
    <xf numFmtId="0" fontId="0" fillId="29" borderId="61" xfId="0" applyFill="1" applyBorder="1" applyAlignment="1">
      <alignment vertical="center"/>
    </xf>
    <xf numFmtId="0" fontId="0" fillId="29" borderId="68" xfId="0" applyFill="1" applyBorder="1" applyAlignment="1">
      <alignment vertical="center"/>
    </xf>
    <xf numFmtId="0" fontId="0" fillId="30" borderId="60" xfId="0" applyFill="1" applyBorder="1" applyAlignment="1">
      <alignment vertical="center"/>
    </xf>
    <xf numFmtId="0" fontId="0" fillId="30" borderId="61" xfId="0" applyFill="1" applyBorder="1" applyAlignment="1">
      <alignment vertical="center"/>
    </xf>
    <xf numFmtId="0" fontId="0" fillId="30" borderId="68" xfId="0" applyFill="1" applyBorder="1" applyAlignment="1">
      <alignment vertical="center"/>
    </xf>
    <xf numFmtId="0" fontId="0" fillId="31" borderId="60" xfId="0" applyFill="1" applyBorder="1" applyAlignment="1">
      <alignment vertical="center"/>
    </xf>
    <xf numFmtId="0" fontId="0" fillId="31" borderId="61" xfId="0" applyFill="1" applyBorder="1" applyAlignment="1">
      <alignment vertical="center"/>
    </xf>
    <xf numFmtId="0" fontId="0" fillId="31" borderId="68" xfId="0" applyFill="1" applyBorder="1" applyAlignment="1">
      <alignment vertical="center"/>
    </xf>
    <xf numFmtId="0" fontId="0" fillId="8" borderId="0" xfId="0" applyFill="1" applyAlignment="1">
      <alignment vertical="center"/>
    </xf>
    <xf numFmtId="0" fontId="0" fillId="30" borderId="58" xfId="0" applyFill="1" applyBorder="1" applyAlignment="1">
      <alignment vertical="center"/>
    </xf>
    <xf numFmtId="0" fontId="0" fillId="30" borderId="78" xfId="0" applyFill="1" applyBorder="1" applyAlignment="1">
      <alignment horizontal="center" vertical="center"/>
    </xf>
    <xf numFmtId="0" fontId="0" fillId="30" borderId="79" xfId="0" applyFill="1" applyBorder="1" applyAlignment="1">
      <alignment vertical="center"/>
    </xf>
    <xf numFmtId="0" fontId="0" fillId="32" borderId="58" xfId="0" applyFill="1" applyBorder="1" applyAlignment="1">
      <alignment vertical="center"/>
    </xf>
    <xf numFmtId="0" fontId="0" fillId="32" borderId="78" xfId="0" applyFill="1" applyBorder="1" applyAlignment="1">
      <alignment horizontal="center" vertical="center"/>
    </xf>
    <xf numFmtId="0" fontId="0" fillId="32" borderId="79" xfId="0" applyFill="1" applyBorder="1" applyAlignment="1">
      <alignment vertical="center"/>
    </xf>
    <xf numFmtId="0" fontId="0" fillId="25" borderId="0" xfId="0" applyFill="1" applyAlignment="1">
      <alignment vertical="center"/>
    </xf>
    <xf numFmtId="0" fontId="0" fillId="32" borderId="80" xfId="0" applyFill="1" applyBorder="1" applyAlignment="1">
      <alignment vertical="center"/>
    </xf>
    <xf numFmtId="0" fontId="0" fillId="33" borderId="79" xfId="0" applyFill="1" applyBorder="1" applyAlignment="1">
      <alignment horizontal="center" vertical="center"/>
    </xf>
    <xf numFmtId="0" fontId="0" fillId="30" borderId="47" xfId="0" applyFill="1" applyBorder="1" applyAlignment="1">
      <alignment vertical="center"/>
    </xf>
    <xf numFmtId="0" fontId="1" fillId="30" borderId="81" xfId="0" applyFont="1" applyFill="1" applyBorder="1" applyAlignment="1">
      <alignment horizontal="center" vertical="center" textRotation="255"/>
    </xf>
    <xf numFmtId="0" fontId="0" fillId="31" borderId="58" xfId="0" applyFill="1" applyBorder="1" applyAlignment="1">
      <alignment vertical="center"/>
    </xf>
    <xf numFmtId="0" fontId="0" fillId="32" borderId="82" xfId="0" applyFill="1" applyBorder="1" applyAlignment="1">
      <alignment horizontal="center" vertical="center"/>
    </xf>
    <xf numFmtId="0" fontId="0" fillId="29" borderId="26" xfId="0" applyFill="1" applyBorder="1" applyAlignment="1">
      <alignment vertical="center"/>
    </xf>
    <xf numFmtId="0" fontId="0" fillId="33" borderId="83" xfId="0" applyFill="1" applyBorder="1" applyAlignment="1">
      <alignment vertical="center"/>
    </xf>
    <xf numFmtId="0" fontId="0" fillId="8" borderId="0" xfId="0" applyFill="1" applyAlignment="1">
      <alignment/>
    </xf>
    <xf numFmtId="0" fontId="0" fillId="30" borderId="84" xfId="0" applyFill="1" applyBorder="1" applyAlignment="1">
      <alignment vertical="center"/>
    </xf>
    <xf numFmtId="0" fontId="0" fillId="30" borderId="82" xfId="0" applyFill="1" applyBorder="1" applyAlignment="1">
      <alignment horizontal="center" vertical="center"/>
    </xf>
    <xf numFmtId="0" fontId="0" fillId="33" borderId="78" xfId="0" applyFill="1" applyBorder="1" applyAlignment="1">
      <alignment horizontal="center" vertical="center"/>
    </xf>
    <xf numFmtId="0" fontId="0" fillId="29" borderId="82" xfId="0" applyFill="1" applyBorder="1" applyAlignment="1">
      <alignment vertical="center"/>
    </xf>
    <xf numFmtId="0" fontId="0" fillId="32" borderId="84" xfId="0" applyFill="1" applyBorder="1" applyAlignment="1">
      <alignment vertical="center"/>
    </xf>
    <xf numFmtId="0" fontId="0" fillId="32" borderId="35" xfId="0" applyFill="1" applyBorder="1" applyAlignment="1">
      <alignment vertical="center"/>
    </xf>
    <xf numFmtId="0" fontId="0" fillId="33" borderId="74" xfId="0" applyFill="1" applyBorder="1" applyAlignment="1">
      <alignment horizontal="center" vertical="center"/>
    </xf>
    <xf numFmtId="0" fontId="34" fillId="33" borderId="74" xfId="0" applyFont="1" applyFill="1" applyBorder="1" applyAlignment="1">
      <alignment horizontal="center" vertical="center"/>
    </xf>
    <xf numFmtId="0" fontId="34" fillId="33" borderId="85" xfId="0" applyFont="1" applyFill="1" applyBorder="1" applyAlignment="1">
      <alignment horizontal="center" vertical="center"/>
    </xf>
    <xf numFmtId="0" fontId="0" fillId="30" borderId="82" xfId="0" applyFill="1" applyBorder="1" applyAlignment="1">
      <alignment vertical="center"/>
    </xf>
    <xf numFmtId="0" fontId="0" fillId="29" borderId="84" xfId="0" applyFill="1" applyBorder="1" applyAlignment="1">
      <alignment vertical="center"/>
    </xf>
    <xf numFmtId="0" fontId="0" fillId="29" borderId="32" xfId="0" applyFill="1" applyBorder="1" applyAlignment="1">
      <alignment vertical="center"/>
    </xf>
    <xf numFmtId="0" fontId="0" fillId="29" borderId="86" xfId="0" applyFill="1" applyBorder="1" applyAlignment="1">
      <alignment vertical="center"/>
    </xf>
    <xf numFmtId="0" fontId="0" fillId="31" borderId="59" xfId="0" applyFill="1" applyBorder="1" applyAlignment="1">
      <alignment vertical="center"/>
    </xf>
    <xf numFmtId="0" fontId="0" fillId="31" borderId="12" xfId="0" applyFill="1" applyBorder="1" applyAlignment="1">
      <alignment vertical="center"/>
    </xf>
    <xf numFmtId="0" fontId="0" fillId="31" borderId="12" xfId="0" applyFill="1" applyBorder="1" applyAlignment="1">
      <alignment horizontal="center" vertical="center"/>
    </xf>
    <xf numFmtId="0" fontId="0" fillId="33" borderId="79" xfId="0" applyFill="1" applyBorder="1" applyAlignment="1">
      <alignment vertical="center"/>
    </xf>
    <xf numFmtId="0" fontId="0" fillId="8" borderId="0" xfId="0" applyFill="1" applyAlignment="1">
      <alignment horizontal="center" vertical="center"/>
    </xf>
    <xf numFmtId="0" fontId="0" fillId="30" borderId="35" xfId="0" applyFill="1" applyBorder="1" applyAlignment="1">
      <alignment vertical="center"/>
    </xf>
    <xf numFmtId="0" fontId="0" fillId="28" borderId="20" xfId="0" applyFill="1" applyBorder="1" applyAlignment="1">
      <alignment/>
    </xf>
    <xf numFmtId="0" fontId="0" fillId="29" borderId="58" xfId="0" applyFill="1" applyBorder="1" applyAlignment="1">
      <alignment vertical="center"/>
    </xf>
    <xf numFmtId="0" fontId="0" fillId="29" borderId="78" xfId="0" applyFill="1" applyBorder="1" applyAlignment="1">
      <alignment vertical="center"/>
    </xf>
    <xf numFmtId="0" fontId="0" fillId="29" borderId="79" xfId="0" applyFill="1" applyBorder="1" applyAlignment="1">
      <alignment vertical="center"/>
    </xf>
    <xf numFmtId="0" fontId="0" fillId="29" borderId="35" xfId="0" applyFill="1" applyBorder="1" applyAlignment="1">
      <alignment vertical="center"/>
    </xf>
    <xf numFmtId="0" fontId="0" fillId="8" borderId="15" xfId="0" applyFill="1" applyBorder="1" applyAlignment="1">
      <alignment vertical="center"/>
    </xf>
    <xf numFmtId="0" fontId="0" fillId="29" borderId="59" xfId="0" applyFill="1" applyBorder="1" applyAlignment="1">
      <alignment vertical="center"/>
    </xf>
    <xf numFmtId="0" fontId="0" fillId="29" borderId="87" xfId="0" applyFill="1" applyBorder="1" applyAlignment="1">
      <alignment vertical="center"/>
    </xf>
    <xf numFmtId="0" fontId="0" fillId="33" borderId="84" xfId="0" applyFill="1" applyBorder="1" applyAlignment="1">
      <alignment vertical="center"/>
    </xf>
    <xf numFmtId="0" fontId="0" fillId="33" borderId="35" xfId="0" applyFill="1" applyBorder="1" applyAlignment="1">
      <alignment vertical="center"/>
    </xf>
    <xf numFmtId="0" fontId="0" fillId="33" borderId="82" xfId="0" applyFill="1" applyBorder="1" applyAlignment="1">
      <alignment vertical="center"/>
    </xf>
    <xf numFmtId="0" fontId="0" fillId="31" borderId="32" xfId="0" applyFill="1" applyBorder="1" applyAlignment="1">
      <alignment horizontal="center" vertical="center"/>
    </xf>
    <xf numFmtId="0" fontId="0" fillId="31" borderId="83" xfId="0" applyFill="1" applyBorder="1" applyAlignment="1">
      <alignment horizontal="center" vertical="center"/>
    </xf>
    <xf numFmtId="0" fontId="29" fillId="29" borderId="35" xfId="0" applyFont="1" applyFill="1" applyBorder="1" applyAlignment="1">
      <alignment vertical="center"/>
    </xf>
    <xf numFmtId="0" fontId="0" fillId="25" borderId="0" xfId="0" applyFill="1" applyAlignment="1">
      <alignment horizontal="center" vertical="center"/>
    </xf>
    <xf numFmtId="0" fontId="0" fillId="31" borderId="35" xfId="0" applyFill="1" applyBorder="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7" fillId="8" borderId="0" xfId="0" applyFont="1" applyFill="1" applyAlignment="1">
      <alignment vertical="center"/>
    </xf>
    <xf numFmtId="0" fontId="34" fillId="25" borderId="0" xfId="0" applyFont="1" applyFill="1" applyAlignment="1">
      <alignment vertical="center"/>
    </xf>
    <xf numFmtId="0" fontId="6" fillId="8" borderId="0" xfId="0" applyFont="1" applyFill="1" applyAlignment="1">
      <alignment/>
    </xf>
    <xf numFmtId="0" fontId="6" fillId="8" borderId="20" xfId="0" applyFont="1" applyFill="1" applyBorder="1" applyAlignment="1">
      <alignment/>
    </xf>
    <xf numFmtId="0" fontId="6" fillId="25" borderId="0" xfId="0" applyFont="1" applyFill="1" applyAlignment="1">
      <alignment/>
    </xf>
    <xf numFmtId="0" fontId="0" fillId="8" borderId="0" xfId="0" applyFill="1" applyAlignment="1">
      <alignment vertical="center" shrinkToFit="1"/>
    </xf>
    <xf numFmtId="0" fontId="0" fillId="33" borderId="58" xfId="0" applyFill="1" applyBorder="1" applyAlignment="1">
      <alignment horizontal="center" vertical="center"/>
    </xf>
    <xf numFmtId="0" fontId="0" fillId="8" borderId="17" xfId="0" applyFill="1" applyBorder="1" applyAlignment="1">
      <alignment vertical="center"/>
    </xf>
    <xf numFmtId="0" fontId="0" fillId="30" borderId="63" xfId="0" applyFill="1" applyBorder="1" applyAlignment="1">
      <alignment vertical="center"/>
    </xf>
    <xf numFmtId="0" fontId="0" fillId="31" borderId="86" xfId="0" applyFill="1" applyBorder="1" applyAlignment="1">
      <alignment vertical="center"/>
    </xf>
    <xf numFmtId="0" fontId="0" fillId="8" borderId="18" xfId="0" applyFill="1" applyBorder="1" applyAlignment="1">
      <alignment vertical="center"/>
    </xf>
    <xf numFmtId="0" fontId="0" fillId="29" borderId="80" xfId="0" applyFill="1" applyBorder="1" applyAlignment="1">
      <alignment horizontal="center" vertical="center"/>
    </xf>
    <xf numFmtId="0" fontId="0" fillId="31" borderId="82" xfId="0" applyFill="1" applyBorder="1" applyAlignment="1">
      <alignment horizontal="center" vertical="center"/>
    </xf>
    <xf numFmtId="0" fontId="0" fillId="27" borderId="32" xfId="0" applyFill="1" applyBorder="1" applyAlignment="1">
      <alignment vertical="center"/>
    </xf>
    <xf numFmtId="0" fontId="0" fillId="8" borderId="88" xfId="0" applyFill="1" applyBorder="1" applyAlignment="1">
      <alignment vertical="center"/>
    </xf>
    <xf numFmtId="0" fontId="0" fillId="34" borderId="83" xfId="0" applyFill="1" applyBorder="1" applyAlignment="1">
      <alignment vertical="center"/>
    </xf>
    <xf numFmtId="0" fontId="0" fillId="27" borderId="83" xfId="0" applyFill="1" applyBorder="1" applyAlignment="1">
      <alignment vertical="center"/>
    </xf>
    <xf numFmtId="0" fontId="0" fillId="30" borderId="35" xfId="0" applyFill="1" applyBorder="1" applyAlignment="1">
      <alignment horizontal="center" vertical="center"/>
    </xf>
    <xf numFmtId="0" fontId="0" fillId="0" borderId="0" xfId="0" applyAlignment="1">
      <alignment horizontal="center"/>
    </xf>
    <xf numFmtId="0" fontId="0" fillId="0" borderId="0" xfId="0" applyAlignment="1">
      <alignment vertical="top"/>
    </xf>
    <xf numFmtId="0" fontId="7" fillId="0" borderId="15" xfId="0" applyFont="1" applyBorder="1" applyAlignment="1">
      <alignment vertic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68" xfId="0" applyFont="1" applyBorder="1" applyAlignment="1">
      <alignment horizontal="center"/>
    </xf>
    <xf numFmtId="0" fontId="33" fillId="0" borderId="0" xfId="0" applyFont="1" applyAlignment="1">
      <alignment vertical="center"/>
    </xf>
    <xf numFmtId="0" fontId="8" fillId="0" borderId="0" xfId="0" applyFont="1" applyAlignment="1">
      <alignment vertical="center"/>
    </xf>
    <xf numFmtId="0" fontId="0" fillId="29" borderId="89" xfId="0" applyFill="1" applyBorder="1" applyAlignment="1">
      <alignment horizontal="center" vertical="center"/>
    </xf>
    <xf numFmtId="0" fontId="0" fillId="30" borderId="16" xfId="0" applyFill="1" applyBorder="1" applyAlignment="1">
      <alignment/>
    </xf>
    <xf numFmtId="0" fontId="0" fillId="30" borderId="18" xfId="0" applyFill="1" applyBorder="1" applyAlignment="1">
      <alignment/>
    </xf>
    <xf numFmtId="0" fontId="0" fillId="30" borderId="14" xfId="0" applyFill="1" applyBorder="1" applyAlignment="1">
      <alignment/>
    </xf>
    <xf numFmtId="0" fontId="0" fillId="30" borderId="17" xfId="0" applyFill="1" applyBorder="1" applyAlignment="1">
      <alignment/>
    </xf>
    <xf numFmtId="0" fontId="0" fillId="30" borderId="19" xfId="0" applyFill="1" applyBorder="1" applyAlignment="1">
      <alignment/>
    </xf>
    <xf numFmtId="0" fontId="0" fillId="30" borderId="21" xfId="0" applyFill="1" applyBorder="1" applyAlignment="1">
      <alignment/>
    </xf>
    <xf numFmtId="0" fontId="0" fillId="31" borderId="15" xfId="0" applyFill="1" applyBorder="1" applyAlignment="1">
      <alignment/>
    </xf>
    <xf numFmtId="0" fontId="0" fillId="31" borderId="0" xfId="0" applyFill="1" applyBorder="1" applyAlignment="1">
      <alignment/>
    </xf>
    <xf numFmtId="0" fontId="0" fillId="31" borderId="0" xfId="0" applyFill="1" applyBorder="1" applyAlignment="1">
      <alignment/>
    </xf>
    <xf numFmtId="0" fontId="0" fillId="31" borderId="19" xfId="0" applyFill="1" applyBorder="1" applyAlignment="1">
      <alignment/>
    </xf>
    <xf numFmtId="0" fontId="0" fillId="31" borderId="20" xfId="0" applyFill="1" applyBorder="1" applyAlignment="1">
      <alignment/>
    </xf>
    <xf numFmtId="0" fontId="0" fillId="35" borderId="60" xfId="0" applyFill="1" applyBorder="1" applyAlignment="1">
      <alignment vertical="center"/>
    </xf>
    <xf numFmtId="0" fontId="0" fillId="27" borderId="82" xfId="0" applyFill="1" applyBorder="1" applyAlignment="1">
      <alignment vertical="center"/>
    </xf>
    <xf numFmtId="0" fontId="1" fillId="35" borderId="88" xfId="0" applyFont="1" applyFill="1" applyBorder="1" applyAlignment="1">
      <alignment horizontal="center" vertical="center" textRotation="255"/>
    </xf>
    <xf numFmtId="0" fontId="0" fillId="35" borderId="90" xfId="0" applyFill="1" applyBorder="1" applyAlignment="1">
      <alignment vertical="center"/>
    </xf>
    <xf numFmtId="0" fontId="0" fillId="36" borderId="26" xfId="0" applyFill="1" applyBorder="1" applyAlignment="1">
      <alignment vertical="center"/>
    </xf>
    <xf numFmtId="0" fontId="0" fillId="36" borderId="58" xfId="0" applyFill="1" applyBorder="1" applyAlignment="1">
      <alignment horizontal="center" vertical="center"/>
    </xf>
    <xf numFmtId="0" fontId="0" fillId="27" borderId="91" xfId="0" applyFill="1" applyBorder="1" applyAlignment="1">
      <alignment horizontal="center" vertical="center"/>
    </xf>
    <xf numFmtId="0" fontId="0" fillId="27" borderId="12" xfId="0" applyFill="1" applyBorder="1" applyAlignment="1">
      <alignment horizontal="center" vertical="center"/>
    </xf>
    <xf numFmtId="0" fontId="0" fillId="27" borderId="87" xfId="0" applyFill="1" applyBorder="1" applyAlignment="1">
      <alignment horizontal="center" vertical="center"/>
    </xf>
    <xf numFmtId="0" fontId="0" fillId="36" borderId="63" xfId="0" applyFill="1" applyBorder="1" applyAlignment="1">
      <alignment vertical="center"/>
    </xf>
    <xf numFmtId="0" fontId="1" fillId="27" borderId="50" xfId="0" applyFont="1" applyFill="1" applyBorder="1" applyAlignment="1">
      <alignment horizontal="center" vertical="center" textRotation="255"/>
    </xf>
    <xf numFmtId="0" fontId="1" fillId="36" borderId="53" xfId="0" applyFont="1" applyFill="1" applyBorder="1" applyAlignment="1">
      <alignment horizontal="center" vertical="center" textRotation="255"/>
    </xf>
    <xf numFmtId="0" fontId="0" fillId="36" borderId="89" xfId="0" applyFill="1" applyBorder="1" applyAlignment="1">
      <alignment horizontal="center" vertical="center"/>
    </xf>
    <xf numFmtId="0" fontId="0" fillId="32" borderId="32" xfId="0" applyFill="1" applyBorder="1" applyAlignment="1">
      <alignment vertical="center"/>
    </xf>
    <xf numFmtId="0" fontId="0" fillId="32" borderId="83" xfId="0" applyFill="1" applyBorder="1" applyAlignment="1">
      <alignment vertical="center"/>
    </xf>
    <xf numFmtId="0" fontId="0" fillId="36" borderId="56" xfId="0" applyFill="1" applyBorder="1" applyAlignment="1">
      <alignment vertical="center"/>
    </xf>
    <xf numFmtId="0" fontId="0" fillId="32" borderId="13" xfId="0" applyFill="1" applyBorder="1" applyAlignment="1">
      <alignment horizontal="center" vertical="center"/>
    </xf>
    <xf numFmtId="0" fontId="0" fillId="32" borderId="92" xfId="0" applyFill="1" applyBorder="1" applyAlignment="1">
      <alignment vertical="center"/>
    </xf>
    <xf numFmtId="0" fontId="0" fillId="32" borderId="63" xfId="0" applyFill="1" applyBorder="1" applyAlignment="1">
      <alignment horizontal="center" vertical="center"/>
    </xf>
    <xf numFmtId="0" fontId="0" fillId="32" borderId="76" xfId="0" applyFill="1" applyBorder="1" applyAlignment="1">
      <alignment horizontal="center" vertical="center"/>
    </xf>
    <xf numFmtId="0" fontId="0" fillId="32" borderId="93" xfId="0" applyFill="1" applyBorder="1" applyAlignment="1">
      <alignment horizontal="center" vertical="center"/>
    </xf>
    <xf numFmtId="0" fontId="0" fillId="36" borderId="86" xfId="0" applyFill="1" applyBorder="1" applyAlignment="1">
      <alignment vertical="center"/>
    </xf>
    <xf numFmtId="0" fontId="0" fillId="34" borderId="66" xfId="0" applyFill="1" applyBorder="1" applyAlignment="1">
      <alignment horizontal="center" vertical="center"/>
    </xf>
    <xf numFmtId="0" fontId="0" fillId="34" borderId="80" xfId="0" applyFill="1" applyBorder="1" applyAlignment="1">
      <alignment vertical="center"/>
    </xf>
    <xf numFmtId="0" fontId="0" fillId="34" borderId="58" xfId="0" applyFill="1" applyBorder="1" applyAlignment="1">
      <alignment vertical="center"/>
    </xf>
    <xf numFmtId="0" fontId="0" fillId="34" borderId="79" xfId="0" applyFill="1" applyBorder="1" applyAlignment="1">
      <alignment horizontal="center" vertical="center"/>
    </xf>
    <xf numFmtId="0" fontId="0" fillId="34" borderId="59" xfId="0" applyFill="1" applyBorder="1" applyAlignment="1">
      <alignment vertical="center"/>
    </xf>
    <xf numFmtId="0" fontId="0" fillId="34" borderId="87" xfId="0" applyFill="1" applyBorder="1" applyAlignment="1">
      <alignment horizontal="center" vertical="center"/>
    </xf>
    <xf numFmtId="0" fontId="0" fillId="34" borderId="58" xfId="0" applyFill="1" applyBorder="1" applyAlignment="1">
      <alignment horizontal="center" vertical="center"/>
    </xf>
    <xf numFmtId="0" fontId="0" fillId="34" borderId="78" xfId="0" applyFill="1" applyBorder="1" applyAlignment="1">
      <alignment horizontal="center" vertical="center"/>
    </xf>
    <xf numFmtId="0" fontId="0" fillId="34" borderId="79" xfId="0" applyFill="1" applyBorder="1" applyAlignment="1">
      <alignment vertical="center"/>
    </xf>
    <xf numFmtId="0" fontId="0" fillId="34" borderId="84" xfId="0" applyFill="1" applyBorder="1" applyAlignment="1">
      <alignment vertical="center"/>
    </xf>
    <xf numFmtId="0" fontId="0" fillId="34" borderId="35" xfId="0" applyFill="1" applyBorder="1" applyAlignment="1">
      <alignment horizontal="center" vertical="center"/>
    </xf>
    <xf numFmtId="0" fontId="0" fillId="34" borderId="82" xfId="0" applyFill="1" applyBorder="1" applyAlignment="1">
      <alignment vertical="center"/>
    </xf>
    <xf numFmtId="0" fontId="0" fillId="29" borderId="80" xfId="0" applyFill="1" applyBorder="1" applyAlignment="1">
      <alignment vertical="center"/>
    </xf>
    <xf numFmtId="0" fontId="0" fillId="29" borderId="83" xfId="0" applyFill="1" applyBorder="1" applyAlignment="1">
      <alignment vertical="center"/>
    </xf>
    <xf numFmtId="0" fontId="0" fillId="29" borderId="92" xfId="0" applyFill="1" applyBorder="1" applyAlignment="1">
      <alignment vertical="center"/>
    </xf>
    <xf numFmtId="0" fontId="0" fillId="29" borderId="78" xfId="0" applyFill="1" applyBorder="1" applyAlignment="1">
      <alignment horizontal="center" vertical="center"/>
    </xf>
    <xf numFmtId="0" fontId="29" fillId="29" borderId="35" xfId="0" applyFont="1" applyFill="1" applyBorder="1" applyAlignment="1">
      <alignment horizontal="center" vertical="center"/>
    </xf>
    <xf numFmtId="0" fontId="0" fillId="29" borderId="58" xfId="0" applyFill="1" applyBorder="1" applyAlignment="1">
      <alignment horizontal="center" vertical="center"/>
    </xf>
    <xf numFmtId="0" fontId="0" fillId="29" borderId="94" xfId="0" applyFill="1" applyBorder="1" applyAlignment="1">
      <alignment horizontal="center" vertical="center"/>
    </xf>
    <xf numFmtId="0" fontId="0" fillId="31" borderId="95" xfId="0" applyFill="1" applyBorder="1" applyAlignment="1">
      <alignment horizontal="center" vertical="center"/>
    </xf>
    <xf numFmtId="0" fontId="29" fillId="30" borderId="78" xfId="0" applyFont="1" applyFill="1" applyBorder="1" applyAlignment="1">
      <alignment horizontal="center" vertical="center"/>
    </xf>
    <xf numFmtId="0" fontId="29" fillId="30" borderId="78" xfId="0" applyFont="1" applyFill="1" applyBorder="1" applyAlignment="1">
      <alignment vertical="center"/>
    </xf>
    <xf numFmtId="0" fontId="0" fillId="30" borderId="59" xfId="0" applyFill="1" applyBorder="1" applyAlignment="1">
      <alignment vertical="center"/>
    </xf>
    <xf numFmtId="0" fontId="1" fillId="30" borderId="84" xfId="0" applyFont="1" applyFill="1" applyBorder="1" applyAlignment="1">
      <alignment horizontal="center" vertical="center" textRotation="255"/>
    </xf>
    <xf numFmtId="0" fontId="0" fillId="30" borderId="35" xfId="0" applyFill="1" applyBorder="1" applyAlignment="1">
      <alignment horizontal="center" vertical="center" textRotation="255"/>
    </xf>
    <xf numFmtId="0" fontId="33" fillId="30" borderId="35" xfId="0" applyFont="1" applyFill="1" applyBorder="1" applyAlignment="1">
      <alignment horizontal="center" vertical="center"/>
    </xf>
    <xf numFmtId="0" fontId="0" fillId="30" borderId="87" xfId="0" applyFill="1" applyBorder="1" applyAlignment="1">
      <alignment vertical="center"/>
    </xf>
    <xf numFmtId="0" fontId="0" fillId="32" borderId="35" xfId="0" applyFill="1" applyBorder="1" applyAlignment="1">
      <alignment horizontal="center" vertical="center"/>
    </xf>
    <xf numFmtId="0" fontId="0" fillId="32" borderId="82" xfId="0" applyFill="1" applyBorder="1" applyAlignment="1">
      <alignment vertical="center"/>
    </xf>
    <xf numFmtId="0" fontId="0" fillId="32" borderId="59" xfId="0" applyFill="1" applyBorder="1" applyAlignment="1">
      <alignment horizontal="center" vertical="center"/>
    </xf>
    <xf numFmtId="0" fontId="0" fillId="32" borderId="12" xfId="0" applyFill="1" applyBorder="1" applyAlignment="1">
      <alignment horizontal="center" vertical="center"/>
    </xf>
    <xf numFmtId="0" fontId="0" fillId="32" borderId="87" xfId="0" applyFill="1" applyBorder="1" applyAlignment="1">
      <alignment horizontal="center" vertical="center"/>
    </xf>
    <xf numFmtId="0" fontId="0" fillId="32" borderId="84" xfId="0" applyFill="1" applyBorder="1" applyAlignment="1">
      <alignment horizontal="center" vertical="center"/>
    </xf>
    <xf numFmtId="0" fontId="0" fillId="32" borderId="40" xfId="0" applyFill="1" applyBorder="1" applyAlignment="1">
      <alignment horizontal="center" vertical="center"/>
    </xf>
    <xf numFmtId="0" fontId="0" fillId="32" borderId="96" xfId="0" applyFill="1" applyBorder="1" applyAlignment="1">
      <alignment horizontal="center" vertical="center"/>
    </xf>
    <xf numFmtId="0" fontId="0" fillId="32" borderId="59" xfId="0" applyFill="1" applyBorder="1" applyAlignment="1">
      <alignment vertical="center"/>
    </xf>
    <xf numFmtId="0" fontId="0" fillId="34" borderId="26" xfId="0" applyFill="1" applyBorder="1" applyAlignment="1">
      <alignment vertical="center"/>
    </xf>
    <xf numFmtId="0" fontId="0" fillId="32" borderId="87" xfId="0" applyFill="1" applyBorder="1" applyAlignment="1">
      <alignment vertical="center"/>
    </xf>
    <xf numFmtId="0" fontId="0" fillId="34" borderId="86" xfId="0" applyFill="1" applyBorder="1" applyAlignment="1">
      <alignment vertical="center"/>
    </xf>
    <xf numFmtId="0" fontId="0" fillId="34" borderId="92" xfId="0" applyFill="1" applyBorder="1" applyAlignment="1">
      <alignment horizontal="center" vertical="center"/>
    </xf>
    <xf numFmtId="0" fontId="0" fillId="34" borderId="84" xfId="0" applyFill="1" applyBorder="1" applyAlignment="1">
      <alignment horizontal="center" vertical="center"/>
    </xf>
    <xf numFmtId="0" fontId="0" fillId="34" borderId="82" xfId="0" applyFill="1" applyBorder="1" applyAlignment="1">
      <alignment horizontal="center" vertical="center"/>
    </xf>
    <xf numFmtId="0" fontId="33" fillId="34" borderId="80" xfId="0" applyFont="1" applyFill="1" applyBorder="1" applyAlignment="1">
      <alignment horizontal="center" vertical="center"/>
    </xf>
    <xf numFmtId="0" fontId="0" fillId="34" borderId="63" xfId="0" applyFill="1" applyBorder="1" applyAlignment="1">
      <alignment vertical="center"/>
    </xf>
    <xf numFmtId="0" fontId="0" fillId="31" borderId="79" xfId="0" applyFill="1" applyBorder="1" applyAlignment="1">
      <alignment horizontal="center" vertical="center"/>
    </xf>
    <xf numFmtId="0" fontId="0" fillId="31" borderId="84" xfId="0" applyFill="1" applyBorder="1" applyAlignment="1">
      <alignment vertical="center"/>
    </xf>
    <xf numFmtId="0" fontId="29" fillId="31" borderId="35" xfId="0" applyFont="1" applyFill="1" applyBorder="1" applyAlignment="1">
      <alignment vertical="center"/>
    </xf>
    <xf numFmtId="0" fontId="0" fillId="31" borderId="35" xfId="0" applyFill="1" applyBorder="1" applyAlignment="1">
      <alignment horizontal="center" vertical="center"/>
    </xf>
    <xf numFmtId="0" fontId="0" fillId="33" borderId="92" xfId="0" applyFill="1" applyBorder="1" applyAlignment="1">
      <alignment vertical="center"/>
    </xf>
    <xf numFmtId="0" fontId="34" fillId="33" borderId="63" xfId="0" applyFont="1" applyFill="1" applyBorder="1" applyAlignment="1">
      <alignment vertical="center" textRotation="255"/>
    </xf>
    <xf numFmtId="0" fontId="0" fillId="33" borderId="80" xfId="0" applyFill="1" applyBorder="1" applyAlignment="1">
      <alignment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79" xfId="0" applyFill="1" applyBorder="1" applyAlignment="1">
      <alignment horizontal="center" vertical="center"/>
    </xf>
    <xf numFmtId="0" fontId="33" fillId="30" borderId="97" xfId="0" applyFont="1" applyFill="1" applyBorder="1" applyAlignment="1">
      <alignment horizontal="center" vertical="center"/>
    </xf>
    <xf numFmtId="6" fontId="0" fillId="30" borderId="35" xfId="60" applyFont="1" applyFill="1" applyBorder="1" applyAlignment="1">
      <alignment horizontal="center" vertical="center"/>
    </xf>
    <xf numFmtId="0" fontId="0" fillId="32" borderId="63" xfId="0" applyFill="1" applyBorder="1" applyAlignment="1">
      <alignment vertical="center" textRotation="255"/>
    </xf>
    <xf numFmtId="0" fontId="0" fillId="34" borderId="35" xfId="0" applyFill="1" applyBorder="1" applyAlignment="1">
      <alignment vertical="center"/>
    </xf>
    <xf numFmtId="0" fontId="0" fillId="31" borderId="82" xfId="0" applyFill="1" applyBorder="1" applyAlignment="1">
      <alignment vertical="center"/>
    </xf>
    <xf numFmtId="0" fontId="0" fillId="31" borderId="10" xfId="0" applyFill="1" applyBorder="1" applyAlignment="1">
      <alignment horizontal="center" vertical="center"/>
    </xf>
    <xf numFmtId="0" fontId="0" fillId="34" borderId="32" xfId="0" applyFill="1" applyBorder="1" applyAlignment="1">
      <alignment vertical="center"/>
    </xf>
    <xf numFmtId="0" fontId="34" fillId="34" borderId="91" xfId="0" applyFont="1" applyFill="1" applyBorder="1" applyAlignment="1">
      <alignment vertical="center" textRotation="255"/>
    </xf>
    <xf numFmtId="0" fontId="0" fillId="31" borderId="83" xfId="0" applyFill="1" applyBorder="1" applyAlignment="1">
      <alignment vertical="center"/>
    </xf>
    <xf numFmtId="0" fontId="0" fillId="31" borderId="92" xfId="0" applyFill="1" applyBorder="1" applyAlignment="1">
      <alignment horizontal="center" vertical="center"/>
    </xf>
    <xf numFmtId="0" fontId="0" fillId="31" borderId="80" xfId="0" applyFill="1" applyBorder="1" applyAlignment="1">
      <alignment vertical="center"/>
    </xf>
    <xf numFmtId="0" fontId="0" fillId="30" borderId="89" xfId="0" applyFill="1" applyBorder="1" applyAlignment="1">
      <alignment horizontal="center" vertical="center"/>
    </xf>
    <xf numFmtId="0" fontId="0" fillId="29" borderId="18" xfId="0" applyFill="1" applyBorder="1" applyAlignment="1">
      <alignment horizontal="center" vertical="center"/>
    </xf>
    <xf numFmtId="0" fontId="0" fillId="30" borderId="83" xfId="0" applyFill="1" applyBorder="1" applyAlignment="1">
      <alignment horizontal="center" vertical="center"/>
    </xf>
    <xf numFmtId="0" fontId="0" fillId="29" borderId="81" xfId="0" applyFill="1" applyBorder="1" applyAlignment="1">
      <alignment vertical="center"/>
    </xf>
    <xf numFmtId="0" fontId="0" fillId="29" borderId="92" xfId="0" applyFill="1" applyBorder="1" applyAlignment="1">
      <alignment horizontal="center" vertical="center"/>
    </xf>
    <xf numFmtId="0" fontId="0" fillId="29" borderId="84" xfId="0" applyFill="1" applyBorder="1" applyAlignment="1">
      <alignment horizontal="center" vertical="center"/>
    </xf>
    <xf numFmtId="0" fontId="0" fillId="29" borderId="91" xfId="0" applyFill="1" applyBorder="1" applyAlignment="1">
      <alignment horizontal="center" vertical="center"/>
    </xf>
    <xf numFmtId="0" fontId="0" fillId="29" borderId="32" xfId="0" applyFill="1" applyBorder="1" applyAlignment="1">
      <alignment horizontal="center" vertical="center"/>
    </xf>
    <xf numFmtId="0" fontId="1" fillId="29" borderId="83" xfId="0" applyFont="1" applyFill="1" applyBorder="1" applyAlignment="1">
      <alignment horizontal="center" vertical="center" textRotation="255"/>
    </xf>
    <xf numFmtId="0" fontId="1" fillId="31" borderId="80" xfId="0" applyFont="1" applyFill="1" applyBorder="1" applyAlignment="1">
      <alignment horizontal="center" vertical="center" textRotation="255"/>
    </xf>
    <xf numFmtId="0" fontId="0" fillId="31" borderId="26" xfId="0" applyFill="1" applyBorder="1" applyAlignment="1">
      <alignment vertical="center"/>
    </xf>
    <xf numFmtId="0" fontId="30" fillId="31" borderId="35" xfId="0" applyFont="1" applyFill="1" applyBorder="1" applyAlignment="1">
      <alignment horizontal="center" vertical="center"/>
    </xf>
    <xf numFmtId="0" fontId="30" fillId="31" borderId="52" xfId="0" applyFont="1" applyFill="1" applyBorder="1" applyAlignment="1">
      <alignment horizontal="center" vertical="center"/>
    </xf>
    <xf numFmtId="0" fontId="0" fillId="32" borderId="91" xfId="0" applyFill="1" applyBorder="1" applyAlignment="1">
      <alignment vertical="center"/>
    </xf>
    <xf numFmtId="0" fontId="0" fillId="32" borderId="58" xfId="0" applyFill="1" applyBorder="1" applyAlignment="1">
      <alignment horizontal="center" vertical="center"/>
    </xf>
    <xf numFmtId="0" fontId="0" fillId="34" borderId="93" xfId="0" applyFill="1" applyBorder="1" applyAlignment="1">
      <alignment horizontal="center" vertical="center"/>
    </xf>
    <xf numFmtId="0" fontId="0" fillId="29" borderId="35" xfId="0" applyFill="1" applyBorder="1" applyAlignment="1">
      <alignment horizontal="center" vertical="center"/>
    </xf>
    <xf numFmtId="0" fontId="34" fillId="29" borderId="89" xfId="0" applyFont="1" applyFill="1" applyBorder="1" applyAlignment="1">
      <alignment vertical="center" textRotation="255"/>
    </xf>
    <xf numFmtId="0" fontId="0" fillId="29" borderId="91" xfId="0" applyFill="1" applyBorder="1" applyAlignment="1">
      <alignment vertical="center"/>
    </xf>
    <xf numFmtId="0" fontId="0" fillId="34" borderId="29" xfId="0" applyFill="1" applyBorder="1" applyAlignment="1">
      <alignment horizontal="center" vertical="center"/>
    </xf>
    <xf numFmtId="0" fontId="0" fillId="34" borderId="87" xfId="0" applyFill="1" applyBorder="1" applyAlignment="1">
      <alignment vertical="center"/>
    </xf>
    <xf numFmtId="0" fontId="0" fillId="31" borderId="80" xfId="0" applyFill="1" applyBorder="1" applyAlignment="1">
      <alignment horizontal="center" vertical="center"/>
    </xf>
    <xf numFmtId="0" fontId="0" fillId="35" borderId="58" xfId="0" applyFill="1" applyBorder="1" applyAlignment="1">
      <alignment vertical="center"/>
    </xf>
    <xf numFmtId="0" fontId="29" fillId="35" borderId="78" xfId="0" applyFont="1" applyFill="1" applyBorder="1" applyAlignment="1">
      <alignment vertical="center"/>
    </xf>
    <xf numFmtId="0" fontId="0" fillId="35" borderId="78" xfId="0" applyFill="1" applyBorder="1" applyAlignment="1">
      <alignment vertical="center"/>
    </xf>
    <xf numFmtId="0" fontId="0" fillId="35" borderId="79" xfId="0" applyFill="1" applyBorder="1" applyAlignment="1">
      <alignment vertical="center"/>
    </xf>
    <xf numFmtId="0" fontId="0" fillId="31" borderId="32" xfId="0" applyFill="1" applyBorder="1" applyAlignment="1">
      <alignment vertical="center"/>
    </xf>
    <xf numFmtId="0" fontId="29" fillId="31" borderId="91" xfId="0" applyFont="1" applyFill="1" applyBorder="1" applyAlignment="1">
      <alignment vertical="center"/>
    </xf>
    <xf numFmtId="0" fontId="0" fillId="31" borderId="91" xfId="0" applyFill="1" applyBorder="1" applyAlignment="1">
      <alignment vertical="center"/>
    </xf>
    <xf numFmtId="0" fontId="0" fillId="35" borderId="78" xfId="0" applyFill="1" applyBorder="1" applyAlignment="1">
      <alignment vertical="center" textRotation="255"/>
    </xf>
    <xf numFmtId="0" fontId="0" fillId="35" borderId="84" xfId="0" applyFill="1" applyBorder="1" applyAlignment="1">
      <alignment vertical="center"/>
    </xf>
    <xf numFmtId="0" fontId="0" fillId="35" borderId="82" xfId="0" applyFill="1" applyBorder="1" applyAlignment="1">
      <alignment vertical="center"/>
    </xf>
    <xf numFmtId="0" fontId="0" fillId="29" borderId="10" xfId="0" applyFill="1" applyBorder="1" applyAlignment="1">
      <alignment vertical="center"/>
    </xf>
    <xf numFmtId="0" fontId="0" fillId="29" borderId="10" xfId="0" applyFill="1" applyBorder="1" applyAlignment="1">
      <alignment horizontal="center" vertical="center"/>
    </xf>
    <xf numFmtId="0" fontId="0" fillId="31" borderId="59" xfId="0" applyFill="1" applyBorder="1" applyAlignment="1">
      <alignment horizontal="center" vertical="center"/>
    </xf>
    <xf numFmtId="0" fontId="0" fillId="31" borderId="19" xfId="0" applyFill="1" applyBorder="1" applyAlignment="1">
      <alignment horizontal="center" vertical="center"/>
    </xf>
    <xf numFmtId="0" fontId="33" fillId="35" borderId="86" xfId="0" applyFont="1" applyFill="1" applyBorder="1" applyAlignment="1">
      <alignment vertical="center" textRotation="255"/>
    </xf>
    <xf numFmtId="0" fontId="0" fillId="35" borderId="80" xfId="0" applyFill="1" applyBorder="1" applyAlignment="1">
      <alignment horizontal="center" vertical="center"/>
    </xf>
    <xf numFmtId="0" fontId="0" fillId="35" borderId="84" xfId="0" applyFill="1" applyBorder="1" applyAlignment="1">
      <alignment horizontal="center" vertical="center"/>
    </xf>
    <xf numFmtId="0" fontId="0" fillId="35" borderId="35" xfId="0" applyFill="1" applyBorder="1" applyAlignment="1">
      <alignment horizontal="center" vertical="center"/>
    </xf>
    <xf numFmtId="0" fontId="0" fillId="35" borderId="82" xfId="0" applyFill="1" applyBorder="1" applyAlignment="1">
      <alignment horizontal="center" vertical="center"/>
    </xf>
    <xf numFmtId="0" fontId="29" fillId="35" borderId="32" xfId="0" applyFont="1" applyFill="1" applyBorder="1" applyAlignment="1">
      <alignment vertical="top"/>
    </xf>
    <xf numFmtId="0" fontId="0" fillId="35" borderId="78" xfId="0" applyFill="1" applyBorder="1" applyAlignment="1">
      <alignment horizontal="center" vertical="center"/>
    </xf>
    <xf numFmtId="0" fontId="0" fillId="35" borderId="79" xfId="0" applyFill="1" applyBorder="1" applyAlignment="1">
      <alignment horizontal="center" vertical="center"/>
    </xf>
    <xf numFmtId="0" fontId="0" fillId="33" borderId="0" xfId="0" applyFill="1" applyAlignment="1">
      <alignment horizontal="center" vertical="center"/>
    </xf>
    <xf numFmtId="0" fontId="0" fillId="33" borderId="18" xfId="0" applyFill="1" applyBorder="1" applyAlignment="1">
      <alignment horizontal="center" vertical="center"/>
    </xf>
    <xf numFmtId="0" fontId="0" fillId="33" borderId="78" xfId="0" applyFill="1" applyBorder="1" applyAlignment="1">
      <alignment vertical="center"/>
    </xf>
    <xf numFmtId="0" fontId="0" fillId="33" borderId="91" xfId="0" applyFill="1" applyBorder="1" applyAlignment="1">
      <alignment vertical="center"/>
    </xf>
    <xf numFmtId="0" fontId="34" fillId="33" borderId="78" xfId="0" applyFont="1" applyFill="1" applyBorder="1" applyAlignment="1">
      <alignment vertical="center" textRotation="255"/>
    </xf>
    <xf numFmtId="0" fontId="34" fillId="33" borderId="91" xfId="0" applyFont="1" applyFill="1" applyBorder="1" applyAlignment="1">
      <alignment vertical="center" textRotation="255"/>
    </xf>
    <xf numFmtId="0" fontId="34" fillId="33" borderId="12" xfId="0" applyFont="1" applyFill="1" applyBorder="1" applyAlignment="1">
      <alignment vertical="center" textRotation="255"/>
    </xf>
    <xf numFmtId="0" fontId="0" fillId="33" borderId="87" xfId="0" applyFill="1" applyBorder="1" applyAlignment="1">
      <alignment horizontal="center" vertical="center" textRotation="255"/>
    </xf>
    <xf numFmtId="0" fontId="34" fillId="35" borderId="92" xfId="0" applyFont="1" applyFill="1" applyBorder="1" applyAlignment="1">
      <alignment horizontal="center" vertical="center" textRotation="255"/>
    </xf>
    <xf numFmtId="0" fontId="0" fillId="27" borderId="92" xfId="0" applyFill="1" applyBorder="1" applyAlignment="1">
      <alignment horizontal="center" vertical="center"/>
    </xf>
    <xf numFmtId="0" fontId="0" fillId="36" borderId="78" xfId="0" applyFill="1" applyBorder="1" applyAlignment="1">
      <alignment horizontal="center" vertical="center"/>
    </xf>
    <xf numFmtId="0" fontId="0" fillId="36" borderId="84" xfId="0" applyFill="1" applyBorder="1" applyAlignment="1">
      <alignment horizontal="center" vertical="center"/>
    </xf>
    <xf numFmtId="0" fontId="0" fillId="36" borderId="82" xfId="0" applyFill="1" applyBorder="1" applyAlignment="1">
      <alignment vertical="center"/>
    </xf>
    <xf numFmtId="0" fontId="0" fillId="36" borderId="93" xfId="0" applyFill="1" applyBorder="1" applyAlignment="1">
      <alignment horizontal="center" vertical="center"/>
    </xf>
    <xf numFmtId="0" fontId="0" fillId="27" borderId="20" xfId="0" applyFill="1" applyBorder="1" applyAlignment="1">
      <alignment vertical="center"/>
    </xf>
    <xf numFmtId="0" fontId="0" fillId="32" borderId="63" xfId="0" applyFill="1" applyBorder="1" applyAlignment="1">
      <alignment vertical="center"/>
    </xf>
    <xf numFmtId="0" fontId="0" fillId="32" borderId="92" xfId="0" applyFill="1" applyBorder="1" applyAlignment="1">
      <alignment horizontal="center" vertical="center"/>
    </xf>
    <xf numFmtId="0" fontId="0" fillId="32" borderId="86" xfId="0" applyFill="1" applyBorder="1" applyAlignment="1">
      <alignment horizontal="center" vertical="center"/>
    </xf>
    <xf numFmtId="0" fontId="0" fillId="30" borderId="84" xfId="0" applyFill="1" applyBorder="1" applyAlignment="1">
      <alignment horizontal="center" vertical="center"/>
    </xf>
    <xf numFmtId="0" fontId="0" fillId="31" borderId="98" xfId="0" applyFill="1" applyBorder="1" applyAlignment="1">
      <alignment vertical="center"/>
    </xf>
    <xf numFmtId="0" fontId="0" fillId="32" borderId="92" xfId="0" applyFill="1" applyBorder="1" applyAlignment="1">
      <alignment vertical="center" textRotation="255"/>
    </xf>
    <xf numFmtId="0" fontId="34" fillId="33" borderId="92" xfId="0" applyFont="1" applyFill="1" applyBorder="1" applyAlignment="1">
      <alignment vertical="center" textRotation="255"/>
    </xf>
    <xf numFmtId="0" fontId="0" fillId="31" borderId="87" xfId="0" applyFill="1" applyBorder="1" applyAlignment="1">
      <alignment vertical="center"/>
    </xf>
    <xf numFmtId="0" fontId="0" fillId="30" borderId="27" xfId="0" applyFill="1" applyBorder="1" applyAlignment="1">
      <alignment horizontal="center" vertical="center"/>
    </xf>
    <xf numFmtId="0" fontId="0" fillId="30" borderId="47" xfId="0" applyFill="1" applyBorder="1" applyAlignment="1">
      <alignment horizontal="center" vertical="center"/>
    </xf>
    <xf numFmtId="0" fontId="0" fillId="30" borderId="94" xfId="0" applyFill="1" applyBorder="1" applyAlignment="1">
      <alignment horizontal="center" vertical="center"/>
    </xf>
    <xf numFmtId="0" fontId="0" fillId="31" borderId="94" xfId="0" applyFill="1" applyBorder="1" applyAlignment="1">
      <alignment horizontal="center" vertical="center"/>
    </xf>
    <xf numFmtId="0" fontId="0" fillId="30" borderId="95" xfId="0" applyFill="1" applyBorder="1" applyAlignment="1">
      <alignment horizontal="center" vertical="center"/>
    </xf>
    <xf numFmtId="0" fontId="0" fillId="34" borderId="51" xfId="0" applyFill="1" applyBorder="1" applyAlignment="1">
      <alignment horizontal="center" vertical="center"/>
    </xf>
    <xf numFmtId="0" fontId="0" fillId="34" borderId="81" xfId="0" applyFill="1" applyBorder="1" applyAlignment="1">
      <alignment vertical="center"/>
    </xf>
    <xf numFmtId="0" fontId="0" fillId="35" borderId="35" xfId="0" applyFill="1" applyBorder="1" applyAlignment="1">
      <alignment vertical="center"/>
    </xf>
    <xf numFmtId="0" fontId="33" fillId="35" borderId="81" xfId="0" applyFont="1" applyFill="1" applyBorder="1" applyAlignment="1">
      <alignment vertical="center" textRotation="255"/>
    </xf>
    <xf numFmtId="0" fontId="0" fillId="35" borderId="58" xfId="0" applyFill="1" applyBorder="1" applyAlignment="1">
      <alignment horizontal="center" vertical="center"/>
    </xf>
    <xf numFmtId="0" fontId="0" fillId="33" borderId="98" xfId="0" applyFill="1" applyBorder="1" applyAlignment="1">
      <alignment vertical="center"/>
    </xf>
    <xf numFmtId="0" fontId="0" fillId="33" borderId="85" xfId="0" applyFill="1" applyBorder="1" applyAlignment="1">
      <alignment vertical="center"/>
    </xf>
    <xf numFmtId="0" fontId="0" fillId="35" borderId="93" xfId="0" applyFill="1" applyBorder="1" applyAlignment="1">
      <alignment horizontal="center" vertical="center"/>
    </xf>
    <xf numFmtId="0" fontId="4" fillId="0" borderId="0" xfId="0" applyFont="1" applyFill="1" applyAlignment="1">
      <alignment horizontal="right"/>
    </xf>
    <xf numFmtId="0" fontId="19" fillId="0" borderId="0" xfId="0" applyFont="1" applyFill="1" applyAlignment="1">
      <alignment/>
    </xf>
    <xf numFmtId="176" fontId="28" fillId="0" borderId="0" xfId="0" applyNumberFormat="1" applyFont="1" applyFill="1" applyAlignment="1">
      <alignment horizontal="right"/>
    </xf>
    <xf numFmtId="20" fontId="2" fillId="0" borderId="0" xfId="0" applyNumberFormat="1" applyFont="1" applyFill="1" applyAlignment="1">
      <alignment horizontal="left"/>
    </xf>
    <xf numFmtId="0" fontId="0" fillId="0" borderId="0" xfId="0" applyAlignment="1">
      <alignment/>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0" xfId="0" applyFont="1" applyBorder="1" applyAlignment="1">
      <alignment horizontal="center" vertical="center"/>
    </xf>
    <xf numFmtId="0" fontId="0" fillId="0" borderId="12"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0" fillId="0" borderId="15" xfId="0" applyBorder="1" applyAlignment="1">
      <alignment vertical="center" textRotation="255"/>
    </xf>
    <xf numFmtId="0" fontId="0" fillId="0" borderId="0" xfId="0" applyAlignment="1">
      <alignment vertical="center" textRotation="255"/>
    </xf>
    <xf numFmtId="0" fontId="0" fillId="0" borderId="20" xfId="0" applyBorder="1" applyAlignment="1">
      <alignment vertical="center" textRotation="255"/>
    </xf>
    <xf numFmtId="0" fontId="29" fillId="37" borderId="14" xfId="0" applyFont="1" applyFill="1" applyBorder="1" applyAlignment="1">
      <alignment horizontal="center" vertical="center" wrapText="1"/>
    </xf>
    <xf numFmtId="0" fontId="29" fillId="37" borderId="15" xfId="0" applyFont="1" applyFill="1" applyBorder="1" applyAlignment="1">
      <alignment horizontal="center" vertical="center"/>
    </xf>
    <xf numFmtId="0" fontId="29" fillId="37" borderId="16" xfId="0" applyFont="1" applyFill="1" applyBorder="1" applyAlignment="1">
      <alignment horizontal="center" vertical="center"/>
    </xf>
    <xf numFmtId="0" fontId="29" fillId="37" borderId="19" xfId="0" applyFont="1" applyFill="1" applyBorder="1" applyAlignment="1">
      <alignment horizontal="center" vertical="center"/>
    </xf>
    <xf numFmtId="0" fontId="29" fillId="37" borderId="20" xfId="0" applyFont="1" applyFill="1" applyBorder="1" applyAlignment="1">
      <alignment horizontal="center" vertical="center"/>
    </xf>
    <xf numFmtId="0" fontId="29" fillId="37" borderId="21" xfId="0" applyFont="1" applyFill="1" applyBorder="1" applyAlignment="1">
      <alignment horizontal="center" vertical="center"/>
    </xf>
    <xf numFmtId="0" fontId="35" fillId="31" borderId="24" xfId="0" applyFont="1" applyFill="1" applyBorder="1" applyAlignment="1">
      <alignment horizontal="center" vertical="center"/>
    </xf>
    <xf numFmtId="0" fontId="35" fillId="0" borderId="24" xfId="0" applyFont="1" applyBorder="1" applyAlignment="1">
      <alignment horizontal="center" vertical="center"/>
    </xf>
    <xf numFmtId="0" fontId="35" fillId="0" borderId="95" xfId="0" applyFont="1" applyBorder="1" applyAlignment="1">
      <alignment horizontal="center" vertical="center"/>
    </xf>
    <xf numFmtId="0" fontId="35" fillId="0" borderId="0" xfId="0" applyFont="1" applyAlignment="1">
      <alignment horizontal="center" vertical="center"/>
    </xf>
    <xf numFmtId="0" fontId="35" fillId="0" borderId="18" xfId="0" applyFont="1" applyBorder="1" applyAlignment="1">
      <alignment horizontal="center" vertical="center"/>
    </xf>
    <xf numFmtId="0" fontId="0" fillId="26" borderId="22"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29" borderId="13" xfId="0" applyFont="1" applyFill="1" applyBorder="1" applyAlignment="1">
      <alignment horizontal="center" vertical="center"/>
    </xf>
    <xf numFmtId="0" fontId="6" fillId="30" borderId="13" xfId="0" applyFont="1" applyFill="1" applyBorder="1" applyAlignment="1">
      <alignment horizontal="center" vertical="center"/>
    </xf>
    <xf numFmtId="0" fontId="6" fillId="31" borderId="13" xfId="0" applyFont="1" applyFill="1" applyBorder="1" applyAlignment="1">
      <alignment horizontal="center" vertical="center"/>
    </xf>
    <xf numFmtId="0" fontId="0" fillId="0" borderId="0" xfId="0" applyFill="1" applyBorder="1" applyAlignment="1">
      <alignment horizontal="center" vertical="center"/>
    </xf>
    <xf numFmtId="0" fontId="35" fillId="29" borderId="102" xfId="0" applyFont="1" applyFill="1" applyBorder="1" applyAlignment="1">
      <alignment horizontal="center" vertical="center"/>
    </xf>
    <xf numFmtId="0" fontId="35" fillId="29" borderId="24" xfId="0" applyFont="1" applyFill="1" applyBorder="1" applyAlignment="1">
      <alignment horizontal="center" vertical="center"/>
    </xf>
    <xf numFmtId="0" fontId="35" fillId="29" borderId="103" xfId="0" applyFont="1" applyFill="1" applyBorder="1" applyAlignment="1">
      <alignment horizontal="center" vertical="center"/>
    </xf>
    <xf numFmtId="0" fontId="35" fillId="29" borderId="104" xfId="0" applyFont="1" applyFill="1" applyBorder="1" applyAlignment="1">
      <alignment horizontal="center" vertical="center"/>
    </xf>
    <xf numFmtId="0" fontId="35" fillId="29" borderId="88" xfId="0" applyFont="1" applyFill="1" applyBorder="1" applyAlignment="1">
      <alignment horizontal="center" vertical="center"/>
    </xf>
    <xf numFmtId="0" fontId="35" fillId="29" borderId="90" xfId="0" applyFont="1" applyFill="1" applyBorder="1" applyAlignment="1">
      <alignment horizontal="center" vertical="center"/>
    </xf>
    <xf numFmtId="0" fontId="0" fillId="31" borderId="14" xfId="0" applyFill="1" applyBorder="1" applyAlignment="1">
      <alignment horizontal="center" vertical="center"/>
    </xf>
    <xf numFmtId="0" fontId="0" fillId="31" borderId="15" xfId="0" applyFill="1" applyBorder="1" applyAlignment="1">
      <alignment horizontal="center" vertical="center"/>
    </xf>
    <xf numFmtId="0" fontId="0" fillId="31" borderId="16" xfId="0" applyFill="1" applyBorder="1" applyAlignment="1">
      <alignment horizontal="center" vertical="center"/>
    </xf>
    <xf numFmtId="0" fontId="0" fillId="31" borderId="19" xfId="0" applyFill="1" applyBorder="1" applyAlignment="1">
      <alignment horizontal="center" vertical="center"/>
    </xf>
    <xf numFmtId="0" fontId="0" fillId="31" borderId="20" xfId="0" applyFill="1" applyBorder="1" applyAlignment="1">
      <alignment horizontal="center" vertical="center"/>
    </xf>
    <xf numFmtId="0" fontId="0" fillId="31" borderId="21" xfId="0" applyFill="1" applyBorder="1" applyAlignment="1">
      <alignment horizontal="center" vertical="center"/>
    </xf>
    <xf numFmtId="0" fontId="39" fillId="0" borderId="22" xfId="0" applyFont="1" applyBorder="1" applyAlignment="1">
      <alignment horizontal="center" vertical="center"/>
    </xf>
    <xf numFmtId="0" fontId="31" fillId="0" borderId="22" xfId="0" applyFont="1" applyBorder="1" applyAlignment="1">
      <alignment horizontal="center" vertical="center"/>
    </xf>
    <xf numFmtId="0" fontId="6" fillId="23" borderId="0" xfId="0" applyFont="1" applyFill="1" applyBorder="1" applyAlignment="1">
      <alignment horizontal="center" vertical="top"/>
    </xf>
    <xf numFmtId="0" fontId="6" fillId="23" borderId="18" xfId="0" applyFont="1" applyFill="1" applyBorder="1" applyAlignment="1">
      <alignment horizontal="center" vertical="top"/>
    </xf>
    <xf numFmtId="0" fontId="4" fillId="0" borderId="0" xfId="0" applyFont="1" applyFill="1" applyBorder="1" applyAlignment="1">
      <alignment horizont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8" fillId="0" borderId="11" xfId="0" applyFont="1" applyBorder="1" applyAlignment="1">
      <alignment vertical="center"/>
    </xf>
    <xf numFmtId="0" fontId="38" fillId="0" borderId="22" xfId="0" applyFont="1" applyBorder="1" applyAlignment="1">
      <alignment vertical="center"/>
    </xf>
    <xf numFmtId="0" fontId="38" fillId="0" borderId="23" xfId="0" applyFont="1" applyBorder="1" applyAlignment="1">
      <alignment vertical="center"/>
    </xf>
    <xf numFmtId="0" fontId="8" fillId="30" borderId="15" xfId="0" applyFont="1" applyFill="1" applyBorder="1" applyAlignment="1">
      <alignment vertical="center" textRotation="255"/>
    </xf>
    <xf numFmtId="0" fontId="8" fillId="30" borderId="0" xfId="0" applyFont="1" applyFill="1" applyBorder="1" applyAlignment="1">
      <alignment vertical="center" textRotation="255"/>
    </xf>
    <xf numFmtId="0" fontId="8" fillId="30" borderId="20" xfId="0" applyFont="1" applyFill="1" applyBorder="1" applyAlignment="1">
      <alignment vertical="center" textRotation="255"/>
    </xf>
    <xf numFmtId="0" fontId="0" fillId="23" borderId="0" xfId="0" applyFill="1" applyBorder="1" applyAlignment="1">
      <alignment horizontal="center" vertical="center"/>
    </xf>
    <xf numFmtId="0" fontId="6" fillId="38" borderId="14" xfId="0" applyFont="1" applyFill="1" applyBorder="1" applyAlignment="1">
      <alignment horizontal="center" vertical="center"/>
    </xf>
    <xf numFmtId="0" fontId="6" fillId="38" borderId="15"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0" xfId="0" applyFont="1" applyFill="1" applyAlignment="1">
      <alignment horizontal="center" vertical="center"/>
    </xf>
    <xf numFmtId="0" fontId="0" fillId="31" borderId="0" xfId="0" applyFill="1" applyAlignment="1">
      <alignment horizontal="center" vertical="center"/>
    </xf>
    <xf numFmtId="0" fontId="0" fillId="0" borderId="18" xfId="0" applyFill="1" applyBorder="1" applyAlignment="1">
      <alignment horizontal="center" vertical="center" textRotation="255"/>
    </xf>
    <xf numFmtId="0" fontId="29" fillId="37" borderId="17" xfId="0" applyFont="1" applyFill="1" applyBorder="1" applyAlignment="1">
      <alignment horizontal="center" vertical="center"/>
    </xf>
    <xf numFmtId="0" fontId="29" fillId="37" borderId="0" xfId="0" applyFont="1" applyFill="1" applyBorder="1" applyAlignment="1">
      <alignment horizontal="center" vertical="center"/>
    </xf>
    <xf numFmtId="0" fontId="0" fillId="0" borderId="17" xfId="0" applyFill="1" applyBorder="1" applyAlignment="1">
      <alignment horizontal="center" vertical="center" textRotation="255"/>
    </xf>
    <xf numFmtId="0" fontId="2" fillId="36" borderId="66" xfId="0" applyFont="1" applyFill="1"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center" vertical="center"/>
    </xf>
    <xf numFmtId="0" fontId="30" fillId="34" borderId="19" xfId="0" applyFont="1" applyFill="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30" borderId="17" xfId="0" applyFont="1" applyFill="1" applyBorder="1" applyAlignment="1">
      <alignment horizontal="center" vertical="center"/>
    </xf>
    <xf numFmtId="0" fontId="30" fillId="30" borderId="0" xfId="0" applyFont="1" applyFill="1" applyAlignment="1">
      <alignment horizontal="center" vertical="center"/>
    </xf>
    <xf numFmtId="0" fontId="30" fillId="30" borderId="18" xfId="0" applyFont="1" applyFill="1" applyBorder="1" applyAlignment="1">
      <alignment horizontal="center" vertical="center"/>
    </xf>
    <xf numFmtId="0" fontId="0" fillId="27" borderId="0" xfId="0" applyFill="1" applyBorder="1" applyAlignment="1">
      <alignment horizontal="center" vertical="center" textRotation="255"/>
    </xf>
    <xf numFmtId="0" fontId="0" fillId="0" borderId="0" xfId="0" applyBorder="1" applyAlignment="1">
      <alignment vertical="center" textRotation="255"/>
    </xf>
    <xf numFmtId="0" fontId="0" fillId="0" borderId="18" xfId="0" applyBorder="1" applyAlignment="1">
      <alignment vertical="center" textRotation="255"/>
    </xf>
    <xf numFmtId="0" fontId="0" fillId="0" borderId="33" xfId="0" applyBorder="1" applyAlignment="1">
      <alignment vertical="center" textRotation="255"/>
    </xf>
    <xf numFmtId="0" fontId="0" fillId="0" borderId="88" xfId="0" applyBorder="1" applyAlignment="1">
      <alignment vertical="center" textRotation="255"/>
    </xf>
    <xf numFmtId="0" fontId="0" fillId="0" borderId="50" xfId="0" applyBorder="1" applyAlignment="1">
      <alignment vertical="center" textRotation="255"/>
    </xf>
    <xf numFmtId="0" fontId="2" fillId="36" borderId="27" xfId="0" applyFont="1" applyFill="1" applyBorder="1" applyAlignment="1">
      <alignment horizontal="center" vertical="center"/>
    </xf>
    <xf numFmtId="0" fontId="0" fillId="0" borderId="24" xfId="0" applyBorder="1" applyAlignment="1">
      <alignment horizontal="center" vertical="center"/>
    </xf>
    <xf numFmtId="0" fontId="0" fillId="0" borderId="95" xfId="0" applyBorder="1" applyAlignment="1">
      <alignment horizontal="center" vertical="center"/>
    </xf>
    <xf numFmtId="0" fontId="0" fillId="32" borderId="51" xfId="0" applyFill="1" applyBorder="1" applyAlignment="1">
      <alignment horizontal="center" vertical="center"/>
    </xf>
    <xf numFmtId="0" fontId="0" fillId="32" borderId="105" xfId="0" applyFill="1" applyBorder="1" applyAlignment="1">
      <alignment horizontal="center" vertical="center"/>
    </xf>
    <xf numFmtId="0" fontId="0" fillId="32" borderId="37" xfId="0" applyFill="1" applyBorder="1" applyAlignment="1">
      <alignment horizontal="center" vertical="center"/>
    </xf>
    <xf numFmtId="0" fontId="29" fillId="34" borderId="11" xfId="0" applyFont="1" applyFill="1" applyBorder="1" applyAlignment="1">
      <alignment horizontal="center" vertical="center"/>
    </xf>
    <xf numFmtId="0" fontId="0" fillId="29" borderId="93" xfId="0" applyFill="1" applyBorder="1" applyAlignment="1">
      <alignment vertical="center"/>
    </xf>
    <xf numFmtId="0" fontId="0" fillId="0" borderId="29" xfId="0" applyBorder="1" applyAlignment="1">
      <alignment vertical="center"/>
    </xf>
    <xf numFmtId="0" fontId="0" fillId="0" borderId="97" xfId="0" applyBorder="1" applyAlignment="1">
      <alignment vertical="center"/>
    </xf>
    <xf numFmtId="0" fontId="0" fillId="30" borderId="12" xfId="0" applyFill="1" applyBorder="1" applyAlignment="1">
      <alignment horizontal="center" vertical="center"/>
    </xf>
    <xf numFmtId="0" fontId="0" fillId="31" borderId="66" xfId="0" applyFill="1" applyBorder="1" applyAlignment="1">
      <alignment horizontal="center" vertical="center"/>
    </xf>
    <xf numFmtId="0" fontId="0" fillId="32" borderId="63" xfId="0" applyFill="1" applyBorder="1" applyAlignment="1">
      <alignment horizontal="center" vertical="center"/>
    </xf>
    <xf numFmtId="0" fontId="0" fillId="32" borderId="89" xfId="0" applyFill="1" applyBorder="1" applyAlignment="1">
      <alignment horizontal="center" vertical="center"/>
    </xf>
    <xf numFmtId="0" fontId="0" fillId="34" borderId="66" xfId="0" applyFill="1" applyBorder="1" applyAlignment="1">
      <alignment horizontal="center" vertical="center" textRotation="255"/>
    </xf>
    <xf numFmtId="0" fontId="0" fillId="34" borderId="61" xfId="0" applyFill="1" applyBorder="1" applyAlignment="1">
      <alignment horizontal="center" vertical="center" textRotation="255"/>
    </xf>
    <xf numFmtId="0" fontId="0" fillId="34" borderId="65" xfId="0" applyFill="1" applyBorder="1" applyAlignment="1">
      <alignment horizontal="center" vertical="center" textRotation="255"/>
    </xf>
    <xf numFmtId="0" fontId="2" fillId="34" borderId="27" xfId="0" applyFont="1" applyFill="1" applyBorder="1" applyAlignment="1">
      <alignment horizontal="center" vertical="center"/>
    </xf>
    <xf numFmtId="0" fontId="2" fillId="0" borderId="24" xfId="0" applyFont="1" applyBorder="1" applyAlignment="1">
      <alignment horizontal="center" vertical="center"/>
    </xf>
    <xf numFmtId="0" fontId="2" fillId="0" borderId="95" xfId="0" applyFont="1" applyBorder="1" applyAlignment="1">
      <alignment horizontal="center" vertical="center"/>
    </xf>
    <xf numFmtId="0" fontId="0" fillId="29" borderId="66" xfId="0" applyFill="1" applyBorder="1" applyAlignment="1">
      <alignment horizontal="center" vertical="center" textRotation="255"/>
    </xf>
    <xf numFmtId="0" fontId="0" fillId="0" borderId="61" xfId="0" applyBorder="1" applyAlignment="1">
      <alignment horizontal="center" vertical="center" textRotation="255"/>
    </xf>
    <xf numFmtId="0" fontId="0" fillId="0" borderId="50" xfId="0" applyBorder="1" applyAlignment="1">
      <alignment horizontal="center" vertical="center" textRotation="255"/>
    </xf>
    <xf numFmtId="0" fontId="0" fillId="31" borderId="33" xfId="0" applyFill="1" applyBorder="1" applyAlignment="1">
      <alignment horizontal="center" vertical="center" textRotation="255"/>
    </xf>
    <xf numFmtId="0" fontId="0" fillId="0" borderId="88" xfId="0" applyBorder="1" applyAlignment="1">
      <alignment horizontal="center" vertical="center" textRotation="255"/>
    </xf>
    <xf numFmtId="0" fontId="0" fillId="0" borderId="95" xfId="0" applyBorder="1" applyAlignment="1">
      <alignment horizontal="center" vertical="center" textRotation="255"/>
    </xf>
    <xf numFmtId="0" fontId="0" fillId="30" borderId="17" xfId="0" applyFill="1" applyBorder="1" applyAlignment="1">
      <alignment horizontal="center" vertical="center"/>
    </xf>
    <xf numFmtId="0" fontId="0" fillId="0" borderId="0" xfId="0" applyBorder="1" applyAlignment="1">
      <alignment horizontal="center" vertical="center"/>
    </xf>
    <xf numFmtId="0" fontId="0" fillId="0" borderId="88" xfId="0" applyBorder="1" applyAlignment="1">
      <alignment horizontal="center" vertical="center"/>
    </xf>
    <xf numFmtId="0" fontId="0" fillId="0" borderId="50" xfId="0" applyBorder="1" applyAlignment="1">
      <alignment horizontal="center" vertical="center"/>
    </xf>
    <xf numFmtId="0" fontId="0" fillId="29" borderId="66" xfId="0" applyFill="1" applyBorder="1" applyAlignment="1">
      <alignment horizontal="center" vertical="center"/>
    </xf>
    <xf numFmtId="0" fontId="0" fillId="27" borderId="66" xfId="0" applyFill="1" applyBorder="1" applyAlignment="1">
      <alignment horizontal="center" vertical="center"/>
    </xf>
    <xf numFmtId="0" fontId="0" fillId="0" borderId="61" xfId="0" applyBorder="1" applyAlignment="1">
      <alignment vertical="center"/>
    </xf>
    <xf numFmtId="0" fontId="0" fillId="0" borderId="50" xfId="0" applyBorder="1" applyAlignment="1">
      <alignment vertical="center"/>
    </xf>
    <xf numFmtId="0" fontId="0" fillId="36" borderId="51" xfId="0" applyFill="1" applyBorder="1" applyAlignment="1">
      <alignment horizontal="center" vertical="center"/>
    </xf>
    <xf numFmtId="0" fontId="0" fillId="0" borderId="105" xfId="0" applyBorder="1" applyAlignment="1">
      <alignment horizontal="center" vertical="center"/>
    </xf>
    <xf numFmtId="0" fontId="0" fillId="0" borderId="37" xfId="0" applyBorder="1" applyAlignment="1">
      <alignment horizontal="center" vertical="center"/>
    </xf>
    <xf numFmtId="0" fontId="0" fillId="29" borderId="76" xfId="0" applyFill="1" applyBorder="1" applyAlignment="1">
      <alignment vertical="center"/>
    </xf>
    <xf numFmtId="0" fontId="0" fillId="0" borderId="77" xfId="0" applyBorder="1" applyAlignment="1">
      <alignment vertical="center"/>
    </xf>
    <xf numFmtId="6" fontId="0" fillId="31" borderId="93" xfId="60" applyFont="1" applyFill="1" applyBorder="1" applyAlignment="1">
      <alignment horizontal="center" vertical="center"/>
    </xf>
    <xf numFmtId="0" fontId="0" fillId="31" borderId="29" xfId="0" applyFill="1" applyBorder="1" applyAlignment="1">
      <alignment vertical="center"/>
    </xf>
    <xf numFmtId="0" fontId="0" fillId="31" borderId="97" xfId="0" applyFill="1" applyBorder="1" applyAlignment="1">
      <alignment vertical="center"/>
    </xf>
    <xf numFmtId="0" fontId="2" fillId="34" borderId="33" xfId="0" applyFont="1" applyFill="1" applyBorder="1" applyAlignment="1">
      <alignment horizontal="center" vertical="center"/>
    </xf>
    <xf numFmtId="0" fontId="2" fillId="0" borderId="61" xfId="0" applyFont="1" applyBorder="1" applyAlignment="1">
      <alignment horizontal="center" vertical="center"/>
    </xf>
    <xf numFmtId="0" fontId="2" fillId="0" borderId="65" xfId="0" applyFont="1" applyBorder="1" applyAlignment="1">
      <alignment horizontal="center" vertical="center"/>
    </xf>
    <xf numFmtId="0" fontId="0" fillId="31" borderId="33" xfId="0" applyFill="1" applyBorder="1" applyAlignment="1">
      <alignment horizontal="center" vertical="center"/>
    </xf>
    <xf numFmtId="0" fontId="0" fillId="31" borderId="88" xfId="0" applyFill="1" applyBorder="1" applyAlignment="1">
      <alignment horizontal="center" vertical="center"/>
    </xf>
    <xf numFmtId="0" fontId="0" fillId="31" borderId="61" xfId="0" applyFill="1" applyBorder="1" applyAlignment="1">
      <alignment horizontal="center" vertical="center"/>
    </xf>
    <xf numFmtId="0" fontId="0" fillId="31" borderId="65" xfId="0" applyFill="1" applyBorder="1" applyAlignment="1">
      <alignment horizontal="center" vertical="center"/>
    </xf>
    <xf numFmtId="0" fontId="0" fillId="31" borderId="50" xfId="0" applyFill="1" applyBorder="1" applyAlignment="1">
      <alignment horizontal="center" vertical="center"/>
    </xf>
    <xf numFmtId="0" fontId="3" fillId="25" borderId="0" xfId="0" applyFont="1" applyFill="1" applyAlignment="1">
      <alignment horizontal="center" vertical="center"/>
    </xf>
    <xf numFmtId="0" fontId="28" fillId="37" borderId="14" xfId="0" applyFont="1" applyFill="1" applyBorder="1" applyAlignment="1">
      <alignment horizontal="center" vertical="center" wrapText="1"/>
    </xf>
    <xf numFmtId="0" fontId="28" fillId="37" borderId="15" xfId="0" applyFont="1" applyFill="1" applyBorder="1" applyAlignment="1">
      <alignment horizontal="center" vertical="center" wrapText="1"/>
    </xf>
    <xf numFmtId="0" fontId="28" fillId="37" borderId="16" xfId="0" applyFont="1" applyFill="1" applyBorder="1" applyAlignment="1">
      <alignment horizontal="center" vertical="center" wrapText="1"/>
    </xf>
    <xf numFmtId="0" fontId="28" fillId="37" borderId="17" xfId="0" applyFont="1" applyFill="1" applyBorder="1" applyAlignment="1">
      <alignment horizontal="center" vertical="center" wrapText="1"/>
    </xf>
    <xf numFmtId="0" fontId="28" fillId="37" borderId="0" xfId="0" applyFont="1" applyFill="1" applyAlignment="1">
      <alignment horizontal="center" vertical="center" wrapText="1"/>
    </xf>
    <xf numFmtId="0" fontId="28" fillId="37" borderId="18" xfId="0" applyFont="1" applyFill="1" applyBorder="1" applyAlignment="1">
      <alignment horizontal="center" vertical="center" wrapText="1"/>
    </xf>
    <xf numFmtId="0" fontId="28" fillId="37" borderId="19" xfId="0" applyFont="1" applyFill="1" applyBorder="1" applyAlignment="1">
      <alignment horizontal="center" vertical="center" wrapText="1"/>
    </xf>
    <xf numFmtId="0" fontId="28" fillId="37" borderId="20" xfId="0" applyFont="1" applyFill="1" applyBorder="1" applyAlignment="1">
      <alignment horizontal="center" vertical="center" wrapText="1"/>
    </xf>
    <xf numFmtId="0" fontId="28" fillId="37" borderId="21" xfId="0" applyFont="1" applyFill="1" applyBorder="1" applyAlignment="1">
      <alignment horizontal="center" vertical="center" wrapText="1"/>
    </xf>
    <xf numFmtId="0" fontId="0" fillId="32" borderId="66" xfId="0" applyFill="1" applyBorder="1" applyAlignment="1">
      <alignment horizontal="center" vertical="center"/>
    </xf>
    <xf numFmtId="0" fontId="0" fillId="29" borderId="66" xfId="0" applyFill="1" applyBorder="1" applyAlignment="1">
      <alignment vertical="center"/>
    </xf>
    <xf numFmtId="0" fontId="0" fillId="0" borderId="65" xfId="0" applyBorder="1" applyAlignment="1">
      <alignment vertical="center"/>
    </xf>
    <xf numFmtId="0" fontId="0" fillId="31" borderId="27" xfId="0" applyFill="1" applyBorder="1" applyAlignment="1">
      <alignment horizontal="center" vertical="center" textRotation="255"/>
    </xf>
    <xf numFmtId="0" fontId="0" fillId="0" borderId="103" xfId="0" applyBorder="1" applyAlignment="1">
      <alignment vertical="center" textRotation="255"/>
    </xf>
    <xf numFmtId="0" fontId="29" fillId="30" borderId="66" xfId="0" applyFont="1" applyFill="1" applyBorder="1" applyAlignment="1">
      <alignment horizontal="center" vertical="center" textRotation="255"/>
    </xf>
    <xf numFmtId="0" fontId="29" fillId="0" borderId="61" xfId="0" applyFont="1" applyBorder="1" applyAlignment="1">
      <alignment horizontal="center" vertical="center" textRotation="255"/>
    </xf>
    <xf numFmtId="0" fontId="29" fillId="0" borderId="65" xfId="0" applyFont="1" applyBorder="1" applyAlignment="1">
      <alignment horizontal="center" vertical="center" textRotation="255"/>
    </xf>
    <xf numFmtId="0" fontId="30" fillId="29" borderId="19" xfId="0" applyFont="1" applyFill="1" applyBorder="1" applyAlignment="1">
      <alignment horizontal="center" vertical="center"/>
    </xf>
    <xf numFmtId="0" fontId="30" fillId="29" borderId="20" xfId="0" applyFont="1" applyFill="1" applyBorder="1" applyAlignment="1">
      <alignment horizontal="center" vertical="center"/>
    </xf>
    <xf numFmtId="0" fontId="30" fillId="29" borderId="29" xfId="0" applyFont="1" applyFill="1" applyBorder="1" applyAlignment="1">
      <alignment horizontal="center" vertical="center"/>
    </xf>
    <xf numFmtId="0" fontId="30" fillId="29" borderId="97" xfId="0" applyFont="1" applyFill="1" applyBorder="1" applyAlignment="1">
      <alignment horizontal="center" vertical="center"/>
    </xf>
    <xf numFmtId="0" fontId="0" fillId="35" borderId="91" xfId="0" applyFill="1" applyBorder="1" applyAlignment="1">
      <alignment horizontal="center" vertical="center" shrinkToFit="1"/>
    </xf>
    <xf numFmtId="0" fontId="0" fillId="35" borderId="74" xfId="0" applyFill="1" applyBorder="1" applyAlignment="1">
      <alignment horizontal="center" vertical="center" shrinkToFit="1"/>
    </xf>
    <xf numFmtId="0" fontId="0" fillId="32" borderId="13" xfId="0" applyFill="1" applyBorder="1" applyAlignment="1">
      <alignment horizontal="center" vertical="center"/>
    </xf>
    <xf numFmtId="0" fontId="0" fillId="32" borderId="19" xfId="0" applyFill="1" applyBorder="1" applyAlignment="1">
      <alignment horizontal="center" vertical="center"/>
    </xf>
    <xf numFmtId="0" fontId="0" fillId="32" borderId="20" xfId="0" applyFill="1" applyBorder="1" applyAlignment="1">
      <alignment horizontal="center" vertical="center"/>
    </xf>
    <xf numFmtId="0" fontId="0" fillId="32" borderId="21" xfId="0" applyFill="1" applyBorder="1" applyAlignment="1">
      <alignment horizontal="center" vertical="center"/>
    </xf>
    <xf numFmtId="0" fontId="0" fillId="35" borderId="35" xfId="0" applyFill="1" applyBorder="1" applyAlignment="1">
      <alignment horizontal="center" vertical="center"/>
    </xf>
    <xf numFmtId="0" fontId="0" fillId="35" borderId="63" xfId="0" applyFill="1" applyBorder="1" applyAlignment="1">
      <alignment horizontal="center" vertical="center" shrinkToFit="1"/>
    </xf>
    <xf numFmtId="0" fontId="0" fillId="35" borderId="89" xfId="0" applyFill="1" applyBorder="1" applyAlignment="1">
      <alignment horizontal="center" vertical="center" shrinkToFit="1"/>
    </xf>
    <xf numFmtId="0" fontId="0" fillId="0" borderId="88" xfId="0" applyBorder="1" applyAlignment="1">
      <alignment vertical="center"/>
    </xf>
    <xf numFmtId="0" fontId="0" fillId="30" borderId="66" xfId="0" applyFill="1" applyBorder="1" applyAlignment="1">
      <alignment horizontal="center" vertical="center"/>
    </xf>
    <xf numFmtId="0" fontId="30" fillId="34" borderId="27" xfId="0" applyFont="1" applyFill="1" applyBorder="1" applyAlignment="1">
      <alignment horizontal="center" vertical="center"/>
    </xf>
    <xf numFmtId="0" fontId="30" fillId="0" borderId="24" xfId="0" applyFont="1" applyBorder="1" applyAlignment="1">
      <alignment horizontal="center" vertical="center"/>
    </xf>
    <xf numFmtId="0" fontId="30" fillId="0" borderId="18" xfId="0" applyFont="1" applyBorder="1" applyAlignment="1">
      <alignment horizontal="center" vertical="center"/>
    </xf>
    <xf numFmtId="0" fontId="0" fillId="32" borderId="93" xfId="0" applyFill="1" applyBorder="1" applyAlignment="1">
      <alignment horizontal="center" vertical="center"/>
    </xf>
    <xf numFmtId="0" fontId="29" fillId="33" borderId="19" xfId="0" applyFont="1" applyFill="1" applyBorder="1" applyAlignment="1">
      <alignment horizontal="center" vertical="center"/>
    </xf>
    <xf numFmtId="0" fontId="29" fillId="33" borderId="20" xfId="0" applyFont="1" applyFill="1" applyBorder="1" applyAlignment="1">
      <alignment horizontal="center" vertical="center"/>
    </xf>
    <xf numFmtId="0" fontId="29" fillId="33" borderId="0" xfId="0" applyFont="1" applyFill="1" applyBorder="1" applyAlignment="1">
      <alignment horizontal="center" vertical="center"/>
    </xf>
    <xf numFmtId="0" fontId="2" fillId="31" borderId="61" xfId="0" applyFont="1" applyFill="1" applyBorder="1" applyAlignment="1">
      <alignment horizontal="center" vertical="center"/>
    </xf>
    <xf numFmtId="0" fontId="30" fillId="29" borderId="27" xfId="0" applyFont="1" applyFill="1" applyBorder="1" applyAlignment="1">
      <alignment horizontal="center" vertical="center"/>
    </xf>
    <xf numFmtId="0" fontId="30" fillId="29" borderId="24" xfId="0" applyFont="1" applyFill="1" applyBorder="1" applyAlignment="1">
      <alignment horizontal="center" vertical="center"/>
    </xf>
    <xf numFmtId="0" fontId="30" fillId="29" borderId="65" xfId="0" applyFont="1" applyFill="1" applyBorder="1" applyAlignment="1">
      <alignment horizontal="center" vertical="center"/>
    </xf>
    <xf numFmtId="0" fontId="29" fillId="33" borderId="93" xfId="0" applyFont="1" applyFill="1" applyBorder="1" applyAlignment="1">
      <alignment horizontal="center" vertical="center"/>
    </xf>
    <xf numFmtId="0" fontId="29" fillId="33" borderId="29" xfId="0" applyFont="1" applyFill="1" applyBorder="1" applyAlignment="1">
      <alignment horizontal="center" vertical="center"/>
    </xf>
    <xf numFmtId="0" fontId="29" fillId="33" borderId="97" xfId="0" applyFont="1" applyFill="1" applyBorder="1" applyAlignment="1">
      <alignment horizontal="center" vertical="center"/>
    </xf>
    <xf numFmtId="0" fontId="30" fillId="31" borderId="27" xfId="0" applyFont="1" applyFill="1" applyBorder="1" applyAlignment="1">
      <alignment horizontal="center" vertical="center"/>
    </xf>
    <xf numFmtId="0" fontId="0" fillId="31" borderId="24" xfId="0" applyFill="1" applyBorder="1" applyAlignment="1">
      <alignment horizontal="center" vertical="center"/>
    </xf>
    <xf numFmtId="0" fontId="2" fillId="0" borderId="0" xfId="0" applyFont="1" applyAlignment="1">
      <alignment horizontal="center"/>
    </xf>
    <xf numFmtId="0" fontId="32" fillId="38" borderId="0" xfId="0" applyFont="1" applyFill="1" applyAlignment="1">
      <alignment horizontal="center" vertical="center"/>
    </xf>
    <xf numFmtId="0" fontId="2" fillId="29" borderId="61" xfId="0" applyFont="1" applyFill="1" applyBorder="1" applyAlignment="1">
      <alignment horizontal="center" vertical="center"/>
    </xf>
    <xf numFmtId="0" fontId="2" fillId="30" borderId="61" xfId="0" applyFont="1" applyFill="1" applyBorder="1" applyAlignment="1">
      <alignment horizontal="center" vertical="center"/>
    </xf>
    <xf numFmtId="0" fontId="0" fillId="0" borderId="60" xfId="0" applyBorder="1" applyAlignment="1">
      <alignment horizontal="center" vertical="center"/>
    </xf>
    <xf numFmtId="0" fontId="0" fillId="0" borderId="68" xfId="0" applyBorder="1" applyAlignment="1">
      <alignment horizontal="center" vertical="center"/>
    </xf>
    <xf numFmtId="20" fontId="9" fillId="27" borderId="0" xfId="0" applyNumberFormat="1" applyFont="1" applyFill="1" applyAlignment="1">
      <alignment/>
    </xf>
    <xf numFmtId="0" fontId="4" fillId="27" borderId="0" xfId="0" applyFont="1" applyFill="1" applyAlignment="1">
      <alignment/>
    </xf>
    <xf numFmtId="0" fontId="0" fillId="27"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21</xdr:row>
      <xdr:rowOff>9525</xdr:rowOff>
    </xdr:from>
    <xdr:to>
      <xdr:col>45</xdr:col>
      <xdr:colOff>0</xdr:colOff>
      <xdr:row>24</xdr:row>
      <xdr:rowOff>38100</xdr:rowOff>
    </xdr:to>
    <xdr:sp>
      <xdr:nvSpPr>
        <xdr:cNvPr id="1" name="AutoShape 2"/>
        <xdr:cNvSpPr>
          <a:spLocks/>
        </xdr:cNvSpPr>
      </xdr:nvSpPr>
      <xdr:spPr>
        <a:xfrm>
          <a:off x="8058150" y="5210175"/>
          <a:ext cx="1790700" cy="771525"/>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40</xdr:col>
      <xdr:colOff>38100</xdr:colOff>
      <xdr:row>19</xdr:row>
      <xdr:rowOff>57150</xdr:rowOff>
    </xdr:from>
    <xdr:to>
      <xdr:col>48</xdr:col>
      <xdr:colOff>76200</xdr:colOff>
      <xdr:row>23</xdr:row>
      <xdr:rowOff>19050</xdr:rowOff>
    </xdr:to>
    <xdr:sp>
      <xdr:nvSpPr>
        <xdr:cNvPr id="2" name="Oval 3"/>
        <xdr:cNvSpPr>
          <a:spLocks/>
        </xdr:cNvSpPr>
      </xdr:nvSpPr>
      <xdr:spPr>
        <a:xfrm>
          <a:off x="8839200" y="4762500"/>
          <a:ext cx="1714500" cy="9525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49</xdr:col>
      <xdr:colOff>142875</xdr:colOff>
      <xdr:row>21</xdr:row>
      <xdr:rowOff>85725</xdr:rowOff>
    </xdr:from>
    <xdr:to>
      <xdr:col>59</xdr:col>
      <xdr:colOff>57150</xdr:colOff>
      <xdr:row>25</xdr:row>
      <xdr:rowOff>209550</xdr:rowOff>
    </xdr:to>
    <xdr:sp>
      <xdr:nvSpPr>
        <xdr:cNvPr id="3" name="AutoShape 1"/>
        <xdr:cNvSpPr>
          <a:spLocks/>
        </xdr:cNvSpPr>
      </xdr:nvSpPr>
      <xdr:spPr>
        <a:xfrm>
          <a:off x="10829925" y="5286375"/>
          <a:ext cx="2009775" cy="11144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L20" sqref="L20"/>
    </sheetView>
  </sheetViews>
  <sheetFormatPr defaultColWidth="9.00390625" defaultRowHeight="13.5"/>
  <cols>
    <col min="1" max="1" width="11.375" style="22" customWidth="1"/>
    <col min="2" max="2" width="10.00390625" style="22" customWidth="1"/>
    <col min="3" max="5" width="9.875" style="22" customWidth="1"/>
    <col min="6" max="8" width="9.00390625" style="22" customWidth="1"/>
    <col min="9" max="9" width="10.375" style="22" customWidth="1"/>
    <col min="10" max="10" width="11.50390625" style="23" customWidth="1"/>
    <col min="11" max="16384" width="9.00390625" style="22" customWidth="1"/>
  </cols>
  <sheetData>
    <row r="1" spans="1:11" ht="15" customHeight="1">
      <c r="A1" s="200" t="s">
        <v>217</v>
      </c>
      <c r="B1" s="201"/>
      <c r="C1" s="201"/>
      <c r="D1" s="201"/>
      <c r="E1" s="201"/>
      <c r="F1" s="201"/>
      <c r="G1" s="201"/>
      <c r="H1" s="201"/>
      <c r="I1" s="201"/>
      <c r="J1" s="201"/>
      <c r="K1" s="149"/>
    </row>
    <row r="2" ht="15" customHeight="1">
      <c r="A2" s="22" t="s">
        <v>0</v>
      </c>
    </row>
    <row r="3" spans="1:4" ht="15" customHeight="1">
      <c r="A3" s="144" t="s">
        <v>5</v>
      </c>
      <c r="B3" s="540">
        <v>45326</v>
      </c>
      <c r="C3" s="540"/>
      <c r="D3" s="186">
        <f>WEEKDAY(B3,1)</f>
        <v>1</v>
      </c>
    </row>
    <row r="4" spans="1:2" ht="15" customHeight="1">
      <c r="A4" s="22" t="s">
        <v>6</v>
      </c>
      <c r="B4" s="22" t="s">
        <v>18</v>
      </c>
    </row>
    <row r="5" spans="1:9" ht="15" customHeight="1">
      <c r="A5" s="22" t="s">
        <v>19</v>
      </c>
      <c r="B5" s="541" t="s">
        <v>246</v>
      </c>
      <c r="C5" s="542"/>
      <c r="D5" s="542"/>
      <c r="E5" s="542"/>
      <c r="F5" s="542"/>
      <c r="G5" s="542"/>
      <c r="H5" s="542"/>
      <c r="I5" s="181"/>
    </row>
    <row r="6" spans="1:11" s="144" customFormat="1" ht="15" customHeight="1">
      <c r="A6" s="144" t="s">
        <v>20</v>
      </c>
      <c r="B6" s="183" t="s">
        <v>241</v>
      </c>
      <c r="C6" s="25"/>
      <c r="D6" s="25"/>
      <c r="E6" s="25"/>
      <c r="F6" s="25"/>
      <c r="G6" s="25"/>
      <c r="H6" s="25"/>
      <c r="I6" s="25"/>
      <c r="J6"/>
      <c r="K6"/>
    </row>
    <row r="7" spans="2:11" s="144" customFormat="1" ht="15" customHeight="1">
      <c r="B7" s="183" t="s">
        <v>242</v>
      </c>
      <c r="C7" s="25"/>
      <c r="D7" s="25"/>
      <c r="E7" s="25"/>
      <c r="F7" s="25"/>
      <c r="G7" s="25"/>
      <c r="H7" s="25"/>
      <c r="I7" s="25"/>
      <c r="J7"/>
      <c r="K7"/>
    </row>
    <row r="8" spans="2:11" s="144" customFormat="1" ht="15" customHeight="1">
      <c r="B8" s="183" t="s">
        <v>247</v>
      </c>
      <c r="C8" s="25"/>
      <c r="D8" s="25"/>
      <c r="E8" s="25"/>
      <c r="F8" s="25"/>
      <c r="G8" s="25"/>
      <c r="H8" s="25"/>
      <c r="I8" s="25"/>
      <c r="J8"/>
      <c r="K8"/>
    </row>
    <row r="9" spans="2:11" s="144" customFormat="1" ht="15" customHeight="1">
      <c r="B9" s="183"/>
      <c r="C9" s="538" t="s">
        <v>243</v>
      </c>
      <c r="D9" s="183" t="s">
        <v>244</v>
      </c>
      <c r="E9" s="25"/>
      <c r="F9" s="539"/>
      <c r="G9" s="183"/>
      <c r="H9" s="183"/>
      <c r="I9" s="539"/>
      <c r="J9"/>
      <c r="K9"/>
    </row>
    <row r="10" spans="2:11" s="144" customFormat="1" ht="15" customHeight="1">
      <c r="B10" s="183" t="s">
        <v>248</v>
      </c>
      <c r="C10" s="538"/>
      <c r="D10" s="25"/>
      <c r="E10" s="539"/>
      <c r="F10" s="183"/>
      <c r="G10" s="25"/>
      <c r="H10" s="539"/>
      <c r="I10" s="539"/>
      <c r="J10"/>
      <c r="K10"/>
    </row>
    <row r="11" spans="2:11" s="144" customFormat="1" ht="15" customHeight="1">
      <c r="B11" s="183" t="s">
        <v>245</v>
      </c>
      <c r="C11" s="538"/>
      <c r="D11" s="25"/>
      <c r="E11" s="539"/>
      <c r="F11" s="183"/>
      <c r="G11" s="25"/>
      <c r="H11" s="539"/>
      <c r="I11" s="539"/>
      <c r="J11"/>
      <c r="K11"/>
    </row>
    <row r="12" spans="1:9" ht="15" customHeight="1">
      <c r="A12" s="22" t="s">
        <v>7</v>
      </c>
      <c r="B12" s="196" t="s">
        <v>278</v>
      </c>
      <c r="C12" s="181"/>
      <c r="D12" s="181"/>
      <c r="E12" s="181"/>
      <c r="F12" s="181"/>
      <c r="G12" s="181"/>
      <c r="H12" s="181"/>
      <c r="I12" s="181"/>
    </row>
    <row r="13" spans="2:9" ht="15" customHeight="1">
      <c r="B13" s="181" t="s">
        <v>46</v>
      </c>
      <c r="C13" s="181"/>
      <c r="D13" s="181"/>
      <c r="E13" s="181"/>
      <c r="F13" s="181"/>
      <c r="G13" s="181"/>
      <c r="H13" s="181"/>
      <c r="I13" s="181"/>
    </row>
    <row r="14" spans="1:11" s="144" customFormat="1" ht="15" customHeight="1">
      <c r="A14" s="144" t="s">
        <v>8</v>
      </c>
      <c r="B14" s="751">
        <v>0.3680555555555556</v>
      </c>
      <c r="C14" s="752" t="s">
        <v>4</v>
      </c>
      <c r="D14" s="752" t="s">
        <v>3</v>
      </c>
      <c r="E14" s="752"/>
      <c r="F14" s="751">
        <v>0.6743055555555556</v>
      </c>
      <c r="G14" s="183"/>
      <c r="H14" s="183"/>
      <c r="I14" s="183"/>
      <c r="J14" s="205"/>
      <c r="K14" s="183"/>
    </row>
    <row r="15" spans="1:11" ht="15" customHeight="1">
      <c r="A15" s="144" t="s">
        <v>21</v>
      </c>
      <c r="B15" s="181"/>
      <c r="C15" s="264" t="s">
        <v>281</v>
      </c>
      <c r="D15" s="753"/>
      <c r="E15" s="181" t="s">
        <v>11</v>
      </c>
      <c r="F15" s="250">
        <v>1000</v>
      </c>
      <c r="G15" s="196" t="s">
        <v>135</v>
      </c>
      <c r="H15" s="181"/>
      <c r="I15" s="181"/>
      <c r="J15" s="251"/>
      <c r="K15" s="181"/>
    </row>
    <row r="16" spans="1:11" ht="15" customHeight="1">
      <c r="A16" s="151" t="s">
        <v>122</v>
      </c>
      <c r="B16" s="183" t="s">
        <v>134</v>
      </c>
      <c r="C16" s="181"/>
      <c r="D16" s="181"/>
      <c r="E16" s="181"/>
      <c r="F16" s="181"/>
      <c r="G16" s="181"/>
      <c r="H16" s="181"/>
      <c r="I16" s="181"/>
      <c r="J16" s="251"/>
      <c r="K16" s="181"/>
    </row>
    <row r="17" spans="1:11" ht="15" customHeight="1">
      <c r="A17" s="144" t="s">
        <v>9</v>
      </c>
      <c r="B17" s="196" t="s">
        <v>204</v>
      </c>
      <c r="C17" s="181"/>
      <c r="D17" s="181"/>
      <c r="E17" s="181"/>
      <c r="F17" s="181"/>
      <c r="G17" s="181"/>
      <c r="H17" s="181"/>
      <c r="I17" s="181"/>
      <c r="J17" s="251"/>
      <c r="K17" s="181"/>
    </row>
    <row r="18" spans="2:11" ht="15" customHeight="1">
      <c r="B18" s="196" t="s">
        <v>205</v>
      </c>
      <c r="C18" s="181"/>
      <c r="D18" s="181"/>
      <c r="E18" s="181"/>
      <c r="F18" s="181"/>
      <c r="G18" s="181"/>
      <c r="H18" s="181"/>
      <c r="I18" s="181"/>
      <c r="J18" s="251"/>
      <c r="K18" s="181"/>
    </row>
    <row r="19" spans="2:11" ht="15" customHeight="1">
      <c r="B19" s="196" t="s">
        <v>279</v>
      </c>
      <c r="C19" s="181"/>
      <c r="D19" s="181"/>
      <c r="E19" s="181"/>
      <c r="F19" s="181"/>
      <c r="G19" s="181"/>
      <c r="H19" s="181"/>
      <c r="I19" s="181"/>
      <c r="J19" s="251"/>
      <c r="K19" s="181"/>
    </row>
    <row r="20" spans="1:11" ht="15" customHeight="1">
      <c r="A20" s="22" t="s">
        <v>1</v>
      </c>
      <c r="B20" s="25" t="s">
        <v>229</v>
      </c>
      <c r="C20" s="181"/>
      <c r="D20" s="181"/>
      <c r="E20" s="181"/>
      <c r="F20" s="181"/>
      <c r="G20" s="181"/>
      <c r="H20" s="181"/>
      <c r="I20" s="181"/>
      <c r="J20" s="251"/>
      <c r="K20" s="181"/>
    </row>
    <row r="21" spans="2:11" ht="15" customHeight="1">
      <c r="B21" s="25" t="s">
        <v>214</v>
      </c>
      <c r="C21" s="181"/>
      <c r="D21" s="181"/>
      <c r="E21" s="181"/>
      <c r="F21" s="181"/>
      <c r="G21" s="181"/>
      <c r="H21" s="181"/>
      <c r="I21" s="181"/>
      <c r="J21" s="251"/>
      <c r="K21" s="181"/>
    </row>
    <row r="22" spans="2:11" ht="15" customHeight="1">
      <c r="B22" s="181" t="s">
        <v>12</v>
      </c>
      <c r="C22" s="181"/>
      <c r="D22" s="181"/>
      <c r="E22" s="181"/>
      <c r="F22" s="181"/>
      <c r="G22" s="181"/>
      <c r="H22" s="181"/>
      <c r="I22" s="181"/>
      <c r="J22" s="251"/>
      <c r="K22" s="181"/>
    </row>
    <row r="23" ht="15" customHeight="1">
      <c r="B23" s="22" t="s">
        <v>13</v>
      </c>
    </row>
    <row r="24" ht="15" customHeight="1">
      <c r="B24" t="s">
        <v>120</v>
      </c>
    </row>
    <row r="25" ht="15" customHeight="1">
      <c r="B25" t="s">
        <v>123</v>
      </c>
    </row>
    <row r="26" ht="15" customHeight="1">
      <c r="B26" s="22" t="s">
        <v>2</v>
      </c>
    </row>
    <row r="27" ht="15" customHeight="1">
      <c r="B27" s="22" t="s">
        <v>14</v>
      </c>
    </row>
    <row r="28" ht="15" customHeight="1">
      <c r="B28" s="22" t="s">
        <v>15</v>
      </c>
    </row>
    <row r="29" ht="15" customHeight="1"/>
    <row r="30" spans="1:10" s="144" customFormat="1" ht="15" customHeight="1">
      <c r="A30" s="144" t="s">
        <v>121</v>
      </c>
      <c r="J30" s="145"/>
    </row>
    <row r="31" spans="1:10" s="144" customFormat="1" ht="15" customHeight="1">
      <c r="A31" s="146" t="s">
        <v>153</v>
      </c>
      <c r="B31" s="144" t="s">
        <v>132</v>
      </c>
      <c r="J31" s="145"/>
    </row>
    <row r="32" spans="1:10" s="144" customFormat="1" ht="15" customHeight="1">
      <c r="A32" s="146"/>
      <c r="B32" s="144" t="s">
        <v>154</v>
      </c>
      <c r="J32" s="145"/>
    </row>
    <row r="33" spans="2:10" s="149" customFormat="1" ht="15" customHeight="1">
      <c r="B33" s="144" t="s">
        <v>133</v>
      </c>
      <c r="J33" s="150"/>
    </row>
    <row r="34" spans="1:10" s="149" customFormat="1" ht="15" customHeight="1">
      <c r="A34" s="151"/>
      <c r="B34" s="144"/>
      <c r="J34" s="150"/>
    </row>
    <row r="35" spans="1:5" ht="15" customHeight="1">
      <c r="A35" s="175" t="s">
        <v>159</v>
      </c>
      <c r="B35" s="175"/>
      <c r="C35" s="175"/>
      <c r="D35" s="175"/>
      <c r="E35" s="175"/>
    </row>
    <row r="36" ht="15" customHeight="1">
      <c r="A36" s="149" t="s">
        <v>174</v>
      </c>
    </row>
    <row r="37" ht="15" customHeight="1">
      <c r="A37" s="22" t="s">
        <v>17</v>
      </c>
    </row>
    <row r="38" ht="15" customHeight="1">
      <c r="A38" s="22" t="s">
        <v>138</v>
      </c>
    </row>
    <row r="39" ht="15" customHeight="1">
      <c r="A39" s="22" t="s">
        <v>16</v>
      </c>
    </row>
  </sheetData>
  <sheetProtection/>
  <mergeCells count="2">
    <mergeCell ref="B3:C3"/>
    <mergeCell ref="B5:H5"/>
  </mergeCells>
  <printOptions/>
  <pageMargins left="0.3937007874015748" right="0"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32"/>
  <sheetViews>
    <sheetView zoomScale="75" zoomScaleNormal="75" zoomScalePageLayoutView="0" workbookViewId="0" topLeftCell="A1">
      <selection activeCell="AM9" sqref="AM9"/>
    </sheetView>
  </sheetViews>
  <sheetFormatPr defaultColWidth="9.00390625" defaultRowHeight="13.5"/>
  <cols>
    <col min="1" max="1" width="4.375" style="1" customWidth="1"/>
    <col min="2" max="2" width="4.375" style="2" customWidth="1"/>
    <col min="3" max="3" width="28.875" style="2" customWidth="1"/>
    <col min="4" max="4" width="14.875" style="2" bestFit="1" customWidth="1"/>
    <col min="5" max="13" width="8.125" style="2" customWidth="1"/>
    <col min="14" max="14" width="12.125" style="2" hidden="1" customWidth="1"/>
    <col min="15" max="15" width="1.00390625" style="2" customWidth="1"/>
    <col min="16" max="17" width="3.50390625" style="2" hidden="1" customWidth="1"/>
    <col min="18" max="18" width="26.00390625" style="2" hidden="1" customWidth="1"/>
    <col min="19" max="20" width="4.50390625" style="2" hidden="1" customWidth="1"/>
    <col min="21" max="21" width="5.25390625" style="2" hidden="1" customWidth="1"/>
    <col min="22" max="23" width="4.50390625" style="2" hidden="1" customWidth="1"/>
    <col min="24" max="24" width="5.50390625" style="2" hidden="1" customWidth="1"/>
    <col min="25" max="26" width="10.375" style="2" hidden="1" customWidth="1"/>
    <col min="27" max="27" width="8.00390625" style="2" hidden="1" customWidth="1"/>
    <col min="28" max="28" width="5.25390625" style="2" hidden="1" customWidth="1"/>
    <col min="29" max="29" width="10.50390625" style="2" hidden="1" customWidth="1"/>
    <col min="30" max="30" width="9.00390625" style="2" hidden="1" customWidth="1"/>
    <col min="31" max="31" width="10.375" style="2" hidden="1" customWidth="1"/>
    <col min="32" max="32" width="10.25390625" style="2" hidden="1" customWidth="1"/>
    <col min="33" max="33" width="5.50390625" style="2" hidden="1" customWidth="1"/>
    <col min="34" max="34" width="9.00390625" style="65" hidden="1" customWidth="1"/>
    <col min="35" max="16384" width="9.00390625" style="2" customWidth="1"/>
  </cols>
  <sheetData>
    <row r="1" spans="3:18" ht="23.25" customHeight="1">
      <c r="C1" s="187" t="s">
        <v>217</v>
      </c>
      <c r="R1" s="3" t="s">
        <v>66</v>
      </c>
    </row>
    <row r="2" ht="18" thickBot="1">
      <c r="C2" s="3" t="s">
        <v>66</v>
      </c>
    </row>
    <row r="3" spans="1:34" ht="19.5" customHeight="1">
      <c r="A3" s="61"/>
      <c r="B3" s="4"/>
      <c r="C3" s="546" t="s">
        <v>67</v>
      </c>
      <c r="D3" s="546" t="s">
        <v>68</v>
      </c>
      <c r="E3" s="543" t="s">
        <v>69</v>
      </c>
      <c r="F3" s="544"/>
      <c r="G3" s="545"/>
      <c r="H3" s="543" t="s">
        <v>70</v>
      </c>
      <c r="I3" s="544"/>
      <c r="J3" s="545"/>
      <c r="K3" s="543" t="s">
        <v>71</v>
      </c>
      <c r="L3" s="544"/>
      <c r="M3" s="545"/>
      <c r="N3" s="164" t="s">
        <v>72</v>
      </c>
      <c r="P3" s="66"/>
      <c r="Q3" s="67"/>
      <c r="R3" s="68" t="s">
        <v>103</v>
      </c>
      <c r="S3" s="550" t="s">
        <v>69</v>
      </c>
      <c r="T3" s="551"/>
      <c r="U3" s="552"/>
      <c r="V3" s="550" t="s">
        <v>70</v>
      </c>
      <c r="W3" s="551"/>
      <c r="X3" s="551"/>
      <c r="Y3" s="70" t="s">
        <v>104</v>
      </c>
      <c r="Z3" s="69" t="s">
        <v>105</v>
      </c>
      <c r="AA3" s="70" t="s">
        <v>106</v>
      </c>
      <c r="AB3" s="550" t="s">
        <v>124</v>
      </c>
      <c r="AC3" s="552"/>
      <c r="AD3" s="71" t="s">
        <v>107</v>
      </c>
      <c r="AE3" s="553" t="s">
        <v>108</v>
      </c>
      <c r="AF3" s="548" t="s">
        <v>109</v>
      </c>
      <c r="AG3" s="72" t="s">
        <v>110</v>
      </c>
      <c r="AH3" s="73" t="s">
        <v>110</v>
      </c>
    </row>
    <row r="4" spans="1:34" ht="19.5" customHeight="1" thickBot="1">
      <c r="A4" s="174"/>
      <c r="B4" s="6"/>
      <c r="C4" s="547"/>
      <c r="D4" s="547"/>
      <c r="E4" s="7" t="s">
        <v>73</v>
      </c>
      <c r="F4" s="7" t="s">
        <v>74</v>
      </c>
      <c r="G4" s="7" t="s">
        <v>75</v>
      </c>
      <c r="H4" s="7" t="s">
        <v>73</v>
      </c>
      <c r="I4" s="7" t="s">
        <v>74</v>
      </c>
      <c r="J4" s="7" t="s">
        <v>75</v>
      </c>
      <c r="K4" s="7" t="s">
        <v>73</v>
      </c>
      <c r="L4" s="7" t="s">
        <v>74</v>
      </c>
      <c r="M4" s="7" t="s">
        <v>75</v>
      </c>
      <c r="N4" s="7" t="s">
        <v>76</v>
      </c>
      <c r="P4" s="74"/>
      <c r="Q4" s="75"/>
      <c r="R4" s="76"/>
      <c r="S4" s="77" t="s">
        <v>73</v>
      </c>
      <c r="T4" s="78" t="s">
        <v>74</v>
      </c>
      <c r="U4" s="79" t="s">
        <v>111</v>
      </c>
      <c r="V4" s="80" t="s">
        <v>73</v>
      </c>
      <c r="W4" s="78" t="s">
        <v>74</v>
      </c>
      <c r="X4" s="78" t="s">
        <v>111</v>
      </c>
      <c r="Y4" s="79" t="s">
        <v>112</v>
      </c>
      <c r="Z4" s="81" t="s">
        <v>113</v>
      </c>
      <c r="AA4" s="79" t="s">
        <v>112</v>
      </c>
      <c r="AB4" s="77" t="s">
        <v>76</v>
      </c>
      <c r="AC4" s="79" t="s">
        <v>112</v>
      </c>
      <c r="AD4" s="82" t="s">
        <v>114</v>
      </c>
      <c r="AE4" s="554"/>
      <c r="AF4" s="549"/>
      <c r="AG4" s="83" t="s">
        <v>115</v>
      </c>
      <c r="AH4" s="84" t="s">
        <v>116</v>
      </c>
    </row>
    <row r="5" spans="1:34" ht="19.5" customHeight="1">
      <c r="A5" s="188" t="s">
        <v>139</v>
      </c>
      <c r="B5" s="257">
        <v>1</v>
      </c>
      <c r="C5" s="152" t="s">
        <v>125</v>
      </c>
      <c r="D5" s="152" t="s">
        <v>162</v>
      </c>
      <c r="E5" s="178">
        <v>19</v>
      </c>
      <c r="F5" s="178">
        <v>15</v>
      </c>
      <c r="G5" s="178">
        <f>F5+E5</f>
        <v>34</v>
      </c>
      <c r="H5" s="178">
        <v>47</v>
      </c>
      <c r="I5" s="178">
        <v>41</v>
      </c>
      <c r="J5" s="178">
        <f aca="true" t="shared" si="0" ref="J5:J17">H5+I5</f>
        <v>88</v>
      </c>
      <c r="K5" s="178">
        <v>0</v>
      </c>
      <c r="L5" s="178">
        <v>0</v>
      </c>
      <c r="M5" s="178">
        <v>0</v>
      </c>
      <c r="N5" s="178">
        <v>31</v>
      </c>
      <c r="O5" s="147"/>
      <c r="P5" s="85"/>
      <c r="Q5" s="86">
        <f aca="true" t="shared" si="1" ref="Q5:R25">B5</f>
        <v>1</v>
      </c>
      <c r="R5" s="5" t="str">
        <f t="shared" si="1"/>
        <v>エリエールスポーツクラブ</v>
      </c>
      <c r="S5" s="87">
        <f aca="true" t="shared" si="2" ref="S5:T30">E5</f>
        <v>19</v>
      </c>
      <c r="T5" s="87">
        <f t="shared" si="2"/>
        <v>15</v>
      </c>
      <c r="U5" s="88">
        <f aca="true" t="shared" si="3" ref="U5:U30">S5+T5</f>
        <v>34</v>
      </c>
      <c r="V5" s="89">
        <f aca="true" t="shared" si="4" ref="V5:W30">H5</f>
        <v>47</v>
      </c>
      <c r="W5" s="89">
        <f t="shared" si="4"/>
        <v>41</v>
      </c>
      <c r="X5" s="90">
        <f aca="true" t="shared" si="5" ref="X5:X30">V5+W5</f>
        <v>88</v>
      </c>
      <c r="Y5" s="91">
        <f aca="true" t="shared" si="6" ref="Y5:Y30">X5*1000</f>
        <v>88000</v>
      </c>
      <c r="Z5" s="92">
        <f>(K5+L5)</f>
        <v>0</v>
      </c>
      <c r="AA5" s="93">
        <f aca="true" t="shared" si="7" ref="AA5:AA26">Z5*2000</f>
        <v>0</v>
      </c>
      <c r="AB5" s="94">
        <f aca="true" t="shared" si="8" ref="AB5:AB28">N5</f>
        <v>31</v>
      </c>
      <c r="AC5" s="93">
        <f aca="true" t="shared" si="9" ref="AC5:AC28">AB5*500</f>
        <v>15500</v>
      </c>
      <c r="AD5" s="95">
        <v>3000</v>
      </c>
      <c r="AE5" s="96">
        <f>IF(G5=0,0,Y5+AA5+AC5+AD5)</f>
        <v>106500</v>
      </c>
      <c r="AF5" s="96" t="s">
        <v>98</v>
      </c>
      <c r="AG5" s="97"/>
      <c r="AH5" s="98"/>
    </row>
    <row r="6" spans="1:34" ht="19.5" customHeight="1">
      <c r="A6" s="189" t="s">
        <v>140</v>
      </c>
      <c r="B6" s="257">
        <v>2</v>
      </c>
      <c r="C6" s="152" t="s">
        <v>77</v>
      </c>
      <c r="D6" s="152" t="s">
        <v>78</v>
      </c>
      <c r="E6" s="178">
        <v>25</v>
      </c>
      <c r="F6" s="178">
        <v>25</v>
      </c>
      <c r="G6" s="178">
        <f aca="true" t="shared" si="10" ref="G6:G30">E6+F6</f>
        <v>50</v>
      </c>
      <c r="H6" s="178">
        <v>63</v>
      </c>
      <c r="I6" s="178">
        <v>67</v>
      </c>
      <c r="J6" s="178">
        <f t="shared" si="0"/>
        <v>130</v>
      </c>
      <c r="K6" s="178">
        <v>0</v>
      </c>
      <c r="L6" s="178">
        <v>0</v>
      </c>
      <c r="M6" s="178">
        <v>0</v>
      </c>
      <c r="N6" s="178">
        <v>20</v>
      </c>
      <c r="O6" s="147"/>
      <c r="P6" s="85" t="s">
        <v>117</v>
      </c>
      <c r="Q6" s="86">
        <f t="shared" si="1"/>
        <v>2</v>
      </c>
      <c r="R6" s="5" t="str">
        <f t="shared" si="1"/>
        <v>ファイブテン新居浜</v>
      </c>
      <c r="S6" s="87">
        <f t="shared" si="2"/>
        <v>25</v>
      </c>
      <c r="T6" s="87">
        <f t="shared" si="2"/>
        <v>25</v>
      </c>
      <c r="U6" s="88">
        <f>S6+T6</f>
        <v>50</v>
      </c>
      <c r="V6" s="89">
        <f t="shared" si="4"/>
        <v>63</v>
      </c>
      <c r="W6" s="89">
        <f t="shared" si="4"/>
        <v>67</v>
      </c>
      <c r="X6" s="90">
        <f>V6+W6</f>
        <v>130</v>
      </c>
      <c r="Y6" s="91">
        <f t="shared" si="6"/>
        <v>130000</v>
      </c>
      <c r="Z6" s="92">
        <f>(K6+L6)</f>
        <v>0</v>
      </c>
      <c r="AA6" s="93">
        <f t="shared" si="7"/>
        <v>0</v>
      </c>
      <c r="AB6" s="94">
        <f>N6</f>
        <v>20</v>
      </c>
      <c r="AC6" s="93">
        <f t="shared" si="9"/>
        <v>10000</v>
      </c>
      <c r="AD6" s="95">
        <v>3000</v>
      </c>
      <c r="AE6" s="96">
        <f>IF(G6=0,0,Y6+AA6+AC6+AD6)</f>
        <v>143000</v>
      </c>
      <c r="AF6" s="96" t="s">
        <v>127</v>
      </c>
      <c r="AG6" s="97"/>
      <c r="AH6" s="98"/>
    </row>
    <row r="7" spans="1:34" ht="19.5" customHeight="1">
      <c r="A7" s="190"/>
      <c r="B7" s="257">
        <v>3</v>
      </c>
      <c r="C7" s="152" t="s">
        <v>128</v>
      </c>
      <c r="D7" s="152" t="s">
        <v>128</v>
      </c>
      <c r="E7" s="178">
        <v>13</v>
      </c>
      <c r="F7" s="178">
        <v>12</v>
      </c>
      <c r="G7" s="178">
        <f t="shared" si="10"/>
        <v>25</v>
      </c>
      <c r="H7" s="178">
        <v>34</v>
      </c>
      <c r="I7" s="178">
        <v>33</v>
      </c>
      <c r="J7" s="178">
        <f t="shared" si="0"/>
        <v>67</v>
      </c>
      <c r="K7" s="178">
        <v>0</v>
      </c>
      <c r="L7" s="178">
        <v>0</v>
      </c>
      <c r="M7" s="178">
        <f>L7+K7</f>
        <v>0</v>
      </c>
      <c r="N7" s="178">
        <v>18</v>
      </c>
      <c r="O7" s="147"/>
      <c r="P7" s="85" t="s">
        <v>117</v>
      </c>
      <c r="Q7" s="86">
        <f t="shared" si="1"/>
        <v>3</v>
      </c>
      <c r="R7" s="5" t="str">
        <f t="shared" si="1"/>
        <v>ファイブテン東予</v>
      </c>
      <c r="S7" s="87">
        <f t="shared" si="2"/>
        <v>13</v>
      </c>
      <c r="T7" s="87">
        <f t="shared" si="2"/>
        <v>12</v>
      </c>
      <c r="U7" s="88">
        <f>S7+T7</f>
        <v>25</v>
      </c>
      <c r="V7" s="89">
        <f t="shared" si="4"/>
        <v>34</v>
      </c>
      <c r="W7" s="89">
        <f t="shared" si="4"/>
        <v>33</v>
      </c>
      <c r="X7" s="90">
        <f>V7+W7</f>
        <v>67</v>
      </c>
      <c r="Y7" s="91">
        <f t="shared" si="6"/>
        <v>67000</v>
      </c>
      <c r="Z7" s="92">
        <f>(K7+L7)</f>
        <v>0</v>
      </c>
      <c r="AA7" s="93">
        <f t="shared" si="7"/>
        <v>0</v>
      </c>
      <c r="AB7" s="94">
        <f>N7</f>
        <v>18</v>
      </c>
      <c r="AC7" s="93">
        <f t="shared" si="9"/>
        <v>9000</v>
      </c>
      <c r="AD7" s="95">
        <v>3000</v>
      </c>
      <c r="AE7" s="96">
        <f>IF(G7=0,0,Y7+AA7+AC7+AD7)</f>
        <v>79000</v>
      </c>
      <c r="AF7" s="96" t="s">
        <v>97</v>
      </c>
      <c r="AG7" s="97"/>
      <c r="AH7" s="98"/>
    </row>
    <row r="8" spans="1:34" ht="19.5" customHeight="1" thickBot="1">
      <c r="A8" s="189" t="s">
        <v>137</v>
      </c>
      <c r="B8" s="257">
        <v>4</v>
      </c>
      <c r="C8" s="258" t="s">
        <v>79</v>
      </c>
      <c r="D8" s="152" t="s">
        <v>227</v>
      </c>
      <c r="E8" s="178">
        <v>12</v>
      </c>
      <c r="F8" s="178">
        <v>14</v>
      </c>
      <c r="G8" s="178">
        <f t="shared" si="10"/>
        <v>26</v>
      </c>
      <c r="H8" s="178">
        <v>29</v>
      </c>
      <c r="I8" s="178">
        <v>40</v>
      </c>
      <c r="J8" s="178">
        <f t="shared" si="0"/>
        <v>69</v>
      </c>
      <c r="K8" s="178">
        <v>0</v>
      </c>
      <c r="L8" s="178">
        <v>0</v>
      </c>
      <c r="M8" s="178">
        <f>L8+K8</f>
        <v>0</v>
      </c>
      <c r="N8" s="178">
        <v>19</v>
      </c>
      <c r="O8" s="147"/>
      <c r="P8" s="74"/>
      <c r="Q8" s="99">
        <f t="shared" si="1"/>
        <v>4</v>
      </c>
      <c r="R8" s="100" t="str">
        <f t="shared" si="1"/>
        <v>マコトスイミングクラブ双葉</v>
      </c>
      <c r="S8" s="101">
        <f t="shared" si="2"/>
        <v>12</v>
      </c>
      <c r="T8" s="101">
        <f t="shared" si="2"/>
        <v>14</v>
      </c>
      <c r="U8" s="102">
        <f t="shared" si="3"/>
        <v>26</v>
      </c>
      <c r="V8" s="103">
        <f t="shared" si="4"/>
        <v>29</v>
      </c>
      <c r="W8" s="103">
        <f t="shared" si="4"/>
        <v>40</v>
      </c>
      <c r="X8" s="104">
        <f t="shared" si="5"/>
        <v>69</v>
      </c>
      <c r="Y8" s="105">
        <f t="shared" si="6"/>
        <v>69000</v>
      </c>
      <c r="Z8" s="106">
        <f>(K8+L8)</f>
        <v>0</v>
      </c>
      <c r="AA8" s="107">
        <f t="shared" si="7"/>
        <v>0</v>
      </c>
      <c r="AB8" s="108">
        <f t="shared" si="8"/>
        <v>19</v>
      </c>
      <c r="AC8" s="107">
        <f t="shared" si="9"/>
        <v>9500</v>
      </c>
      <c r="AD8" s="109"/>
      <c r="AE8" s="110">
        <f>IF(G8=0,0,Y8+AA8+AC8+AD8)</f>
        <v>78500</v>
      </c>
      <c r="AF8" s="110" t="s">
        <v>118</v>
      </c>
      <c r="AG8" s="111"/>
      <c r="AH8" s="112"/>
    </row>
    <row r="9" spans="1:34" ht="19.5" customHeight="1">
      <c r="A9" s="190"/>
      <c r="B9" s="257">
        <v>5</v>
      </c>
      <c r="C9" s="258" t="s">
        <v>155</v>
      </c>
      <c r="D9" s="152" t="s">
        <v>226</v>
      </c>
      <c r="E9" s="178">
        <v>8</v>
      </c>
      <c r="F9" s="178">
        <v>9</v>
      </c>
      <c r="G9" s="178">
        <f t="shared" si="10"/>
        <v>17</v>
      </c>
      <c r="H9" s="178">
        <v>18</v>
      </c>
      <c r="I9" s="178">
        <v>23</v>
      </c>
      <c r="J9" s="178">
        <f t="shared" si="0"/>
        <v>41</v>
      </c>
      <c r="K9" s="178">
        <v>0</v>
      </c>
      <c r="L9" s="178">
        <v>0</v>
      </c>
      <c r="M9" s="178">
        <v>0</v>
      </c>
      <c r="N9" s="178">
        <v>15</v>
      </c>
      <c r="O9" s="147"/>
      <c r="P9" s="85"/>
      <c r="Q9" s="99"/>
      <c r="R9" s="153" t="str">
        <f t="shared" si="1"/>
        <v>瀬戸内温泉スイミング</v>
      </c>
      <c r="S9" s="154">
        <f t="shared" si="2"/>
        <v>8</v>
      </c>
      <c r="T9" s="154">
        <f t="shared" si="2"/>
        <v>9</v>
      </c>
      <c r="U9" s="155">
        <f t="shared" si="3"/>
        <v>17</v>
      </c>
      <c r="V9" s="156">
        <f t="shared" si="4"/>
        <v>18</v>
      </c>
      <c r="W9" s="156">
        <f t="shared" si="4"/>
        <v>23</v>
      </c>
      <c r="X9" s="116">
        <f t="shared" si="5"/>
        <v>41</v>
      </c>
      <c r="Y9" s="117">
        <f t="shared" si="6"/>
        <v>41000</v>
      </c>
      <c r="Z9" s="157"/>
      <c r="AA9" s="118"/>
      <c r="AB9" s="158">
        <f t="shared" si="8"/>
        <v>15</v>
      </c>
      <c r="AC9" s="118">
        <f t="shared" si="9"/>
        <v>7500</v>
      </c>
      <c r="AD9" s="122"/>
      <c r="AE9" s="119"/>
      <c r="AF9" s="119"/>
      <c r="AG9" s="120"/>
      <c r="AH9" s="121"/>
    </row>
    <row r="10" spans="1:34" ht="19.5" customHeight="1">
      <c r="A10" s="194" t="s">
        <v>141</v>
      </c>
      <c r="B10" s="257">
        <v>6</v>
      </c>
      <c r="C10" s="258" t="s">
        <v>198</v>
      </c>
      <c r="D10" s="152" t="s">
        <v>200</v>
      </c>
      <c r="E10" s="178">
        <v>2</v>
      </c>
      <c r="F10" s="178">
        <v>2</v>
      </c>
      <c r="G10" s="178">
        <f t="shared" si="10"/>
        <v>4</v>
      </c>
      <c r="H10" s="178">
        <v>4</v>
      </c>
      <c r="I10" s="178">
        <v>6</v>
      </c>
      <c r="J10" s="178">
        <f t="shared" si="0"/>
        <v>10</v>
      </c>
      <c r="K10" s="178">
        <v>0</v>
      </c>
      <c r="L10" s="178">
        <v>0</v>
      </c>
      <c r="M10" s="178">
        <f>L10+K10</f>
        <v>0</v>
      </c>
      <c r="N10" s="178">
        <v>1</v>
      </c>
      <c r="O10" s="147"/>
      <c r="P10" s="85"/>
      <c r="Q10" s="99"/>
      <c r="R10" s="153" t="str">
        <f t="shared" si="1"/>
        <v>しまなみスポーツクラブ</v>
      </c>
      <c r="S10" s="154">
        <f t="shared" si="2"/>
        <v>2</v>
      </c>
      <c r="T10" s="154">
        <f t="shared" si="2"/>
        <v>2</v>
      </c>
      <c r="U10" s="155">
        <f t="shared" si="3"/>
        <v>4</v>
      </c>
      <c r="V10" s="156">
        <f t="shared" si="4"/>
        <v>4</v>
      </c>
      <c r="W10" s="156">
        <f t="shared" si="4"/>
        <v>6</v>
      </c>
      <c r="X10" s="116">
        <f t="shared" si="5"/>
        <v>10</v>
      </c>
      <c r="Y10" s="117">
        <f t="shared" si="6"/>
        <v>10000</v>
      </c>
      <c r="Z10" s="157"/>
      <c r="AA10" s="118"/>
      <c r="AB10" s="158">
        <f t="shared" si="8"/>
        <v>1</v>
      </c>
      <c r="AC10" s="118">
        <f t="shared" si="9"/>
        <v>500</v>
      </c>
      <c r="AD10" s="122"/>
      <c r="AE10" s="119"/>
      <c r="AF10" s="119"/>
      <c r="AG10" s="120"/>
      <c r="AH10" s="121"/>
    </row>
    <row r="11" spans="1:34" ht="19.5" customHeight="1" thickBot="1">
      <c r="A11" s="191"/>
      <c r="B11" s="257">
        <v>7</v>
      </c>
      <c r="C11" s="258" t="s">
        <v>156</v>
      </c>
      <c r="D11" s="152" t="s">
        <v>157</v>
      </c>
      <c r="E11" s="178">
        <v>10</v>
      </c>
      <c r="F11" s="178">
        <v>12</v>
      </c>
      <c r="G11" s="178">
        <f t="shared" si="10"/>
        <v>22</v>
      </c>
      <c r="H11" s="178">
        <v>25</v>
      </c>
      <c r="I11" s="178">
        <v>26</v>
      </c>
      <c r="J11" s="178">
        <f t="shared" si="0"/>
        <v>51</v>
      </c>
      <c r="K11" s="178">
        <v>0</v>
      </c>
      <c r="L11" s="178">
        <v>0</v>
      </c>
      <c r="M11" s="178">
        <f>L11+K11</f>
        <v>0</v>
      </c>
      <c r="N11" s="178">
        <v>21</v>
      </c>
      <c r="O11" s="147"/>
      <c r="P11" s="85"/>
      <c r="Q11" s="99"/>
      <c r="R11" s="153" t="str">
        <f t="shared" si="1"/>
        <v>西条スイミングスクール</v>
      </c>
      <c r="S11" s="154">
        <f t="shared" si="2"/>
        <v>10</v>
      </c>
      <c r="T11" s="154">
        <f t="shared" si="2"/>
        <v>12</v>
      </c>
      <c r="U11" s="155">
        <f t="shared" si="3"/>
        <v>22</v>
      </c>
      <c r="V11" s="156">
        <f t="shared" si="4"/>
        <v>25</v>
      </c>
      <c r="W11" s="156">
        <f t="shared" si="4"/>
        <v>26</v>
      </c>
      <c r="X11" s="116">
        <f t="shared" si="5"/>
        <v>51</v>
      </c>
      <c r="Y11" s="117">
        <f t="shared" si="6"/>
        <v>51000</v>
      </c>
      <c r="Z11" s="157"/>
      <c r="AA11" s="118"/>
      <c r="AB11" s="158">
        <f t="shared" si="8"/>
        <v>21</v>
      </c>
      <c r="AC11" s="118">
        <f t="shared" si="9"/>
        <v>10500</v>
      </c>
      <c r="AD11" s="122"/>
      <c r="AE11" s="119"/>
      <c r="AF11" s="119"/>
      <c r="AG11" s="120"/>
      <c r="AH11" s="121"/>
    </row>
    <row r="12" spans="1:34" ht="19.5" customHeight="1">
      <c r="A12" s="192" t="s">
        <v>137</v>
      </c>
      <c r="B12" s="257">
        <v>8</v>
      </c>
      <c r="C12" s="152" t="s">
        <v>92</v>
      </c>
      <c r="D12" s="152" t="s">
        <v>92</v>
      </c>
      <c r="E12" s="178">
        <v>13</v>
      </c>
      <c r="F12" s="178">
        <v>17</v>
      </c>
      <c r="G12" s="178">
        <f>F12+E12</f>
        <v>30</v>
      </c>
      <c r="H12" s="178">
        <v>29</v>
      </c>
      <c r="I12" s="178">
        <v>38</v>
      </c>
      <c r="J12" s="178">
        <f t="shared" si="0"/>
        <v>67</v>
      </c>
      <c r="K12" s="178">
        <v>0</v>
      </c>
      <c r="L12" s="178">
        <v>0</v>
      </c>
      <c r="M12" s="178">
        <f>K12+L12</f>
        <v>0</v>
      </c>
      <c r="N12" s="178">
        <v>24</v>
      </c>
      <c r="O12" s="147"/>
      <c r="P12" s="85"/>
      <c r="Q12" s="113">
        <f t="shared" si="1"/>
        <v>8</v>
      </c>
      <c r="R12" s="5" t="str">
        <f t="shared" si="1"/>
        <v>五百木ＳＣ</v>
      </c>
      <c r="S12" s="87">
        <f t="shared" si="2"/>
        <v>13</v>
      </c>
      <c r="T12" s="87">
        <f t="shared" si="2"/>
        <v>17</v>
      </c>
      <c r="U12" s="88">
        <f>S12+T12</f>
        <v>30</v>
      </c>
      <c r="V12" s="89">
        <f t="shared" si="4"/>
        <v>29</v>
      </c>
      <c r="W12" s="89">
        <f t="shared" si="4"/>
        <v>38</v>
      </c>
      <c r="X12" s="90">
        <f>V12+W12</f>
        <v>67</v>
      </c>
      <c r="Y12" s="91">
        <f t="shared" si="6"/>
        <v>67000</v>
      </c>
      <c r="Z12" s="92">
        <f aca="true" t="shared" si="11" ref="Z12:Z21">(K12+L12)</f>
        <v>0</v>
      </c>
      <c r="AA12" s="93">
        <f t="shared" si="7"/>
        <v>0</v>
      </c>
      <c r="AB12" s="94">
        <f>N12</f>
        <v>24</v>
      </c>
      <c r="AC12" s="93">
        <f t="shared" si="9"/>
        <v>12000</v>
      </c>
      <c r="AD12" s="95">
        <v>0</v>
      </c>
      <c r="AE12" s="96">
        <f aca="true" t="shared" si="12" ref="AE12:AE17">IF(G12=0,0,Y12+AA12+AC12+AD12)</f>
        <v>79000</v>
      </c>
      <c r="AF12" s="96" t="s">
        <v>102</v>
      </c>
      <c r="AG12" s="97"/>
      <c r="AH12" s="98"/>
    </row>
    <row r="13" spans="1:34" ht="19.5" customHeight="1">
      <c r="A13" s="191" t="s">
        <v>142</v>
      </c>
      <c r="B13" s="257">
        <v>9</v>
      </c>
      <c r="C13" s="152" t="s">
        <v>221</v>
      </c>
      <c r="D13" s="152" t="s">
        <v>222</v>
      </c>
      <c r="E13" s="178">
        <v>11</v>
      </c>
      <c r="F13" s="178">
        <v>12</v>
      </c>
      <c r="G13" s="178">
        <f t="shared" si="10"/>
        <v>23</v>
      </c>
      <c r="H13" s="178">
        <v>19</v>
      </c>
      <c r="I13" s="178">
        <v>26</v>
      </c>
      <c r="J13" s="178">
        <f t="shared" si="0"/>
        <v>45</v>
      </c>
      <c r="K13" s="178">
        <v>0</v>
      </c>
      <c r="L13" s="178">
        <v>0</v>
      </c>
      <c r="M13" s="178">
        <f aca="true" t="shared" si="13" ref="M13:M21">L13+K13</f>
        <v>0</v>
      </c>
      <c r="N13" s="178">
        <v>10</v>
      </c>
      <c r="O13" s="147"/>
      <c r="P13" s="85"/>
      <c r="Q13" s="86">
        <f t="shared" si="1"/>
        <v>9</v>
      </c>
      <c r="R13" s="5" t="str">
        <f t="shared" si="1"/>
        <v>石原スポーツクラブ山越</v>
      </c>
      <c r="S13" s="87">
        <f t="shared" si="2"/>
        <v>11</v>
      </c>
      <c r="T13" s="87">
        <f t="shared" si="2"/>
        <v>12</v>
      </c>
      <c r="U13" s="88">
        <f>S13+T13</f>
        <v>23</v>
      </c>
      <c r="V13" s="89">
        <f t="shared" si="4"/>
        <v>19</v>
      </c>
      <c r="W13" s="89">
        <f t="shared" si="4"/>
        <v>26</v>
      </c>
      <c r="X13" s="90">
        <f>V13+W13</f>
        <v>45</v>
      </c>
      <c r="Y13" s="91">
        <f>X13*1000</f>
        <v>45000</v>
      </c>
      <c r="Z13" s="92">
        <f t="shared" si="11"/>
        <v>0</v>
      </c>
      <c r="AA13" s="93">
        <f>Z13*2000</f>
        <v>0</v>
      </c>
      <c r="AB13" s="94">
        <f>N13</f>
        <v>10</v>
      </c>
      <c r="AC13" s="93">
        <f>AB13*500</f>
        <v>5000</v>
      </c>
      <c r="AD13" s="95">
        <v>3000</v>
      </c>
      <c r="AE13" s="96">
        <f t="shared" si="12"/>
        <v>53000</v>
      </c>
      <c r="AF13" s="96" t="s">
        <v>129</v>
      </c>
      <c r="AG13" s="97"/>
      <c r="AH13" s="98"/>
    </row>
    <row r="14" spans="1:34" ht="19.5" customHeight="1">
      <c r="A14" s="191"/>
      <c r="B14" s="257">
        <v>10</v>
      </c>
      <c r="C14" s="152" t="s">
        <v>144</v>
      </c>
      <c r="D14" s="152" t="s">
        <v>136</v>
      </c>
      <c r="E14" s="178">
        <v>23</v>
      </c>
      <c r="F14" s="178">
        <v>21</v>
      </c>
      <c r="G14" s="178">
        <f t="shared" si="10"/>
        <v>44</v>
      </c>
      <c r="H14" s="178">
        <v>56</v>
      </c>
      <c r="I14" s="178">
        <v>56</v>
      </c>
      <c r="J14" s="178">
        <f t="shared" si="0"/>
        <v>112</v>
      </c>
      <c r="K14" s="178">
        <v>2</v>
      </c>
      <c r="L14" s="178">
        <v>2</v>
      </c>
      <c r="M14" s="178">
        <f t="shared" si="13"/>
        <v>4</v>
      </c>
      <c r="N14" s="178">
        <v>32</v>
      </c>
      <c r="O14" s="147"/>
      <c r="P14" s="85"/>
      <c r="Q14" s="86">
        <f t="shared" si="1"/>
        <v>10</v>
      </c>
      <c r="R14" s="5" t="str">
        <f t="shared" si="1"/>
        <v>フィッタエミフル松前</v>
      </c>
      <c r="S14" s="87">
        <f t="shared" si="2"/>
        <v>23</v>
      </c>
      <c r="T14" s="87">
        <f t="shared" si="2"/>
        <v>21</v>
      </c>
      <c r="U14" s="88">
        <f t="shared" si="3"/>
        <v>44</v>
      </c>
      <c r="V14" s="89">
        <f t="shared" si="4"/>
        <v>56</v>
      </c>
      <c r="W14" s="89">
        <f t="shared" si="4"/>
        <v>56</v>
      </c>
      <c r="X14" s="90">
        <f t="shared" si="5"/>
        <v>112</v>
      </c>
      <c r="Y14" s="91">
        <f t="shared" si="6"/>
        <v>112000</v>
      </c>
      <c r="Z14" s="92">
        <f t="shared" si="11"/>
        <v>4</v>
      </c>
      <c r="AA14" s="93">
        <f t="shared" si="7"/>
        <v>8000</v>
      </c>
      <c r="AB14" s="94">
        <f t="shared" si="8"/>
        <v>32</v>
      </c>
      <c r="AC14" s="93">
        <f t="shared" si="9"/>
        <v>16000</v>
      </c>
      <c r="AD14" s="95"/>
      <c r="AE14" s="96">
        <f t="shared" si="12"/>
        <v>136000</v>
      </c>
      <c r="AF14" s="96"/>
      <c r="AG14" s="97"/>
      <c r="AH14" s="114"/>
    </row>
    <row r="15" spans="1:34" ht="19.5" customHeight="1">
      <c r="A15" s="191"/>
      <c r="B15" s="257">
        <v>11</v>
      </c>
      <c r="C15" s="152" t="s">
        <v>166</v>
      </c>
      <c r="D15" s="152" t="s">
        <v>83</v>
      </c>
      <c r="E15" s="178">
        <v>22</v>
      </c>
      <c r="F15" s="178">
        <v>18</v>
      </c>
      <c r="G15" s="178">
        <f>E15+F15</f>
        <v>40</v>
      </c>
      <c r="H15" s="178">
        <v>44</v>
      </c>
      <c r="I15" s="178">
        <v>45</v>
      </c>
      <c r="J15" s="178">
        <f t="shared" si="0"/>
        <v>89</v>
      </c>
      <c r="K15" s="178">
        <v>0</v>
      </c>
      <c r="L15" s="178">
        <v>0</v>
      </c>
      <c r="M15" s="178">
        <f t="shared" si="13"/>
        <v>0</v>
      </c>
      <c r="N15" s="178">
        <v>23</v>
      </c>
      <c r="O15" s="147"/>
      <c r="P15" s="85"/>
      <c r="Q15" s="99">
        <f t="shared" si="1"/>
        <v>11</v>
      </c>
      <c r="R15" s="5" t="str">
        <f t="shared" si="1"/>
        <v>南海ドルフィンクラブ</v>
      </c>
      <c r="S15" s="87">
        <f t="shared" si="2"/>
        <v>22</v>
      </c>
      <c r="T15" s="87">
        <f t="shared" si="2"/>
        <v>18</v>
      </c>
      <c r="U15" s="88">
        <f t="shared" si="3"/>
        <v>40</v>
      </c>
      <c r="V15" s="89">
        <f t="shared" si="4"/>
        <v>44</v>
      </c>
      <c r="W15" s="89">
        <f t="shared" si="4"/>
        <v>45</v>
      </c>
      <c r="X15" s="90">
        <f t="shared" si="5"/>
        <v>89</v>
      </c>
      <c r="Y15" s="91">
        <f t="shared" si="6"/>
        <v>89000</v>
      </c>
      <c r="Z15" s="92">
        <f t="shared" si="11"/>
        <v>0</v>
      </c>
      <c r="AA15" s="93">
        <f t="shared" si="7"/>
        <v>0</v>
      </c>
      <c r="AB15" s="94">
        <f t="shared" si="8"/>
        <v>23</v>
      </c>
      <c r="AC15" s="93">
        <f t="shared" si="9"/>
        <v>11500</v>
      </c>
      <c r="AD15" s="95">
        <v>3000</v>
      </c>
      <c r="AE15" s="96">
        <f t="shared" si="12"/>
        <v>103500</v>
      </c>
      <c r="AF15" s="96" t="s">
        <v>99</v>
      </c>
      <c r="AG15" s="97"/>
      <c r="AH15" s="98"/>
    </row>
    <row r="16" spans="1:34" ht="19.5" customHeight="1">
      <c r="A16" s="191"/>
      <c r="B16" s="257">
        <v>12</v>
      </c>
      <c r="C16" s="152" t="s">
        <v>93</v>
      </c>
      <c r="D16" s="152" t="s">
        <v>93</v>
      </c>
      <c r="E16" s="178">
        <v>30</v>
      </c>
      <c r="F16" s="178">
        <v>16</v>
      </c>
      <c r="G16" s="178">
        <f t="shared" si="10"/>
        <v>46</v>
      </c>
      <c r="H16" s="178">
        <v>67</v>
      </c>
      <c r="I16" s="178">
        <v>34</v>
      </c>
      <c r="J16" s="178">
        <f t="shared" si="0"/>
        <v>101</v>
      </c>
      <c r="K16" s="178">
        <v>0</v>
      </c>
      <c r="L16" s="178">
        <v>0</v>
      </c>
      <c r="M16" s="178">
        <f t="shared" si="13"/>
        <v>0</v>
      </c>
      <c r="N16" s="178">
        <v>23</v>
      </c>
      <c r="O16" s="147"/>
      <c r="P16" s="85"/>
      <c r="Q16" s="86">
        <f>B16</f>
        <v>12</v>
      </c>
      <c r="R16" s="115" t="str">
        <f>C16</f>
        <v>フィッタ松山</v>
      </c>
      <c r="S16" s="87">
        <f t="shared" si="2"/>
        <v>30</v>
      </c>
      <c r="T16" s="87">
        <f t="shared" si="2"/>
        <v>16</v>
      </c>
      <c r="U16" s="88">
        <f>S16+T16</f>
        <v>46</v>
      </c>
      <c r="V16" s="89">
        <f t="shared" si="4"/>
        <v>67</v>
      </c>
      <c r="W16" s="89">
        <f t="shared" si="4"/>
        <v>34</v>
      </c>
      <c r="X16" s="116">
        <f>V16+W16</f>
        <v>101</v>
      </c>
      <c r="Y16" s="117">
        <f>X16*1000</f>
        <v>101000</v>
      </c>
      <c r="Z16" s="92">
        <f t="shared" si="11"/>
        <v>0</v>
      </c>
      <c r="AA16" s="118">
        <f>Z16*2000</f>
        <v>0</v>
      </c>
      <c r="AB16" s="94">
        <f>N16</f>
        <v>23</v>
      </c>
      <c r="AC16" s="118">
        <f>AB16*500</f>
        <v>11500</v>
      </c>
      <c r="AD16" s="95">
        <v>3000</v>
      </c>
      <c r="AE16" s="119">
        <f t="shared" si="12"/>
        <v>115500</v>
      </c>
      <c r="AF16" s="119" t="s">
        <v>130</v>
      </c>
      <c r="AG16" s="120"/>
      <c r="AH16" s="121"/>
    </row>
    <row r="17" spans="1:34" ht="19.5" customHeight="1">
      <c r="A17" s="191"/>
      <c r="B17" s="257">
        <v>13</v>
      </c>
      <c r="C17" s="152" t="s">
        <v>94</v>
      </c>
      <c r="D17" s="152" t="s">
        <v>95</v>
      </c>
      <c r="E17" s="178">
        <v>21</v>
      </c>
      <c r="F17" s="178">
        <v>7</v>
      </c>
      <c r="G17" s="178">
        <f t="shared" si="10"/>
        <v>28</v>
      </c>
      <c r="H17" s="178">
        <v>44</v>
      </c>
      <c r="I17" s="178">
        <v>17</v>
      </c>
      <c r="J17" s="178">
        <f t="shared" si="0"/>
        <v>61</v>
      </c>
      <c r="K17" s="178">
        <v>1</v>
      </c>
      <c r="L17" s="178">
        <v>0</v>
      </c>
      <c r="M17" s="178">
        <f t="shared" si="13"/>
        <v>1</v>
      </c>
      <c r="N17" s="178">
        <v>23</v>
      </c>
      <c r="O17" s="147"/>
      <c r="P17" s="85"/>
      <c r="Q17" s="86">
        <f t="shared" si="1"/>
        <v>13</v>
      </c>
      <c r="R17" s="115" t="str">
        <f>C17</f>
        <v>石原スポーツクラブ</v>
      </c>
      <c r="S17" s="87">
        <f t="shared" si="2"/>
        <v>21</v>
      </c>
      <c r="T17" s="87">
        <f t="shared" si="2"/>
        <v>7</v>
      </c>
      <c r="U17" s="88">
        <f>S17+T17</f>
        <v>28</v>
      </c>
      <c r="V17" s="89">
        <f t="shared" si="4"/>
        <v>44</v>
      </c>
      <c r="W17" s="89">
        <f t="shared" si="4"/>
        <v>17</v>
      </c>
      <c r="X17" s="116">
        <f>V17+W17</f>
        <v>61</v>
      </c>
      <c r="Y17" s="117">
        <f t="shared" si="6"/>
        <v>61000</v>
      </c>
      <c r="Z17" s="92">
        <f t="shared" si="11"/>
        <v>1</v>
      </c>
      <c r="AA17" s="118">
        <f t="shared" si="7"/>
        <v>2000</v>
      </c>
      <c r="AB17" s="94">
        <f t="shared" si="8"/>
        <v>23</v>
      </c>
      <c r="AC17" s="118">
        <f t="shared" si="9"/>
        <v>11500</v>
      </c>
      <c r="AD17" s="122"/>
      <c r="AE17" s="119">
        <f t="shared" si="12"/>
        <v>74500</v>
      </c>
      <c r="AF17" s="119" t="s">
        <v>100</v>
      </c>
      <c r="AG17" s="120"/>
      <c r="AH17" s="121"/>
    </row>
    <row r="18" spans="1:34" ht="19.5" customHeight="1">
      <c r="A18" s="191"/>
      <c r="B18" s="257">
        <v>14</v>
      </c>
      <c r="C18" s="258" t="s">
        <v>143</v>
      </c>
      <c r="D18" s="152" t="s">
        <v>143</v>
      </c>
      <c r="E18" s="178">
        <v>17</v>
      </c>
      <c r="F18" s="178">
        <v>13</v>
      </c>
      <c r="G18" s="178">
        <f>F18+E18</f>
        <v>30</v>
      </c>
      <c r="H18" s="178">
        <v>39</v>
      </c>
      <c r="I18" s="178">
        <v>30</v>
      </c>
      <c r="J18" s="178">
        <f>I18+H18</f>
        <v>69</v>
      </c>
      <c r="K18" s="178">
        <v>0</v>
      </c>
      <c r="L18" s="178">
        <v>2</v>
      </c>
      <c r="M18" s="178">
        <f t="shared" si="13"/>
        <v>2</v>
      </c>
      <c r="N18" s="178">
        <v>27</v>
      </c>
      <c r="O18" s="147"/>
      <c r="P18" s="85"/>
      <c r="Q18" s="99"/>
      <c r="R18" s="153" t="str">
        <f t="shared" si="1"/>
        <v>フィッタ重信</v>
      </c>
      <c r="S18" s="154">
        <f t="shared" si="2"/>
        <v>17</v>
      </c>
      <c r="T18" s="154">
        <f t="shared" si="2"/>
        <v>13</v>
      </c>
      <c r="U18" s="159">
        <f t="shared" si="3"/>
        <v>30</v>
      </c>
      <c r="V18" s="156">
        <f t="shared" si="4"/>
        <v>39</v>
      </c>
      <c r="W18" s="156">
        <f t="shared" si="4"/>
        <v>30</v>
      </c>
      <c r="X18" s="116">
        <f t="shared" si="5"/>
        <v>69</v>
      </c>
      <c r="Y18" s="117">
        <f t="shared" si="6"/>
        <v>69000</v>
      </c>
      <c r="Z18" s="154">
        <f t="shared" si="11"/>
        <v>2</v>
      </c>
      <c r="AA18" s="118">
        <f t="shared" si="7"/>
        <v>4000</v>
      </c>
      <c r="AB18" s="158">
        <f t="shared" si="8"/>
        <v>27</v>
      </c>
      <c r="AC18" s="118">
        <f t="shared" si="9"/>
        <v>13500</v>
      </c>
      <c r="AD18" s="122"/>
      <c r="AE18" s="119"/>
      <c r="AF18" s="119"/>
      <c r="AG18" s="120"/>
      <c r="AH18" s="121"/>
    </row>
    <row r="19" spans="1:34" ht="19.5" customHeight="1">
      <c r="A19" s="191"/>
      <c r="B19" s="257">
        <v>15</v>
      </c>
      <c r="C19" s="258" t="s">
        <v>170</v>
      </c>
      <c r="D19" s="152" t="s">
        <v>171</v>
      </c>
      <c r="E19" s="178">
        <v>8</v>
      </c>
      <c r="F19" s="178">
        <v>2</v>
      </c>
      <c r="G19" s="178">
        <f>F19+E19</f>
        <v>10</v>
      </c>
      <c r="H19" s="178">
        <v>16</v>
      </c>
      <c r="I19" s="178">
        <v>3</v>
      </c>
      <c r="J19" s="178">
        <f>I19+H19</f>
        <v>19</v>
      </c>
      <c r="K19" s="178">
        <v>0</v>
      </c>
      <c r="L19" s="178">
        <v>0</v>
      </c>
      <c r="M19" s="178">
        <f t="shared" si="13"/>
        <v>0</v>
      </c>
      <c r="N19" s="178">
        <v>5</v>
      </c>
      <c r="O19" s="147"/>
      <c r="P19" s="85"/>
      <c r="Q19" s="99"/>
      <c r="R19" s="153" t="str">
        <f t="shared" si="1"/>
        <v>えいしスイミングクラブ北条</v>
      </c>
      <c r="S19" s="154">
        <f t="shared" si="2"/>
        <v>8</v>
      </c>
      <c r="T19" s="154">
        <f t="shared" si="2"/>
        <v>2</v>
      </c>
      <c r="U19" s="159">
        <f t="shared" si="3"/>
        <v>10</v>
      </c>
      <c r="V19" s="156">
        <f t="shared" si="4"/>
        <v>16</v>
      </c>
      <c r="W19" s="156">
        <f t="shared" si="4"/>
        <v>3</v>
      </c>
      <c r="X19" s="116">
        <f t="shared" si="5"/>
        <v>19</v>
      </c>
      <c r="Y19" s="117">
        <f t="shared" si="6"/>
        <v>19000</v>
      </c>
      <c r="Z19" s="154">
        <f t="shared" si="11"/>
        <v>0</v>
      </c>
      <c r="AA19" s="118">
        <f t="shared" si="7"/>
        <v>0</v>
      </c>
      <c r="AB19" s="158">
        <f t="shared" si="8"/>
        <v>5</v>
      </c>
      <c r="AC19" s="118">
        <f t="shared" si="9"/>
        <v>2500</v>
      </c>
      <c r="AD19" s="122"/>
      <c r="AE19" s="119"/>
      <c r="AF19" s="119"/>
      <c r="AG19" s="120"/>
      <c r="AH19" s="121"/>
    </row>
    <row r="20" spans="1:34" ht="19.5" customHeight="1">
      <c r="A20" s="191"/>
      <c r="B20" s="257">
        <v>16</v>
      </c>
      <c r="C20" s="258" t="s">
        <v>172</v>
      </c>
      <c r="D20" s="152" t="s">
        <v>173</v>
      </c>
      <c r="E20" s="178">
        <v>12</v>
      </c>
      <c r="F20" s="178">
        <v>10</v>
      </c>
      <c r="G20" s="178">
        <f>F20+E20</f>
        <v>22</v>
      </c>
      <c r="H20" s="178">
        <v>25</v>
      </c>
      <c r="I20" s="178">
        <v>22</v>
      </c>
      <c r="J20" s="178">
        <f>I20+H20</f>
        <v>47</v>
      </c>
      <c r="K20" s="178">
        <v>0</v>
      </c>
      <c r="L20" s="178">
        <v>0</v>
      </c>
      <c r="M20" s="178">
        <f t="shared" si="13"/>
        <v>0</v>
      </c>
      <c r="N20" s="178">
        <v>5</v>
      </c>
      <c r="O20" s="147"/>
      <c r="P20" s="85"/>
      <c r="Q20" s="99"/>
      <c r="R20" s="153"/>
      <c r="S20" s="154">
        <f t="shared" si="2"/>
        <v>12</v>
      </c>
      <c r="T20" s="154">
        <f t="shared" si="2"/>
        <v>10</v>
      </c>
      <c r="U20" s="159">
        <f t="shared" si="3"/>
        <v>22</v>
      </c>
      <c r="V20" s="156">
        <f t="shared" si="4"/>
        <v>25</v>
      </c>
      <c r="W20" s="156">
        <f t="shared" si="4"/>
        <v>22</v>
      </c>
      <c r="X20" s="116">
        <f t="shared" si="5"/>
        <v>47</v>
      </c>
      <c r="Y20" s="117">
        <f t="shared" si="6"/>
        <v>47000</v>
      </c>
      <c r="Z20" s="154">
        <f t="shared" si="11"/>
        <v>0</v>
      </c>
      <c r="AA20" s="118">
        <f t="shared" si="7"/>
        <v>0</v>
      </c>
      <c r="AB20" s="158">
        <f t="shared" si="8"/>
        <v>5</v>
      </c>
      <c r="AC20" s="118">
        <f t="shared" si="9"/>
        <v>2500</v>
      </c>
      <c r="AD20" s="122"/>
      <c r="AE20" s="119"/>
      <c r="AF20" s="119"/>
      <c r="AG20" s="120"/>
      <c r="AH20" s="121"/>
    </row>
    <row r="21" spans="1:34" ht="19.5" customHeight="1">
      <c r="A21" s="191"/>
      <c r="B21" s="257">
        <v>17</v>
      </c>
      <c r="C21" s="258" t="s">
        <v>207</v>
      </c>
      <c r="D21" s="152" t="s">
        <v>208</v>
      </c>
      <c r="E21" s="178">
        <v>6</v>
      </c>
      <c r="F21" s="178">
        <v>7</v>
      </c>
      <c r="G21" s="178">
        <f>F21+E21</f>
        <v>13</v>
      </c>
      <c r="H21" s="178">
        <v>15</v>
      </c>
      <c r="I21" s="178">
        <v>16</v>
      </c>
      <c r="J21" s="178">
        <f>I21+H21</f>
        <v>31</v>
      </c>
      <c r="K21" s="178">
        <v>0</v>
      </c>
      <c r="L21" s="178">
        <v>0</v>
      </c>
      <c r="M21" s="178">
        <f t="shared" si="13"/>
        <v>0</v>
      </c>
      <c r="N21" s="178">
        <v>3</v>
      </c>
      <c r="O21" s="147"/>
      <c r="P21" s="85"/>
      <c r="Q21" s="99"/>
      <c r="R21" s="153"/>
      <c r="S21" s="154">
        <f t="shared" si="2"/>
        <v>6</v>
      </c>
      <c r="T21" s="154">
        <f t="shared" si="2"/>
        <v>7</v>
      </c>
      <c r="U21" s="159">
        <f t="shared" si="3"/>
        <v>13</v>
      </c>
      <c r="V21" s="156">
        <f t="shared" si="4"/>
        <v>15</v>
      </c>
      <c r="W21" s="156">
        <f t="shared" si="4"/>
        <v>16</v>
      </c>
      <c r="X21" s="116">
        <f t="shared" si="5"/>
        <v>31</v>
      </c>
      <c r="Y21" s="117">
        <f t="shared" si="6"/>
        <v>31000</v>
      </c>
      <c r="Z21" s="154">
        <f t="shared" si="11"/>
        <v>0</v>
      </c>
      <c r="AA21" s="118">
        <f t="shared" si="7"/>
        <v>0</v>
      </c>
      <c r="AB21" s="158">
        <f t="shared" si="8"/>
        <v>3</v>
      </c>
      <c r="AC21" s="118">
        <f t="shared" si="9"/>
        <v>1500</v>
      </c>
      <c r="AD21" s="122"/>
      <c r="AE21" s="119"/>
      <c r="AF21" s="119"/>
      <c r="AG21" s="120"/>
      <c r="AH21" s="121"/>
    </row>
    <row r="22" spans="1:34" ht="19.5" customHeight="1">
      <c r="A22" s="191"/>
      <c r="B22" s="257">
        <v>18</v>
      </c>
      <c r="C22" s="195" t="s">
        <v>220</v>
      </c>
      <c r="D22" s="152" t="s">
        <v>220</v>
      </c>
      <c r="E22" s="178">
        <v>7</v>
      </c>
      <c r="F22" s="178">
        <v>7</v>
      </c>
      <c r="G22" s="178">
        <f>E22+F22</f>
        <v>14</v>
      </c>
      <c r="H22" s="178">
        <v>16</v>
      </c>
      <c r="I22" s="178">
        <v>19</v>
      </c>
      <c r="J22" s="178">
        <f aca="true" t="shared" si="14" ref="J22:J30">H22+I22</f>
        <v>35</v>
      </c>
      <c r="K22" s="259">
        <v>0</v>
      </c>
      <c r="L22" s="260">
        <v>0</v>
      </c>
      <c r="M22" s="261">
        <v>0</v>
      </c>
      <c r="N22" s="178">
        <v>12</v>
      </c>
      <c r="O22" s="147"/>
      <c r="P22" s="85"/>
      <c r="Q22" s="99"/>
      <c r="R22" s="153"/>
      <c r="S22" s="154"/>
      <c r="T22" s="154"/>
      <c r="U22" s="159"/>
      <c r="V22" s="156"/>
      <c r="W22" s="156"/>
      <c r="X22" s="116"/>
      <c r="Y22" s="117"/>
      <c r="Z22" s="154"/>
      <c r="AA22" s="118"/>
      <c r="AB22" s="158"/>
      <c r="AC22" s="118"/>
      <c r="AD22" s="122"/>
      <c r="AE22" s="119"/>
      <c r="AF22" s="119"/>
      <c r="AG22" s="120"/>
      <c r="AH22" s="121"/>
    </row>
    <row r="23" spans="1:34" ht="19.5" customHeight="1">
      <c r="A23" s="191" t="s">
        <v>141</v>
      </c>
      <c r="B23" s="257">
        <v>19</v>
      </c>
      <c r="C23" s="258" t="s">
        <v>218</v>
      </c>
      <c r="D23" s="152" t="s">
        <v>219</v>
      </c>
      <c r="E23" s="178">
        <v>1</v>
      </c>
      <c r="F23" s="178">
        <v>3</v>
      </c>
      <c r="G23" s="178">
        <f>E23+F23</f>
        <v>4</v>
      </c>
      <c r="H23" s="178">
        <v>2</v>
      </c>
      <c r="I23" s="178">
        <v>8</v>
      </c>
      <c r="J23" s="178">
        <f t="shared" si="14"/>
        <v>10</v>
      </c>
      <c r="K23" s="259">
        <v>0</v>
      </c>
      <c r="L23" s="260">
        <v>0</v>
      </c>
      <c r="M23" s="261">
        <v>0</v>
      </c>
      <c r="N23" s="178">
        <v>3</v>
      </c>
      <c r="O23" s="147"/>
      <c r="P23" s="85"/>
      <c r="Q23" s="99"/>
      <c r="R23" s="153"/>
      <c r="S23" s="154"/>
      <c r="T23" s="154"/>
      <c r="U23" s="159"/>
      <c r="V23" s="156"/>
      <c r="W23" s="156"/>
      <c r="X23" s="116"/>
      <c r="Y23" s="117"/>
      <c r="Z23" s="154"/>
      <c r="AA23" s="118"/>
      <c r="AB23" s="158"/>
      <c r="AC23" s="118"/>
      <c r="AD23" s="122"/>
      <c r="AE23" s="119"/>
      <c r="AF23" s="119"/>
      <c r="AG23" s="120"/>
      <c r="AH23" s="121"/>
    </row>
    <row r="24" spans="1:34" ht="19.5" customHeight="1" thickBot="1">
      <c r="A24" s="191"/>
      <c r="B24" s="257">
        <v>20</v>
      </c>
      <c r="C24" s="258" t="s">
        <v>223</v>
      </c>
      <c r="D24" s="152" t="s">
        <v>224</v>
      </c>
      <c r="E24" s="178">
        <v>1</v>
      </c>
      <c r="F24" s="178">
        <v>3</v>
      </c>
      <c r="G24" s="178">
        <f>E24+F24</f>
        <v>4</v>
      </c>
      <c r="H24" s="178">
        <v>2</v>
      </c>
      <c r="I24" s="178">
        <v>5</v>
      </c>
      <c r="J24" s="178">
        <f>H24+I24</f>
        <v>7</v>
      </c>
      <c r="K24" s="259">
        <v>0</v>
      </c>
      <c r="L24" s="260">
        <v>0</v>
      </c>
      <c r="M24" s="261">
        <f>K24+L24</f>
        <v>0</v>
      </c>
      <c r="N24" s="178">
        <v>0</v>
      </c>
      <c r="O24" s="147"/>
      <c r="P24" s="85"/>
      <c r="Q24" s="99"/>
      <c r="R24" s="153"/>
      <c r="S24" s="154"/>
      <c r="T24" s="154"/>
      <c r="U24" s="159"/>
      <c r="V24" s="156"/>
      <c r="W24" s="156"/>
      <c r="X24" s="116"/>
      <c r="Y24" s="117"/>
      <c r="Z24" s="154"/>
      <c r="AA24" s="118"/>
      <c r="AB24" s="158"/>
      <c r="AC24" s="118"/>
      <c r="AD24" s="122"/>
      <c r="AE24" s="119"/>
      <c r="AF24" s="119"/>
      <c r="AG24" s="120"/>
      <c r="AH24" s="121"/>
    </row>
    <row r="25" spans="1:34" ht="19.5" customHeight="1">
      <c r="A25" s="193" t="s">
        <v>151</v>
      </c>
      <c r="B25" s="257">
        <v>21</v>
      </c>
      <c r="C25" s="258" t="s">
        <v>176</v>
      </c>
      <c r="D25" s="152" t="s">
        <v>176</v>
      </c>
      <c r="E25" s="178">
        <v>3</v>
      </c>
      <c r="F25" s="178">
        <v>7</v>
      </c>
      <c r="G25" s="178">
        <f>F25+E25</f>
        <v>10</v>
      </c>
      <c r="H25" s="178">
        <v>7</v>
      </c>
      <c r="I25" s="178">
        <v>18</v>
      </c>
      <c r="J25" s="178">
        <f t="shared" si="14"/>
        <v>25</v>
      </c>
      <c r="K25" s="178">
        <v>0</v>
      </c>
      <c r="L25" s="178">
        <v>0</v>
      </c>
      <c r="M25" s="178">
        <v>0</v>
      </c>
      <c r="N25" s="178">
        <v>6</v>
      </c>
      <c r="O25" s="147"/>
      <c r="P25" s="85"/>
      <c r="Q25" s="123">
        <f t="shared" si="1"/>
        <v>21</v>
      </c>
      <c r="R25" s="5" t="str">
        <f t="shared" si="1"/>
        <v>フィッタ吉田</v>
      </c>
      <c r="S25" s="87">
        <f t="shared" si="2"/>
        <v>3</v>
      </c>
      <c r="T25" s="87">
        <f t="shared" si="2"/>
        <v>7</v>
      </c>
      <c r="U25" s="88">
        <f t="shared" si="3"/>
        <v>10</v>
      </c>
      <c r="V25" s="89">
        <f t="shared" si="4"/>
        <v>7</v>
      </c>
      <c r="W25" s="89">
        <f t="shared" si="4"/>
        <v>18</v>
      </c>
      <c r="X25" s="90">
        <f t="shared" si="5"/>
        <v>25</v>
      </c>
      <c r="Y25" s="91">
        <f t="shared" si="6"/>
        <v>25000</v>
      </c>
      <c r="Z25" s="92">
        <f>(K25+L25)</f>
        <v>0</v>
      </c>
      <c r="AA25" s="93">
        <f t="shared" si="7"/>
        <v>0</v>
      </c>
      <c r="AB25" s="94">
        <f t="shared" si="8"/>
        <v>6</v>
      </c>
      <c r="AC25" s="93">
        <f t="shared" si="9"/>
        <v>3000</v>
      </c>
      <c r="AD25" s="95">
        <v>3000</v>
      </c>
      <c r="AE25" s="96">
        <f>IF(G25=0,0,Y25+AA25+AC25+AD25)</f>
        <v>31000</v>
      </c>
      <c r="AF25" s="96" t="s">
        <v>131</v>
      </c>
      <c r="AG25" s="97"/>
      <c r="AH25" s="114"/>
    </row>
    <row r="26" spans="1:34" ht="19.5" customHeight="1" thickBot="1">
      <c r="A26" s="194" t="s">
        <v>228</v>
      </c>
      <c r="B26" s="257">
        <v>22</v>
      </c>
      <c r="C26" s="258" t="s">
        <v>88</v>
      </c>
      <c r="D26" s="152" t="s">
        <v>89</v>
      </c>
      <c r="E26" s="178">
        <v>18</v>
      </c>
      <c r="F26" s="178">
        <v>16</v>
      </c>
      <c r="G26" s="178">
        <f t="shared" si="10"/>
        <v>34</v>
      </c>
      <c r="H26" s="178">
        <v>42</v>
      </c>
      <c r="I26" s="178">
        <v>40</v>
      </c>
      <c r="J26" s="178">
        <f t="shared" si="14"/>
        <v>82</v>
      </c>
      <c r="K26" s="178">
        <v>0</v>
      </c>
      <c r="L26" s="178">
        <v>0</v>
      </c>
      <c r="M26" s="178">
        <f>L26+K26</f>
        <v>0</v>
      </c>
      <c r="N26" s="178">
        <v>15</v>
      </c>
      <c r="O26" s="147"/>
      <c r="P26" s="74"/>
      <c r="Q26" s="124">
        <f>B26</f>
        <v>22</v>
      </c>
      <c r="R26" s="5" t="str">
        <f>C26</f>
        <v>八幡浜市民スポーツセンター</v>
      </c>
      <c r="S26" s="87">
        <f t="shared" si="2"/>
        <v>18</v>
      </c>
      <c r="T26" s="87">
        <f t="shared" si="2"/>
        <v>16</v>
      </c>
      <c r="U26" s="88">
        <f t="shared" si="3"/>
        <v>34</v>
      </c>
      <c r="V26" s="89">
        <f t="shared" si="4"/>
        <v>42</v>
      </c>
      <c r="W26" s="89">
        <f t="shared" si="4"/>
        <v>40</v>
      </c>
      <c r="X26" s="90">
        <f t="shared" si="5"/>
        <v>82</v>
      </c>
      <c r="Y26" s="91">
        <f t="shared" si="6"/>
        <v>82000</v>
      </c>
      <c r="Z26" s="92">
        <f>(K26+L26)</f>
        <v>0</v>
      </c>
      <c r="AA26" s="93">
        <f t="shared" si="7"/>
        <v>0</v>
      </c>
      <c r="AB26" s="94">
        <f t="shared" si="8"/>
        <v>15</v>
      </c>
      <c r="AC26" s="93">
        <f t="shared" si="9"/>
        <v>7500</v>
      </c>
      <c r="AD26" s="95">
        <v>3000</v>
      </c>
      <c r="AE26" s="96">
        <f>IF(G26=0,0,Y26+AA26+AC26+AD26)</f>
        <v>92500</v>
      </c>
      <c r="AF26" s="96" t="s">
        <v>101</v>
      </c>
      <c r="AG26" s="97"/>
      <c r="AH26" s="98"/>
    </row>
    <row r="27" spans="1:34" ht="19.5" customHeight="1" thickBot="1">
      <c r="A27" s="194" t="s">
        <v>201</v>
      </c>
      <c r="B27" s="257">
        <v>23</v>
      </c>
      <c r="C27" s="152" t="s">
        <v>152</v>
      </c>
      <c r="D27" s="184" t="s">
        <v>152</v>
      </c>
      <c r="E27" s="178">
        <v>12</v>
      </c>
      <c r="F27" s="178">
        <v>11</v>
      </c>
      <c r="G27" s="178">
        <f t="shared" si="10"/>
        <v>23</v>
      </c>
      <c r="H27" s="178">
        <v>29</v>
      </c>
      <c r="I27" s="178">
        <v>25</v>
      </c>
      <c r="J27" s="178">
        <f t="shared" si="14"/>
        <v>54</v>
      </c>
      <c r="K27" s="178">
        <v>0</v>
      </c>
      <c r="L27" s="178">
        <v>0</v>
      </c>
      <c r="M27" s="178">
        <f>L27+K27</f>
        <v>0</v>
      </c>
      <c r="N27" s="178">
        <v>17</v>
      </c>
      <c r="O27" s="147"/>
      <c r="P27" s="74"/>
      <c r="Q27" s="165"/>
      <c r="R27" s="166" t="str">
        <f>C27</f>
        <v>Ｒｙｕｏｗ</v>
      </c>
      <c r="S27" s="154">
        <f t="shared" si="2"/>
        <v>12</v>
      </c>
      <c r="T27" s="156">
        <f t="shared" si="2"/>
        <v>11</v>
      </c>
      <c r="U27" s="159">
        <f t="shared" si="3"/>
        <v>23</v>
      </c>
      <c r="V27" s="156">
        <f t="shared" si="4"/>
        <v>29</v>
      </c>
      <c r="W27" s="156">
        <f t="shared" si="4"/>
        <v>25</v>
      </c>
      <c r="X27" s="167">
        <f t="shared" si="5"/>
        <v>54</v>
      </c>
      <c r="Y27" s="168">
        <f t="shared" si="6"/>
        <v>54000</v>
      </c>
      <c r="Z27" s="154"/>
      <c r="AA27" s="168"/>
      <c r="AB27" s="169">
        <f t="shared" si="8"/>
        <v>17</v>
      </c>
      <c r="AC27" s="170">
        <f t="shared" si="9"/>
        <v>8500</v>
      </c>
      <c r="AD27" s="122"/>
      <c r="AE27" s="171"/>
      <c r="AF27" s="171"/>
      <c r="AG27" s="172"/>
      <c r="AH27" s="173"/>
    </row>
    <row r="28" spans="1:34" ht="19.5" customHeight="1" thickBot="1">
      <c r="A28" s="194"/>
      <c r="B28" s="178">
        <v>24</v>
      </c>
      <c r="C28" s="152" t="s">
        <v>199</v>
      </c>
      <c r="D28" s="184" t="s">
        <v>199</v>
      </c>
      <c r="E28" s="178">
        <v>13</v>
      </c>
      <c r="F28" s="178">
        <v>10</v>
      </c>
      <c r="G28" s="178">
        <f>E28+F28</f>
        <v>23</v>
      </c>
      <c r="H28" s="178">
        <v>32</v>
      </c>
      <c r="I28" s="178">
        <v>28</v>
      </c>
      <c r="J28" s="178">
        <f t="shared" si="14"/>
        <v>60</v>
      </c>
      <c r="K28" s="259">
        <v>0</v>
      </c>
      <c r="L28" s="260">
        <v>0</v>
      </c>
      <c r="M28" s="261">
        <v>0</v>
      </c>
      <c r="N28" s="178">
        <v>19</v>
      </c>
      <c r="O28" s="147"/>
      <c r="P28" s="74"/>
      <c r="Q28" s="165"/>
      <c r="R28" s="166" t="str">
        <f>C28</f>
        <v>MESSA</v>
      </c>
      <c r="S28" s="154">
        <f t="shared" si="2"/>
        <v>13</v>
      </c>
      <c r="T28" s="156">
        <f t="shared" si="2"/>
        <v>10</v>
      </c>
      <c r="U28" s="159">
        <f t="shared" si="3"/>
        <v>23</v>
      </c>
      <c r="V28" s="156"/>
      <c r="W28" s="156"/>
      <c r="X28" s="167"/>
      <c r="Y28" s="168"/>
      <c r="Z28" s="154"/>
      <c r="AA28" s="168"/>
      <c r="AB28" s="169">
        <f t="shared" si="8"/>
        <v>19</v>
      </c>
      <c r="AC28" s="170">
        <f t="shared" si="9"/>
        <v>9500</v>
      </c>
      <c r="AD28" s="122"/>
      <c r="AE28" s="171"/>
      <c r="AF28" s="171"/>
      <c r="AG28" s="172"/>
      <c r="AH28" s="173"/>
    </row>
    <row r="29" spans="1:34" ht="19.5" customHeight="1" thickBot="1">
      <c r="A29" s="194" t="s">
        <v>141</v>
      </c>
      <c r="B29" s="257">
        <v>25</v>
      </c>
      <c r="C29" s="152" t="s">
        <v>196</v>
      </c>
      <c r="D29" s="184" t="s">
        <v>197</v>
      </c>
      <c r="E29" s="178">
        <v>6</v>
      </c>
      <c r="F29" s="178">
        <v>4</v>
      </c>
      <c r="G29" s="178">
        <f t="shared" si="10"/>
        <v>10</v>
      </c>
      <c r="H29" s="178">
        <v>17</v>
      </c>
      <c r="I29" s="178">
        <v>10</v>
      </c>
      <c r="J29" s="178">
        <f t="shared" si="14"/>
        <v>27</v>
      </c>
      <c r="K29" s="259">
        <v>0</v>
      </c>
      <c r="L29" s="260">
        <v>0</v>
      </c>
      <c r="M29" s="261">
        <v>0</v>
      </c>
      <c r="N29" s="178">
        <v>10</v>
      </c>
      <c r="O29" s="147"/>
      <c r="P29" s="74"/>
      <c r="Q29" s="165"/>
      <c r="R29" s="166" t="str">
        <f>C29</f>
        <v>もーにスイミングスクール</v>
      </c>
      <c r="S29" s="154">
        <f t="shared" si="2"/>
        <v>6</v>
      </c>
      <c r="T29" s="156">
        <f t="shared" si="2"/>
        <v>4</v>
      </c>
      <c r="U29" s="159">
        <f t="shared" si="3"/>
        <v>10</v>
      </c>
      <c r="V29" s="156">
        <f t="shared" si="4"/>
        <v>17</v>
      </c>
      <c r="W29" s="156">
        <f t="shared" si="4"/>
        <v>10</v>
      </c>
      <c r="X29" s="167">
        <f t="shared" si="5"/>
        <v>27</v>
      </c>
      <c r="Y29" s="168">
        <f t="shared" si="6"/>
        <v>27000</v>
      </c>
      <c r="Z29" s="154"/>
      <c r="AA29" s="168"/>
      <c r="AB29" s="169"/>
      <c r="AC29" s="170"/>
      <c r="AD29" s="122"/>
      <c r="AE29" s="171"/>
      <c r="AF29" s="171"/>
      <c r="AG29" s="172"/>
      <c r="AH29" s="173"/>
    </row>
    <row r="30" spans="1:34" ht="19.5" customHeight="1" thickBot="1">
      <c r="A30" s="263"/>
      <c r="B30" s="262">
        <v>26</v>
      </c>
      <c r="C30" s="152" t="s">
        <v>225</v>
      </c>
      <c r="D30" s="184" t="s">
        <v>225</v>
      </c>
      <c r="E30" s="178">
        <v>3</v>
      </c>
      <c r="F30" s="178">
        <v>1</v>
      </c>
      <c r="G30" s="178">
        <f t="shared" si="10"/>
        <v>4</v>
      </c>
      <c r="H30" s="178">
        <v>8</v>
      </c>
      <c r="I30" s="178">
        <v>3</v>
      </c>
      <c r="J30" s="178">
        <f t="shared" si="14"/>
        <v>11</v>
      </c>
      <c r="K30" s="259">
        <v>0</v>
      </c>
      <c r="L30" s="260">
        <v>0</v>
      </c>
      <c r="M30" s="261"/>
      <c r="N30" s="178">
        <v>4</v>
      </c>
      <c r="O30" s="147"/>
      <c r="P30" s="74"/>
      <c r="Q30" s="165"/>
      <c r="R30" s="166" t="str">
        <f>C30</f>
        <v>MESSA宇和島</v>
      </c>
      <c r="S30" s="154">
        <f t="shared" si="2"/>
        <v>3</v>
      </c>
      <c r="T30" s="156">
        <f t="shared" si="2"/>
        <v>1</v>
      </c>
      <c r="U30" s="159">
        <f t="shared" si="3"/>
        <v>4</v>
      </c>
      <c r="V30" s="156">
        <f t="shared" si="4"/>
        <v>8</v>
      </c>
      <c r="W30" s="156">
        <f t="shared" si="4"/>
        <v>3</v>
      </c>
      <c r="X30" s="167">
        <f t="shared" si="5"/>
        <v>11</v>
      </c>
      <c r="Y30" s="168">
        <f t="shared" si="6"/>
        <v>11000</v>
      </c>
      <c r="Z30" s="154"/>
      <c r="AA30" s="168"/>
      <c r="AB30" s="169"/>
      <c r="AC30" s="170"/>
      <c r="AD30" s="122"/>
      <c r="AE30" s="171"/>
      <c r="AF30" s="171"/>
      <c r="AG30" s="172"/>
      <c r="AH30" s="173"/>
    </row>
    <row r="31" spans="1:34" ht="19.5" customHeight="1" thickBot="1">
      <c r="A31" s="178"/>
      <c r="B31" s="195"/>
      <c r="C31" s="152" t="s">
        <v>90</v>
      </c>
      <c r="D31" s="184"/>
      <c r="E31" s="178">
        <f aca="true" t="shared" si="15" ref="E31:J31">SUM(E5:E30)</f>
        <v>316</v>
      </c>
      <c r="F31" s="178">
        <f t="shared" si="15"/>
        <v>274</v>
      </c>
      <c r="G31" s="178">
        <f t="shared" si="15"/>
        <v>590</v>
      </c>
      <c r="H31" s="178">
        <f t="shared" si="15"/>
        <v>729</v>
      </c>
      <c r="I31" s="178">
        <f t="shared" si="15"/>
        <v>679</v>
      </c>
      <c r="J31" s="178">
        <f t="shared" si="15"/>
        <v>1408</v>
      </c>
      <c r="K31" s="178">
        <f>SUM(K5:K27)</f>
        <v>3</v>
      </c>
      <c r="L31" s="178">
        <f>SUM(L5:L30)</f>
        <v>4</v>
      </c>
      <c r="M31" s="178">
        <f>L31+K31</f>
        <v>7</v>
      </c>
      <c r="N31" s="178">
        <f>SUM(N5:N30)</f>
        <v>386</v>
      </c>
      <c r="O31" s="147"/>
      <c r="P31" s="74"/>
      <c r="Q31" s="125"/>
      <c r="R31" s="126" t="s">
        <v>90</v>
      </c>
      <c r="S31" s="127">
        <f aca="true" t="shared" si="16" ref="S31:Y31">SUM(S5:S30)</f>
        <v>307</v>
      </c>
      <c r="T31" s="128">
        <f t="shared" si="16"/>
        <v>261</v>
      </c>
      <c r="U31" s="129">
        <f t="shared" si="16"/>
        <v>568</v>
      </c>
      <c r="V31" s="130">
        <f t="shared" si="16"/>
        <v>677</v>
      </c>
      <c r="W31" s="128">
        <f t="shared" si="16"/>
        <v>619</v>
      </c>
      <c r="X31" s="128">
        <f t="shared" si="16"/>
        <v>1296</v>
      </c>
      <c r="Y31" s="131">
        <f t="shared" si="16"/>
        <v>1296000</v>
      </c>
      <c r="Z31" s="127">
        <f>SUM(Z5:Z26)</f>
        <v>7</v>
      </c>
      <c r="AA31" s="131">
        <f>SUM(AA5:AA26)</f>
        <v>14000</v>
      </c>
      <c r="AB31" s="127">
        <f>SUM(AB5:AB28)</f>
        <v>357</v>
      </c>
      <c r="AC31" s="132">
        <f>SUM(AC5:AC28)</f>
        <v>178500</v>
      </c>
      <c r="AD31" s="133">
        <f>SUM(AD5:AD26)</f>
        <v>24000</v>
      </c>
      <c r="AE31" s="134">
        <f>SUM(AE5:AE26)</f>
        <v>1092000</v>
      </c>
      <c r="AF31" s="134"/>
      <c r="AG31" s="135"/>
      <c r="AH31" s="136"/>
    </row>
    <row r="32" spans="1:15" ht="13.5">
      <c r="A32" s="148"/>
      <c r="B32" s="148"/>
      <c r="C32" s="147"/>
      <c r="D32" s="147"/>
      <c r="E32" s="147"/>
      <c r="F32" s="147"/>
      <c r="G32" s="147"/>
      <c r="H32" s="147"/>
      <c r="I32" s="147"/>
      <c r="J32" s="147"/>
      <c r="K32" s="147"/>
      <c r="L32" s="147" t="s">
        <v>158</v>
      </c>
      <c r="M32" s="147"/>
      <c r="N32" s="147"/>
      <c r="O32" s="147"/>
    </row>
  </sheetData>
  <sheetProtection/>
  <mergeCells count="10">
    <mergeCell ref="K3:M3"/>
    <mergeCell ref="C3:C4"/>
    <mergeCell ref="D3:D4"/>
    <mergeCell ref="E3:G3"/>
    <mergeCell ref="H3:J3"/>
    <mergeCell ref="AF3:AF4"/>
    <mergeCell ref="S3:U3"/>
    <mergeCell ref="V3:X3"/>
    <mergeCell ref="AB3:AC3"/>
    <mergeCell ref="AE3:AE4"/>
  </mergeCells>
  <printOptions/>
  <pageMargins left="0.2362204724409449" right="0.2362204724409449" top="0.35433070866141736" bottom="0.15748031496062992" header="0.31496062992125984" footer="0.31496062992125984"/>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L53"/>
  <sheetViews>
    <sheetView zoomScalePageLayoutView="0" workbookViewId="0" topLeftCell="A29">
      <selection activeCell="J17" sqref="J17"/>
    </sheetView>
  </sheetViews>
  <sheetFormatPr defaultColWidth="9.00390625" defaultRowHeight="13.5" customHeight="1"/>
  <cols>
    <col min="1" max="1" width="2.00390625" style="9" customWidth="1"/>
    <col min="2" max="2" width="4.25390625" style="9" bestFit="1" customWidth="1"/>
    <col min="3" max="3" width="14.875" style="9" bestFit="1" customWidth="1"/>
    <col min="4" max="4" width="29.625" style="9" bestFit="1" customWidth="1"/>
    <col min="5" max="5" width="13.00390625" style="9" bestFit="1" customWidth="1"/>
    <col min="6" max="6" width="8.25390625" style="63" customWidth="1"/>
    <col min="7" max="7" width="7.875" style="9" hidden="1" customWidth="1"/>
    <col min="8" max="8" width="12.375" style="64" customWidth="1"/>
    <col min="9" max="16384" width="9.00390625" style="9" customWidth="1"/>
  </cols>
  <sheetData>
    <row r="1" spans="2:11" ht="17.25">
      <c r="B1" s="252" t="s">
        <v>217</v>
      </c>
      <c r="C1" s="3"/>
      <c r="D1" s="3"/>
      <c r="E1" s="3"/>
      <c r="F1" s="201"/>
      <c r="G1" s="201"/>
      <c r="H1" s="201"/>
      <c r="I1" s="201"/>
      <c r="J1" s="201"/>
      <c r="K1" s="201"/>
    </row>
    <row r="2" spans="2:11" ht="17.25">
      <c r="B2" s="200"/>
      <c r="C2" s="201"/>
      <c r="D2" s="201"/>
      <c r="E2" s="201"/>
      <c r="F2" s="201"/>
      <c r="G2" s="201"/>
      <c r="H2" s="201"/>
      <c r="I2" s="201"/>
      <c r="J2" s="201"/>
      <c r="K2" s="201"/>
    </row>
    <row r="3" spans="2:8" ht="17.25">
      <c r="B3" s="137"/>
      <c r="C3" s="137" t="s">
        <v>47</v>
      </c>
      <c r="D3" s="137"/>
      <c r="E3" s="137"/>
      <c r="F3" s="179" t="s">
        <v>160</v>
      </c>
      <c r="G3" s="139" t="s">
        <v>137</v>
      </c>
      <c r="H3" s="138" t="s">
        <v>145</v>
      </c>
    </row>
    <row r="4" spans="2:12" ht="17.25">
      <c r="B4" s="185">
        <v>1</v>
      </c>
      <c r="C4" s="185" t="s">
        <v>203</v>
      </c>
      <c r="D4" s="185" t="s">
        <v>210</v>
      </c>
      <c r="E4" s="253" t="s">
        <v>49</v>
      </c>
      <c r="F4" s="202">
        <v>1</v>
      </c>
      <c r="G4" s="254">
        <v>0.0024305555555555556</v>
      </c>
      <c r="H4" s="182">
        <v>0.3680555555555556</v>
      </c>
      <c r="I4" s="557" t="s">
        <v>280</v>
      </c>
      <c r="J4" s="255" t="s">
        <v>151</v>
      </c>
      <c r="K4" s="255"/>
      <c r="L4" s="255"/>
    </row>
    <row r="5" spans="2:12" ht="17.25">
      <c r="B5" s="185">
        <v>2</v>
      </c>
      <c r="C5" s="185" t="s">
        <v>50</v>
      </c>
      <c r="D5" s="185" t="s">
        <v>209</v>
      </c>
      <c r="E5" s="253" t="s">
        <v>49</v>
      </c>
      <c r="F5" s="202">
        <v>1</v>
      </c>
      <c r="G5" s="254">
        <v>0.0024305555555555556</v>
      </c>
      <c r="H5" s="182">
        <f>H4</f>
        <v>0.3680555555555556</v>
      </c>
      <c r="I5" s="558"/>
      <c r="J5" s="255"/>
      <c r="K5" s="255"/>
      <c r="L5" s="255"/>
    </row>
    <row r="6" spans="2:12" ht="16.5" customHeight="1">
      <c r="B6" s="185"/>
      <c r="C6" s="185"/>
      <c r="D6" s="256" t="s">
        <v>146</v>
      </c>
      <c r="E6" s="253"/>
      <c r="F6" s="202"/>
      <c r="G6" s="254">
        <v>0.006944444444444444</v>
      </c>
      <c r="H6" s="182"/>
      <c r="I6" s="255"/>
      <c r="J6" s="255" t="s">
        <v>151</v>
      </c>
      <c r="K6" s="255"/>
      <c r="L6" s="255"/>
    </row>
    <row r="7" spans="2:12" ht="17.25">
      <c r="B7" s="185">
        <v>4</v>
      </c>
      <c r="C7" s="185" t="s">
        <v>48</v>
      </c>
      <c r="D7" s="185" t="s">
        <v>53</v>
      </c>
      <c r="E7" s="253" t="s">
        <v>49</v>
      </c>
      <c r="F7" s="202">
        <v>21</v>
      </c>
      <c r="G7" s="254">
        <v>0.0008101851851851852</v>
      </c>
      <c r="H7" s="182">
        <f>H5+F5*G5+G6</f>
        <v>0.37743055555555555</v>
      </c>
      <c r="I7" s="255"/>
      <c r="J7" s="255"/>
      <c r="K7" s="255"/>
      <c r="L7" s="255"/>
    </row>
    <row r="8" spans="2:8" ht="17.25">
      <c r="B8" s="185">
        <v>5</v>
      </c>
      <c r="C8" s="185" t="s">
        <v>50</v>
      </c>
      <c r="D8" s="137" t="s">
        <v>53</v>
      </c>
      <c r="E8" s="21" t="s">
        <v>49</v>
      </c>
      <c r="F8" s="202">
        <v>23</v>
      </c>
      <c r="G8" s="176">
        <v>0.0008101851851851852</v>
      </c>
      <c r="H8" s="138">
        <f aca="true" t="shared" si="0" ref="H8:H48">H7+F7*G7</f>
        <v>0.39444444444444443</v>
      </c>
    </row>
    <row r="9" spans="2:8" ht="17.25">
      <c r="B9" s="185">
        <v>6</v>
      </c>
      <c r="C9" s="185" t="s">
        <v>48</v>
      </c>
      <c r="D9" s="137" t="s">
        <v>58</v>
      </c>
      <c r="E9" s="21" t="s">
        <v>49</v>
      </c>
      <c r="F9" s="202">
        <v>8</v>
      </c>
      <c r="G9" s="176">
        <v>0.0009259259259259259</v>
      </c>
      <c r="H9" s="138">
        <f>H8+F8*G8</f>
        <v>0.4130787037037037</v>
      </c>
    </row>
    <row r="10" spans="2:8" ht="15" customHeight="1">
      <c r="B10" s="185">
        <v>7</v>
      </c>
      <c r="C10" s="185" t="s">
        <v>50</v>
      </c>
      <c r="D10" s="137" t="s">
        <v>58</v>
      </c>
      <c r="E10" s="21" t="s">
        <v>49</v>
      </c>
      <c r="F10" s="202">
        <v>7</v>
      </c>
      <c r="G10" s="176">
        <v>0.0009259259259259259</v>
      </c>
      <c r="H10" s="138">
        <f t="shared" si="0"/>
        <v>0.4204861111111111</v>
      </c>
    </row>
    <row r="11" spans="2:8" ht="18" customHeight="1" hidden="1">
      <c r="B11" s="185"/>
      <c r="C11" s="185"/>
      <c r="D11" s="199" t="s">
        <v>146</v>
      </c>
      <c r="E11" s="21"/>
      <c r="F11" s="202"/>
      <c r="G11" s="176">
        <v>0</v>
      </c>
      <c r="H11" s="138"/>
    </row>
    <row r="12" spans="2:8" ht="17.25">
      <c r="B12" s="137">
        <v>8</v>
      </c>
      <c r="C12" s="137" t="s">
        <v>48</v>
      </c>
      <c r="D12" s="137" t="s">
        <v>55</v>
      </c>
      <c r="E12" s="21" t="s">
        <v>161</v>
      </c>
      <c r="F12" s="202">
        <v>9</v>
      </c>
      <c r="G12" s="176">
        <v>0.0009259259259259259</v>
      </c>
      <c r="H12" s="138">
        <f>H10+F10*G10+G11</f>
        <v>0.4269675925925926</v>
      </c>
    </row>
    <row r="13" spans="2:8" ht="17.25">
      <c r="B13" s="137">
        <v>9</v>
      </c>
      <c r="C13" s="137" t="s">
        <v>50</v>
      </c>
      <c r="D13" s="137" t="s">
        <v>55</v>
      </c>
      <c r="E13" s="21" t="s">
        <v>49</v>
      </c>
      <c r="F13" s="202">
        <v>8</v>
      </c>
      <c r="G13" s="176">
        <v>0.0009259259259259259</v>
      </c>
      <c r="H13" s="138">
        <f t="shared" si="0"/>
        <v>0.43530092592592595</v>
      </c>
    </row>
    <row r="14" spans="2:8" ht="17.25">
      <c r="B14" s="137">
        <v>10</v>
      </c>
      <c r="C14" s="137" t="s">
        <v>48</v>
      </c>
      <c r="D14" s="137" t="s">
        <v>60</v>
      </c>
      <c r="E14" s="21" t="s">
        <v>49</v>
      </c>
      <c r="F14" s="202">
        <v>10</v>
      </c>
      <c r="G14" s="176">
        <v>0.0009259259259259259</v>
      </c>
      <c r="H14" s="138">
        <f t="shared" si="0"/>
        <v>0.44270833333333337</v>
      </c>
    </row>
    <row r="15" spans="2:8" ht="17.25">
      <c r="B15" s="137">
        <v>11</v>
      </c>
      <c r="C15" s="137" t="s">
        <v>50</v>
      </c>
      <c r="D15" s="137" t="s">
        <v>60</v>
      </c>
      <c r="E15" s="21" t="s">
        <v>49</v>
      </c>
      <c r="F15" s="202">
        <v>9</v>
      </c>
      <c r="G15" s="176">
        <v>0.0009259259259259259</v>
      </c>
      <c r="H15" s="138">
        <f t="shared" si="0"/>
        <v>0.4519675925925926</v>
      </c>
    </row>
    <row r="16" spans="2:8" ht="17.25" hidden="1">
      <c r="B16" s="137"/>
      <c r="C16" s="137"/>
      <c r="D16" s="199" t="s">
        <v>146</v>
      </c>
      <c r="E16" s="21"/>
      <c r="F16" s="202"/>
      <c r="G16" s="176">
        <v>0</v>
      </c>
      <c r="H16" s="138"/>
    </row>
    <row r="17" spans="2:8" ht="17.25">
      <c r="B17" s="137">
        <v>12</v>
      </c>
      <c r="C17" s="137" t="s">
        <v>48</v>
      </c>
      <c r="D17" s="137" t="s">
        <v>52</v>
      </c>
      <c r="E17" s="21" t="s">
        <v>49</v>
      </c>
      <c r="F17" s="202">
        <v>1</v>
      </c>
      <c r="G17" s="176">
        <v>0.004513888888888889</v>
      </c>
      <c r="H17" s="138">
        <f>H15+F15*G15+G16</f>
        <v>0.460300925925926</v>
      </c>
    </row>
    <row r="18" spans="2:8" ht="17.25">
      <c r="B18" s="137">
        <v>13</v>
      </c>
      <c r="C18" s="137" t="s">
        <v>50</v>
      </c>
      <c r="D18" s="137" t="s">
        <v>52</v>
      </c>
      <c r="E18" s="21" t="s">
        <v>49</v>
      </c>
      <c r="F18" s="202">
        <v>2</v>
      </c>
      <c r="G18" s="176">
        <v>0.004166666666666667</v>
      </c>
      <c r="H18" s="138">
        <f t="shared" si="0"/>
        <v>0.46481481481481485</v>
      </c>
    </row>
    <row r="19" spans="2:8" ht="17.25">
      <c r="B19" s="137">
        <v>14</v>
      </c>
      <c r="C19" s="137" t="s">
        <v>48</v>
      </c>
      <c r="D19" s="137" t="s">
        <v>65</v>
      </c>
      <c r="E19" s="21" t="s">
        <v>49</v>
      </c>
      <c r="F19" s="202">
        <v>5</v>
      </c>
      <c r="G19" s="176">
        <v>0.002199074074074074</v>
      </c>
      <c r="H19" s="138">
        <f>H18+F18*G18</f>
        <v>0.4731481481481482</v>
      </c>
    </row>
    <row r="20" spans="2:8" ht="17.25">
      <c r="B20" s="137">
        <v>15</v>
      </c>
      <c r="C20" s="137" t="s">
        <v>50</v>
      </c>
      <c r="D20" s="137" t="s">
        <v>65</v>
      </c>
      <c r="E20" s="21" t="s">
        <v>49</v>
      </c>
      <c r="F20" s="202">
        <v>6</v>
      </c>
      <c r="G20" s="176">
        <v>0.002199074074074074</v>
      </c>
      <c r="H20" s="138">
        <f t="shared" si="0"/>
        <v>0.48414351851851856</v>
      </c>
    </row>
    <row r="21" spans="2:8" ht="9" customHeight="1" hidden="1">
      <c r="B21" s="137"/>
      <c r="C21" s="137"/>
      <c r="D21" s="199" t="s">
        <v>146</v>
      </c>
      <c r="E21" s="21"/>
      <c r="F21" s="202"/>
      <c r="G21" s="176">
        <v>0</v>
      </c>
      <c r="H21" s="138"/>
    </row>
    <row r="22" spans="2:8" ht="17.25">
      <c r="B22" s="137">
        <v>16</v>
      </c>
      <c r="C22" s="137" t="s">
        <v>48</v>
      </c>
      <c r="D22" s="137" t="s">
        <v>62</v>
      </c>
      <c r="E22" s="21" t="s">
        <v>49</v>
      </c>
      <c r="F22" s="202">
        <v>2</v>
      </c>
      <c r="G22" s="176">
        <v>0.002314814814814815</v>
      </c>
      <c r="H22" s="138">
        <f>H20+F20*G20+G21</f>
        <v>0.497337962962963</v>
      </c>
    </row>
    <row r="23" spans="2:8" ht="17.25">
      <c r="B23" s="137">
        <v>17</v>
      </c>
      <c r="C23" s="137" t="s">
        <v>50</v>
      </c>
      <c r="D23" s="137" t="s">
        <v>62</v>
      </c>
      <c r="E23" s="21" t="s">
        <v>49</v>
      </c>
      <c r="F23" s="202">
        <v>1</v>
      </c>
      <c r="G23" s="176">
        <v>0.002314814814814815</v>
      </c>
      <c r="H23" s="138">
        <f t="shared" si="0"/>
        <v>0.5019675925925926</v>
      </c>
    </row>
    <row r="24" spans="2:8" ht="17.25">
      <c r="B24" s="137">
        <v>18</v>
      </c>
      <c r="C24" s="137" t="s">
        <v>48</v>
      </c>
      <c r="D24" s="137" t="s">
        <v>63</v>
      </c>
      <c r="E24" s="21" t="s">
        <v>49</v>
      </c>
      <c r="F24" s="202">
        <v>2</v>
      </c>
      <c r="G24" s="176">
        <v>0.002314814814814815</v>
      </c>
      <c r="H24" s="138">
        <f t="shared" si="0"/>
        <v>0.5042824074074074</v>
      </c>
    </row>
    <row r="25" spans="2:8" ht="17.25">
      <c r="B25" s="137">
        <v>19</v>
      </c>
      <c r="C25" s="137" t="s">
        <v>50</v>
      </c>
      <c r="D25" s="137" t="s">
        <v>63</v>
      </c>
      <c r="E25" s="21" t="s">
        <v>49</v>
      </c>
      <c r="F25" s="202">
        <v>3</v>
      </c>
      <c r="G25" s="176">
        <v>0.002314814814814815</v>
      </c>
      <c r="H25" s="138">
        <f t="shared" si="0"/>
        <v>0.508912037037037</v>
      </c>
    </row>
    <row r="26" spans="2:8" ht="17.25">
      <c r="B26" s="137">
        <v>20</v>
      </c>
      <c r="C26" s="137" t="s">
        <v>48</v>
      </c>
      <c r="D26" s="137" t="s">
        <v>64</v>
      </c>
      <c r="E26" s="21" t="s">
        <v>49</v>
      </c>
      <c r="F26" s="202">
        <v>2</v>
      </c>
      <c r="G26" s="176">
        <v>0.002314814814814815</v>
      </c>
      <c r="H26" s="138">
        <f t="shared" si="0"/>
        <v>0.5158564814814814</v>
      </c>
    </row>
    <row r="27" spans="2:8" ht="17.25">
      <c r="B27" s="137">
        <v>21</v>
      </c>
      <c r="C27" s="137" t="s">
        <v>50</v>
      </c>
      <c r="D27" s="137" t="s">
        <v>64</v>
      </c>
      <c r="E27" s="21" t="s">
        <v>49</v>
      </c>
      <c r="F27" s="202">
        <v>2</v>
      </c>
      <c r="G27" s="176">
        <v>0.002314814814814815</v>
      </c>
      <c r="H27" s="138">
        <f t="shared" si="0"/>
        <v>0.5204861111111111</v>
      </c>
    </row>
    <row r="28" spans="2:8" ht="17.25">
      <c r="B28" s="137"/>
      <c r="C28" s="137"/>
      <c r="D28" s="199" t="s">
        <v>213</v>
      </c>
      <c r="E28" s="21"/>
      <c r="F28" s="202"/>
      <c r="G28" s="176">
        <v>0.006944444444444444</v>
      </c>
      <c r="H28" s="138"/>
    </row>
    <row r="29" spans="2:9" ht="15.75" customHeight="1">
      <c r="B29" s="137">
        <v>22</v>
      </c>
      <c r="C29" s="137" t="s">
        <v>203</v>
      </c>
      <c r="D29" s="137" t="s">
        <v>211</v>
      </c>
      <c r="E29" s="21" t="s">
        <v>49</v>
      </c>
      <c r="F29" s="202">
        <v>1</v>
      </c>
      <c r="G29" s="176">
        <v>0.0024305555555555556</v>
      </c>
      <c r="H29" s="138">
        <f>H27+F27*G27+G28</f>
        <v>0.5320601851851852</v>
      </c>
      <c r="I29" s="557" t="s">
        <v>280</v>
      </c>
    </row>
    <row r="30" spans="2:9" ht="15.75" customHeight="1">
      <c r="B30" s="137">
        <v>23</v>
      </c>
      <c r="C30" s="137" t="s">
        <v>50</v>
      </c>
      <c r="D30" s="137" t="s">
        <v>212</v>
      </c>
      <c r="E30" s="21" t="s">
        <v>49</v>
      </c>
      <c r="F30" s="202">
        <v>1</v>
      </c>
      <c r="G30" s="176">
        <v>0.0024305555555555556</v>
      </c>
      <c r="H30" s="138">
        <f>H29</f>
        <v>0.5320601851851852</v>
      </c>
      <c r="I30" s="558"/>
    </row>
    <row r="31" spans="2:8" ht="15.75" customHeight="1" hidden="1">
      <c r="B31" s="137"/>
      <c r="C31" s="137"/>
      <c r="D31" s="137" t="s">
        <v>165</v>
      </c>
      <c r="E31" s="21"/>
      <c r="F31" s="202">
        <v>1</v>
      </c>
      <c r="G31" s="176">
        <v>0</v>
      </c>
      <c r="H31" s="138" t="e">
        <f>#REF!+#REF!*#REF!</f>
        <v>#REF!</v>
      </c>
    </row>
    <row r="32" spans="2:9" ht="17.25">
      <c r="B32" s="137">
        <v>26</v>
      </c>
      <c r="C32" s="137" t="s">
        <v>167</v>
      </c>
      <c r="D32" s="137" t="s">
        <v>147</v>
      </c>
      <c r="E32" s="21" t="s">
        <v>49</v>
      </c>
      <c r="F32" s="202">
        <v>1</v>
      </c>
      <c r="G32" s="176">
        <v>0.006944444444444444</v>
      </c>
      <c r="H32" s="138">
        <f>H30+F30*G30</f>
        <v>0.5344907407407408</v>
      </c>
      <c r="I32" s="555"/>
    </row>
    <row r="33" spans="2:9" ht="17.25" hidden="1">
      <c r="B33" s="137">
        <v>26</v>
      </c>
      <c r="C33" s="137" t="s">
        <v>168</v>
      </c>
      <c r="D33" s="137" t="s">
        <v>147</v>
      </c>
      <c r="E33" s="21" t="s">
        <v>49</v>
      </c>
      <c r="F33" s="202">
        <v>1</v>
      </c>
      <c r="G33" s="176">
        <v>0.008333333333333333</v>
      </c>
      <c r="H33" s="198">
        <f>H32+F32*G32</f>
        <v>0.5414351851851852</v>
      </c>
      <c r="I33" s="556"/>
    </row>
    <row r="34" spans="2:8" ht="17.25">
      <c r="B34" s="137">
        <v>27</v>
      </c>
      <c r="C34" s="137" t="s">
        <v>50</v>
      </c>
      <c r="D34" s="137" t="s">
        <v>148</v>
      </c>
      <c r="E34" s="21" t="s">
        <v>49</v>
      </c>
      <c r="F34" s="202">
        <v>1</v>
      </c>
      <c r="G34" s="176">
        <v>0.013888888888888888</v>
      </c>
      <c r="H34" s="138">
        <f>H32+F32*G32</f>
        <v>0.5414351851851852</v>
      </c>
    </row>
    <row r="35" spans="2:8" ht="17.25">
      <c r="B35" s="137">
        <v>28</v>
      </c>
      <c r="C35" s="137" t="s">
        <v>48</v>
      </c>
      <c r="D35" s="137" t="s">
        <v>61</v>
      </c>
      <c r="E35" s="21" t="s">
        <v>49</v>
      </c>
      <c r="F35" s="202">
        <v>11</v>
      </c>
      <c r="G35" s="176">
        <v>0.0024305555555555556</v>
      </c>
      <c r="H35" s="138">
        <f t="shared" si="0"/>
        <v>0.555324074074074</v>
      </c>
    </row>
    <row r="36" spans="2:8" ht="17.25">
      <c r="B36" s="137">
        <v>29</v>
      </c>
      <c r="C36" s="137" t="s">
        <v>50</v>
      </c>
      <c r="D36" s="137" t="s">
        <v>61</v>
      </c>
      <c r="E36" s="21" t="s">
        <v>49</v>
      </c>
      <c r="F36" s="202">
        <v>10</v>
      </c>
      <c r="G36" s="176">
        <v>0.002314814814814815</v>
      </c>
      <c r="H36" s="138">
        <f t="shared" si="0"/>
        <v>0.5820601851851851</v>
      </c>
    </row>
    <row r="37" spans="2:8" ht="17.25">
      <c r="B37" s="137">
        <v>30</v>
      </c>
      <c r="C37" s="137" t="s">
        <v>48</v>
      </c>
      <c r="D37" s="137" t="s">
        <v>57</v>
      </c>
      <c r="E37" s="21" t="s">
        <v>49</v>
      </c>
      <c r="F37" s="202">
        <v>10</v>
      </c>
      <c r="G37" s="176">
        <v>0.0011574074074074073</v>
      </c>
      <c r="H37" s="138">
        <f>H36+F36*G36</f>
        <v>0.6052083333333332</v>
      </c>
    </row>
    <row r="38" spans="2:8" ht="17.25">
      <c r="B38" s="137">
        <v>31</v>
      </c>
      <c r="C38" s="137" t="s">
        <v>50</v>
      </c>
      <c r="D38" s="137" t="s">
        <v>57</v>
      </c>
      <c r="E38" s="21" t="s">
        <v>49</v>
      </c>
      <c r="F38" s="202">
        <v>11</v>
      </c>
      <c r="G38" s="176">
        <v>0.0011574074074074073</v>
      </c>
      <c r="H38" s="138">
        <f t="shared" si="0"/>
        <v>0.6167824074074073</v>
      </c>
    </row>
    <row r="39" spans="2:8" ht="17.25">
      <c r="B39" s="137">
        <v>32</v>
      </c>
      <c r="C39" s="137" t="s">
        <v>48</v>
      </c>
      <c r="D39" s="137" t="s">
        <v>54</v>
      </c>
      <c r="E39" s="21" t="s">
        <v>49</v>
      </c>
      <c r="F39" s="202">
        <v>4</v>
      </c>
      <c r="G39" s="176">
        <v>0.0012731481481481483</v>
      </c>
      <c r="H39" s="138">
        <f>H38+F38*G38</f>
        <v>0.6295138888888888</v>
      </c>
    </row>
    <row r="40" spans="2:8" ht="17.25">
      <c r="B40" s="137">
        <v>33</v>
      </c>
      <c r="C40" s="137" t="s">
        <v>50</v>
      </c>
      <c r="D40" s="137" t="s">
        <v>54</v>
      </c>
      <c r="E40" s="21" t="s">
        <v>49</v>
      </c>
      <c r="F40" s="202">
        <v>3</v>
      </c>
      <c r="G40" s="176">
        <v>0.0012731481481481483</v>
      </c>
      <c r="H40" s="138">
        <f t="shared" si="0"/>
        <v>0.6346064814814814</v>
      </c>
    </row>
    <row r="41" spans="2:8" ht="17.25" hidden="1">
      <c r="B41" s="137"/>
      <c r="C41" s="137"/>
      <c r="D41" s="199" t="s">
        <v>146</v>
      </c>
      <c r="E41" s="21"/>
      <c r="F41" s="202"/>
      <c r="G41" s="176">
        <v>0</v>
      </c>
      <c r="H41" s="138"/>
    </row>
    <row r="42" spans="2:8" ht="17.25">
      <c r="B42" s="137">
        <v>34</v>
      </c>
      <c r="C42" s="137" t="s">
        <v>48</v>
      </c>
      <c r="D42" s="137" t="s">
        <v>59</v>
      </c>
      <c r="E42" s="21" t="s">
        <v>49</v>
      </c>
      <c r="F42" s="202">
        <v>4</v>
      </c>
      <c r="G42" s="176">
        <v>0.0012731481481481483</v>
      </c>
      <c r="H42" s="138">
        <f>H40+F40*G40+G41</f>
        <v>0.6384259259259258</v>
      </c>
    </row>
    <row r="43" spans="2:8" ht="17.25">
      <c r="B43" s="137">
        <v>35</v>
      </c>
      <c r="C43" s="137" t="s">
        <v>50</v>
      </c>
      <c r="D43" s="137" t="s">
        <v>59</v>
      </c>
      <c r="E43" s="21" t="s">
        <v>49</v>
      </c>
      <c r="F43" s="202">
        <v>5</v>
      </c>
      <c r="G43" s="176">
        <v>0.0012731481481481483</v>
      </c>
      <c r="H43" s="138">
        <f t="shared" si="0"/>
        <v>0.6435185185185184</v>
      </c>
    </row>
    <row r="44" spans="2:8" ht="17.25">
      <c r="B44" s="137">
        <v>36</v>
      </c>
      <c r="C44" s="137" t="s">
        <v>48</v>
      </c>
      <c r="D44" s="137" t="s">
        <v>56</v>
      </c>
      <c r="E44" s="21" t="s">
        <v>49</v>
      </c>
      <c r="F44" s="202">
        <v>2</v>
      </c>
      <c r="G44" s="176">
        <v>0.0012731481481481483</v>
      </c>
      <c r="H44" s="138">
        <f t="shared" si="0"/>
        <v>0.6498842592592591</v>
      </c>
    </row>
    <row r="45" spans="2:8" ht="17.25">
      <c r="B45" s="137">
        <v>37</v>
      </c>
      <c r="C45" s="137" t="s">
        <v>50</v>
      </c>
      <c r="D45" s="137" t="s">
        <v>56</v>
      </c>
      <c r="E45" s="21" t="s">
        <v>49</v>
      </c>
      <c r="F45" s="202">
        <v>4</v>
      </c>
      <c r="G45" s="176">
        <v>0.0012731481481481483</v>
      </c>
      <c r="H45" s="138">
        <f t="shared" si="0"/>
        <v>0.6524305555555554</v>
      </c>
    </row>
    <row r="46" spans="2:8" ht="17.25">
      <c r="B46" s="137">
        <v>38</v>
      </c>
      <c r="C46" s="137" t="s">
        <v>48</v>
      </c>
      <c r="D46" s="137" t="s">
        <v>51</v>
      </c>
      <c r="E46" s="21" t="s">
        <v>49</v>
      </c>
      <c r="F46" s="202">
        <v>2</v>
      </c>
      <c r="G46" s="176">
        <v>0.0042824074074074075</v>
      </c>
      <c r="H46" s="138">
        <f t="shared" si="0"/>
        <v>0.657523148148148</v>
      </c>
    </row>
    <row r="47" spans="2:8" ht="17.25">
      <c r="B47" s="137">
        <v>39</v>
      </c>
      <c r="C47" s="137" t="s">
        <v>50</v>
      </c>
      <c r="D47" s="137" t="s">
        <v>51</v>
      </c>
      <c r="E47" s="21" t="s">
        <v>49</v>
      </c>
      <c r="F47" s="202">
        <v>2</v>
      </c>
      <c r="G47" s="176">
        <v>0.004166666666666667</v>
      </c>
      <c r="H47" s="138">
        <f t="shared" si="0"/>
        <v>0.6660879629629629</v>
      </c>
    </row>
    <row r="48" spans="2:8" ht="17.25" customHeight="1">
      <c r="B48" s="137"/>
      <c r="C48" s="137"/>
      <c r="D48" s="137" t="s">
        <v>149</v>
      </c>
      <c r="E48" s="21"/>
      <c r="F48" s="203"/>
      <c r="G48" s="176">
        <v>0.02013888888888889</v>
      </c>
      <c r="H48" s="138">
        <f t="shared" si="0"/>
        <v>0.6744212962962962</v>
      </c>
    </row>
    <row r="49" spans="2:8" ht="17.25" customHeight="1">
      <c r="B49" s="137"/>
      <c r="C49" s="137"/>
      <c r="D49" s="137" t="s">
        <v>169</v>
      </c>
      <c r="E49" s="137"/>
      <c r="F49" s="204"/>
      <c r="G49" s="137"/>
      <c r="H49" s="138">
        <f>H48+G48</f>
        <v>0.6945601851851851</v>
      </c>
    </row>
    <row r="50" spans="2:8" ht="17.25" customHeight="1">
      <c r="B50" s="137"/>
      <c r="C50" s="137"/>
      <c r="D50" s="137" t="s">
        <v>137</v>
      </c>
      <c r="E50" s="137"/>
      <c r="F50" s="180"/>
      <c r="G50" s="137"/>
      <c r="H50" s="138"/>
    </row>
    <row r="51" ht="17.25" customHeight="1"/>
    <row r="52" spans="3:4" ht="22.5" customHeight="1">
      <c r="C52" s="177" t="s">
        <v>150</v>
      </c>
      <c r="D52" s="9" t="s">
        <v>202</v>
      </c>
    </row>
    <row r="53" ht="22.5" customHeight="1">
      <c r="D53" s="9" t="s">
        <v>164</v>
      </c>
    </row>
  </sheetData>
  <sheetProtection/>
  <mergeCells count="3">
    <mergeCell ref="I32:I33"/>
    <mergeCell ref="I4:I5"/>
    <mergeCell ref="I29:I30"/>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27"/>
  <sheetViews>
    <sheetView zoomScale="75" zoomScaleNormal="75" zoomScalePageLayoutView="0" workbookViewId="0" topLeftCell="A1">
      <selection activeCell="AD14" sqref="AD14"/>
    </sheetView>
  </sheetViews>
  <sheetFormatPr defaultColWidth="9.00390625" defaultRowHeight="19.5" customHeight="1"/>
  <cols>
    <col min="1" max="1" width="8.25390625" style="0" customWidth="1"/>
    <col min="2" max="61" width="2.75390625" style="0" customWidth="1"/>
    <col min="62" max="70" width="2.125" style="0" customWidth="1"/>
    <col min="71" max="78" width="2.00390625" style="0" customWidth="1"/>
  </cols>
  <sheetData>
    <row r="2" spans="1:6" ht="19.5" customHeight="1">
      <c r="A2" s="591" t="s">
        <v>151</v>
      </c>
      <c r="B2" s="591"/>
      <c r="C2" s="591"/>
      <c r="D2" s="591"/>
      <c r="E2" s="591"/>
      <c r="F2" s="591"/>
    </row>
    <row r="3" spans="2:3" ht="19.5" customHeight="1">
      <c r="B3" s="13"/>
      <c r="C3" s="15"/>
    </row>
    <row r="4" spans="2:3" ht="19.5" customHeight="1" thickBot="1">
      <c r="B4" s="13"/>
      <c r="C4" s="15"/>
    </row>
    <row r="5" spans="1:81" ht="19.5" customHeight="1">
      <c r="A5" s="26"/>
      <c r="B5" s="27"/>
      <c r="C5" s="28"/>
      <c r="D5" s="26" t="s">
        <v>23</v>
      </c>
      <c r="E5" s="26"/>
      <c r="F5" s="26"/>
      <c r="G5" s="26"/>
      <c r="K5" s="29" t="s">
        <v>179</v>
      </c>
      <c r="L5" s="19"/>
      <c r="M5" s="30"/>
      <c r="N5" s="24"/>
      <c r="O5" s="24"/>
      <c r="P5" s="592" t="s">
        <v>251</v>
      </c>
      <c r="Q5" s="593"/>
      <c r="R5" s="593"/>
      <c r="S5" s="593"/>
      <c r="T5" s="593"/>
      <c r="U5" s="593"/>
      <c r="V5" s="593"/>
      <c r="W5" s="593"/>
      <c r="X5" s="593"/>
      <c r="Y5" s="593"/>
      <c r="Z5" s="593"/>
      <c r="AA5" s="594"/>
      <c r="AB5" s="197"/>
      <c r="AC5" s="197"/>
      <c r="AD5" s="29" t="s">
        <v>178</v>
      </c>
      <c r="AE5" s="19"/>
      <c r="AF5" s="30"/>
      <c r="AH5" s="14"/>
      <c r="AX5" s="197"/>
      <c r="CC5" s="14"/>
    </row>
    <row r="6" spans="2:29" ht="19.5" customHeight="1" thickBot="1">
      <c r="B6" s="13"/>
      <c r="C6" s="31" t="s">
        <v>24</v>
      </c>
      <c r="D6" s="32"/>
      <c r="E6" s="14"/>
      <c r="F6" s="14"/>
      <c r="G6" s="14"/>
      <c r="N6" s="24"/>
      <c r="O6" s="24"/>
      <c r="P6" s="595"/>
      <c r="Q6" s="596"/>
      <c r="R6" s="596"/>
      <c r="S6" s="596"/>
      <c r="T6" s="596"/>
      <c r="U6" s="596"/>
      <c r="V6" s="596"/>
      <c r="W6" s="596"/>
      <c r="X6" s="596"/>
      <c r="Y6" s="596"/>
      <c r="Z6" s="596"/>
      <c r="AA6" s="597"/>
      <c r="AB6" s="197"/>
      <c r="AC6" s="197"/>
    </row>
    <row r="7" spans="2:59" ht="19.5" customHeight="1">
      <c r="B7" s="13"/>
      <c r="C7" s="15"/>
      <c r="D7" s="14"/>
      <c r="E7" s="14"/>
      <c r="F7" s="14"/>
      <c r="G7" s="14"/>
      <c r="H7" s="366"/>
      <c r="I7" s="366"/>
      <c r="J7" s="366"/>
      <c r="K7" s="366"/>
      <c r="L7" s="366"/>
      <c r="M7" s="366"/>
      <c r="N7" s="366"/>
      <c r="O7" s="366"/>
      <c r="P7" s="580" t="s">
        <v>252</v>
      </c>
      <c r="Q7" s="581"/>
      <c r="R7" s="581"/>
      <c r="S7" s="581"/>
      <c r="T7" s="581"/>
      <c r="U7" s="581"/>
      <c r="V7" s="581"/>
      <c r="W7" s="581"/>
      <c r="X7" s="581"/>
      <c r="Y7" s="581"/>
      <c r="Z7" s="581"/>
      <c r="AA7" s="582"/>
      <c r="AB7" s="598"/>
      <c r="AC7" s="599"/>
      <c r="AD7" s="599"/>
      <c r="AE7" s="599"/>
      <c r="AF7" s="599"/>
      <c r="AG7" s="599"/>
      <c r="AH7" s="599"/>
      <c r="AI7" s="600"/>
      <c r="AP7" s="559" t="s">
        <v>10</v>
      </c>
      <c r="AQ7" s="560"/>
      <c r="AR7" s="560"/>
      <c r="AS7" s="560"/>
      <c r="AT7" s="560"/>
      <c r="AU7" s="560"/>
      <c r="AV7" s="561"/>
      <c r="AW7" s="565" t="s">
        <v>151</v>
      </c>
      <c r="AX7" s="566"/>
      <c r="AY7" s="566"/>
      <c r="AZ7" s="567"/>
      <c r="BA7" s="11"/>
      <c r="BB7" s="11"/>
      <c r="BC7" s="11"/>
      <c r="BD7" s="11"/>
      <c r="BE7" s="11"/>
      <c r="BF7" s="11"/>
      <c r="BG7" s="12"/>
    </row>
    <row r="8" spans="2:59" ht="19.5" customHeight="1">
      <c r="B8" s="13"/>
      <c r="C8" s="15"/>
      <c r="D8" s="14"/>
      <c r="E8" s="14"/>
      <c r="F8" s="14"/>
      <c r="G8" s="14"/>
      <c r="H8" s="367"/>
      <c r="I8" s="367"/>
      <c r="J8" s="367"/>
      <c r="K8" s="367"/>
      <c r="L8" s="367"/>
      <c r="M8" s="367"/>
      <c r="N8" s="367"/>
      <c r="O8" s="367"/>
      <c r="P8" s="583"/>
      <c r="Q8" s="583"/>
      <c r="R8" s="583"/>
      <c r="S8" s="583"/>
      <c r="T8" s="583"/>
      <c r="U8" s="583"/>
      <c r="V8" s="583"/>
      <c r="W8" s="583"/>
      <c r="X8" s="583"/>
      <c r="Y8" s="583"/>
      <c r="Z8" s="583"/>
      <c r="AA8" s="584"/>
      <c r="AB8" s="601"/>
      <c r="AC8" s="602"/>
      <c r="AD8" s="602"/>
      <c r="AE8" s="602"/>
      <c r="AF8" s="602"/>
      <c r="AG8" s="602"/>
      <c r="AH8" s="602"/>
      <c r="AI8" s="603"/>
      <c r="AP8" s="562"/>
      <c r="AQ8" s="563"/>
      <c r="AR8" s="563"/>
      <c r="AS8" s="563"/>
      <c r="AT8" s="563"/>
      <c r="AU8" s="563"/>
      <c r="AV8" s="564"/>
      <c r="AW8" s="568"/>
      <c r="AX8" s="569"/>
      <c r="AY8" s="569"/>
      <c r="AZ8" s="570"/>
      <c r="BA8" s="17"/>
      <c r="BB8" s="17"/>
      <c r="BC8" s="17"/>
      <c r="BD8" s="17"/>
      <c r="BE8" s="17"/>
      <c r="BF8" s="17"/>
      <c r="BG8" s="18"/>
    </row>
    <row r="9" spans="2:61" ht="19.5" customHeight="1">
      <c r="B9" s="13"/>
      <c r="C9" s="15"/>
      <c r="D9" s="14"/>
      <c r="E9" s="14"/>
      <c r="F9" s="14"/>
      <c r="G9" s="14"/>
      <c r="H9" s="368"/>
      <c r="I9" s="368"/>
      <c r="J9" s="25"/>
      <c r="K9" s="25"/>
      <c r="L9" s="25"/>
      <c r="M9" s="25"/>
      <c r="N9" s="25"/>
      <c r="O9" s="25"/>
      <c r="P9" s="25"/>
      <c r="Q9" s="25"/>
      <c r="R9" s="25"/>
      <c r="S9" s="25"/>
      <c r="T9" s="25"/>
      <c r="U9" s="25"/>
      <c r="V9" s="25"/>
      <c r="W9" s="25"/>
      <c r="X9" s="25"/>
      <c r="Y9" s="25"/>
      <c r="Z9" s="25"/>
      <c r="AA9" s="25"/>
      <c r="AB9" s="25"/>
      <c r="AC9" s="25"/>
      <c r="AD9" s="25"/>
      <c r="AE9" s="25"/>
      <c r="AF9" s="25"/>
      <c r="AG9" s="25"/>
      <c r="AH9" s="25"/>
      <c r="AI9" s="25"/>
      <c r="AK9" s="10"/>
      <c r="AL9" s="11"/>
      <c r="AM9" s="11"/>
      <c r="AN9" s="571" t="s">
        <v>181</v>
      </c>
      <c r="AO9" s="571" t="s">
        <v>151</v>
      </c>
      <c r="AQ9" s="14"/>
      <c r="AR9" s="14"/>
      <c r="AS9" s="14"/>
      <c r="AT9" s="14"/>
      <c r="AU9" s="14" t="s">
        <v>182</v>
      </c>
      <c r="AV9" s="14"/>
      <c r="AW9" s="574" t="s">
        <v>180</v>
      </c>
      <c r="AX9" s="575"/>
      <c r="AY9" s="575"/>
      <c r="AZ9" s="576"/>
      <c r="BA9" s="14"/>
      <c r="BB9" s="14"/>
      <c r="BC9" s="608"/>
      <c r="BD9" s="608"/>
      <c r="BE9" s="608"/>
      <c r="BF9" s="608"/>
      <c r="BG9" s="14"/>
      <c r="BH9" s="11"/>
      <c r="BI9" s="206"/>
    </row>
    <row r="10" spans="2:61" ht="19.5" customHeight="1">
      <c r="B10" s="14"/>
      <c r="C10" s="14"/>
      <c r="D10" s="14"/>
      <c r="E10" s="14"/>
      <c r="F10" s="14"/>
      <c r="G10" s="14"/>
      <c r="H10" s="368"/>
      <c r="I10" s="368"/>
      <c r="J10" s="25"/>
      <c r="K10" s="622" t="s">
        <v>254</v>
      </c>
      <c r="L10" s="623"/>
      <c r="M10" s="623"/>
      <c r="N10" s="623"/>
      <c r="O10" s="623"/>
      <c r="P10" s="623"/>
      <c r="Q10" s="623"/>
      <c r="R10" s="623"/>
      <c r="S10" s="623"/>
      <c r="T10" s="623"/>
      <c r="U10" s="623"/>
      <c r="V10" s="623"/>
      <c r="W10" s="623"/>
      <c r="X10" s="588" t="s">
        <v>231</v>
      </c>
      <c r="Y10" s="588"/>
      <c r="Z10" s="588"/>
      <c r="AA10" s="588"/>
      <c r="AB10" s="589" t="s">
        <v>255</v>
      </c>
      <c r="AC10" s="589"/>
      <c r="AD10" s="589"/>
      <c r="AE10" s="589"/>
      <c r="AF10" s="590" t="s">
        <v>256</v>
      </c>
      <c r="AG10" s="590"/>
      <c r="AH10" s="590"/>
      <c r="AI10" s="590"/>
      <c r="AK10" s="13"/>
      <c r="AL10" s="14"/>
      <c r="AM10" s="14"/>
      <c r="AN10" s="572"/>
      <c r="AO10" s="573"/>
      <c r="AQ10" s="14"/>
      <c r="AR10" s="14"/>
      <c r="AS10" s="14"/>
      <c r="AT10" s="14"/>
      <c r="AU10" s="14"/>
      <c r="AV10" s="14"/>
      <c r="AW10" s="577"/>
      <c r="AX10" s="578"/>
      <c r="AY10" s="578"/>
      <c r="AZ10" s="579"/>
      <c r="BA10" s="14"/>
      <c r="BB10" s="14"/>
      <c r="BC10" s="14"/>
      <c r="BD10" s="14"/>
      <c r="BE10" s="14"/>
      <c r="BF10" s="14"/>
      <c r="BG10" s="14"/>
      <c r="BH10" s="14"/>
      <c r="BI10" s="161"/>
    </row>
    <row r="11" spans="2:61" ht="19.5" customHeight="1">
      <c r="B11" s="14"/>
      <c r="C11" s="14"/>
      <c r="D11" s="14"/>
      <c r="E11" s="14"/>
      <c r="F11" s="14"/>
      <c r="G11" s="15"/>
      <c r="H11" s="368"/>
      <c r="I11" s="368"/>
      <c r="J11" s="25"/>
      <c r="K11" s="624"/>
      <c r="L11" s="625"/>
      <c r="M11" s="625"/>
      <c r="N11" s="625"/>
      <c r="O11" s="625"/>
      <c r="P11" s="625"/>
      <c r="Q11" s="625"/>
      <c r="R11" s="625"/>
      <c r="S11" s="625"/>
      <c r="T11" s="625"/>
      <c r="U11" s="625"/>
      <c r="V11" s="625"/>
      <c r="W11" s="625"/>
      <c r="X11" s="588"/>
      <c r="Y11" s="588"/>
      <c r="Z11" s="588"/>
      <c r="AA11" s="588"/>
      <c r="AB11" s="589"/>
      <c r="AC11" s="589"/>
      <c r="AD11" s="589"/>
      <c r="AE11" s="589"/>
      <c r="AF11" s="590"/>
      <c r="AG11" s="590"/>
      <c r="AH11" s="590"/>
      <c r="AI11" s="590"/>
      <c r="AK11" s="153"/>
      <c r="AL11" s="166"/>
      <c r="AM11" s="166"/>
      <c r="AN11" s="49">
        <v>8</v>
      </c>
      <c r="AO11" s="265"/>
      <c r="AP11" s="266"/>
      <c r="AQ11" s="266"/>
      <c r="AR11" s="266"/>
      <c r="AS11" s="266"/>
      <c r="AT11" s="266"/>
      <c r="AU11" s="266"/>
      <c r="AV11" s="266"/>
      <c r="AW11" s="266"/>
      <c r="AX11" s="267"/>
      <c r="AY11" s="209"/>
      <c r="AZ11" s="209"/>
      <c r="BA11" s="209"/>
      <c r="BB11" s="209"/>
      <c r="BC11" s="209"/>
      <c r="BD11" s="209"/>
      <c r="BE11" s="209"/>
      <c r="BF11" s="209"/>
      <c r="BG11" s="210"/>
      <c r="BH11" s="166"/>
      <c r="BI11" s="211"/>
    </row>
    <row r="12" spans="2:61" ht="19.5" customHeight="1">
      <c r="B12" s="17"/>
      <c r="C12" s="17"/>
      <c r="D12" s="17"/>
      <c r="E12" s="17"/>
      <c r="F12" s="17"/>
      <c r="G12" s="18"/>
      <c r="H12" s="369"/>
      <c r="I12" s="370"/>
      <c r="J12" s="161"/>
      <c r="K12" s="160"/>
      <c r="L12" s="14"/>
      <c r="M12" s="14"/>
      <c r="N12" s="14"/>
      <c r="O12" s="14"/>
      <c r="P12" s="14"/>
      <c r="Q12" s="14"/>
      <c r="R12" s="14"/>
      <c r="S12" s="14"/>
      <c r="T12" s="14"/>
      <c r="U12" s="14"/>
      <c r="V12" s="14"/>
      <c r="W12" s="14"/>
      <c r="X12" s="14"/>
      <c r="Y12" s="14"/>
      <c r="Z12" s="14"/>
      <c r="AA12" s="14"/>
      <c r="AB12" s="14"/>
      <c r="AC12" s="14"/>
      <c r="AD12" s="14"/>
      <c r="AE12" s="14"/>
      <c r="AF12" s="14"/>
      <c r="AG12" s="14"/>
      <c r="AH12" s="14"/>
      <c r="AI12" s="15"/>
      <c r="AK12" s="153"/>
      <c r="AL12" s="166"/>
      <c r="AM12" s="166"/>
      <c r="AN12" s="49">
        <v>7</v>
      </c>
      <c r="AO12" s="249" t="s">
        <v>151</v>
      </c>
      <c r="AP12" s="216"/>
      <c r="AQ12" s="216"/>
      <c r="AR12" s="216"/>
      <c r="AS12" s="216"/>
      <c r="AT12" s="216"/>
      <c r="AU12" s="216"/>
      <c r="AV12" s="216"/>
      <c r="AW12" s="216"/>
      <c r="AX12" s="217"/>
      <c r="AY12" s="5"/>
      <c r="AZ12" s="207"/>
      <c r="BA12" s="207"/>
      <c r="BB12" s="207"/>
      <c r="BC12" s="207"/>
      <c r="BD12" s="207"/>
      <c r="BE12" s="207"/>
      <c r="BF12" s="207"/>
      <c r="BG12" s="208"/>
      <c r="BH12" s="166"/>
      <c r="BI12" s="211"/>
    </row>
    <row r="13" spans="1:61" ht="19.5" customHeight="1">
      <c r="A13" s="33" t="s">
        <v>183</v>
      </c>
      <c r="B13" s="34"/>
      <c r="C13" s="29" t="s">
        <v>182</v>
      </c>
      <c r="D13" s="19"/>
      <c r="E13" s="19"/>
      <c r="F13" s="30"/>
      <c r="G13" s="14"/>
      <c r="K13" s="13"/>
      <c r="L13" s="14"/>
      <c r="M13" s="14"/>
      <c r="N13" s="14"/>
      <c r="O13" s="14"/>
      <c r="P13" s="14"/>
      <c r="Q13" s="14"/>
      <c r="R13" s="14"/>
      <c r="S13" s="14"/>
      <c r="T13" s="14"/>
      <c r="U13" s="14"/>
      <c r="V13" s="14"/>
      <c r="W13" s="14"/>
      <c r="X13" s="14"/>
      <c r="Y13" s="14"/>
      <c r="Z13" s="14"/>
      <c r="AA13" s="14"/>
      <c r="AB13" s="14"/>
      <c r="AC13" s="14"/>
      <c r="AD13" s="14"/>
      <c r="AE13" s="14"/>
      <c r="AF13" s="14"/>
      <c r="AG13" s="14"/>
      <c r="AH13" s="14"/>
      <c r="AI13" s="15"/>
      <c r="AK13" s="153"/>
      <c r="AL13" s="166"/>
      <c r="AM13" s="166"/>
      <c r="AN13" s="49">
        <v>6</v>
      </c>
      <c r="AO13" s="212" t="s">
        <v>151</v>
      </c>
      <c r="AP13" s="247"/>
      <c r="AQ13" s="247" t="s">
        <v>182</v>
      </c>
      <c r="AR13" s="247"/>
      <c r="AS13" s="247" t="s">
        <v>151</v>
      </c>
      <c r="AT13" s="247"/>
      <c r="AU13" s="247"/>
      <c r="AV13" s="247"/>
      <c r="AW13" s="247"/>
      <c r="AX13" s="248"/>
      <c r="AY13" s="166"/>
      <c r="AZ13" s="166" t="s">
        <v>182</v>
      </c>
      <c r="BA13" s="166"/>
      <c r="BB13" s="166" t="s">
        <v>185</v>
      </c>
      <c r="BC13" s="166"/>
      <c r="BD13" s="166"/>
      <c r="BE13" s="166"/>
      <c r="BF13" s="166"/>
      <c r="BG13" s="218"/>
      <c r="BH13" s="166"/>
      <c r="BI13" s="211"/>
    </row>
    <row r="14" spans="1:61" ht="19.5" customHeight="1">
      <c r="A14" s="33" t="s">
        <v>26</v>
      </c>
      <c r="B14" s="34"/>
      <c r="C14" s="14"/>
      <c r="D14" s="14"/>
      <c r="E14" s="14"/>
      <c r="F14" s="14"/>
      <c r="G14" s="14"/>
      <c r="K14" s="13"/>
      <c r="L14" s="14"/>
      <c r="M14" s="14"/>
      <c r="N14" s="14"/>
      <c r="O14" s="14"/>
      <c r="P14" s="14"/>
      <c r="Q14" s="14"/>
      <c r="R14" s="14" t="s">
        <v>27</v>
      </c>
      <c r="S14" s="14"/>
      <c r="T14" s="14"/>
      <c r="U14" s="14"/>
      <c r="V14" s="609" t="s">
        <v>151</v>
      </c>
      <c r="W14" s="610"/>
      <c r="X14" s="610"/>
      <c r="Y14" s="611"/>
      <c r="Z14" s="14"/>
      <c r="AA14" s="14"/>
      <c r="AB14" s="14"/>
      <c r="AC14" s="14"/>
      <c r="AD14" s="14"/>
      <c r="AE14" s="14"/>
      <c r="AF14" s="14"/>
      <c r="AG14" s="14"/>
      <c r="AH14" s="14"/>
      <c r="AI14" s="15"/>
      <c r="AK14" s="153"/>
      <c r="AL14" s="166"/>
      <c r="AM14" s="166"/>
      <c r="AN14" s="49">
        <v>5</v>
      </c>
      <c r="AO14" s="215" t="s">
        <v>151</v>
      </c>
      <c r="AP14" s="213"/>
      <c r="AQ14" s="213" t="s">
        <v>186</v>
      </c>
      <c r="AR14" s="585" t="s">
        <v>151</v>
      </c>
      <c r="AS14" s="586"/>
      <c r="AT14" s="586"/>
      <c r="AU14" s="586"/>
      <c r="AV14" s="586"/>
      <c r="AW14" s="586"/>
      <c r="AX14" s="587"/>
      <c r="AY14" s="5"/>
      <c r="AZ14" s="207"/>
      <c r="BA14" s="207" t="s">
        <v>186</v>
      </c>
      <c r="BB14" s="207"/>
      <c r="BC14" s="207" t="s">
        <v>186</v>
      </c>
      <c r="BD14" s="207"/>
      <c r="BE14" s="207" t="s">
        <v>186</v>
      </c>
      <c r="BF14" s="207"/>
      <c r="BG14" s="208"/>
      <c r="BH14" s="166"/>
      <c r="BI14" s="211"/>
    </row>
    <row r="15" spans="1:61" ht="19.5" customHeight="1">
      <c r="A15" s="33" t="s">
        <v>28</v>
      </c>
      <c r="B15" s="34"/>
      <c r="C15" s="14"/>
      <c r="D15" s="17"/>
      <c r="E15" s="17"/>
      <c r="F15" s="17"/>
      <c r="G15" s="17"/>
      <c r="H15" s="17"/>
      <c r="K15" s="16"/>
      <c r="L15" s="17"/>
      <c r="M15" s="17"/>
      <c r="N15" s="17"/>
      <c r="O15" s="17"/>
      <c r="P15" s="17"/>
      <c r="Q15" s="17"/>
      <c r="R15" s="17"/>
      <c r="S15" s="17"/>
      <c r="T15" s="17"/>
      <c r="U15" s="17"/>
      <c r="V15" s="612"/>
      <c r="W15" s="613"/>
      <c r="X15" s="613"/>
      <c r="Y15" s="614"/>
      <c r="Z15" s="17"/>
      <c r="AA15" s="17"/>
      <c r="AB15" s="17"/>
      <c r="AC15" s="17"/>
      <c r="AD15" s="17"/>
      <c r="AE15" s="17"/>
      <c r="AF15" s="17"/>
      <c r="AG15" s="17"/>
      <c r="AH15" s="17"/>
      <c r="AI15" s="18"/>
      <c r="AK15" s="153"/>
      <c r="AL15" s="166"/>
      <c r="AM15" s="166"/>
      <c r="AN15" s="49">
        <v>4</v>
      </c>
      <c r="AO15" s="212" t="s">
        <v>151</v>
      </c>
      <c r="AP15" s="216"/>
      <c r="AQ15" s="216"/>
      <c r="AR15" s="585" t="s">
        <v>151</v>
      </c>
      <c r="AS15" s="586"/>
      <c r="AT15" s="586"/>
      <c r="AU15" s="586"/>
      <c r="AV15" s="586"/>
      <c r="AW15" s="586"/>
      <c r="AX15" s="587"/>
      <c r="AY15" s="219"/>
      <c r="AZ15" s="220"/>
      <c r="BA15" s="220"/>
      <c r="BB15" s="220"/>
      <c r="BC15" s="220"/>
      <c r="BD15" s="220"/>
      <c r="BE15" s="220"/>
      <c r="BF15" s="220"/>
      <c r="BG15" s="221"/>
      <c r="BH15" s="166"/>
      <c r="BI15" s="627"/>
    </row>
    <row r="16" spans="2:61" ht="19.5" customHeight="1">
      <c r="B16" s="15"/>
      <c r="C16" s="14"/>
      <c r="D16" s="362"/>
      <c r="E16" s="618" t="s">
        <v>39</v>
      </c>
      <c r="F16" s="618"/>
      <c r="G16" s="618"/>
      <c r="H16" s="360"/>
      <c r="I16" s="25"/>
      <c r="J16" s="25"/>
      <c r="K16" s="222"/>
      <c r="L16" s="209"/>
      <c r="M16" s="571" t="s">
        <v>181</v>
      </c>
      <c r="N16" s="571" t="s">
        <v>151</v>
      </c>
      <c r="O16" s="209"/>
      <c r="P16" s="209"/>
      <c r="Q16" s="209"/>
      <c r="R16" s="209"/>
      <c r="S16" s="209"/>
      <c r="T16" s="209"/>
      <c r="U16" s="209"/>
      <c r="V16" s="574" t="s">
        <v>180</v>
      </c>
      <c r="W16" s="575"/>
      <c r="X16" s="575"/>
      <c r="Y16" s="576"/>
      <c r="Z16" s="209"/>
      <c r="AA16" s="209"/>
      <c r="AB16" s="209"/>
      <c r="AC16" s="209"/>
      <c r="AD16" s="209"/>
      <c r="AE16" s="209"/>
      <c r="AF16" s="209"/>
      <c r="AG16" s="209"/>
      <c r="AH16" s="209"/>
      <c r="AI16" s="210"/>
      <c r="AK16" s="153"/>
      <c r="AL16" s="166"/>
      <c r="AM16" s="166"/>
      <c r="AN16" s="49">
        <v>3</v>
      </c>
      <c r="AO16" s="215" t="s">
        <v>151</v>
      </c>
      <c r="AP16" s="213"/>
      <c r="AQ16" s="213"/>
      <c r="AR16" s="213"/>
      <c r="AS16" s="213"/>
      <c r="AT16" s="213"/>
      <c r="AU16" s="213"/>
      <c r="AV16" s="213"/>
      <c r="AW16" s="213"/>
      <c r="AX16" s="214"/>
      <c r="AY16" s="166"/>
      <c r="AZ16" s="166"/>
      <c r="BA16" s="166"/>
      <c r="BB16" s="166"/>
      <c r="BC16" s="166"/>
      <c r="BD16" s="166"/>
      <c r="BE16" s="166"/>
      <c r="BF16" s="166"/>
      <c r="BG16" s="218"/>
      <c r="BH16" s="166"/>
      <c r="BI16" s="627"/>
    </row>
    <row r="17" spans="2:61" ht="19.5" customHeight="1">
      <c r="B17" s="15"/>
      <c r="C17" s="14"/>
      <c r="D17" s="363"/>
      <c r="E17" s="619"/>
      <c r="F17" s="619"/>
      <c r="G17" s="619"/>
      <c r="H17" s="361"/>
      <c r="I17" s="25"/>
      <c r="J17" s="25"/>
      <c r="K17" s="153"/>
      <c r="L17" s="166"/>
      <c r="M17" s="572"/>
      <c r="N17" s="573"/>
      <c r="O17" s="166"/>
      <c r="P17" s="166"/>
      <c r="Q17" s="166"/>
      <c r="R17" s="166"/>
      <c r="S17" s="166"/>
      <c r="T17" s="166"/>
      <c r="U17" s="166"/>
      <c r="V17" s="628"/>
      <c r="W17" s="629"/>
      <c r="X17" s="578"/>
      <c r="Y17" s="579"/>
      <c r="Z17" s="166"/>
      <c r="AA17" s="166"/>
      <c r="AB17" s="166"/>
      <c r="AC17" s="166"/>
      <c r="AD17" s="166"/>
      <c r="AE17" s="166"/>
      <c r="AF17" s="166"/>
      <c r="AG17" s="166"/>
      <c r="AH17" s="166"/>
      <c r="AI17" s="218"/>
      <c r="AK17" s="153"/>
      <c r="AL17" s="166"/>
      <c r="AM17" s="166"/>
      <c r="AN17" s="49">
        <v>2</v>
      </c>
      <c r="AO17" s="212" t="s">
        <v>151</v>
      </c>
      <c r="AP17" s="216"/>
      <c r="AQ17" s="216"/>
      <c r="AR17" s="216"/>
      <c r="AS17" s="216"/>
      <c r="AT17" s="216"/>
      <c r="AU17" s="216"/>
      <c r="AV17" s="216"/>
      <c r="AW17" s="216"/>
      <c r="AX17" s="217"/>
      <c r="AY17" s="615" t="s">
        <v>249</v>
      </c>
      <c r="AZ17" s="616"/>
      <c r="BA17" s="616"/>
      <c r="BB17" s="616"/>
      <c r="BC17" s="616"/>
      <c r="BD17" s="616"/>
      <c r="BE17" s="616"/>
      <c r="BF17" s="616"/>
      <c r="BG17" s="617"/>
      <c r="BH17" s="166"/>
      <c r="BI17" s="627"/>
    </row>
    <row r="18" spans="2:61" ht="19.5" customHeight="1" thickBot="1">
      <c r="B18" s="15"/>
      <c r="C18" s="14"/>
      <c r="D18" s="363"/>
      <c r="E18" s="619"/>
      <c r="F18" s="619"/>
      <c r="G18" s="619"/>
      <c r="H18" s="361"/>
      <c r="I18" s="630"/>
      <c r="J18" s="211" t="s">
        <v>187</v>
      </c>
      <c r="K18" s="153"/>
      <c r="L18" s="166"/>
      <c r="M18" s="7">
        <v>8</v>
      </c>
      <c r="N18" s="265"/>
      <c r="O18" s="266"/>
      <c r="P18" s="266"/>
      <c r="Q18" s="266"/>
      <c r="R18" s="266"/>
      <c r="S18" s="266"/>
      <c r="T18" s="266"/>
      <c r="U18" s="266"/>
      <c r="V18" s="266"/>
      <c r="W18" s="267"/>
      <c r="X18" s="209"/>
      <c r="Y18" s="209"/>
      <c r="Z18" s="209"/>
      <c r="AA18" s="209"/>
      <c r="AB18" s="209"/>
      <c r="AC18" s="209"/>
      <c r="AD18" s="209"/>
      <c r="AE18" s="209"/>
      <c r="AF18" s="210"/>
      <c r="AG18" s="166"/>
      <c r="AH18" s="166"/>
      <c r="AI18" s="218"/>
      <c r="AK18" s="153"/>
      <c r="AL18" s="166"/>
      <c r="AM18" s="166"/>
      <c r="AN18" s="223">
        <v>1</v>
      </c>
      <c r="AO18" s="215" t="s">
        <v>151</v>
      </c>
      <c r="AP18" s="245"/>
      <c r="AQ18" s="245"/>
      <c r="AR18" s="245"/>
      <c r="AS18" s="245"/>
      <c r="AT18" s="245"/>
      <c r="AU18" s="245"/>
      <c r="AV18" s="245"/>
      <c r="AW18" s="245"/>
      <c r="AX18" s="246"/>
      <c r="AY18" s="224" t="s">
        <v>188</v>
      </c>
      <c r="AZ18" s="225"/>
      <c r="BA18" s="225"/>
      <c r="BB18" s="225"/>
      <c r="BC18" s="225"/>
      <c r="BD18" s="225"/>
      <c r="BE18" s="225"/>
      <c r="BF18" s="225"/>
      <c r="BG18" s="226"/>
      <c r="BH18" s="166"/>
      <c r="BI18" s="627"/>
    </row>
    <row r="19" spans="2:61" ht="19.5" customHeight="1">
      <c r="B19" s="15"/>
      <c r="C19" s="14"/>
      <c r="D19" s="363"/>
      <c r="E19" s="619"/>
      <c r="F19" s="619"/>
      <c r="G19" s="619"/>
      <c r="H19" s="361"/>
      <c r="I19" s="630"/>
      <c r="J19" s="211"/>
      <c r="K19" s="153"/>
      <c r="L19" s="166"/>
      <c r="M19" s="7">
        <v>7</v>
      </c>
      <c r="N19" s="244" t="s">
        <v>151</v>
      </c>
      <c r="O19" s="216"/>
      <c r="P19" s="216"/>
      <c r="Q19" s="216"/>
      <c r="R19" s="216"/>
      <c r="S19" s="216"/>
      <c r="T19" s="216"/>
      <c r="U19" s="216"/>
      <c r="V19" s="216"/>
      <c r="W19" s="217"/>
      <c r="X19" s="5"/>
      <c r="Y19" s="207"/>
      <c r="Z19" s="207"/>
      <c r="AA19" s="207"/>
      <c r="AB19" s="207"/>
      <c r="AC19" s="207"/>
      <c r="AD19" s="207"/>
      <c r="AE19" s="207"/>
      <c r="AF19" s="208"/>
      <c r="AG19" s="166"/>
      <c r="AH19" s="166"/>
      <c r="AI19" s="218"/>
      <c r="AK19" s="166"/>
      <c r="AL19" s="166"/>
      <c r="AM19" s="166"/>
      <c r="AN19" s="220"/>
      <c r="AO19" s="220"/>
      <c r="AP19" s="220"/>
      <c r="AQ19" s="2"/>
      <c r="AR19" s="220"/>
      <c r="AS19" s="220"/>
      <c r="AT19" s="220"/>
      <c r="AU19" s="220"/>
      <c r="AV19" s="227"/>
      <c r="AW19" s="228"/>
      <c r="AX19" s="220"/>
      <c r="AY19" s="220"/>
      <c r="AZ19" s="229" t="s">
        <v>189</v>
      </c>
      <c r="BA19" s="229"/>
      <c r="BB19" s="229"/>
      <c r="BC19" s="229"/>
      <c r="BD19" s="229"/>
      <c r="BE19" s="604" t="s">
        <v>190</v>
      </c>
      <c r="BF19" s="605"/>
      <c r="BG19" s="605"/>
      <c r="BH19" s="220"/>
      <c r="BI19" s="627"/>
    </row>
    <row r="20" spans="2:62" ht="19.5" customHeight="1">
      <c r="B20" s="15"/>
      <c r="C20" s="14"/>
      <c r="D20" s="363"/>
      <c r="E20" s="619"/>
      <c r="F20" s="619"/>
      <c r="G20" s="619"/>
      <c r="H20" s="361"/>
      <c r="I20" s="630"/>
      <c r="J20" s="211"/>
      <c r="K20" s="153"/>
      <c r="L20" s="166"/>
      <c r="M20" s="7">
        <v>6</v>
      </c>
      <c r="N20" s="243" t="s">
        <v>151</v>
      </c>
      <c r="O20" s="247"/>
      <c r="P20" s="247" t="s">
        <v>186</v>
      </c>
      <c r="Q20" s="247"/>
      <c r="R20" s="247" t="s">
        <v>151</v>
      </c>
      <c r="S20" s="247" t="s">
        <v>151</v>
      </c>
      <c r="T20" s="247"/>
      <c r="U20" s="247"/>
      <c r="V20" s="247"/>
      <c r="W20" s="248"/>
      <c r="X20" s="166"/>
      <c r="Y20" s="166" t="s">
        <v>186</v>
      </c>
      <c r="Z20" s="166"/>
      <c r="AA20" s="166" t="s">
        <v>184</v>
      </c>
      <c r="AB20" s="166"/>
      <c r="AC20" s="166"/>
      <c r="AD20" s="166"/>
      <c r="AE20" s="166"/>
      <c r="AF20" s="218"/>
      <c r="AG20" s="166"/>
      <c r="AH20" s="166"/>
      <c r="AI20" s="218"/>
      <c r="AK20" s="230" t="s">
        <v>151</v>
      </c>
      <c r="AL20" s="166"/>
      <c r="AM20" s="166"/>
      <c r="AN20" s="231"/>
      <c r="AO20" s="231"/>
      <c r="AP20" s="231"/>
      <c r="AQ20" s="231"/>
      <c r="AR20" s="232"/>
      <c r="AS20" s="232"/>
      <c r="AT20" s="232"/>
      <c r="AU20" s="231"/>
      <c r="AV20" s="232"/>
      <c r="AW20" s="232" t="s">
        <v>29</v>
      </c>
      <c r="AX20" s="232"/>
      <c r="AY20" s="606" t="s">
        <v>253</v>
      </c>
      <c r="AZ20" s="606"/>
      <c r="BA20" s="606"/>
      <c r="BB20" s="606"/>
      <c r="BC20" s="606"/>
      <c r="BD20" s="606"/>
      <c r="BE20" s="606"/>
      <c r="BF20" s="606"/>
      <c r="BG20" s="606"/>
      <c r="BH20" s="606"/>
      <c r="BI20" s="607"/>
      <c r="BJ20" s="25"/>
    </row>
    <row r="21" spans="2:62" ht="19.5" customHeight="1">
      <c r="B21" s="15"/>
      <c r="C21" s="14"/>
      <c r="D21" s="363"/>
      <c r="E21" s="619"/>
      <c r="F21" s="619"/>
      <c r="G21" s="619"/>
      <c r="H21" s="361"/>
      <c r="I21" s="630"/>
      <c r="J21" s="211"/>
      <c r="K21" s="153"/>
      <c r="L21" s="166"/>
      <c r="M21" s="7">
        <v>5</v>
      </c>
      <c r="N21" s="244" t="s">
        <v>151</v>
      </c>
      <c r="O21" s="216"/>
      <c r="P21" s="216" t="s">
        <v>186</v>
      </c>
      <c r="Q21" s="585" t="s">
        <v>151</v>
      </c>
      <c r="R21" s="586"/>
      <c r="S21" s="586"/>
      <c r="T21" s="586"/>
      <c r="U21" s="586"/>
      <c r="V21" s="586"/>
      <c r="W21" s="587"/>
      <c r="X21" s="5"/>
      <c r="Y21" s="207"/>
      <c r="Z21" s="207" t="s">
        <v>186</v>
      </c>
      <c r="AA21" s="207"/>
      <c r="AB21" s="207" t="s">
        <v>186</v>
      </c>
      <c r="AC21" s="207"/>
      <c r="AD21" s="207" t="s">
        <v>137</v>
      </c>
      <c r="AE21" s="207"/>
      <c r="AF21" s="208"/>
      <c r="AG21" s="166"/>
      <c r="AH21" s="166"/>
      <c r="AI21" s="218"/>
      <c r="AK21" s="166"/>
      <c r="AL21" s="166"/>
      <c r="AM21" s="166"/>
      <c r="AN21" s="232"/>
      <c r="AO21" s="232"/>
      <c r="AP21" s="232"/>
      <c r="AQ21" s="232"/>
      <c r="AR21" s="232"/>
      <c r="AS21" s="232"/>
      <c r="AT21" s="232"/>
      <c r="AU21" s="232"/>
      <c r="AV21" s="232"/>
      <c r="AW21" s="232"/>
      <c r="AX21" s="232"/>
      <c r="AY21" s="606"/>
      <c r="AZ21" s="606"/>
      <c r="BA21" s="606"/>
      <c r="BB21" s="606"/>
      <c r="BC21" s="606"/>
      <c r="BD21" s="606"/>
      <c r="BE21" s="606"/>
      <c r="BF21" s="606"/>
      <c r="BG21" s="606"/>
      <c r="BH21" s="606"/>
      <c r="BI21" s="607"/>
      <c r="BJ21" s="25"/>
    </row>
    <row r="22" spans="2:62" ht="19.5" customHeight="1">
      <c r="B22" s="15"/>
      <c r="C22" s="14"/>
      <c r="D22" s="363"/>
      <c r="E22" s="619"/>
      <c r="F22" s="619"/>
      <c r="G22" s="619"/>
      <c r="H22" s="361"/>
      <c r="I22" s="630"/>
      <c r="J22" s="211"/>
      <c r="K22" s="153"/>
      <c r="L22" s="166"/>
      <c r="M22" s="7">
        <v>4</v>
      </c>
      <c r="N22" s="244" t="s">
        <v>151</v>
      </c>
      <c r="O22" s="213"/>
      <c r="P22" s="213"/>
      <c r="Q22" s="585" t="s">
        <v>151</v>
      </c>
      <c r="R22" s="586"/>
      <c r="S22" s="586"/>
      <c r="T22" s="586"/>
      <c r="U22" s="586"/>
      <c r="V22" s="586"/>
      <c r="W22" s="587"/>
      <c r="X22" s="219"/>
      <c r="Y22" s="220"/>
      <c r="Z22" s="220"/>
      <c r="AA22" s="220"/>
      <c r="AB22" s="220"/>
      <c r="AC22" s="220"/>
      <c r="AD22" s="220"/>
      <c r="AE22" s="220"/>
      <c r="AF22" s="221"/>
      <c r="AG22" s="166"/>
      <c r="AH22" s="166"/>
      <c r="AI22" s="218"/>
      <c r="AK22" s="233"/>
      <c r="AL22" s="232"/>
      <c r="AM22" s="232"/>
      <c r="AN22" s="232"/>
      <c r="AO22" s="232"/>
      <c r="AP22" s="232"/>
      <c r="AQ22" s="232" t="s">
        <v>30</v>
      </c>
      <c r="AR22" s="232"/>
      <c r="AS22" s="232"/>
      <c r="AT22" s="232"/>
      <c r="AU22" s="232"/>
      <c r="AV22" s="232"/>
      <c r="AW22" s="232"/>
      <c r="AX22" s="232"/>
      <c r="AY22" s="232"/>
      <c r="AZ22" s="232"/>
      <c r="BA22" s="232"/>
      <c r="BB22" s="232"/>
      <c r="BC22" s="232"/>
      <c r="BD22" s="232"/>
      <c r="BE22" s="232"/>
      <c r="BF22" s="232"/>
      <c r="BG22" s="232"/>
      <c r="BH22" s="232"/>
      <c r="BI22" s="234"/>
      <c r="BJ22" s="25"/>
    </row>
    <row r="23" spans="2:62" ht="19.5" customHeight="1">
      <c r="B23" s="15"/>
      <c r="C23" s="14"/>
      <c r="D23" s="363"/>
      <c r="E23" s="619"/>
      <c r="F23" s="619"/>
      <c r="G23" s="619"/>
      <c r="H23" s="361"/>
      <c r="I23" s="25"/>
      <c r="J23" s="25"/>
      <c r="K23" s="153"/>
      <c r="L23" s="166"/>
      <c r="M23" s="7">
        <v>3</v>
      </c>
      <c r="N23" s="243" t="s">
        <v>151</v>
      </c>
      <c r="O23" s="216"/>
      <c r="P23" s="216"/>
      <c r="Q23" s="235"/>
      <c r="R23" s="235"/>
      <c r="S23" s="235"/>
      <c r="T23" s="216"/>
      <c r="U23" s="216"/>
      <c r="V23" s="216"/>
      <c r="W23" s="217"/>
      <c r="X23" s="166"/>
      <c r="Y23" s="166"/>
      <c r="Z23" s="166"/>
      <c r="AA23" s="166"/>
      <c r="AB23" s="166"/>
      <c r="AC23" s="166"/>
      <c r="AD23" s="166"/>
      <c r="AE23" s="166"/>
      <c r="AF23" s="218"/>
      <c r="AG23" s="166"/>
      <c r="AH23" s="166"/>
      <c r="AI23" s="218"/>
      <c r="AK23" s="233"/>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4"/>
      <c r="BJ23" s="25"/>
    </row>
    <row r="24" spans="2:62" ht="19.5" customHeight="1">
      <c r="B24" s="14"/>
      <c r="C24" s="14"/>
      <c r="D24" s="364"/>
      <c r="E24" s="620"/>
      <c r="F24" s="620"/>
      <c r="G24" s="620"/>
      <c r="H24" s="365"/>
      <c r="I24" s="162"/>
      <c r="J24" s="163"/>
      <c r="K24" s="236"/>
      <c r="L24" s="166"/>
      <c r="M24" s="7">
        <v>2</v>
      </c>
      <c r="N24" s="244" t="s">
        <v>151</v>
      </c>
      <c r="O24" s="216"/>
      <c r="P24" s="216"/>
      <c r="Q24" s="216"/>
      <c r="R24" s="216"/>
      <c r="S24" s="216"/>
      <c r="T24" s="216"/>
      <c r="U24" s="216"/>
      <c r="V24" s="216"/>
      <c r="W24" s="217"/>
      <c r="X24" s="5"/>
      <c r="Y24" s="207"/>
      <c r="Z24" s="207"/>
      <c r="AA24" s="207"/>
      <c r="AB24" s="207"/>
      <c r="AC24" s="207"/>
      <c r="AD24" s="207"/>
      <c r="AE24" s="207"/>
      <c r="AF24" s="208"/>
      <c r="AG24" s="166"/>
      <c r="AH24" s="166"/>
      <c r="AI24" s="218"/>
      <c r="AK24" s="233"/>
      <c r="AL24" s="232"/>
      <c r="AM24" s="232"/>
      <c r="AN24" s="232"/>
      <c r="AO24" s="621" t="s">
        <v>191</v>
      </c>
      <c r="AP24" s="621"/>
      <c r="AQ24" s="621"/>
      <c r="AR24" s="621"/>
      <c r="AS24" s="621"/>
      <c r="AT24" s="621"/>
      <c r="AU24" s="621"/>
      <c r="AV24" s="621"/>
      <c r="AW24" s="621"/>
      <c r="AX24" s="621"/>
      <c r="AY24" s="232"/>
      <c r="AZ24" s="232"/>
      <c r="BA24" s="232"/>
      <c r="BB24" s="232"/>
      <c r="BC24" s="232"/>
      <c r="BD24" s="232"/>
      <c r="BE24" s="232"/>
      <c r="BF24" s="232"/>
      <c r="BG24" s="232"/>
      <c r="BH24" s="232"/>
      <c r="BI24" s="234"/>
      <c r="BJ24" s="25"/>
    </row>
    <row r="25" spans="1:62" ht="19.5" customHeight="1">
      <c r="A25" s="26"/>
      <c r="B25" s="26"/>
      <c r="C25" s="26"/>
      <c r="D25" s="237" t="s">
        <v>192</v>
      </c>
      <c r="E25" s="26"/>
      <c r="F25" s="26"/>
      <c r="G25" s="26"/>
      <c r="H25" s="14"/>
      <c r="I25" s="19" t="s">
        <v>193</v>
      </c>
      <c r="J25" s="30"/>
      <c r="K25" s="13"/>
      <c r="L25" s="14"/>
      <c r="M25" s="37">
        <v>1</v>
      </c>
      <c r="N25" s="244" t="s">
        <v>151</v>
      </c>
      <c r="O25" s="245"/>
      <c r="P25" s="245"/>
      <c r="Q25" s="245"/>
      <c r="R25" s="245"/>
      <c r="S25" s="245"/>
      <c r="T25" s="245"/>
      <c r="U25" s="245"/>
      <c r="V25" s="245"/>
      <c r="W25" s="246"/>
      <c r="X25" s="238"/>
      <c r="Y25" s="225" t="s">
        <v>194</v>
      </c>
      <c r="Z25" s="225"/>
      <c r="AA25" s="225"/>
      <c r="AB25" s="225"/>
      <c r="AC25" s="225"/>
      <c r="AD25" s="225"/>
      <c r="AE25" s="225"/>
      <c r="AF25" s="226"/>
      <c r="AG25" s="239"/>
      <c r="AH25" s="14"/>
      <c r="AI25" s="15"/>
      <c r="AK25" s="233"/>
      <c r="AL25" s="232"/>
      <c r="AM25" s="232"/>
      <c r="AN25" s="232"/>
      <c r="AO25" s="621"/>
      <c r="AP25" s="621"/>
      <c r="AQ25" s="621"/>
      <c r="AR25" s="621"/>
      <c r="AS25" s="621"/>
      <c r="AT25" s="621"/>
      <c r="AU25" s="621"/>
      <c r="AV25" s="621"/>
      <c r="AW25" s="621"/>
      <c r="AX25" s="621"/>
      <c r="AY25" s="232"/>
      <c r="AZ25" s="232"/>
      <c r="BA25" s="232"/>
      <c r="BB25" s="232"/>
      <c r="BC25" s="232"/>
      <c r="BD25" s="232"/>
      <c r="BE25" s="232"/>
      <c r="BF25" s="232"/>
      <c r="BG25" s="232"/>
      <c r="BH25" s="232"/>
      <c r="BI25" s="234"/>
      <c r="BJ25" s="25"/>
    </row>
    <row r="26" spans="4:61" ht="19.5" customHeight="1">
      <c r="D26" s="175" t="s">
        <v>195</v>
      </c>
      <c r="H26" s="14"/>
      <c r="I26" s="14"/>
      <c r="J26" s="15"/>
      <c r="K26" s="16"/>
      <c r="L26" s="17"/>
      <c r="M26" s="17"/>
      <c r="N26" s="17"/>
      <c r="O26" s="17"/>
      <c r="P26" s="17"/>
      <c r="Q26" s="17"/>
      <c r="R26" s="17"/>
      <c r="S26" s="17"/>
      <c r="T26" s="17"/>
      <c r="U26" s="17"/>
      <c r="V26" s="17"/>
      <c r="W26" s="17"/>
      <c r="X26" s="17"/>
      <c r="Y26" s="229" t="s">
        <v>189</v>
      </c>
      <c r="Z26" s="229"/>
      <c r="AA26" s="229"/>
      <c r="AB26" s="229"/>
      <c r="AC26" s="229"/>
      <c r="AD26" s="604" t="s">
        <v>190</v>
      </c>
      <c r="AE26" s="605"/>
      <c r="AF26" s="605"/>
      <c r="AG26" s="229"/>
      <c r="AH26" s="17"/>
      <c r="AI26" s="18"/>
      <c r="AK26" s="240"/>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2"/>
    </row>
    <row r="27" spans="1:4" ht="19.5" customHeight="1">
      <c r="A27" s="626" t="s">
        <v>31</v>
      </c>
      <c r="B27" s="626"/>
      <c r="C27" s="626"/>
      <c r="D27" s="626"/>
    </row>
  </sheetData>
  <sheetProtection/>
  <mergeCells count="31">
    <mergeCell ref="AO24:AX25"/>
    <mergeCell ref="AD26:AF26"/>
    <mergeCell ref="K10:W11"/>
    <mergeCell ref="A27:D27"/>
    <mergeCell ref="BI15:BI19"/>
    <mergeCell ref="M16:M17"/>
    <mergeCell ref="N16:N17"/>
    <mergeCell ref="V16:Y17"/>
    <mergeCell ref="I18:I22"/>
    <mergeCell ref="BE19:BG19"/>
    <mergeCell ref="AY20:BI21"/>
    <mergeCell ref="BC9:BF9"/>
    <mergeCell ref="V14:Y15"/>
    <mergeCell ref="AR14:AX14"/>
    <mergeCell ref="AR15:AX15"/>
    <mergeCell ref="AY17:BG17"/>
    <mergeCell ref="Q22:W22"/>
    <mergeCell ref="X10:AA11"/>
    <mergeCell ref="AB10:AE11"/>
    <mergeCell ref="AF10:AI11"/>
    <mergeCell ref="Q21:W21"/>
    <mergeCell ref="A2:F2"/>
    <mergeCell ref="P5:AA6"/>
    <mergeCell ref="AB7:AI8"/>
    <mergeCell ref="E16:G24"/>
    <mergeCell ref="AP7:AV8"/>
    <mergeCell ref="AW7:AZ8"/>
    <mergeCell ref="AN9:AN10"/>
    <mergeCell ref="AO9:AO10"/>
    <mergeCell ref="AW9:AZ10"/>
    <mergeCell ref="P7:AA8"/>
  </mergeCells>
  <printOptions/>
  <pageMargins left="0.3937007874015748" right="0.1968503937007874" top="0.3937007874015748" bottom="0.3937007874015748" header="0.5118110236220472" footer="0.511811023622047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CV34"/>
  <sheetViews>
    <sheetView zoomScale="75" zoomScaleNormal="75" zoomScaleSheetLayoutView="75" zoomScalePageLayoutView="0" workbookViewId="0" topLeftCell="A1">
      <selection activeCell="DC8" sqref="DC8"/>
    </sheetView>
  </sheetViews>
  <sheetFormatPr defaultColWidth="9.00390625" defaultRowHeight="39" customHeight="1"/>
  <cols>
    <col min="1" max="100" width="1.4921875" style="2" customWidth="1"/>
    <col min="101" max="101" width="1.625" style="2" customWidth="1"/>
    <col min="102" max="16384" width="9.00390625" style="2" customWidth="1"/>
  </cols>
  <sheetData>
    <row r="1" spans="18:87" ht="39" customHeight="1" thickBot="1">
      <c r="R1" s="268"/>
      <c r="S1" s="268"/>
      <c r="T1" s="268"/>
      <c r="U1" s="268"/>
      <c r="V1" s="268"/>
      <c r="W1" s="268"/>
      <c r="X1" s="268"/>
      <c r="Y1" s="268"/>
      <c r="Z1" s="268"/>
      <c r="AA1" s="268"/>
      <c r="AB1" s="268"/>
      <c r="AC1" s="268"/>
      <c r="AD1" s="268"/>
      <c r="AE1" s="268"/>
      <c r="AK1" s="745" t="s">
        <v>22</v>
      </c>
      <c r="AL1" s="745"/>
      <c r="AM1" s="745"/>
      <c r="AN1" s="745"/>
      <c r="AO1" s="745"/>
      <c r="AP1" s="745"/>
      <c r="AQ1" s="745"/>
      <c r="AR1" s="745"/>
      <c r="AS1" s="745"/>
      <c r="AT1" s="745"/>
      <c r="AU1" s="745"/>
      <c r="AV1" s="745"/>
      <c r="AW1" s="745"/>
      <c r="AX1" s="745"/>
      <c r="AY1" s="745"/>
      <c r="AZ1" s="745"/>
      <c r="BA1" s="745"/>
      <c r="BB1" s="745"/>
      <c r="BC1" s="745"/>
      <c r="BD1" s="745"/>
      <c r="BE1" s="745"/>
      <c r="BF1" s="745"/>
      <c r="BG1" s="745"/>
      <c r="BH1" s="745"/>
      <c r="BI1" s="745"/>
      <c r="BJ1" s="745"/>
      <c r="BK1" s="745"/>
      <c r="BL1" s="745"/>
      <c r="BY1" s="269"/>
      <c r="BZ1" s="269"/>
      <c r="CA1" s="269"/>
      <c r="CB1" s="269"/>
      <c r="CC1" s="269"/>
      <c r="CD1" s="269"/>
      <c r="CE1" s="269"/>
      <c r="CF1" s="269"/>
      <c r="CG1" s="269"/>
      <c r="CH1" s="269"/>
      <c r="CI1" s="269"/>
    </row>
    <row r="2" spans="1:100" ht="39" customHeight="1" thickBot="1">
      <c r="A2" s="746" t="s">
        <v>230</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c r="AS2" s="746"/>
      <c r="AT2" s="270" t="s">
        <v>137</v>
      </c>
      <c r="AU2" s="271"/>
      <c r="AV2" s="271"/>
      <c r="AW2" s="271"/>
      <c r="AX2" s="747" t="s">
        <v>231</v>
      </c>
      <c r="AY2" s="689"/>
      <c r="AZ2" s="689"/>
      <c r="BA2" s="689"/>
      <c r="BB2" s="689"/>
      <c r="BC2" s="689"/>
      <c r="BD2" s="689"/>
      <c r="BE2" s="689"/>
      <c r="BF2" s="689"/>
      <c r="BG2" s="271"/>
      <c r="BH2" s="271"/>
      <c r="BI2" s="271"/>
      <c r="BJ2" s="271"/>
      <c r="BK2" s="272"/>
      <c r="BL2" s="273"/>
      <c r="BM2" s="274"/>
      <c r="BN2" s="274"/>
      <c r="BO2" s="274"/>
      <c r="BP2" s="274"/>
      <c r="BQ2" s="748" t="s">
        <v>39</v>
      </c>
      <c r="BR2" s="689"/>
      <c r="BS2" s="689"/>
      <c r="BT2" s="689"/>
      <c r="BU2" s="689"/>
      <c r="BV2" s="689"/>
      <c r="BW2" s="689"/>
      <c r="BX2" s="689"/>
      <c r="BY2" s="689"/>
      <c r="BZ2" s="274"/>
      <c r="CA2" s="274"/>
      <c r="CB2" s="274"/>
      <c r="CC2" s="274"/>
      <c r="CD2" s="275"/>
      <c r="CE2" s="276"/>
      <c r="CF2" s="277"/>
      <c r="CG2" s="277"/>
      <c r="CH2" s="277"/>
      <c r="CI2" s="736" t="s">
        <v>250</v>
      </c>
      <c r="CJ2" s="689"/>
      <c r="CK2" s="689"/>
      <c r="CL2" s="689"/>
      <c r="CM2" s="689"/>
      <c r="CN2" s="689"/>
      <c r="CO2" s="689"/>
      <c r="CP2" s="689"/>
      <c r="CQ2" s="689"/>
      <c r="CR2" s="689"/>
      <c r="CS2" s="277"/>
      <c r="CT2" s="277"/>
      <c r="CU2" s="277"/>
      <c r="CV2" s="278"/>
    </row>
    <row r="3" spans="1:100" ht="39" customHeight="1" thickBot="1">
      <c r="A3" s="279"/>
      <c r="B3" s="429"/>
      <c r="C3" s="663" t="s">
        <v>216</v>
      </c>
      <c r="D3" s="664"/>
      <c r="E3" s="664"/>
      <c r="F3" s="664"/>
      <c r="G3" s="664"/>
      <c r="H3" s="665"/>
      <c r="I3" s="431"/>
      <c r="J3" s="279"/>
      <c r="K3" s="436"/>
      <c r="L3" s="435" t="s">
        <v>151</v>
      </c>
      <c r="M3" s="447"/>
      <c r="N3" s="281"/>
      <c r="O3" s="281"/>
      <c r="P3" s="281"/>
      <c r="Q3" s="281"/>
      <c r="R3" s="282"/>
      <c r="S3" s="279"/>
      <c r="T3" s="468"/>
      <c r="U3" s="743" t="s">
        <v>237</v>
      </c>
      <c r="V3" s="744"/>
      <c r="W3" s="693"/>
      <c r="X3" s="693"/>
      <c r="Y3" s="693"/>
      <c r="Z3" s="694"/>
      <c r="AA3" s="467" t="s">
        <v>137</v>
      </c>
      <c r="AB3" s="279"/>
      <c r="AC3" s="279"/>
      <c r="AD3" s="279"/>
      <c r="AE3" s="279"/>
      <c r="AF3" s="279"/>
      <c r="AG3" s="279"/>
      <c r="AH3" s="279"/>
      <c r="AI3" s="279"/>
      <c r="AJ3" s="279"/>
      <c r="AK3" s="279"/>
      <c r="AL3" s="293"/>
      <c r="AM3" s="359" t="s">
        <v>151</v>
      </c>
      <c r="AN3" s="359"/>
      <c r="AO3" s="408"/>
      <c r="AP3" s="408"/>
      <c r="AQ3" s="408"/>
      <c r="AR3" s="408"/>
      <c r="AS3" s="317"/>
      <c r="AT3" s="147"/>
      <c r="AU3" s="475" t="s">
        <v>137</v>
      </c>
      <c r="AV3" s="737" t="s">
        <v>270</v>
      </c>
      <c r="AW3" s="738"/>
      <c r="AX3" s="738"/>
      <c r="AY3" s="738"/>
      <c r="AZ3" s="738"/>
      <c r="BA3" s="739"/>
      <c r="BB3" s="344"/>
      <c r="BC3" s="279"/>
      <c r="BD3" s="506" t="s">
        <v>137</v>
      </c>
      <c r="BE3" s="740" t="s">
        <v>137</v>
      </c>
      <c r="BF3" s="741"/>
      <c r="BG3" s="741"/>
      <c r="BH3" s="741"/>
      <c r="BI3" s="741"/>
      <c r="BJ3" s="742"/>
      <c r="BK3" s="288"/>
      <c r="BL3" s="279"/>
      <c r="BM3" s="279"/>
      <c r="BN3" s="279"/>
      <c r="BO3" s="286"/>
      <c r="BP3" s="286"/>
      <c r="BQ3" s="286"/>
      <c r="BR3" s="286"/>
      <c r="BS3" s="286"/>
      <c r="BT3" s="286"/>
      <c r="BU3" s="286"/>
      <c r="BV3" s="528"/>
      <c r="BW3" s="529" t="s">
        <v>137</v>
      </c>
      <c r="BX3" s="728" t="s">
        <v>267</v>
      </c>
      <c r="BY3" s="632"/>
      <c r="BZ3" s="632"/>
      <c r="CA3" s="632"/>
      <c r="CB3" s="633"/>
      <c r="CC3" s="341"/>
      <c r="CD3" s="286"/>
      <c r="CE3" s="458"/>
      <c r="CF3" s="458" t="s">
        <v>137</v>
      </c>
      <c r="CG3" s="458"/>
      <c r="CH3" s="458"/>
      <c r="CI3" s="458"/>
      <c r="CJ3" s="525"/>
      <c r="CK3" s="399"/>
      <c r="CL3" s="401"/>
      <c r="CN3" s="339"/>
      <c r="CO3" s="298" t="s">
        <v>137</v>
      </c>
      <c r="CP3" s="298"/>
      <c r="CQ3" s="298"/>
      <c r="CR3" s="298"/>
      <c r="CS3" s="298"/>
      <c r="CT3" s="298"/>
      <c r="CU3" s="312"/>
      <c r="CV3" s="286"/>
    </row>
    <row r="4" spans="1:100" ht="39" customHeight="1" thickBot="1">
      <c r="A4" s="279"/>
      <c r="B4" s="283"/>
      <c r="C4" s="391" t="s">
        <v>137</v>
      </c>
      <c r="D4" s="433"/>
      <c r="E4" s="403"/>
      <c r="F4" s="403"/>
      <c r="G4" s="403"/>
      <c r="H4" s="403"/>
      <c r="I4" s="434"/>
      <c r="J4" s="279"/>
      <c r="K4" s="289"/>
      <c r="L4" s="637" t="s">
        <v>267</v>
      </c>
      <c r="M4" s="638"/>
      <c r="N4" s="638"/>
      <c r="O4" s="638"/>
      <c r="P4" s="638"/>
      <c r="Q4" s="639"/>
      <c r="R4" s="290" t="s">
        <v>137</v>
      </c>
      <c r="S4" s="279"/>
      <c r="T4" s="438"/>
      <c r="U4" s="469" t="s">
        <v>151</v>
      </c>
      <c r="V4" s="470"/>
      <c r="W4" s="465"/>
      <c r="X4" s="464"/>
      <c r="Y4" s="464"/>
      <c r="Z4" s="464"/>
      <c r="AA4" s="466" t="s">
        <v>137</v>
      </c>
      <c r="AB4" s="279"/>
      <c r="AC4" s="279"/>
      <c r="AD4" s="279"/>
      <c r="AE4" s="279" t="s">
        <v>266</v>
      </c>
      <c r="AF4" s="279"/>
      <c r="AG4" s="279"/>
      <c r="AH4" s="279"/>
      <c r="AI4" s="279"/>
      <c r="AJ4" s="279"/>
      <c r="AK4" s="279"/>
      <c r="AL4" s="395"/>
      <c r="AM4" s="473" t="s">
        <v>137</v>
      </c>
      <c r="AN4" s="477"/>
      <c r="AO4" s="465"/>
      <c r="AP4" s="464"/>
      <c r="AQ4" s="464"/>
      <c r="AR4" s="464"/>
      <c r="AS4" s="406"/>
      <c r="AT4" s="147"/>
      <c r="AU4" s="490"/>
      <c r="AV4" s="491" t="s">
        <v>151</v>
      </c>
      <c r="AW4" s="491"/>
      <c r="AX4" s="474"/>
      <c r="AY4" s="474"/>
      <c r="AZ4" s="444"/>
      <c r="BA4" s="339"/>
      <c r="BB4" s="504"/>
      <c r="BC4" s="279"/>
      <c r="BD4" s="508" t="s">
        <v>137</v>
      </c>
      <c r="BE4" s="733" t="s">
        <v>274</v>
      </c>
      <c r="BF4" s="734"/>
      <c r="BG4" s="734"/>
      <c r="BH4" s="734"/>
      <c r="BI4" s="734"/>
      <c r="BJ4" s="734"/>
      <c r="BK4" s="509" t="s">
        <v>137</v>
      </c>
      <c r="BL4" s="279"/>
      <c r="BM4" s="279"/>
      <c r="BN4" s="279"/>
      <c r="BO4" s="286"/>
      <c r="BP4" s="286"/>
      <c r="BQ4" s="286"/>
      <c r="BR4" s="286"/>
      <c r="BS4" s="286"/>
      <c r="BT4" s="286"/>
      <c r="BU4" s="286"/>
      <c r="BV4" s="484"/>
      <c r="BW4" s="657" t="s">
        <v>237</v>
      </c>
      <c r="BX4" s="678"/>
      <c r="BY4" s="708"/>
      <c r="BZ4" s="457"/>
      <c r="CA4" s="316"/>
      <c r="CB4" s="317"/>
      <c r="CC4" s="318"/>
      <c r="CD4" s="286"/>
      <c r="CE4" s="429"/>
      <c r="CF4" s="729" t="s">
        <v>163</v>
      </c>
      <c r="CG4" s="730"/>
      <c r="CH4" s="730"/>
      <c r="CI4" s="730"/>
      <c r="CJ4" s="730"/>
      <c r="CK4" s="731"/>
      <c r="CL4" s="531"/>
      <c r="CN4" s="535"/>
      <c r="CO4" s="733" t="s">
        <v>274</v>
      </c>
      <c r="CP4" s="734"/>
      <c r="CQ4" s="734"/>
      <c r="CR4" s="734"/>
      <c r="CS4" s="735"/>
      <c r="CT4" s="735"/>
      <c r="CU4" s="536"/>
      <c r="CV4" s="286"/>
    </row>
    <row r="5" spans="1:100" ht="39" customHeight="1" thickBot="1">
      <c r="A5" s="279"/>
      <c r="B5" s="428"/>
      <c r="C5" s="423"/>
      <c r="D5" s="423"/>
      <c r="E5" s="423"/>
      <c r="F5" s="423"/>
      <c r="G5" s="423"/>
      <c r="H5" s="423"/>
      <c r="I5" s="430"/>
      <c r="J5" s="295"/>
      <c r="K5" s="296"/>
      <c r="L5" s="448" t="s">
        <v>151</v>
      </c>
      <c r="M5" s="314"/>
      <c r="N5" s="314"/>
      <c r="O5" s="314"/>
      <c r="P5" s="305"/>
      <c r="Q5" s="316"/>
      <c r="R5" s="446"/>
      <c r="S5" s="295"/>
      <c r="T5" s="407"/>
      <c r="U5" s="676" t="s">
        <v>268</v>
      </c>
      <c r="V5" s="632"/>
      <c r="W5" s="632"/>
      <c r="X5" s="632"/>
      <c r="Y5" s="632"/>
      <c r="Z5" s="648"/>
      <c r="AA5" s="308"/>
      <c r="AB5" s="279"/>
      <c r="AC5" s="279"/>
      <c r="AD5" s="279"/>
      <c r="AE5" s="279"/>
      <c r="AF5" s="279"/>
      <c r="AG5" s="279"/>
      <c r="AH5" s="279"/>
      <c r="AI5" s="279"/>
      <c r="AJ5" s="279"/>
      <c r="AK5" s="279"/>
      <c r="AL5" s="397"/>
      <c r="AM5" s="634" t="s">
        <v>163</v>
      </c>
      <c r="AN5" s="635"/>
      <c r="AO5" s="635"/>
      <c r="AP5" s="635"/>
      <c r="AQ5" s="635"/>
      <c r="AR5" s="636"/>
      <c r="AS5" s="478"/>
      <c r="AT5" s="25"/>
      <c r="AU5" s="480"/>
      <c r="AV5" s="500" t="s">
        <v>151</v>
      </c>
      <c r="AW5" s="501"/>
      <c r="AX5" s="502"/>
      <c r="AY5" s="502"/>
      <c r="AZ5" s="502"/>
      <c r="BA5" s="503"/>
      <c r="BB5" s="505"/>
      <c r="BC5" s="295"/>
      <c r="BD5" s="507" t="s">
        <v>137</v>
      </c>
      <c r="BE5" s="302" t="s">
        <v>151</v>
      </c>
      <c r="BF5" s="302"/>
      <c r="BG5" s="302"/>
      <c r="BH5" s="302"/>
      <c r="BI5" s="302"/>
      <c r="BJ5" s="303" t="s">
        <v>151</v>
      </c>
      <c r="BK5" s="304"/>
      <c r="BL5" s="279"/>
      <c r="BM5" s="279"/>
      <c r="BN5" s="279"/>
      <c r="BO5" s="286"/>
      <c r="BP5" s="286"/>
      <c r="BQ5" s="286"/>
      <c r="BR5" s="286"/>
      <c r="BS5" s="286"/>
      <c r="BT5" s="286"/>
      <c r="BU5" s="286"/>
      <c r="BV5" s="527"/>
      <c r="BW5" s="462" t="s">
        <v>137</v>
      </c>
      <c r="BX5" s="676" t="s">
        <v>175</v>
      </c>
      <c r="BY5" s="678"/>
      <c r="BZ5" s="678"/>
      <c r="CA5" s="727"/>
      <c r="CB5" s="679"/>
      <c r="CC5" s="406"/>
      <c r="CD5" s="264"/>
      <c r="CE5" s="433"/>
      <c r="CF5" s="403" t="s">
        <v>137</v>
      </c>
      <c r="CG5" s="530"/>
      <c r="CH5" s="472"/>
      <c r="CI5" s="732" t="s">
        <v>269</v>
      </c>
      <c r="CJ5" s="654"/>
      <c r="CK5" s="655"/>
      <c r="CL5" s="285"/>
      <c r="CM5"/>
      <c r="CN5" s="534"/>
      <c r="CO5" s="500" t="s">
        <v>137</v>
      </c>
      <c r="CP5" s="500"/>
      <c r="CQ5" s="500"/>
      <c r="CR5" s="537"/>
      <c r="CS5" s="323"/>
      <c r="CT5" s="324"/>
      <c r="CU5" s="325"/>
      <c r="CV5" s="286"/>
    </row>
    <row r="6" spans="1:100" ht="39" customHeight="1" thickBot="1">
      <c r="A6" s="279"/>
      <c r="B6" s="426"/>
      <c r="C6" s="387" t="s">
        <v>137</v>
      </c>
      <c r="D6" s="387"/>
      <c r="E6" s="387"/>
      <c r="F6" s="387"/>
      <c r="G6" s="387"/>
      <c r="H6" s="387"/>
      <c r="I6" s="427"/>
      <c r="J6" s="295"/>
      <c r="K6" s="441"/>
      <c r="L6" s="442" t="s">
        <v>233</v>
      </c>
      <c r="M6" s="443"/>
      <c r="N6" s="407"/>
      <c r="O6" s="666" t="s">
        <v>265</v>
      </c>
      <c r="P6" s="667"/>
      <c r="Q6" s="668"/>
      <c r="R6" s="445"/>
      <c r="S6" s="295"/>
      <c r="T6" s="289"/>
      <c r="U6" s="672" t="s">
        <v>272</v>
      </c>
      <c r="V6" s="673"/>
      <c r="W6" s="674"/>
      <c r="X6" s="675"/>
      <c r="Y6" s="460"/>
      <c r="Z6" s="463"/>
      <c r="AA6" s="299"/>
      <c r="AB6" s="279"/>
      <c r="AC6" s="279"/>
      <c r="AD6" s="279"/>
      <c r="AE6" s="279"/>
      <c r="AF6" s="313"/>
      <c r="AG6" s="279"/>
      <c r="AH6" s="279"/>
      <c r="AI6" s="279"/>
      <c r="AJ6" s="279"/>
      <c r="AK6" s="279"/>
      <c r="AL6" s="402"/>
      <c r="AM6" s="450"/>
      <c r="AN6" s="450"/>
      <c r="AO6" s="450"/>
      <c r="AP6" s="450"/>
      <c r="AQ6" s="450"/>
      <c r="AR6" s="450"/>
      <c r="AS6" s="404"/>
      <c r="AT6" s="25"/>
      <c r="AU6" s="499"/>
      <c r="AV6" s="718" t="s">
        <v>273</v>
      </c>
      <c r="AW6" s="718"/>
      <c r="AX6" s="725"/>
      <c r="AY6" s="725"/>
      <c r="AZ6" s="726"/>
      <c r="BA6" s="726"/>
      <c r="BB6" s="494"/>
      <c r="BC6" s="315"/>
      <c r="BD6" s="480"/>
      <c r="BE6" s="481"/>
      <c r="BF6" s="482"/>
      <c r="BG6" s="482"/>
      <c r="BH6" s="482"/>
      <c r="BI6" s="482"/>
      <c r="BJ6" s="487" t="s">
        <v>137</v>
      </c>
      <c r="BK6" s="483"/>
      <c r="BL6" s="279"/>
      <c r="BM6" s="279"/>
      <c r="BN6" s="279"/>
      <c r="BO6" s="286"/>
      <c r="BP6" s="286"/>
      <c r="BQ6" s="286"/>
      <c r="BR6" s="286"/>
      <c r="BS6" s="286"/>
      <c r="BT6" s="286"/>
      <c r="BU6" s="286"/>
      <c r="BV6" s="526"/>
      <c r="BW6" s="711" t="s">
        <v>277</v>
      </c>
      <c r="BX6" s="712"/>
      <c r="BY6" s="713"/>
      <c r="BZ6" s="525"/>
      <c r="CA6" s="456"/>
      <c r="CB6" s="709" t="s">
        <v>177</v>
      </c>
      <c r="CC6" s="710"/>
      <c r="CD6" s="264"/>
      <c r="CE6" s="410"/>
      <c r="CF6" s="408" t="s">
        <v>137</v>
      </c>
      <c r="CG6" s="446"/>
      <c r="CH6" s="425"/>
      <c r="CI6" s="420"/>
      <c r="CJ6" s="420"/>
      <c r="CK6" s="420"/>
      <c r="CL6" s="421"/>
      <c r="CM6"/>
      <c r="CN6" s="499"/>
      <c r="CO6" s="718" t="s">
        <v>273</v>
      </c>
      <c r="CP6" s="718"/>
      <c r="CQ6" s="718"/>
      <c r="CR6" s="718"/>
      <c r="CS6" s="719"/>
      <c r="CT6" s="719"/>
      <c r="CU6" s="533"/>
      <c r="CV6" s="286"/>
    </row>
    <row r="7" spans="1:100" ht="39" customHeight="1" thickBot="1">
      <c r="A7" s="279"/>
      <c r="B7" s="426"/>
      <c r="C7" s="720" t="s">
        <v>260</v>
      </c>
      <c r="D7" s="720"/>
      <c r="E7" s="720"/>
      <c r="F7" s="720"/>
      <c r="G7" s="720"/>
      <c r="H7" s="720"/>
      <c r="I7" s="427"/>
      <c r="J7" s="279"/>
      <c r="K7" s="291"/>
      <c r="L7" s="685" t="s">
        <v>264</v>
      </c>
      <c r="M7" s="686"/>
      <c r="N7" s="686"/>
      <c r="O7" s="686"/>
      <c r="P7" s="686"/>
      <c r="Q7" s="687"/>
      <c r="R7" s="437"/>
      <c r="S7" s="279"/>
      <c r="T7" s="296"/>
      <c r="U7" s="350" t="s">
        <v>137</v>
      </c>
      <c r="V7" s="297"/>
      <c r="W7" s="326"/>
      <c r="X7" s="669" t="s">
        <v>177</v>
      </c>
      <c r="Y7" s="670"/>
      <c r="Z7" s="671"/>
      <c r="AA7" s="342"/>
      <c r="AB7" s="279"/>
      <c r="AC7" s="279"/>
      <c r="AD7" s="279"/>
      <c r="AE7" s="279"/>
      <c r="AF7" s="279"/>
      <c r="AG7" s="279"/>
      <c r="AH7" s="279"/>
      <c r="AI7" s="279"/>
      <c r="AJ7" s="279"/>
      <c r="AK7" s="279"/>
      <c r="AL7" s="422"/>
      <c r="AM7" s="721" t="s">
        <v>269</v>
      </c>
      <c r="AN7" s="722"/>
      <c r="AO7" s="722"/>
      <c r="AP7" s="722"/>
      <c r="AQ7" s="722"/>
      <c r="AR7" s="723"/>
      <c r="AS7" s="424"/>
      <c r="AT7" s="147"/>
      <c r="AU7" s="492" t="s">
        <v>151</v>
      </c>
      <c r="AV7" s="311"/>
      <c r="AW7" s="311"/>
      <c r="AX7" s="311"/>
      <c r="AY7" s="493"/>
      <c r="AZ7" s="496"/>
      <c r="BA7" s="497"/>
      <c r="BB7" s="498"/>
      <c r="BC7" s="320"/>
      <c r="BD7" s="488"/>
      <c r="BE7" s="724" t="s">
        <v>137</v>
      </c>
      <c r="BF7" s="724"/>
      <c r="BG7" s="724"/>
      <c r="BH7" s="724"/>
      <c r="BI7" s="724"/>
      <c r="BJ7" s="724"/>
      <c r="BK7" s="489"/>
      <c r="BL7" s="279"/>
      <c r="BM7" s="279"/>
      <c r="BN7" s="279"/>
      <c r="BO7" s="286"/>
      <c r="BP7" s="286" t="s">
        <v>137</v>
      </c>
      <c r="BQ7" s="286"/>
      <c r="BR7" s="286"/>
      <c r="BS7" s="286"/>
      <c r="BT7" s="286"/>
      <c r="BU7" s="286"/>
      <c r="BV7" s="395"/>
      <c r="BW7" s="396" t="s">
        <v>137</v>
      </c>
      <c r="BX7" s="522" t="s">
        <v>219</v>
      </c>
      <c r="BY7" s="287"/>
      <c r="BZ7" s="523" t="s">
        <v>224</v>
      </c>
      <c r="CA7" s="294"/>
      <c r="CB7" s="438"/>
      <c r="CC7" s="451"/>
      <c r="CD7" s="286"/>
      <c r="CE7" s="321"/>
      <c r="CF7" s="714" t="s">
        <v>270</v>
      </c>
      <c r="CG7" s="715"/>
      <c r="CH7" s="716"/>
      <c r="CI7" s="716"/>
      <c r="CJ7" s="716"/>
      <c r="CK7" s="717"/>
      <c r="CL7" s="322"/>
      <c r="CN7" s="309"/>
      <c r="CO7" s="311" t="s">
        <v>137</v>
      </c>
      <c r="CP7" s="310"/>
      <c r="CQ7" s="310"/>
      <c r="CR7" s="524"/>
      <c r="CS7" s="488"/>
      <c r="CT7" s="532"/>
      <c r="CU7" s="489"/>
      <c r="CV7" s="286"/>
    </row>
    <row r="8" spans="1:100" ht="39" customHeight="1" thickBot="1">
      <c r="A8" s="279"/>
      <c r="B8" s="425"/>
      <c r="C8" s="420"/>
      <c r="D8" s="420"/>
      <c r="E8" s="420"/>
      <c r="F8" s="420"/>
      <c r="G8" s="420"/>
      <c r="H8" s="420"/>
      <c r="I8" s="292"/>
      <c r="J8" s="295"/>
      <c r="K8" s="438"/>
      <c r="L8" s="439"/>
      <c r="M8" s="330"/>
      <c r="N8" s="330"/>
      <c r="O8" s="440"/>
      <c r="P8" s="440"/>
      <c r="Q8" s="440"/>
      <c r="R8" s="345"/>
      <c r="S8" s="279"/>
      <c r="T8" s="388"/>
      <c r="U8" s="449" t="s">
        <v>219</v>
      </c>
      <c r="V8" s="287"/>
      <c r="W8" s="453"/>
      <c r="X8" s="454" t="s">
        <v>224</v>
      </c>
      <c r="Y8" s="348"/>
      <c r="Z8" s="438"/>
      <c r="AA8" s="451"/>
      <c r="AB8" s="279"/>
      <c r="AC8" s="279"/>
      <c r="AD8" s="279"/>
      <c r="AE8" s="279"/>
      <c r="AF8" s="279"/>
      <c r="AG8" s="279"/>
      <c r="AH8" s="279"/>
      <c r="AI8" s="279"/>
      <c r="AJ8" s="279"/>
      <c r="AK8" s="279"/>
      <c r="AL8" s="384"/>
      <c r="AM8" s="471"/>
      <c r="AN8" s="471"/>
      <c r="AO8" s="471"/>
      <c r="AP8" s="471"/>
      <c r="AQ8" s="471"/>
      <c r="AR8" s="471"/>
      <c r="AS8" s="385"/>
      <c r="AT8" s="25"/>
      <c r="AU8" s="326"/>
      <c r="AV8" s="691" t="s">
        <v>271</v>
      </c>
      <c r="AW8" s="692"/>
      <c r="AX8" s="692"/>
      <c r="AY8" s="692"/>
      <c r="AZ8" s="692"/>
      <c r="BA8" s="695"/>
      <c r="BB8" s="327"/>
      <c r="BC8" s="295"/>
      <c r="BD8" s="484"/>
      <c r="BE8" s="485"/>
      <c r="BF8" s="486"/>
      <c r="BG8" s="486"/>
      <c r="BH8" s="486"/>
      <c r="BI8" s="486"/>
      <c r="BJ8" s="486"/>
      <c r="BK8" s="455"/>
      <c r="BL8" s="279"/>
      <c r="BM8" s="279"/>
      <c r="BN8" s="279"/>
      <c r="BO8" s="286"/>
      <c r="BP8" s="286"/>
      <c r="BQ8" s="286"/>
      <c r="BR8" s="286"/>
      <c r="BS8" s="286"/>
      <c r="BT8" s="286"/>
      <c r="BU8" s="329"/>
      <c r="BV8" s="453"/>
      <c r="BW8" s="688" t="s">
        <v>216</v>
      </c>
      <c r="BX8" s="689"/>
      <c r="BY8" s="689"/>
      <c r="BZ8" s="689"/>
      <c r="CA8" s="689"/>
      <c r="CB8" s="690"/>
      <c r="CC8" s="394"/>
      <c r="CD8" s="264"/>
      <c r="CE8" s="463"/>
      <c r="CF8" s="464" t="s">
        <v>137</v>
      </c>
      <c r="CG8" s="464"/>
      <c r="CH8" s="464"/>
      <c r="CI8" s="464"/>
      <c r="CJ8" s="476"/>
      <c r="CK8" s="476"/>
      <c r="CL8" s="299"/>
      <c r="CM8"/>
      <c r="CN8" s="326"/>
      <c r="CO8" s="691" t="s">
        <v>271</v>
      </c>
      <c r="CP8" s="692"/>
      <c r="CQ8" s="692"/>
      <c r="CR8" s="692"/>
      <c r="CS8" s="693"/>
      <c r="CT8" s="694"/>
      <c r="CU8" s="479"/>
      <c r="CV8" s="286"/>
    </row>
    <row r="9" spans="1:100" ht="39" customHeight="1">
      <c r="A9" s="279"/>
      <c r="B9" s="279"/>
      <c r="C9" s="279"/>
      <c r="D9" s="279"/>
      <c r="E9" s="279"/>
      <c r="F9" s="279"/>
      <c r="G9" s="279"/>
      <c r="H9" s="279"/>
      <c r="I9" s="279"/>
      <c r="J9" s="279"/>
      <c r="K9" s="331" t="s">
        <v>234</v>
      </c>
      <c r="L9" s="331"/>
      <c r="M9" s="331"/>
      <c r="N9" s="331"/>
      <c r="O9" s="331"/>
      <c r="P9" s="331"/>
      <c r="Q9" s="332"/>
      <c r="R9" s="332"/>
      <c r="S9" s="332"/>
      <c r="T9" s="332"/>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331" t="s">
        <v>234</v>
      </c>
      <c r="AU9" s="331"/>
      <c r="AV9" s="331"/>
      <c r="AW9" s="331"/>
      <c r="AX9" s="331"/>
      <c r="AY9" s="331"/>
      <c r="AZ9" s="331"/>
      <c r="BA9" s="331"/>
      <c r="BB9" s="331"/>
      <c r="BC9" s="333"/>
      <c r="BD9" s="279"/>
      <c r="BE9" s="279"/>
      <c r="BF9" s="279"/>
      <c r="BG9" s="279"/>
      <c r="BH9" s="279"/>
      <c r="BI9" s="279"/>
      <c r="BJ9" s="279"/>
      <c r="BK9" s="279"/>
      <c r="BL9" s="279"/>
      <c r="BM9" s="279"/>
      <c r="BN9" s="279"/>
      <c r="BO9" s="286"/>
      <c r="BP9" s="286"/>
      <c r="BQ9" s="334"/>
      <c r="BR9" s="286"/>
      <c r="BS9" s="286"/>
      <c r="BT9" s="286"/>
      <c r="BU9" s="286"/>
      <c r="BV9" s="286"/>
      <c r="BW9" s="286"/>
      <c r="BX9" s="286"/>
      <c r="BY9" s="286"/>
      <c r="BZ9" s="696" t="s">
        <v>235</v>
      </c>
      <c r="CA9" s="696"/>
      <c r="CB9" s="696"/>
      <c r="CC9" s="696"/>
      <c r="CD9" s="696"/>
      <c r="CE9" s="696"/>
      <c r="CF9" s="696"/>
      <c r="CG9" s="696"/>
      <c r="CH9" s="696"/>
      <c r="CI9" s="696"/>
      <c r="CJ9" s="696"/>
      <c r="CK9" s="286"/>
      <c r="CL9" s="286"/>
      <c r="CM9" s="286"/>
      <c r="CN9" s="286"/>
      <c r="CO9" s="286"/>
      <c r="CP9" s="286"/>
      <c r="CQ9" s="286"/>
      <c r="CR9" s="286"/>
      <c r="CS9" s="286"/>
      <c r="CT9" s="286"/>
      <c r="CU9" s="286"/>
      <c r="CV9" s="286"/>
    </row>
    <row r="10" spans="1:100" ht="39" customHeight="1" thickBot="1">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335"/>
      <c r="AQ10" s="335"/>
      <c r="AR10" s="335"/>
      <c r="AS10" s="335"/>
      <c r="AT10" s="335"/>
      <c r="AU10" s="335"/>
      <c r="AV10" s="335"/>
      <c r="AW10" s="335"/>
      <c r="AX10" s="335"/>
      <c r="AY10" s="335"/>
      <c r="AZ10" s="336"/>
      <c r="BA10" s="335"/>
      <c r="BB10" s="336"/>
      <c r="BC10" s="335"/>
      <c r="BD10" s="337"/>
      <c r="BE10" s="337"/>
      <c r="BF10" s="337"/>
      <c r="BG10" s="337"/>
      <c r="BH10" s="337"/>
      <c r="BI10" s="337"/>
      <c r="BJ10" s="337"/>
      <c r="BK10" s="337"/>
      <c r="BL10" s="337"/>
      <c r="BM10" s="337"/>
      <c r="BN10" s="337"/>
      <c r="BO10" s="337"/>
      <c r="BP10" s="337"/>
      <c r="BQ10" s="337"/>
      <c r="BR10" s="337"/>
      <c r="BS10" s="337"/>
      <c r="BT10" s="337"/>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row>
    <row r="11" spans="1:100" ht="39" customHeight="1" thickBot="1">
      <c r="A11" s="279"/>
      <c r="B11" s="375"/>
      <c r="C11" s="631" t="s">
        <v>258</v>
      </c>
      <c r="D11" s="632"/>
      <c r="E11" s="632"/>
      <c r="F11" s="632"/>
      <c r="G11" s="632"/>
      <c r="H11" s="633"/>
      <c r="I11" s="380"/>
      <c r="J11" s="338"/>
      <c r="K11" s="383"/>
      <c r="L11" s="646" t="s">
        <v>258</v>
      </c>
      <c r="M11" s="647"/>
      <c r="N11" s="647"/>
      <c r="O11" s="647"/>
      <c r="P11" s="647"/>
      <c r="Q11" s="648"/>
      <c r="R11" s="392"/>
      <c r="S11" s="338"/>
      <c r="T11" s="399"/>
      <c r="U11" s="400" t="s">
        <v>137</v>
      </c>
      <c r="V11" s="400"/>
      <c r="W11" s="400"/>
      <c r="X11" s="400"/>
      <c r="Y11" s="400"/>
      <c r="Z11" s="400"/>
      <c r="AA11" s="401"/>
      <c r="AB11" s="338"/>
      <c r="AC11" s="411"/>
      <c r="AD11" s="412" t="s">
        <v>137</v>
      </c>
      <c r="AE11" s="657" t="s">
        <v>262</v>
      </c>
      <c r="AF11" s="632"/>
      <c r="AG11" s="632"/>
      <c r="AH11" s="632"/>
      <c r="AI11" s="633"/>
      <c r="AJ11" s="342"/>
      <c r="AK11" s="338" t="s">
        <v>151</v>
      </c>
      <c r="AL11" s="280"/>
      <c r="AM11" s="413" t="s">
        <v>137</v>
      </c>
      <c r="AN11" s="414"/>
      <c r="AO11" s="414"/>
      <c r="AP11" s="414"/>
      <c r="AQ11" s="414"/>
      <c r="AR11" s="414"/>
      <c r="AS11" s="282"/>
      <c r="AT11" s="338"/>
      <c r="AU11" s="697" t="s">
        <v>236</v>
      </c>
      <c r="AV11" s="698"/>
      <c r="AW11" s="698"/>
      <c r="AX11" s="698"/>
      <c r="AY11" s="698"/>
      <c r="AZ11" s="698"/>
      <c r="BA11" s="698"/>
      <c r="BB11" s="699"/>
      <c r="BC11" s="340"/>
      <c r="BD11" s="376" t="s">
        <v>137</v>
      </c>
      <c r="BE11" s="512"/>
      <c r="BF11" s="512"/>
      <c r="BG11" s="512"/>
      <c r="BH11" s="512"/>
      <c r="BI11" s="515"/>
      <c r="BJ11" s="388"/>
      <c r="BK11" s="517"/>
      <c r="BL11" s="286"/>
      <c r="BM11" s="389"/>
      <c r="BN11" s="706" t="s">
        <v>206</v>
      </c>
      <c r="BO11" s="632"/>
      <c r="BP11" s="632"/>
      <c r="BQ11" s="632"/>
      <c r="BR11" s="632"/>
      <c r="BS11" s="633"/>
      <c r="BT11" s="287"/>
      <c r="BU11" s="286"/>
      <c r="BV11" s="518"/>
      <c r="BW11" s="658" t="s">
        <v>260</v>
      </c>
      <c r="BX11" s="658"/>
      <c r="BY11" s="659"/>
      <c r="BZ11" s="659"/>
      <c r="CA11" s="659"/>
      <c r="CB11" s="659"/>
      <c r="CC11" s="519"/>
      <c r="CD11" s="286"/>
      <c r="CE11" s="389"/>
      <c r="CF11" s="389" t="s">
        <v>137</v>
      </c>
      <c r="CG11" s="389"/>
      <c r="CH11" s="389"/>
      <c r="CI11" s="389"/>
      <c r="CJ11" s="389"/>
      <c r="CK11" s="389"/>
      <c r="CL11" s="287"/>
      <c r="CM11" s="286"/>
      <c r="CN11" s="291"/>
      <c r="CO11" s="685" t="s">
        <v>264</v>
      </c>
      <c r="CP11" s="686"/>
      <c r="CQ11" s="686"/>
      <c r="CR11" s="686"/>
      <c r="CS11" s="686"/>
      <c r="CT11" s="687"/>
      <c r="CU11" s="437"/>
      <c r="CV11" s="286"/>
    </row>
    <row r="12" spans="1:100" ht="39" customHeight="1" thickBot="1">
      <c r="A12" s="279"/>
      <c r="B12" s="382" t="s">
        <v>137</v>
      </c>
      <c r="C12" s="381"/>
      <c r="D12" s="377" t="s">
        <v>151</v>
      </c>
      <c r="E12" s="378" t="s">
        <v>137</v>
      </c>
      <c r="F12" s="640" t="s">
        <v>257</v>
      </c>
      <c r="G12" s="641"/>
      <c r="H12" s="642"/>
      <c r="I12" s="379"/>
      <c r="J12" s="279"/>
      <c r="K12" s="386"/>
      <c r="L12" s="390"/>
      <c r="M12" s="284" t="s">
        <v>137</v>
      </c>
      <c r="N12" s="284"/>
      <c r="O12" s="284"/>
      <c r="P12" s="284"/>
      <c r="Q12" s="284"/>
      <c r="R12" s="285"/>
      <c r="S12" s="279"/>
      <c r="T12" s="397"/>
      <c r="U12" s="652" t="s">
        <v>232</v>
      </c>
      <c r="V12" s="544"/>
      <c r="W12" s="544"/>
      <c r="X12" s="544"/>
      <c r="Y12" s="544"/>
      <c r="Z12" s="545"/>
      <c r="AA12" s="398"/>
      <c r="AB12" s="279"/>
      <c r="AC12" s="321"/>
      <c r="AD12" s="653" t="s">
        <v>261</v>
      </c>
      <c r="AE12" s="654"/>
      <c r="AF12" s="654"/>
      <c r="AG12" s="654"/>
      <c r="AH12" s="654"/>
      <c r="AI12" s="655"/>
      <c r="AJ12" s="318"/>
      <c r="AK12" s="279"/>
      <c r="AL12" s="415"/>
      <c r="AM12" s="656" t="s">
        <v>263</v>
      </c>
      <c r="AN12" s="656"/>
      <c r="AO12" s="656"/>
      <c r="AP12" s="656"/>
      <c r="AQ12" s="656"/>
      <c r="AR12" s="656"/>
      <c r="AS12" s="419"/>
      <c r="AT12" s="343"/>
      <c r="AU12" s="700"/>
      <c r="AV12" s="701"/>
      <c r="AW12" s="701"/>
      <c r="AX12" s="701"/>
      <c r="AY12" s="701"/>
      <c r="AZ12" s="701"/>
      <c r="BA12" s="701"/>
      <c r="BB12" s="702"/>
      <c r="BC12" s="340"/>
      <c r="BD12" s="513" t="s">
        <v>137</v>
      </c>
      <c r="BE12" s="680" t="s">
        <v>275</v>
      </c>
      <c r="BF12" s="681"/>
      <c r="BG12" s="681"/>
      <c r="BH12" s="682"/>
      <c r="BI12" s="514"/>
      <c r="BJ12" s="516"/>
      <c r="BK12" s="379"/>
      <c r="BL12" s="286"/>
      <c r="BM12" s="397"/>
      <c r="BN12" s="652" t="s">
        <v>232</v>
      </c>
      <c r="BO12" s="544"/>
      <c r="BP12" s="544"/>
      <c r="BQ12" s="544"/>
      <c r="BR12" s="544"/>
      <c r="BS12" s="545"/>
      <c r="BT12" s="398"/>
      <c r="BU12" s="286" t="s">
        <v>137</v>
      </c>
      <c r="BV12" s="465"/>
      <c r="BW12" s="459" t="s">
        <v>137</v>
      </c>
      <c r="BX12" s="461"/>
      <c r="BY12" s="300"/>
      <c r="BZ12" s="301"/>
      <c r="CA12" s="301"/>
      <c r="CB12" s="301"/>
      <c r="CC12" s="421"/>
      <c r="CD12" s="286"/>
      <c r="CE12" s="415"/>
      <c r="CF12" s="656" t="s">
        <v>263</v>
      </c>
      <c r="CG12" s="656"/>
      <c r="CH12" s="656"/>
      <c r="CI12" s="656"/>
      <c r="CJ12" s="656"/>
      <c r="CK12" s="656"/>
      <c r="CL12" s="419"/>
      <c r="CM12" s="286"/>
      <c r="CN12" s="521"/>
      <c r="CO12" s="452" t="s">
        <v>137</v>
      </c>
      <c r="CP12" s="441"/>
      <c r="CQ12" s="442" t="s">
        <v>233</v>
      </c>
      <c r="CR12" s="443"/>
      <c r="CS12" s="683" t="s">
        <v>265</v>
      </c>
      <c r="CT12" s="654"/>
      <c r="CU12" s="684"/>
      <c r="CV12" s="286"/>
    </row>
    <row r="13" spans="1:100" ht="39" customHeight="1" thickBot="1">
      <c r="A13" s="279"/>
      <c r="B13" s="371"/>
      <c r="C13" s="373" t="s">
        <v>215</v>
      </c>
      <c r="D13" s="374"/>
      <c r="E13" s="346"/>
      <c r="F13" s="643"/>
      <c r="G13" s="644"/>
      <c r="H13" s="645"/>
      <c r="I13" s="372"/>
      <c r="J13" s="279"/>
      <c r="K13" s="388"/>
      <c r="L13" s="649" t="s">
        <v>259</v>
      </c>
      <c r="M13" s="650"/>
      <c r="N13" s="650"/>
      <c r="O13" s="650"/>
      <c r="P13" s="650"/>
      <c r="Q13" s="651"/>
      <c r="R13" s="385"/>
      <c r="S13" s="279"/>
      <c r="T13" s="402"/>
      <c r="U13" s="403" t="s">
        <v>137</v>
      </c>
      <c r="V13" s="403"/>
      <c r="W13" s="403"/>
      <c r="X13" s="403"/>
      <c r="Y13" s="403"/>
      <c r="Z13" s="403"/>
      <c r="AA13" s="404"/>
      <c r="AB13" s="279"/>
      <c r="AC13" s="307"/>
      <c r="AD13" s="409" t="s">
        <v>137</v>
      </c>
      <c r="AE13" s="328"/>
      <c r="AF13" s="328"/>
      <c r="AG13" s="328"/>
      <c r="AH13" s="328"/>
      <c r="AI13" s="328"/>
      <c r="AJ13" s="406"/>
      <c r="AK13" s="279"/>
      <c r="AL13" s="416" t="s">
        <v>137</v>
      </c>
      <c r="AM13" s="417"/>
      <c r="AN13" s="417"/>
      <c r="AO13" s="418" t="s">
        <v>151</v>
      </c>
      <c r="AP13" s="314"/>
      <c r="AQ13" s="314"/>
      <c r="AR13" s="314"/>
      <c r="AS13" s="305"/>
      <c r="AT13" s="347"/>
      <c r="AU13" s="703"/>
      <c r="AV13" s="704"/>
      <c r="AW13" s="704"/>
      <c r="AX13" s="704"/>
      <c r="AY13" s="704"/>
      <c r="AZ13" s="704"/>
      <c r="BA13" s="704"/>
      <c r="BB13" s="705"/>
      <c r="BC13" s="340"/>
      <c r="BD13" s="510" t="s">
        <v>215</v>
      </c>
      <c r="BE13" s="495"/>
      <c r="BF13" s="511"/>
      <c r="BG13" s="677" t="s">
        <v>257</v>
      </c>
      <c r="BH13" s="678"/>
      <c r="BI13" s="678"/>
      <c r="BJ13" s="679"/>
      <c r="BK13" s="349"/>
      <c r="BL13" s="286"/>
      <c r="BM13" s="433"/>
      <c r="BN13" s="403" t="s">
        <v>137</v>
      </c>
      <c r="BO13" s="403"/>
      <c r="BP13" s="403"/>
      <c r="BQ13" s="403"/>
      <c r="BR13" s="450"/>
      <c r="BS13" s="450"/>
      <c r="BT13" s="404"/>
      <c r="BU13" s="286"/>
      <c r="BV13" s="407"/>
      <c r="BW13" s="707" t="s">
        <v>261</v>
      </c>
      <c r="BX13" s="678"/>
      <c r="BY13" s="678"/>
      <c r="BZ13" s="678"/>
      <c r="CA13" s="678"/>
      <c r="CB13" s="708"/>
      <c r="CC13" s="405"/>
      <c r="CD13" s="286"/>
      <c r="CE13" s="520"/>
      <c r="CF13" s="350" t="s">
        <v>137</v>
      </c>
      <c r="CG13" s="350"/>
      <c r="CH13" s="350"/>
      <c r="CI13" s="350"/>
      <c r="CJ13" s="314"/>
      <c r="CK13" s="314"/>
      <c r="CL13" s="305"/>
      <c r="CM13" s="286"/>
      <c r="CN13" s="432"/>
      <c r="CO13" s="660" t="s">
        <v>276</v>
      </c>
      <c r="CP13" s="661"/>
      <c r="CQ13" s="662"/>
      <c r="CR13" s="393"/>
      <c r="CS13" s="306"/>
      <c r="CT13" s="319"/>
      <c r="CU13" s="299"/>
      <c r="CV13" s="286"/>
    </row>
    <row r="14" spans="2:64" ht="39" customHeight="1">
      <c r="B14" s="351"/>
      <c r="E14" s="331" t="s">
        <v>238</v>
      </c>
      <c r="F14" s="331"/>
      <c r="G14" s="331"/>
      <c r="H14" s="331"/>
      <c r="I14" s="331"/>
      <c r="J14" s="331"/>
      <c r="K14" s="331"/>
      <c r="L14" s="331"/>
      <c r="M14" s="331"/>
      <c r="Q14" s="352" t="s">
        <v>137</v>
      </c>
      <c r="R14" s="2" t="s">
        <v>137</v>
      </c>
      <c r="AI14" s="352" t="s">
        <v>239</v>
      </c>
      <c r="AJ14" s="352"/>
      <c r="AT14" s="331"/>
      <c r="AU14" s="353"/>
      <c r="AV14" s="331"/>
      <c r="AW14" s="331"/>
      <c r="AX14" s="331"/>
      <c r="AY14" s="331"/>
      <c r="AZ14" s="331"/>
      <c r="BA14" s="331"/>
      <c r="BB14" s="331"/>
      <c r="BC14" s="331"/>
      <c r="BD14" s="331"/>
      <c r="BE14" s="331"/>
      <c r="BF14" s="331"/>
      <c r="BG14" s="331" t="s">
        <v>240</v>
      </c>
      <c r="BH14" s="331"/>
      <c r="BI14" s="331"/>
      <c r="BJ14" s="331"/>
      <c r="BK14" s="331"/>
      <c r="BL14" s="331"/>
    </row>
    <row r="15" ht="12" customHeight="1" thickBot="1">
      <c r="U15" s="2" t="s">
        <v>151</v>
      </c>
    </row>
    <row r="16" spans="22:64" ht="39" customHeight="1" thickBot="1">
      <c r="V16" s="1"/>
      <c r="AK16" s="354" t="s">
        <v>151</v>
      </c>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c r="BL16" s="356"/>
    </row>
    <row r="17" spans="37:81" ht="39" customHeight="1">
      <c r="AK17" s="269"/>
      <c r="CC17" s="357"/>
    </row>
    <row r="18" spans="5:77" ht="39" customHeight="1">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row>
    <row r="19" spans="5:77" ht="39" customHeight="1">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c r="BV19" s="358"/>
      <c r="BW19" s="358"/>
      <c r="BX19" s="358"/>
      <c r="BY19" s="358"/>
    </row>
    <row r="20" spans="5:77" ht="39" customHeight="1">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row>
    <row r="21" spans="5:77" ht="39" customHeight="1">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row>
    <row r="22" spans="5:77" ht="39" customHeight="1">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row>
    <row r="23" spans="5:77" ht="39" customHeight="1">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row>
    <row r="24" spans="5:77" ht="39" customHeight="1">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row>
    <row r="25" spans="5:77" ht="39" customHeight="1">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row>
    <row r="26" spans="5:77" ht="39" customHeight="1">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row>
    <row r="27" spans="5:77" ht="39" customHeight="1">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row>
    <row r="28" spans="5:77" ht="39" customHeight="1">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row>
    <row r="29" spans="5:77" ht="39" customHeight="1">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row>
    <row r="30" spans="5:77" ht="39" customHeight="1">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row>
    <row r="31" spans="5:77" ht="39" customHeight="1">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row>
    <row r="32" spans="5:77" ht="39" customHeight="1">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row>
    <row r="33" spans="5:77" ht="39" customHeight="1">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8"/>
      <c r="BW33" s="358"/>
      <c r="BX33" s="358"/>
      <c r="BY33" s="358"/>
    </row>
    <row r="34" spans="5:77" ht="39" customHeight="1">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row>
  </sheetData>
  <sheetProtection/>
  <mergeCells count="54">
    <mergeCell ref="CI2:CR2"/>
    <mergeCell ref="AV3:BA3"/>
    <mergeCell ref="BE3:BJ3"/>
    <mergeCell ref="BE4:BJ4"/>
    <mergeCell ref="U3:Z3"/>
    <mergeCell ref="AK1:BL1"/>
    <mergeCell ref="A2:AS2"/>
    <mergeCell ref="AX2:BF2"/>
    <mergeCell ref="BQ2:BY2"/>
    <mergeCell ref="BX5:CB5"/>
    <mergeCell ref="BW4:BY4"/>
    <mergeCell ref="BX3:CB3"/>
    <mergeCell ref="CF4:CK4"/>
    <mergeCell ref="CI5:CK5"/>
    <mergeCell ref="CO4:CT4"/>
    <mergeCell ref="CB6:CC6"/>
    <mergeCell ref="BW6:BY6"/>
    <mergeCell ref="CF7:CK7"/>
    <mergeCell ref="CO6:CT6"/>
    <mergeCell ref="C7:H7"/>
    <mergeCell ref="L7:Q7"/>
    <mergeCell ref="AM7:AR7"/>
    <mergeCell ref="BE7:BJ7"/>
    <mergeCell ref="AV6:BA6"/>
    <mergeCell ref="CS12:CU12"/>
    <mergeCell ref="CO11:CT11"/>
    <mergeCell ref="BW8:CB8"/>
    <mergeCell ref="CO8:CT8"/>
    <mergeCell ref="AV8:BA8"/>
    <mergeCell ref="BZ9:CJ9"/>
    <mergeCell ref="AU11:BB13"/>
    <mergeCell ref="BN11:BS11"/>
    <mergeCell ref="BN12:BS12"/>
    <mergeCell ref="BW13:CB13"/>
    <mergeCell ref="BW11:CB11"/>
    <mergeCell ref="CF12:CK12"/>
    <mergeCell ref="CO13:CQ13"/>
    <mergeCell ref="C3:H3"/>
    <mergeCell ref="O6:Q6"/>
    <mergeCell ref="X7:Z7"/>
    <mergeCell ref="U6:X6"/>
    <mergeCell ref="U5:Z5"/>
    <mergeCell ref="BG13:BJ13"/>
    <mergeCell ref="BE12:BH12"/>
    <mergeCell ref="C11:H11"/>
    <mergeCell ref="AM5:AR5"/>
    <mergeCell ref="L4:Q4"/>
    <mergeCell ref="F12:H13"/>
    <mergeCell ref="L11:Q11"/>
    <mergeCell ref="L13:Q13"/>
    <mergeCell ref="U12:Z12"/>
    <mergeCell ref="AD12:AI12"/>
    <mergeCell ref="AM12:AR12"/>
    <mergeCell ref="AE11:AI11"/>
  </mergeCells>
  <printOptions/>
  <pageMargins left="0.1968503937007874" right="0" top="0.3937007874015748" bottom="0.3937007874015748"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O72"/>
  <sheetViews>
    <sheetView zoomScale="90" zoomScaleNormal="90" zoomScalePageLayoutView="0" workbookViewId="0" topLeftCell="A16">
      <selection activeCell="E10" sqref="E10"/>
    </sheetView>
  </sheetViews>
  <sheetFormatPr defaultColWidth="9.00390625" defaultRowHeight="15" customHeight="1"/>
  <cols>
    <col min="1" max="1" width="1.37890625" style="0" customWidth="1"/>
    <col min="2" max="2" width="14.875" style="60" customWidth="1"/>
    <col min="6" max="6" width="3.25390625" style="0" customWidth="1"/>
    <col min="7" max="7" width="14.875" style="0" bestFit="1" customWidth="1"/>
    <col min="9" max="9" width="9.625" style="0" bestFit="1" customWidth="1"/>
    <col min="11" max="11" width="2.125" style="0" customWidth="1"/>
    <col min="12" max="12" width="15.875" style="0" customWidth="1"/>
    <col min="16" max="16" width="1.25" style="0" customWidth="1"/>
  </cols>
  <sheetData>
    <row r="1" spans="1:11" ht="15" customHeight="1" thickBot="1">
      <c r="A1" s="1"/>
      <c r="B1" s="35"/>
      <c r="C1" s="749" t="s">
        <v>32</v>
      </c>
      <c r="D1" s="632"/>
      <c r="E1" s="632"/>
      <c r="F1" s="632"/>
      <c r="G1" s="750"/>
      <c r="H1" s="1"/>
      <c r="I1" s="1"/>
      <c r="J1" s="1"/>
      <c r="K1" s="1"/>
    </row>
    <row r="2" spans="1:11" ht="15" customHeight="1">
      <c r="A2" s="1"/>
      <c r="B2" s="35"/>
      <c r="C2" s="2" t="s">
        <v>33</v>
      </c>
      <c r="D2" s="1"/>
      <c r="E2" s="1"/>
      <c r="F2" s="1"/>
      <c r="G2" s="1"/>
      <c r="H2" s="1"/>
      <c r="I2" s="1"/>
      <c r="J2" s="1"/>
      <c r="K2" s="1"/>
    </row>
    <row r="3" spans="1:11" ht="15" customHeight="1">
      <c r="A3" s="1"/>
      <c r="B3" s="35"/>
      <c r="C3" s="1"/>
      <c r="D3" s="1"/>
      <c r="E3" s="1"/>
      <c r="F3" s="1"/>
      <c r="G3" s="1"/>
      <c r="H3" s="1"/>
      <c r="I3" s="1"/>
      <c r="J3" s="1"/>
      <c r="K3" s="1"/>
    </row>
    <row r="4" spans="1:15" ht="15" customHeight="1">
      <c r="A4" s="1"/>
      <c r="B4" s="36" t="s">
        <v>34</v>
      </c>
      <c r="C4" s="37" t="s">
        <v>35</v>
      </c>
      <c r="D4" s="37" t="s">
        <v>36</v>
      </c>
      <c r="E4" s="37" t="s">
        <v>37</v>
      </c>
      <c r="F4" s="1"/>
      <c r="G4" s="38" t="s">
        <v>38</v>
      </c>
      <c r="H4" s="37" t="s">
        <v>35</v>
      </c>
      <c r="I4" s="37" t="s">
        <v>36</v>
      </c>
      <c r="J4" s="37" t="s">
        <v>37</v>
      </c>
      <c r="K4" s="1"/>
      <c r="L4" s="39" t="s">
        <v>39</v>
      </c>
      <c r="M4" s="37" t="s">
        <v>35</v>
      </c>
      <c r="N4" s="37" t="s">
        <v>36</v>
      </c>
      <c r="O4" s="37" t="s">
        <v>37</v>
      </c>
    </row>
    <row r="5" spans="1:15" ht="15" customHeight="1">
      <c r="A5" s="1"/>
      <c r="B5" s="36" t="s">
        <v>40</v>
      </c>
      <c r="C5" s="21">
        <f>C17</f>
        <v>134</v>
      </c>
      <c r="D5" s="40">
        <f>+C5/C8</f>
        <v>0.27800829875518673</v>
      </c>
      <c r="E5" s="41">
        <f>+E8*D5</f>
        <v>106.7551867219917</v>
      </c>
      <c r="F5" s="1"/>
      <c r="G5" s="8" t="s">
        <v>92</v>
      </c>
      <c r="H5" s="42">
        <v>34</v>
      </c>
      <c r="I5" s="40">
        <f>+H5/H15</f>
        <v>0.13934426229508196</v>
      </c>
      <c r="J5" s="41">
        <f>+J$15*I5</f>
        <v>27.087136929460577</v>
      </c>
      <c r="K5" s="1"/>
      <c r="L5" s="8" t="s">
        <v>86</v>
      </c>
      <c r="M5" s="42">
        <v>30</v>
      </c>
      <c r="N5" s="40">
        <f>+M5/M13</f>
        <v>0.28846153846153844</v>
      </c>
      <c r="O5" s="41">
        <f>+O13*N5</f>
        <v>23.900414937759336</v>
      </c>
    </row>
    <row r="6" spans="1:15" ht="15" customHeight="1">
      <c r="A6" s="1"/>
      <c r="B6" s="36" t="s">
        <v>38</v>
      </c>
      <c r="C6" s="21">
        <f>H15</f>
        <v>244</v>
      </c>
      <c r="D6" s="40">
        <f>+C6/C8</f>
        <v>0.5062240663900415</v>
      </c>
      <c r="E6" s="41">
        <f>+E8*D6</f>
        <v>194.39004149377593</v>
      </c>
      <c r="F6" s="1"/>
      <c r="G6" s="8" t="s">
        <v>119</v>
      </c>
      <c r="H6" s="42">
        <v>34</v>
      </c>
      <c r="I6" s="40">
        <f>+H6/H15</f>
        <v>0.13934426229508196</v>
      </c>
      <c r="J6" s="41">
        <f>+J$15*I6</f>
        <v>27.087136929460577</v>
      </c>
      <c r="K6" s="1"/>
      <c r="L6" s="8" t="s">
        <v>87</v>
      </c>
      <c r="M6" s="42">
        <v>25</v>
      </c>
      <c r="N6" s="40">
        <f>+M6/M13</f>
        <v>0.2403846153846154</v>
      </c>
      <c r="O6" s="41">
        <f>+O13*N6</f>
        <v>19.91701244813278</v>
      </c>
    </row>
    <row r="7" spans="1:15" ht="15" customHeight="1">
      <c r="A7" s="1"/>
      <c r="B7" s="36" t="s">
        <v>39</v>
      </c>
      <c r="C7" s="21">
        <f>M13</f>
        <v>104</v>
      </c>
      <c r="D7" s="40">
        <f>+C7/C8</f>
        <v>0.2157676348547718</v>
      </c>
      <c r="E7" s="41">
        <f>+E8*D7</f>
        <v>82.85477178423237</v>
      </c>
      <c r="F7" s="1"/>
      <c r="G7" s="8" t="s">
        <v>82</v>
      </c>
      <c r="H7" s="42">
        <v>51</v>
      </c>
      <c r="I7" s="40">
        <f>+H7/H15</f>
        <v>0.20901639344262296</v>
      </c>
      <c r="J7" s="41">
        <f aca="true" t="shared" si="0" ref="J7:J14">+J$15*I7</f>
        <v>40.63070539419087</v>
      </c>
      <c r="K7" s="1"/>
      <c r="L7" s="8" t="s">
        <v>96</v>
      </c>
      <c r="M7" s="42">
        <v>19</v>
      </c>
      <c r="N7" s="40">
        <f>+M7/M13</f>
        <v>0.18269230769230768</v>
      </c>
      <c r="O7" s="41">
        <f>+O13*N7</f>
        <v>15.136929460580912</v>
      </c>
    </row>
    <row r="8" spans="1:15" ht="15" customHeight="1">
      <c r="A8" s="1"/>
      <c r="B8" s="44" t="s">
        <v>41</v>
      </c>
      <c r="C8" s="45">
        <f>SUM(C5:C7)</f>
        <v>482</v>
      </c>
      <c r="D8" s="46">
        <f>SUM(D5:D7)</f>
        <v>1</v>
      </c>
      <c r="E8" s="47">
        <v>384</v>
      </c>
      <c r="F8" s="1"/>
      <c r="G8" s="8" t="s">
        <v>81</v>
      </c>
      <c r="H8" s="42">
        <v>12</v>
      </c>
      <c r="I8" s="40">
        <f>+H8/H15</f>
        <v>0.04918032786885246</v>
      </c>
      <c r="J8" s="41">
        <f t="shared" si="0"/>
        <v>9.560165975103734</v>
      </c>
      <c r="K8" s="1"/>
      <c r="L8" s="8" t="s">
        <v>89</v>
      </c>
      <c r="M8" s="42">
        <v>30</v>
      </c>
      <c r="N8" s="40">
        <f>+M8/M13</f>
        <v>0.28846153846153844</v>
      </c>
      <c r="O8" s="41">
        <f>+O13*N8</f>
        <v>23.900414937759336</v>
      </c>
    </row>
    <row r="9" spans="1:15" ht="15" customHeight="1">
      <c r="A9" s="1"/>
      <c r="B9" s="35"/>
      <c r="C9" s="1"/>
      <c r="D9" s="1"/>
      <c r="E9" s="1"/>
      <c r="F9" s="1"/>
      <c r="G9" s="8" t="s">
        <v>83</v>
      </c>
      <c r="H9" s="42">
        <v>34</v>
      </c>
      <c r="I9" s="40">
        <f>+H9/H15</f>
        <v>0.13934426229508196</v>
      </c>
      <c r="J9" s="41">
        <f t="shared" si="0"/>
        <v>27.087136929460577</v>
      </c>
      <c r="K9" s="1"/>
      <c r="L9" s="43"/>
      <c r="M9" s="42"/>
      <c r="N9" s="40">
        <f>+M9/M13</f>
        <v>0</v>
      </c>
      <c r="O9" s="41">
        <f>+O13*N9</f>
        <v>0</v>
      </c>
    </row>
    <row r="10" spans="1:15" ht="15" customHeight="1">
      <c r="A10" s="1"/>
      <c r="B10" s="36" t="s">
        <v>40</v>
      </c>
      <c r="C10" s="37" t="s">
        <v>35</v>
      </c>
      <c r="D10" s="37" t="s">
        <v>36</v>
      </c>
      <c r="E10" s="37" t="s">
        <v>37</v>
      </c>
      <c r="F10" s="1"/>
      <c r="G10" s="8" t="s">
        <v>84</v>
      </c>
      <c r="H10" s="42">
        <v>17</v>
      </c>
      <c r="I10" s="40">
        <f>+H10/H15</f>
        <v>0.06967213114754098</v>
      </c>
      <c r="J10" s="41">
        <f t="shared" si="0"/>
        <v>13.543568464730289</v>
      </c>
      <c r="K10" s="1"/>
      <c r="L10" s="43"/>
      <c r="M10" s="42"/>
      <c r="N10" s="40">
        <f>+M10/M13</f>
        <v>0</v>
      </c>
      <c r="O10" s="41">
        <f>+O13*N10</f>
        <v>0</v>
      </c>
    </row>
    <row r="11" spans="1:15" ht="15" customHeight="1">
      <c r="A11" s="1"/>
      <c r="B11" s="8" t="s">
        <v>91</v>
      </c>
      <c r="C11" s="7">
        <v>41</v>
      </c>
      <c r="D11" s="40">
        <f>+C11/C17</f>
        <v>0.30597014925373134</v>
      </c>
      <c r="E11" s="41">
        <f>+E17*D11</f>
        <v>32.66390041493776</v>
      </c>
      <c r="F11" s="1"/>
      <c r="G11" s="8" t="s">
        <v>93</v>
      </c>
      <c r="H11" s="42">
        <v>16</v>
      </c>
      <c r="I11" s="40">
        <f>+H11/H15</f>
        <v>0.06557377049180328</v>
      </c>
      <c r="J11" s="41">
        <f t="shared" si="0"/>
        <v>12.74688796680498</v>
      </c>
      <c r="K11" s="1"/>
      <c r="L11" s="43"/>
      <c r="M11" s="42"/>
      <c r="N11" s="40">
        <f>+M11/M13</f>
        <v>0</v>
      </c>
      <c r="O11" s="41">
        <f>+O13*N11</f>
        <v>0</v>
      </c>
    </row>
    <row r="12" spans="1:15" ht="15" customHeight="1">
      <c r="A12" s="1"/>
      <c r="B12" s="8" t="s">
        <v>126</v>
      </c>
      <c r="C12" s="7">
        <v>6</v>
      </c>
      <c r="D12" s="40">
        <f>+C12/C17</f>
        <v>0.04477611940298507</v>
      </c>
      <c r="E12" s="41">
        <f>+E17*D12</f>
        <v>4.780082987551867</v>
      </c>
      <c r="F12" s="1"/>
      <c r="G12" s="8" t="s">
        <v>95</v>
      </c>
      <c r="H12" s="42">
        <v>29</v>
      </c>
      <c r="I12" s="40">
        <f>+H12/H15</f>
        <v>0.11885245901639344</v>
      </c>
      <c r="J12" s="41">
        <f t="shared" si="0"/>
        <v>23.10373443983402</v>
      </c>
      <c r="K12" s="1"/>
      <c r="L12" s="43"/>
      <c r="M12" s="42"/>
      <c r="N12" s="40">
        <f>+M12/M13</f>
        <v>0</v>
      </c>
      <c r="O12" s="41">
        <f>+O13*N12</f>
        <v>0</v>
      </c>
    </row>
    <row r="13" spans="1:15" ht="15" customHeight="1">
      <c r="A13" s="1"/>
      <c r="B13" s="8" t="s">
        <v>78</v>
      </c>
      <c r="C13" s="7">
        <v>43</v>
      </c>
      <c r="D13" s="40">
        <f>+C13/C17</f>
        <v>0.3208955223880597</v>
      </c>
      <c r="E13" s="41">
        <f>+E17*D13</f>
        <v>34.25726141078838</v>
      </c>
      <c r="F13" s="1"/>
      <c r="G13" s="8" t="s">
        <v>85</v>
      </c>
      <c r="H13" s="42">
        <v>17</v>
      </c>
      <c r="I13" s="40">
        <f>+H13/H15</f>
        <v>0.06967213114754098</v>
      </c>
      <c r="J13" s="41">
        <f t="shared" si="0"/>
        <v>13.543568464730289</v>
      </c>
      <c r="K13" s="1"/>
      <c r="L13" s="45" t="s">
        <v>41</v>
      </c>
      <c r="M13" s="45">
        <f>SUM(M5:M12)</f>
        <v>104</v>
      </c>
      <c r="N13" s="62">
        <f>SUM(N5:N12)</f>
        <v>1</v>
      </c>
      <c r="O13" s="47">
        <f>E7</f>
        <v>82.85477178423237</v>
      </c>
    </row>
    <row r="14" spans="1:11" ht="15" customHeight="1">
      <c r="A14" s="1"/>
      <c r="B14" s="8" t="s">
        <v>128</v>
      </c>
      <c r="C14" s="7">
        <v>9</v>
      </c>
      <c r="D14" s="40">
        <f>+C14/C17</f>
        <v>0.06716417910447761</v>
      </c>
      <c r="E14" s="41">
        <f>+E17*D14</f>
        <v>7.170124481327801</v>
      </c>
      <c r="F14" s="1"/>
      <c r="G14" s="8"/>
      <c r="H14" s="42"/>
      <c r="I14" s="40">
        <f>+H14/H15</f>
        <v>0</v>
      </c>
      <c r="J14" s="41">
        <f t="shared" si="0"/>
        <v>0</v>
      </c>
      <c r="K14" s="1"/>
    </row>
    <row r="15" spans="1:15" ht="15" customHeight="1">
      <c r="A15" s="1"/>
      <c r="B15" s="8" t="s">
        <v>80</v>
      </c>
      <c r="C15" s="7">
        <v>35</v>
      </c>
      <c r="D15" s="40">
        <f>+C15/C17</f>
        <v>0.26119402985074625</v>
      </c>
      <c r="E15" s="41">
        <f>+E17*D15</f>
        <v>27.883817427385893</v>
      </c>
      <c r="F15" s="1"/>
      <c r="G15" s="45" t="s">
        <v>42</v>
      </c>
      <c r="H15" s="45">
        <f>SUM(H5:H14)</f>
        <v>244</v>
      </c>
      <c r="I15" s="46">
        <f>SUM(I5:I14)</f>
        <v>1</v>
      </c>
      <c r="J15" s="47">
        <f>E6</f>
        <v>194.39004149377593</v>
      </c>
      <c r="K15" s="1"/>
      <c r="O15" s="48"/>
    </row>
    <row r="16" spans="1:11" ht="15" customHeight="1">
      <c r="A16" s="1"/>
      <c r="B16" s="20"/>
      <c r="C16" s="7"/>
      <c r="D16" s="40">
        <f>+C16/C17</f>
        <v>0</v>
      </c>
      <c r="E16" s="41">
        <f>+E17*D16</f>
        <v>0</v>
      </c>
      <c r="F16" s="1"/>
      <c r="G16" s="1"/>
      <c r="H16" s="1"/>
      <c r="I16" s="1"/>
      <c r="J16" s="1"/>
      <c r="K16" s="1"/>
    </row>
    <row r="17" spans="1:11" ht="15" customHeight="1">
      <c r="A17" s="1"/>
      <c r="B17" s="44" t="s">
        <v>43</v>
      </c>
      <c r="C17" s="45">
        <f>SUM(C11:C16)</f>
        <v>134</v>
      </c>
      <c r="D17" s="46">
        <f>SUM(D11:D16)</f>
        <v>0.9999999999999999</v>
      </c>
      <c r="E17" s="47">
        <f>E5</f>
        <v>106.7551867219917</v>
      </c>
      <c r="F17" s="1"/>
      <c r="G17" s="1"/>
      <c r="H17" s="1"/>
      <c r="I17" s="1"/>
      <c r="J17" s="1"/>
      <c r="K17" s="1"/>
    </row>
    <row r="18" spans="1:11" ht="15" customHeight="1" thickBot="1">
      <c r="A18" s="1"/>
      <c r="B18" s="35"/>
      <c r="C18" s="1"/>
      <c r="D18" s="1"/>
      <c r="E18" s="1"/>
      <c r="F18" s="1"/>
      <c r="G18" s="1"/>
      <c r="H18" s="49"/>
      <c r="I18" s="1"/>
      <c r="J18" s="1"/>
      <c r="K18" s="1"/>
    </row>
    <row r="19" spans="1:11" ht="15" customHeight="1" thickBot="1">
      <c r="A19" s="1"/>
      <c r="B19" s="35"/>
      <c r="C19" s="140" t="s">
        <v>44</v>
      </c>
      <c r="D19" s="141"/>
      <c r="E19" s="141"/>
      <c r="F19" s="141"/>
      <c r="G19" s="142"/>
      <c r="H19" s="1"/>
      <c r="I19" s="1"/>
      <c r="J19" s="1"/>
      <c r="K19" s="1"/>
    </row>
    <row r="20" spans="1:11" ht="15" customHeight="1">
      <c r="A20" s="1"/>
      <c r="B20" s="35"/>
      <c r="C20" s="2"/>
      <c r="D20" s="1"/>
      <c r="E20" s="1"/>
      <c r="F20" s="50"/>
      <c r="G20" s="50"/>
      <c r="H20" s="1"/>
      <c r="I20" s="1"/>
      <c r="J20" s="1"/>
      <c r="K20" s="1"/>
    </row>
    <row r="21" spans="1:11" ht="15" customHeight="1">
      <c r="A21" s="1"/>
      <c r="B21" s="35"/>
      <c r="C21" s="1"/>
      <c r="D21" s="1"/>
      <c r="E21" s="1"/>
      <c r="F21" s="1"/>
      <c r="G21" s="1" t="s">
        <v>25</v>
      </c>
      <c r="H21" s="1">
        <v>0</v>
      </c>
      <c r="I21" s="1"/>
      <c r="J21" s="1"/>
      <c r="K21" s="1"/>
    </row>
    <row r="22" spans="1:11" ht="15" customHeight="1">
      <c r="A22" s="1"/>
      <c r="B22" s="36" t="s">
        <v>34</v>
      </c>
      <c r="C22" s="37" t="s">
        <v>35</v>
      </c>
      <c r="D22" s="37" t="s">
        <v>36</v>
      </c>
      <c r="E22" s="37" t="s">
        <v>37</v>
      </c>
      <c r="F22" s="1"/>
      <c r="G22" s="1"/>
      <c r="H22" s="1"/>
      <c r="I22" s="1"/>
      <c r="J22" s="1"/>
      <c r="K22" s="1"/>
    </row>
    <row r="23" spans="1:15" ht="15" customHeight="1">
      <c r="A23" s="1"/>
      <c r="B23" s="36" t="str">
        <f aca="true" t="shared" si="1" ref="B23:C25">B5</f>
        <v>東予</v>
      </c>
      <c r="C23" s="36">
        <f t="shared" si="1"/>
        <v>134</v>
      </c>
      <c r="D23" s="40">
        <f>+C23/C26</f>
        <v>0.27800829875518673</v>
      </c>
      <c r="E23" s="41">
        <f>+E26*D23</f>
        <v>86.73858921161826</v>
      </c>
      <c r="F23" s="1"/>
      <c r="G23" s="38" t="s">
        <v>38</v>
      </c>
      <c r="H23" s="37" t="s">
        <v>35</v>
      </c>
      <c r="I23" s="37" t="s">
        <v>36</v>
      </c>
      <c r="J23" s="37" t="s">
        <v>37</v>
      </c>
      <c r="K23" s="1"/>
      <c r="L23" s="39" t="s">
        <v>39</v>
      </c>
      <c r="M23" s="37" t="s">
        <v>35</v>
      </c>
      <c r="N23" s="37" t="s">
        <v>36</v>
      </c>
      <c r="O23" s="37" t="s">
        <v>37</v>
      </c>
    </row>
    <row r="24" spans="1:15" ht="15" customHeight="1">
      <c r="A24" s="1"/>
      <c r="B24" s="36" t="str">
        <f t="shared" si="1"/>
        <v>中予</v>
      </c>
      <c r="C24" s="36">
        <f t="shared" si="1"/>
        <v>244</v>
      </c>
      <c r="D24" s="40">
        <f>+C24/C26</f>
        <v>0.5062240663900415</v>
      </c>
      <c r="E24" s="41">
        <f>+E26*D24</f>
        <v>157.94190871369295</v>
      </c>
      <c r="F24" s="1"/>
      <c r="G24" s="36" t="str">
        <f aca="true" t="shared" si="2" ref="G24:H33">G5</f>
        <v>五百木ＳＣ</v>
      </c>
      <c r="H24" s="36">
        <f t="shared" si="2"/>
        <v>34</v>
      </c>
      <c r="I24" s="40">
        <f aca="true" t="shared" si="3" ref="I24:I33">+H24/H$34</f>
        <v>0.13934426229508196</v>
      </c>
      <c r="J24" s="41">
        <f>+J$34*I24</f>
        <v>22.008298755186722</v>
      </c>
      <c r="K24" s="1"/>
      <c r="L24" s="36" t="str">
        <f aca="true" t="shared" si="4" ref="L24:M31">L5</f>
        <v>クアＳＳ</v>
      </c>
      <c r="M24" s="36">
        <f t="shared" si="4"/>
        <v>30</v>
      </c>
      <c r="N24" s="40">
        <f>+M24/M32</f>
        <v>0.28846153846153844</v>
      </c>
      <c r="O24" s="41">
        <f>+O32*N24</f>
        <v>19.41908713692946</v>
      </c>
    </row>
    <row r="25" spans="1:15" ht="15" customHeight="1">
      <c r="A25" s="1"/>
      <c r="B25" s="36" t="str">
        <f t="shared" si="1"/>
        <v>南予</v>
      </c>
      <c r="C25" s="36">
        <f t="shared" si="1"/>
        <v>104</v>
      </c>
      <c r="D25" s="40">
        <f>+C25/C26</f>
        <v>0.2157676348547718</v>
      </c>
      <c r="E25" s="41">
        <f>+E26*D25</f>
        <v>67.3195020746888</v>
      </c>
      <c r="F25" s="1"/>
      <c r="G25" s="36" t="str">
        <f t="shared" si="2"/>
        <v>アズサ松山</v>
      </c>
      <c r="H25" s="36">
        <f t="shared" si="2"/>
        <v>34</v>
      </c>
      <c r="I25" s="40">
        <f t="shared" si="3"/>
        <v>0.13934426229508196</v>
      </c>
      <c r="J25" s="41">
        <f aca="true" t="shared" si="5" ref="J25:J33">+J$34*I25</f>
        <v>22.008298755186722</v>
      </c>
      <c r="K25" s="1"/>
      <c r="L25" s="36" t="str">
        <f t="shared" si="4"/>
        <v>SC宇和島</v>
      </c>
      <c r="M25" s="36">
        <f t="shared" si="4"/>
        <v>25</v>
      </c>
      <c r="N25" s="40">
        <f>+M25/M32</f>
        <v>0.2403846153846154</v>
      </c>
      <c r="O25" s="41">
        <f>+O32*N25</f>
        <v>16.182572614107883</v>
      </c>
    </row>
    <row r="26" spans="1:15" ht="15" customHeight="1">
      <c r="A26" s="1"/>
      <c r="B26" s="44" t="s">
        <v>45</v>
      </c>
      <c r="C26" s="45">
        <f>SUM(C23:C25)</f>
        <v>482</v>
      </c>
      <c r="D26" s="46">
        <f>SUM(D23:D25)</f>
        <v>1</v>
      </c>
      <c r="E26" s="47">
        <f>696-E8-H21</f>
        <v>312</v>
      </c>
      <c r="F26" s="1"/>
      <c r="G26" s="36" t="str">
        <f t="shared" si="2"/>
        <v>かしま道後</v>
      </c>
      <c r="H26" s="36">
        <f t="shared" si="2"/>
        <v>51</v>
      </c>
      <c r="I26" s="40">
        <f t="shared" si="3"/>
        <v>0.20901639344262296</v>
      </c>
      <c r="J26" s="41">
        <v>39</v>
      </c>
      <c r="K26" s="1"/>
      <c r="L26" s="36" t="str">
        <f t="shared" si="4"/>
        <v>リー保内</v>
      </c>
      <c r="M26" s="36">
        <f t="shared" si="4"/>
        <v>19</v>
      </c>
      <c r="N26" s="40">
        <f>+M26/M32</f>
        <v>0.18269230769230768</v>
      </c>
      <c r="O26" s="41">
        <f>+O32*N26</f>
        <v>12.29875518672199</v>
      </c>
    </row>
    <row r="27" spans="1:15" ht="15" customHeight="1">
      <c r="A27" s="1"/>
      <c r="B27" s="35"/>
      <c r="C27" s="1"/>
      <c r="D27" s="1"/>
      <c r="E27" s="1"/>
      <c r="F27" s="1"/>
      <c r="G27" s="36" t="str">
        <f t="shared" si="2"/>
        <v>かしま天山</v>
      </c>
      <c r="H27" s="36">
        <f t="shared" si="2"/>
        <v>12</v>
      </c>
      <c r="I27" s="40">
        <f t="shared" si="3"/>
        <v>0.04918032786885246</v>
      </c>
      <c r="J27" s="41">
        <f t="shared" si="5"/>
        <v>7.767634854771784</v>
      </c>
      <c r="K27" s="1"/>
      <c r="L27" s="36" t="str">
        <f t="shared" si="4"/>
        <v>八幡浜ＳＣ</v>
      </c>
      <c r="M27" s="36">
        <f t="shared" si="4"/>
        <v>30</v>
      </c>
      <c r="N27" s="40">
        <f>+M27/M32</f>
        <v>0.28846153846153844</v>
      </c>
      <c r="O27" s="41">
        <f>+O32*N27</f>
        <v>19.41908713692946</v>
      </c>
    </row>
    <row r="28" spans="1:15" ht="15" customHeight="1">
      <c r="A28" s="1"/>
      <c r="B28" s="36" t="s">
        <v>40</v>
      </c>
      <c r="C28" s="37" t="s">
        <v>35</v>
      </c>
      <c r="D28" s="37" t="s">
        <v>36</v>
      </c>
      <c r="E28" s="37" t="s">
        <v>37</v>
      </c>
      <c r="F28" s="1"/>
      <c r="G28" s="36" t="str">
        <f t="shared" si="2"/>
        <v>南海DC</v>
      </c>
      <c r="H28" s="36">
        <f t="shared" si="2"/>
        <v>34</v>
      </c>
      <c r="I28" s="40">
        <f t="shared" si="3"/>
        <v>0.13934426229508196</v>
      </c>
      <c r="J28" s="41">
        <f t="shared" si="5"/>
        <v>22.008298755186722</v>
      </c>
      <c r="K28" s="1"/>
      <c r="L28" s="36">
        <f t="shared" si="4"/>
        <v>0</v>
      </c>
      <c r="M28" s="36">
        <f t="shared" si="4"/>
        <v>0</v>
      </c>
      <c r="N28" s="40">
        <f>+M28/M32</f>
        <v>0</v>
      </c>
      <c r="O28" s="41">
        <f>+O32*N28</f>
        <v>0</v>
      </c>
    </row>
    <row r="29" spans="1:15" ht="15" customHeight="1">
      <c r="A29" s="1"/>
      <c r="B29" s="36" t="str">
        <f>B11</f>
        <v>エリエールＳＣ</v>
      </c>
      <c r="C29" s="36">
        <f>C11</f>
        <v>41</v>
      </c>
      <c r="D29" s="40">
        <f>+C29/C35</f>
        <v>0.30597014925373134</v>
      </c>
      <c r="E29" s="41">
        <f>+E35*D29</f>
        <v>26.53941908713693</v>
      </c>
      <c r="F29" s="1"/>
      <c r="G29" s="36" t="str">
        <f t="shared" si="2"/>
        <v>南海朝生田</v>
      </c>
      <c r="H29" s="36">
        <f t="shared" si="2"/>
        <v>17</v>
      </c>
      <c r="I29" s="40">
        <f t="shared" si="3"/>
        <v>0.06967213114754098</v>
      </c>
      <c r="J29" s="41">
        <f t="shared" si="5"/>
        <v>11.004149377593361</v>
      </c>
      <c r="K29" s="1"/>
      <c r="L29" s="36">
        <f t="shared" si="4"/>
        <v>0</v>
      </c>
      <c r="M29" s="36">
        <f t="shared" si="4"/>
        <v>0</v>
      </c>
      <c r="N29" s="40">
        <f>+M29/M32</f>
        <v>0</v>
      </c>
      <c r="O29" s="41">
        <f>+O32*N29</f>
        <v>0</v>
      </c>
    </row>
    <row r="30" spans="1:15" ht="15" customHeight="1">
      <c r="A30" s="1"/>
      <c r="B30" s="36" t="str">
        <f>B12</f>
        <v>フィッタ新居浜</v>
      </c>
      <c r="C30" s="36">
        <f>C12</f>
        <v>6</v>
      </c>
      <c r="D30" s="40">
        <f>+C30/C35</f>
        <v>0.04477611940298507</v>
      </c>
      <c r="E30" s="41">
        <f>+E35*D30</f>
        <v>3.883817427385892</v>
      </c>
      <c r="F30" s="1"/>
      <c r="G30" s="36" t="str">
        <f t="shared" si="2"/>
        <v>フィッタ松山</v>
      </c>
      <c r="H30" s="36">
        <f t="shared" si="2"/>
        <v>16</v>
      </c>
      <c r="I30" s="40">
        <f t="shared" si="3"/>
        <v>0.06557377049180328</v>
      </c>
      <c r="J30" s="41">
        <f t="shared" si="5"/>
        <v>10.356846473029046</v>
      </c>
      <c r="K30" s="1"/>
      <c r="L30" s="36">
        <f t="shared" si="4"/>
        <v>0</v>
      </c>
      <c r="M30" s="36">
        <f t="shared" si="4"/>
        <v>0</v>
      </c>
      <c r="N30" s="40">
        <f>+M30/M32</f>
        <v>0</v>
      </c>
      <c r="O30" s="41">
        <f>+O32*N30</f>
        <v>0</v>
      </c>
    </row>
    <row r="31" spans="1:15" ht="15" customHeight="1">
      <c r="A31" s="1"/>
      <c r="B31" s="36" t="str">
        <f aca="true" t="shared" si="6" ref="B31:C34">B13</f>
        <v>ファイブテン</v>
      </c>
      <c r="C31" s="36">
        <f t="shared" si="6"/>
        <v>43</v>
      </c>
      <c r="D31" s="40">
        <f>+C31/C35</f>
        <v>0.3208955223880597</v>
      </c>
      <c r="E31" s="41">
        <f>+E35*D31</f>
        <v>27.83402489626556</v>
      </c>
      <c r="F31" s="1"/>
      <c r="G31" s="36" t="str">
        <f t="shared" si="2"/>
        <v>石原ＳＣ</v>
      </c>
      <c r="H31" s="36">
        <f t="shared" si="2"/>
        <v>29</v>
      </c>
      <c r="I31" s="40">
        <f t="shared" si="3"/>
        <v>0.11885245901639344</v>
      </c>
      <c r="J31" s="41">
        <f t="shared" si="5"/>
        <v>18.771784232365146</v>
      </c>
      <c r="K31" s="1"/>
      <c r="L31" s="36">
        <f t="shared" si="4"/>
        <v>0</v>
      </c>
      <c r="M31" s="36">
        <f t="shared" si="4"/>
        <v>0</v>
      </c>
      <c r="N31" s="40">
        <f>+M31/M32</f>
        <v>0</v>
      </c>
      <c r="O31" s="41">
        <f>+O32*N31</f>
        <v>0</v>
      </c>
    </row>
    <row r="32" spans="1:15" ht="15" customHeight="1">
      <c r="A32" s="1"/>
      <c r="B32" s="36" t="str">
        <f t="shared" si="6"/>
        <v>ファイブテン東予</v>
      </c>
      <c r="C32" s="36">
        <f t="shared" si="6"/>
        <v>9</v>
      </c>
      <c r="D32" s="40">
        <f>+C32/C35</f>
        <v>0.06716417910447761</v>
      </c>
      <c r="E32" s="41">
        <f>+E35*D32</f>
        <v>5.825726141078839</v>
      </c>
      <c r="F32" s="1"/>
      <c r="G32" s="36" t="str">
        <f t="shared" si="2"/>
        <v>Again</v>
      </c>
      <c r="H32" s="36">
        <f t="shared" si="2"/>
        <v>17</v>
      </c>
      <c r="I32" s="40">
        <f t="shared" si="3"/>
        <v>0.06967213114754098</v>
      </c>
      <c r="J32" s="41">
        <f t="shared" si="5"/>
        <v>11.004149377593361</v>
      </c>
      <c r="K32" s="1"/>
      <c r="L32" s="45" t="s">
        <v>45</v>
      </c>
      <c r="M32" s="45">
        <f>SUM(M24:M31)</f>
        <v>104</v>
      </c>
      <c r="N32" s="62">
        <f>SUM(N24:N31)</f>
        <v>1</v>
      </c>
      <c r="O32" s="47">
        <f>E25</f>
        <v>67.3195020746888</v>
      </c>
    </row>
    <row r="33" spans="1:11" ht="15" customHeight="1">
      <c r="A33" s="1"/>
      <c r="B33" s="36" t="str">
        <f t="shared" si="6"/>
        <v>マコトSC双葉</v>
      </c>
      <c r="C33" s="36">
        <f t="shared" si="6"/>
        <v>35</v>
      </c>
      <c r="D33" s="40">
        <f>+C33/C35</f>
        <v>0.26119402985074625</v>
      </c>
      <c r="E33" s="41">
        <f>+E35*D33</f>
        <v>22.655601659751035</v>
      </c>
      <c r="F33" s="1"/>
      <c r="G33" s="36">
        <f t="shared" si="2"/>
        <v>0</v>
      </c>
      <c r="H33" s="36">
        <f t="shared" si="2"/>
        <v>0</v>
      </c>
      <c r="I33" s="40">
        <f t="shared" si="3"/>
        <v>0</v>
      </c>
      <c r="J33" s="41">
        <f t="shared" si="5"/>
        <v>0</v>
      </c>
      <c r="K33" s="1"/>
    </row>
    <row r="34" spans="1:11" ht="15" customHeight="1">
      <c r="A34" s="1"/>
      <c r="B34" s="36">
        <f t="shared" si="6"/>
        <v>0</v>
      </c>
      <c r="C34" s="36">
        <f t="shared" si="6"/>
        <v>0</v>
      </c>
      <c r="D34" s="40">
        <f>+C34/C35</f>
        <v>0</v>
      </c>
      <c r="E34" s="41">
        <f>+E35*D34</f>
        <v>0</v>
      </c>
      <c r="F34" s="1"/>
      <c r="G34" s="45" t="s">
        <v>45</v>
      </c>
      <c r="H34" s="45">
        <f>SUM(H24:H33)</f>
        <v>244</v>
      </c>
      <c r="I34" s="46">
        <f>SUM(I24:I33)</f>
        <v>1</v>
      </c>
      <c r="J34" s="47">
        <f>E24</f>
        <v>157.94190871369295</v>
      </c>
      <c r="K34" s="1"/>
    </row>
    <row r="35" spans="1:11" ht="15" customHeight="1">
      <c r="A35" s="1"/>
      <c r="B35" s="44" t="s">
        <v>45</v>
      </c>
      <c r="C35" s="45">
        <f>SUM(C29:C34)</f>
        <v>134</v>
      </c>
      <c r="D35" s="46">
        <f>SUM(D29:D34)</f>
        <v>0.9999999999999999</v>
      </c>
      <c r="E35" s="47">
        <f>E23</f>
        <v>86.73858921161826</v>
      </c>
      <c r="F35" s="1"/>
      <c r="G35" s="1"/>
      <c r="H35" s="1"/>
      <c r="I35" s="1"/>
      <c r="J35" s="1"/>
      <c r="K35" s="1"/>
    </row>
    <row r="36" spans="1:11" ht="6" customHeight="1">
      <c r="A36" s="1"/>
      <c r="B36" s="35"/>
      <c r="C36" s="1"/>
      <c r="D36" s="1"/>
      <c r="E36" s="1"/>
      <c r="F36" s="1"/>
      <c r="G36" s="1"/>
      <c r="H36" s="1"/>
      <c r="I36" s="1"/>
      <c r="J36" s="143"/>
      <c r="K36" s="1"/>
    </row>
    <row r="37" spans="1:11" ht="15" customHeight="1">
      <c r="A37" s="1"/>
      <c r="B37" s="51"/>
      <c r="C37" s="52"/>
      <c r="D37" s="52"/>
      <c r="E37" s="52"/>
      <c r="F37" s="1"/>
      <c r="G37" s="1"/>
      <c r="H37" s="1"/>
      <c r="I37" s="1"/>
      <c r="J37" s="1"/>
      <c r="K37" s="1"/>
    </row>
    <row r="38" spans="1:11" ht="15" customHeight="1">
      <c r="A38" s="1"/>
      <c r="B38" s="51"/>
      <c r="C38" s="52"/>
      <c r="D38" s="52"/>
      <c r="E38" s="52"/>
      <c r="F38" s="1"/>
      <c r="G38" s="52"/>
      <c r="H38" s="52"/>
      <c r="I38" s="1"/>
      <c r="J38" s="1"/>
      <c r="K38" s="1"/>
    </row>
    <row r="39" spans="1:11" ht="15" customHeight="1">
      <c r="A39" s="1"/>
      <c r="B39" s="51"/>
      <c r="C39" s="52"/>
      <c r="D39" s="52"/>
      <c r="E39" s="52"/>
      <c r="F39" s="52"/>
      <c r="G39" s="52"/>
      <c r="H39" s="52"/>
      <c r="I39" s="1"/>
      <c r="J39" s="1"/>
      <c r="K39" s="1"/>
    </row>
    <row r="40" spans="1:11" ht="15" customHeight="1">
      <c r="A40" s="1"/>
      <c r="B40" s="51"/>
      <c r="C40" s="52"/>
      <c r="D40" s="52"/>
      <c r="E40" s="52"/>
      <c r="F40" s="52"/>
      <c r="G40" s="52"/>
      <c r="H40" s="52"/>
      <c r="I40" s="1"/>
      <c r="J40" s="1"/>
      <c r="K40" s="1"/>
    </row>
    <row r="41" spans="1:11" ht="15" customHeight="1">
      <c r="A41" s="1"/>
      <c r="B41" s="51"/>
      <c r="C41" s="52"/>
      <c r="D41" s="52"/>
      <c r="E41" s="52"/>
      <c r="F41" s="52"/>
      <c r="G41" s="52"/>
      <c r="H41" s="52"/>
      <c r="I41" s="1"/>
      <c r="J41" s="1"/>
      <c r="K41" s="1"/>
    </row>
    <row r="42" spans="1:11" ht="15" customHeight="1">
      <c r="A42" s="1"/>
      <c r="B42" s="51"/>
      <c r="C42" s="52"/>
      <c r="D42" s="52"/>
      <c r="E42" s="52"/>
      <c r="F42" s="52"/>
      <c r="G42" s="52"/>
      <c r="H42" s="52"/>
      <c r="I42" s="1"/>
      <c r="J42" s="1"/>
      <c r="K42" s="1"/>
    </row>
    <row r="43" spans="1:11" ht="15" customHeight="1">
      <c r="A43" s="1"/>
      <c r="B43" s="51"/>
      <c r="C43" s="52"/>
      <c r="D43" s="52"/>
      <c r="E43" s="52"/>
      <c r="F43" s="52"/>
      <c r="G43" s="52"/>
      <c r="H43" s="52"/>
      <c r="I43" s="1"/>
      <c r="J43" s="1"/>
      <c r="K43" s="1"/>
    </row>
    <row r="44" spans="1:11" ht="15" customHeight="1">
      <c r="A44" s="1"/>
      <c r="B44" s="51"/>
      <c r="C44" s="52"/>
      <c r="D44" s="52"/>
      <c r="E44" s="52"/>
      <c r="F44" s="52"/>
      <c r="G44" s="52"/>
      <c r="H44" s="52"/>
      <c r="I44" s="1"/>
      <c r="J44" s="1"/>
      <c r="K44" s="1"/>
    </row>
    <row r="45" spans="1:11" ht="15" customHeight="1">
      <c r="A45" s="1"/>
      <c r="B45" s="51"/>
      <c r="C45" s="52"/>
      <c r="D45" s="52"/>
      <c r="E45" s="52"/>
      <c r="F45" s="52"/>
      <c r="G45" s="52"/>
      <c r="H45" s="52"/>
      <c r="I45" s="1"/>
      <c r="J45" s="1"/>
      <c r="K45" s="1"/>
    </row>
    <row r="46" spans="1:11" ht="15" customHeight="1">
      <c r="A46" s="1"/>
      <c r="B46" s="51"/>
      <c r="C46" s="52"/>
      <c r="D46" s="52"/>
      <c r="E46" s="52"/>
      <c r="F46" s="52"/>
      <c r="G46" s="52"/>
      <c r="H46" s="52"/>
      <c r="I46" s="1"/>
      <c r="J46" s="1"/>
      <c r="K46" s="1"/>
    </row>
    <row r="47" spans="1:11" ht="15" customHeight="1">
      <c r="A47" s="1"/>
      <c r="B47" s="51"/>
      <c r="C47" s="52"/>
      <c r="D47" s="52"/>
      <c r="E47" s="52"/>
      <c r="F47" s="52"/>
      <c r="G47" s="52"/>
      <c r="H47" s="52"/>
      <c r="I47" s="1"/>
      <c r="J47" s="1"/>
      <c r="K47" s="1"/>
    </row>
    <row r="48" spans="1:11" ht="15" customHeight="1">
      <c r="A48" s="1"/>
      <c r="B48" s="51"/>
      <c r="C48" s="52"/>
      <c r="D48" s="52"/>
      <c r="E48" s="52"/>
      <c r="F48" s="52"/>
      <c r="G48" s="24"/>
      <c r="H48" s="24"/>
      <c r="I48" s="49"/>
      <c r="J48" s="49"/>
      <c r="K48" s="1"/>
    </row>
    <row r="49" spans="1:11" ht="15" customHeight="1">
      <c r="A49" s="1"/>
      <c r="B49" s="51"/>
      <c r="C49" s="52"/>
      <c r="D49" s="52"/>
      <c r="E49" s="52"/>
      <c r="F49" s="52"/>
      <c r="G49" s="52"/>
      <c r="H49" s="52"/>
      <c r="I49" s="1"/>
      <c r="J49" s="1"/>
      <c r="K49" s="1"/>
    </row>
    <row r="50" spans="1:11" ht="15" customHeight="1">
      <c r="A50" s="1"/>
      <c r="B50" s="51"/>
      <c r="C50" s="52"/>
      <c r="D50" s="52"/>
      <c r="E50" s="52"/>
      <c r="F50" s="52"/>
      <c r="G50" s="24"/>
      <c r="H50" s="24"/>
      <c r="K50" s="1"/>
    </row>
    <row r="51" spans="1:11" ht="15" customHeight="1">
      <c r="A51" s="1"/>
      <c r="B51" s="51"/>
      <c r="C51" s="52"/>
      <c r="D51" s="52"/>
      <c r="E51" s="52"/>
      <c r="F51" s="52"/>
      <c r="G51" s="24"/>
      <c r="H51" s="24"/>
      <c r="K51" s="1"/>
    </row>
    <row r="52" spans="1:11" ht="15" customHeight="1">
      <c r="A52" s="1"/>
      <c r="B52" s="51"/>
      <c r="C52" s="52"/>
      <c r="D52" s="53"/>
      <c r="E52" s="52"/>
      <c r="F52" s="52"/>
      <c r="G52" s="24"/>
      <c r="H52" s="24"/>
      <c r="K52" s="1"/>
    </row>
    <row r="53" spans="1:11" ht="15" customHeight="1">
      <c r="A53" s="1"/>
      <c r="B53" s="51"/>
      <c r="C53" s="52"/>
      <c r="D53" s="52"/>
      <c r="E53" s="52"/>
      <c r="F53" s="24"/>
      <c r="G53" s="24"/>
      <c r="H53" s="24"/>
      <c r="K53" s="49"/>
    </row>
    <row r="54" spans="1:11" ht="15" customHeight="1">
      <c r="A54" s="1"/>
      <c r="B54" s="54"/>
      <c r="C54" s="55"/>
      <c r="D54" s="55"/>
      <c r="E54" s="55"/>
      <c r="F54" s="52"/>
      <c r="G54" s="24"/>
      <c r="H54" s="24"/>
      <c r="K54" s="1"/>
    </row>
    <row r="55" spans="1:11" ht="15" customHeight="1">
      <c r="A55" s="1"/>
      <c r="B55" s="56"/>
      <c r="C55" s="57"/>
      <c r="D55" s="58"/>
      <c r="E55" s="59"/>
      <c r="F55" s="52"/>
      <c r="K55" s="1"/>
    </row>
    <row r="56" spans="1:11" ht="15" customHeight="1">
      <c r="A56" s="1"/>
      <c r="B56" s="56"/>
      <c r="C56" s="57"/>
      <c r="D56" s="58"/>
      <c r="E56" s="59"/>
      <c r="F56" s="1"/>
      <c r="K56" s="1"/>
    </row>
    <row r="57" spans="1:11" ht="15" customHeight="1">
      <c r="A57" s="1"/>
      <c r="B57" s="56"/>
      <c r="C57" s="57"/>
      <c r="D57" s="58"/>
      <c r="E57" s="59"/>
      <c r="F57" s="1"/>
      <c r="K57" s="1"/>
    </row>
    <row r="58" spans="1:11" ht="15" customHeight="1">
      <c r="A58" s="1"/>
      <c r="B58" s="56"/>
      <c r="C58" s="57"/>
      <c r="D58" s="58"/>
      <c r="E58" s="59"/>
      <c r="F58" s="1"/>
      <c r="K58" s="1"/>
    </row>
    <row r="59" spans="1:11" ht="15" customHeight="1">
      <c r="A59" s="1"/>
      <c r="B59" s="56"/>
      <c r="C59" s="57"/>
      <c r="D59" s="58"/>
      <c r="E59" s="59"/>
      <c r="F59" s="1"/>
      <c r="K59" s="1"/>
    </row>
    <row r="60" spans="1:11" ht="15" customHeight="1">
      <c r="A60" s="1"/>
      <c r="B60" s="56"/>
      <c r="C60" s="57"/>
      <c r="D60" s="58"/>
      <c r="E60" s="59"/>
      <c r="F60" s="1"/>
      <c r="K60" s="1"/>
    </row>
    <row r="61" spans="1:11" ht="15" customHeight="1">
      <c r="A61" s="1"/>
      <c r="B61" s="54"/>
      <c r="C61" s="57"/>
      <c r="D61" s="58"/>
      <c r="E61" s="59"/>
      <c r="F61" s="1"/>
      <c r="K61" s="1"/>
    </row>
    <row r="62" spans="1:11" ht="15" customHeight="1">
      <c r="A62" s="1"/>
      <c r="B62" s="54"/>
      <c r="C62" s="57"/>
      <c r="D62" s="58"/>
      <c r="E62" s="57"/>
      <c r="F62" s="1"/>
      <c r="K62" s="1"/>
    </row>
    <row r="63" spans="1:11" ht="15" customHeight="1">
      <c r="A63" s="1"/>
      <c r="B63" s="54"/>
      <c r="C63" s="57"/>
      <c r="D63" s="58"/>
      <c r="E63" s="57"/>
      <c r="F63" s="1"/>
      <c r="K63" s="1"/>
    </row>
    <row r="64" spans="1:11" ht="15" customHeight="1">
      <c r="A64" s="1"/>
      <c r="B64" s="54"/>
      <c r="C64" s="57"/>
      <c r="D64" s="58"/>
      <c r="E64" s="57"/>
      <c r="F64" s="1"/>
      <c r="K64" s="1"/>
    </row>
    <row r="65" spans="1:11" ht="15" customHeight="1">
      <c r="A65" s="1"/>
      <c r="B65" s="54"/>
      <c r="C65" s="57"/>
      <c r="D65" s="58"/>
      <c r="E65" s="57"/>
      <c r="F65" s="1"/>
      <c r="K65" s="1"/>
    </row>
    <row r="66" spans="1:11" ht="15" customHeight="1">
      <c r="A66" s="1"/>
      <c r="B66" s="54"/>
      <c r="C66" s="57"/>
      <c r="D66" s="58"/>
      <c r="E66" s="57"/>
      <c r="F66" s="1"/>
      <c r="K66" s="1"/>
    </row>
    <row r="67" spans="1:11" ht="15" customHeight="1">
      <c r="A67" s="1"/>
      <c r="B67" s="54"/>
      <c r="C67" s="57"/>
      <c r="D67" s="58"/>
      <c r="E67" s="57"/>
      <c r="F67" s="1"/>
      <c r="K67" s="1"/>
    </row>
    <row r="68" spans="1:11" ht="15" customHeight="1">
      <c r="A68" s="1"/>
      <c r="B68" s="54"/>
      <c r="C68" s="57"/>
      <c r="D68" s="58"/>
      <c r="E68" s="57"/>
      <c r="F68" s="1"/>
      <c r="K68" s="1"/>
    </row>
    <row r="69" spans="1:11" ht="15" customHeight="1">
      <c r="A69" s="1"/>
      <c r="B69" s="35"/>
      <c r="C69" s="1"/>
      <c r="D69" s="1"/>
      <c r="E69" s="1"/>
      <c r="F69" s="1"/>
      <c r="K69" s="1"/>
    </row>
    <row r="70" spans="1:11" ht="15" customHeight="1">
      <c r="A70" s="1"/>
      <c r="B70" s="35"/>
      <c r="C70" s="1"/>
      <c r="D70" s="1"/>
      <c r="E70" s="1"/>
      <c r="F70" s="1"/>
      <c r="K70" s="1"/>
    </row>
    <row r="71" spans="1:11" ht="15" customHeight="1">
      <c r="A71" s="1"/>
      <c r="B71" s="35"/>
      <c r="C71" s="1"/>
      <c r="D71" s="1"/>
      <c r="E71" s="1"/>
      <c r="F71" s="1"/>
      <c r="K71" s="1"/>
    </row>
    <row r="72" spans="1:11" ht="15" customHeight="1">
      <c r="A72" s="1"/>
      <c r="F72" s="1"/>
      <c r="K72" s="1"/>
    </row>
  </sheetData>
  <sheetProtection/>
  <mergeCells count="1">
    <mergeCell ref="C1:G1"/>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fukushima</dc:creator>
  <cp:keywords/>
  <dc:description/>
  <cp:lastModifiedBy>fukushima</cp:lastModifiedBy>
  <cp:lastPrinted>2024-01-23T02:37:02Z</cp:lastPrinted>
  <dcterms:created xsi:type="dcterms:W3CDTF">1997-01-08T22:48:59Z</dcterms:created>
  <dcterms:modified xsi:type="dcterms:W3CDTF">2024-01-23T06:01:50Z</dcterms:modified>
  <cp:category/>
  <cp:version/>
  <cp:contentType/>
  <cp:contentStatus/>
</cp:coreProperties>
</file>