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8.BC級-アクア\13.棄権届\"/>
    </mc:Choice>
  </mc:AlternateContent>
  <xr:revisionPtr revIDLastSave="0" documentId="13_ncr:1_{50044190-F84C-4B3F-A875-B53CCA695DA4}" xr6:coauthVersionLast="47" xr6:coauthVersionMax="47" xr10:uidLastSave="{00000000-0000-0000-0000-000000000000}"/>
  <bookViews>
    <workbookView xWindow="-108" yWindow="-108" windowWidth="23256" windowHeight="12576" tabRatio="927" firstSheet="2" activeTab="4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state="hidden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クラス!$A$1:$M$11</definedName>
    <definedName name="ExternalData_1" localSheetId="10" hidden="1">プログラム!$A$1:$R$33</definedName>
    <definedName name="ExternalData_1" localSheetId="11" hidden="1">リレーチーム!$A$1:$V$192</definedName>
    <definedName name="ExternalData_1" localSheetId="13" hidden="1">記録!$A$1:$AW$1889</definedName>
    <definedName name="ExternalData_1" localSheetId="12" hidden="1">選手!$A$1:$AF$728</definedName>
    <definedName name="ExternalData_1" localSheetId="9" hidden="1">大会設定!$A$1:$CA$2</definedName>
    <definedName name="_xlnm.Print_Area" localSheetId="6">棄権届!$G$2:$AO$26</definedName>
    <definedName name="_xlnm.Print_Area" localSheetId="7">棄権届リレー!$G$2:$AN$26</definedName>
    <definedName name="_xlnm.Print_Area" localSheetId="8">手書き用!$F$1:$AO$26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J489" i="1"/>
  <c r="I489" i="1"/>
  <c r="H489" i="1"/>
  <c r="Q489" i="1" s="1"/>
  <c r="G489" i="1"/>
  <c r="P489" i="1" s="1"/>
  <c r="F489" i="1"/>
  <c r="O489" i="1" s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J481" i="1"/>
  <c r="I481" i="1"/>
  <c r="H481" i="1"/>
  <c r="Q481" i="1" s="1"/>
  <c r="G481" i="1"/>
  <c r="P481" i="1" s="1"/>
  <c r="F481" i="1"/>
  <c r="O481" i="1" s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K473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J463" i="1"/>
  <c r="I463" i="1"/>
  <c r="H463" i="1"/>
  <c r="Q463" i="1" s="1"/>
  <c r="G463" i="1"/>
  <c r="P463" i="1" s="1"/>
  <c r="F463" i="1"/>
  <c r="O463" i="1" s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K438" i="1" s="1"/>
  <c r="C438" i="1"/>
  <c r="B438" i="1"/>
  <c r="J437" i="1"/>
  <c r="I437" i="1"/>
  <c r="H437" i="1"/>
  <c r="Q437" i="1" s="1"/>
  <c r="G437" i="1"/>
  <c r="P437" i="1" s="1"/>
  <c r="F437" i="1"/>
  <c r="O437" i="1" s="1"/>
  <c r="E437" i="1"/>
  <c r="M437" i="1" s="1"/>
  <c r="D437" i="1"/>
  <c r="K437" i="1" s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N421" i="1" s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M412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J408" i="1"/>
  <c r="I408" i="1"/>
  <c r="H408" i="1"/>
  <c r="Q408" i="1" s="1"/>
  <c r="G408" i="1"/>
  <c r="P408" i="1" s="1"/>
  <c r="F408" i="1"/>
  <c r="O408" i="1" s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M406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K401" i="1"/>
  <c r="J401" i="1"/>
  <c r="I401" i="1"/>
  <c r="H401" i="1"/>
  <c r="Q401" i="1" s="1"/>
  <c r="G401" i="1"/>
  <c r="P401" i="1" s="1"/>
  <c r="F401" i="1"/>
  <c r="O401" i="1" s="1"/>
  <c r="E401" i="1"/>
  <c r="D401" i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O397" i="1"/>
  <c r="J397" i="1"/>
  <c r="I397" i="1"/>
  <c r="H397" i="1"/>
  <c r="Q397" i="1" s="1"/>
  <c r="G397" i="1"/>
  <c r="P397" i="1" s="1"/>
  <c r="F397" i="1"/>
  <c r="E397" i="1"/>
  <c r="M397" i="1" s="1"/>
  <c r="D397" i="1"/>
  <c r="C397" i="1"/>
  <c r="B397" i="1"/>
  <c r="J396" i="1"/>
  <c r="I396" i="1"/>
  <c r="H396" i="1"/>
  <c r="Q396" i="1" s="1"/>
  <c r="G396" i="1"/>
  <c r="P396" i="1" s="1"/>
  <c r="F396" i="1"/>
  <c r="O396" i="1" s="1"/>
  <c r="E396" i="1"/>
  <c r="D396" i="1"/>
  <c r="K396" i="1" s="1"/>
  <c r="C396" i="1"/>
  <c r="B396" i="1"/>
  <c r="M395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O384" i="1"/>
  <c r="J384" i="1"/>
  <c r="I384" i="1"/>
  <c r="H384" i="1"/>
  <c r="Q384" i="1" s="1"/>
  <c r="G384" i="1"/>
  <c r="P384" i="1" s="1"/>
  <c r="F384" i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Q373" i="1"/>
  <c r="J373" i="1"/>
  <c r="I373" i="1"/>
  <c r="H373" i="1"/>
  <c r="G373" i="1"/>
  <c r="P373" i="1" s="1"/>
  <c r="F373" i="1"/>
  <c r="O373" i="1" s="1"/>
  <c r="E373" i="1"/>
  <c r="L373" i="1" s="1"/>
  <c r="D373" i="1"/>
  <c r="K373" i="1" s="1"/>
  <c r="C373" i="1"/>
  <c r="B373" i="1"/>
  <c r="J372" i="1"/>
  <c r="I372" i="1"/>
  <c r="H372" i="1"/>
  <c r="Q372" i="1" s="1"/>
  <c r="G372" i="1"/>
  <c r="P372" i="1" s="1"/>
  <c r="F372" i="1"/>
  <c r="O372" i="1" s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L367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O364" i="1"/>
  <c r="J364" i="1"/>
  <c r="I364" i="1"/>
  <c r="H364" i="1"/>
  <c r="Q364" i="1" s="1"/>
  <c r="G364" i="1"/>
  <c r="P364" i="1" s="1"/>
  <c r="F364" i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K360" i="1" s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M354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O352" i="1"/>
  <c r="J352" i="1"/>
  <c r="I352" i="1"/>
  <c r="H352" i="1"/>
  <c r="Q352" i="1" s="1"/>
  <c r="G352" i="1"/>
  <c r="P352" i="1" s="1"/>
  <c r="F352" i="1"/>
  <c r="E352" i="1"/>
  <c r="L352" i="1" s="1"/>
  <c r="D352" i="1"/>
  <c r="K352" i="1" s="1"/>
  <c r="C352" i="1"/>
  <c r="B352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K348" i="1" s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J340" i="1"/>
  <c r="I340" i="1"/>
  <c r="H340" i="1"/>
  <c r="Q340" i="1" s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J334" i="1"/>
  <c r="I334" i="1"/>
  <c r="H334" i="1"/>
  <c r="Q334" i="1" s="1"/>
  <c r="G334" i="1"/>
  <c r="P334" i="1" s="1"/>
  <c r="F334" i="1"/>
  <c r="O334" i="1" s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C331" i="1"/>
  <c r="B331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K330" i="1" s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O327" i="1"/>
  <c r="J327" i="1"/>
  <c r="I327" i="1"/>
  <c r="H327" i="1"/>
  <c r="Q327" i="1" s="1"/>
  <c r="G327" i="1"/>
  <c r="P327" i="1" s="1"/>
  <c r="F327" i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M325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K324" i="1" s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M322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J320" i="1"/>
  <c r="I320" i="1"/>
  <c r="H320" i="1"/>
  <c r="Q320" i="1" s="1"/>
  <c r="G320" i="1"/>
  <c r="P320" i="1" s="1"/>
  <c r="F320" i="1"/>
  <c r="O320" i="1" s="1"/>
  <c r="E320" i="1"/>
  <c r="D320" i="1"/>
  <c r="K320" i="1" s="1"/>
  <c r="C320" i="1"/>
  <c r="B320" i="1"/>
  <c r="J319" i="1"/>
  <c r="I319" i="1"/>
  <c r="H319" i="1"/>
  <c r="Q319" i="1" s="1"/>
  <c r="G319" i="1"/>
  <c r="P319" i="1" s="1"/>
  <c r="F319" i="1"/>
  <c r="O319" i="1" s="1"/>
  <c r="E319" i="1"/>
  <c r="D319" i="1"/>
  <c r="K319" i="1" s="1"/>
  <c r="C319" i="1"/>
  <c r="B319" i="1"/>
  <c r="O318" i="1"/>
  <c r="J318" i="1"/>
  <c r="I318" i="1"/>
  <c r="H318" i="1"/>
  <c r="Q318" i="1" s="1"/>
  <c r="G318" i="1"/>
  <c r="P318" i="1" s="1"/>
  <c r="F318" i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J315" i="1"/>
  <c r="I315" i="1"/>
  <c r="H315" i="1"/>
  <c r="Q315" i="1" s="1"/>
  <c r="G315" i="1"/>
  <c r="P315" i="1" s="1"/>
  <c r="F315" i="1"/>
  <c r="O315" i="1" s="1"/>
  <c r="E315" i="1"/>
  <c r="D315" i="1"/>
  <c r="K315" i="1" s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M312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J306" i="1"/>
  <c r="I306" i="1"/>
  <c r="H306" i="1"/>
  <c r="Q306" i="1" s="1"/>
  <c r="G306" i="1"/>
  <c r="P306" i="1" s="1"/>
  <c r="F306" i="1"/>
  <c r="O306" i="1" s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L299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K294" i="1" s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J292" i="1"/>
  <c r="I292" i="1"/>
  <c r="H292" i="1"/>
  <c r="Q292" i="1" s="1"/>
  <c r="G292" i="1"/>
  <c r="P292" i="1" s="1"/>
  <c r="F292" i="1"/>
  <c r="O292" i="1" s="1"/>
  <c r="E292" i="1"/>
  <c r="D292" i="1"/>
  <c r="K292" i="1" s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K290" i="1"/>
  <c r="J290" i="1"/>
  <c r="I290" i="1"/>
  <c r="H290" i="1"/>
  <c r="Q290" i="1" s="1"/>
  <c r="G290" i="1"/>
  <c r="P290" i="1" s="1"/>
  <c r="F290" i="1"/>
  <c r="O290" i="1" s="1"/>
  <c r="E290" i="1"/>
  <c r="D290" i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J284" i="1"/>
  <c r="I284" i="1"/>
  <c r="H284" i="1"/>
  <c r="Q284" i="1" s="1"/>
  <c r="G284" i="1"/>
  <c r="P284" i="1" s="1"/>
  <c r="F284" i="1"/>
  <c r="O284" i="1" s="1"/>
  <c r="E284" i="1"/>
  <c r="D284" i="1"/>
  <c r="K284" i="1" s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J276" i="1"/>
  <c r="I276" i="1"/>
  <c r="H276" i="1"/>
  <c r="Q276" i="1" s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K272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K254" i="1" s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J250" i="1"/>
  <c r="I250" i="1"/>
  <c r="H250" i="1"/>
  <c r="Q250" i="1" s="1"/>
  <c r="G250" i="1"/>
  <c r="P250" i="1" s="1"/>
  <c r="F250" i="1"/>
  <c r="O250" i="1" s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N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J242" i="1"/>
  <c r="I242" i="1"/>
  <c r="H242" i="1"/>
  <c r="Q242" i="1" s="1"/>
  <c r="G242" i="1"/>
  <c r="P242" i="1" s="1"/>
  <c r="F242" i="1"/>
  <c r="O242" i="1" s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J232" i="1"/>
  <c r="I232" i="1"/>
  <c r="H232" i="1"/>
  <c r="Q232" i="1" s="1"/>
  <c r="G232" i="1"/>
  <c r="P232" i="1" s="1"/>
  <c r="F232" i="1"/>
  <c r="O232" i="1" s="1"/>
  <c r="E232" i="1"/>
  <c r="D232" i="1"/>
  <c r="K232" i="1" s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K226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K220" i="1"/>
  <c r="J220" i="1"/>
  <c r="I220" i="1"/>
  <c r="H220" i="1"/>
  <c r="Q220" i="1" s="1"/>
  <c r="G220" i="1"/>
  <c r="P220" i="1" s="1"/>
  <c r="F220" i="1"/>
  <c r="O220" i="1" s="1"/>
  <c r="E220" i="1"/>
  <c r="D220" i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J214" i="1"/>
  <c r="I214" i="1"/>
  <c r="H214" i="1"/>
  <c r="Q214" i="1" s="1"/>
  <c r="G214" i="1"/>
  <c r="P214" i="1" s="1"/>
  <c r="F214" i="1"/>
  <c r="O214" i="1" s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J211" i="1"/>
  <c r="I211" i="1"/>
  <c r="H211" i="1"/>
  <c r="Q211" i="1" s="1"/>
  <c r="G211" i="1"/>
  <c r="P211" i="1" s="1"/>
  <c r="F211" i="1"/>
  <c r="O211" i="1" s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J206" i="1"/>
  <c r="I206" i="1"/>
  <c r="H206" i="1"/>
  <c r="Q206" i="1" s="1"/>
  <c r="G206" i="1"/>
  <c r="P206" i="1" s="1"/>
  <c r="F206" i="1"/>
  <c r="O206" i="1" s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J202" i="1"/>
  <c r="I202" i="1"/>
  <c r="H202" i="1"/>
  <c r="Q202" i="1" s="1"/>
  <c r="G202" i="1"/>
  <c r="P202" i="1" s="1"/>
  <c r="F202" i="1"/>
  <c r="O202" i="1" s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K200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C200" i="1"/>
  <c r="B200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K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K191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J187" i="1"/>
  <c r="I187" i="1"/>
  <c r="H187" i="1"/>
  <c r="Q187" i="1" s="1"/>
  <c r="G187" i="1"/>
  <c r="P187" i="1" s="1"/>
  <c r="F187" i="1"/>
  <c r="O187" i="1" s="1"/>
  <c r="E187" i="1"/>
  <c r="D187" i="1"/>
  <c r="K187" i="1" s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J175" i="1"/>
  <c r="I175" i="1"/>
  <c r="H175" i="1"/>
  <c r="Q175" i="1" s="1"/>
  <c r="G175" i="1"/>
  <c r="P175" i="1" s="1"/>
  <c r="F175" i="1"/>
  <c r="O175" i="1" s="1"/>
  <c r="E175" i="1"/>
  <c r="D175" i="1"/>
  <c r="K175" i="1" s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Q164" i="1"/>
  <c r="J164" i="1"/>
  <c r="I164" i="1"/>
  <c r="H164" i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L129" i="1"/>
  <c r="J129" i="1"/>
  <c r="I129" i="1"/>
  <c r="H129" i="1"/>
  <c r="Q129" i="1" s="1"/>
  <c r="G129" i="1"/>
  <c r="P129" i="1" s="1"/>
  <c r="F129" i="1"/>
  <c r="O129" i="1" s="1"/>
  <c r="E129" i="1"/>
  <c r="M129" i="1" s="1"/>
  <c r="D129" i="1"/>
  <c r="C129" i="1"/>
  <c r="B129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J119" i="1"/>
  <c r="I119" i="1"/>
  <c r="H119" i="1"/>
  <c r="Q119" i="1" s="1"/>
  <c r="G119" i="1"/>
  <c r="P119" i="1" s="1"/>
  <c r="F119" i="1"/>
  <c r="O119" i="1" s="1"/>
  <c r="E119" i="1"/>
  <c r="D119" i="1"/>
  <c r="K119" i="1" s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K113" i="1" s="1"/>
  <c r="C113" i="1"/>
  <c r="B113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K112" i="1" s="1"/>
  <c r="C112" i="1"/>
  <c r="B112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K111" i="1" s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K104" i="1" s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C103" i="1"/>
  <c r="B103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K101" i="1" s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J99" i="1"/>
  <c r="I99" i="1"/>
  <c r="H99" i="1"/>
  <c r="Q99" i="1" s="1"/>
  <c r="G99" i="1"/>
  <c r="P99" i="1" s="1"/>
  <c r="F99" i="1"/>
  <c r="O99" i="1" s="1"/>
  <c r="E99" i="1"/>
  <c r="M99" i="1" s="1"/>
  <c r="D99" i="1"/>
  <c r="K99" i="1" s="1"/>
  <c r="C99" i="1"/>
  <c r="B99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J97" i="1"/>
  <c r="I97" i="1"/>
  <c r="H97" i="1"/>
  <c r="Q97" i="1" s="1"/>
  <c r="G97" i="1"/>
  <c r="P97" i="1" s="1"/>
  <c r="F97" i="1"/>
  <c r="O97" i="1" s="1"/>
  <c r="E97" i="1"/>
  <c r="L97" i="1" s="1"/>
  <c r="D97" i="1"/>
  <c r="K97" i="1" s="1"/>
  <c r="C97" i="1"/>
  <c r="B97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J91" i="1"/>
  <c r="I91" i="1"/>
  <c r="H91" i="1"/>
  <c r="Q91" i="1" s="1"/>
  <c r="G91" i="1"/>
  <c r="P91" i="1" s="1"/>
  <c r="F91" i="1"/>
  <c r="O91" i="1" s="1"/>
  <c r="E91" i="1"/>
  <c r="M91" i="1" s="1"/>
  <c r="D91" i="1"/>
  <c r="K91" i="1" s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J79" i="1"/>
  <c r="I79" i="1"/>
  <c r="H79" i="1"/>
  <c r="Q79" i="1" s="1"/>
  <c r="G79" i="1"/>
  <c r="P79" i="1" s="1"/>
  <c r="F79" i="1"/>
  <c r="O79" i="1" s="1"/>
  <c r="E79" i="1"/>
  <c r="M79" i="1" s="1"/>
  <c r="D79" i="1"/>
  <c r="N79" i="1" s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J75" i="1"/>
  <c r="I75" i="1"/>
  <c r="H75" i="1"/>
  <c r="Q75" i="1" s="1"/>
  <c r="G75" i="1"/>
  <c r="P75" i="1" s="1"/>
  <c r="F75" i="1"/>
  <c r="O75" i="1" s="1"/>
  <c r="E75" i="1"/>
  <c r="M75" i="1" s="1"/>
  <c r="D75" i="1"/>
  <c r="K75" i="1" s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J73" i="1"/>
  <c r="I73" i="1"/>
  <c r="H73" i="1"/>
  <c r="Q73" i="1" s="1"/>
  <c r="G73" i="1"/>
  <c r="P73" i="1" s="1"/>
  <c r="F73" i="1"/>
  <c r="O73" i="1" s="1"/>
  <c r="E73" i="1"/>
  <c r="L73" i="1" s="1"/>
  <c r="D73" i="1"/>
  <c r="K73" i="1" s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J59" i="1"/>
  <c r="I59" i="1"/>
  <c r="H59" i="1"/>
  <c r="Q59" i="1" s="1"/>
  <c r="G59" i="1"/>
  <c r="P59" i="1" s="1"/>
  <c r="F59" i="1"/>
  <c r="O59" i="1" s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J53" i="1"/>
  <c r="I53" i="1"/>
  <c r="H53" i="1"/>
  <c r="Q53" i="1" s="1"/>
  <c r="G53" i="1"/>
  <c r="P53" i="1" s="1"/>
  <c r="F53" i="1"/>
  <c r="O53" i="1" s="1"/>
  <c r="E53" i="1"/>
  <c r="D53" i="1"/>
  <c r="K53" i="1" s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J40" i="1"/>
  <c r="I40" i="1"/>
  <c r="H40" i="1"/>
  <c r="Q40" i="1" s="1"/>
  <c r="G40" i="1"/>
  <c r="P40" i="1" s="1"/>
  <c r="F40" i="1"/>
  <c r="O40" i="1" s="1"/>
  <c r="E40" i="1"/>
  <c r="L40" i="1" s="1"/>
  <c r="D40" i="1"/>
  <c r="K40" i="1" s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Q582" i="11"/>
  <c r="M582" i="11"/>
  <c r="L582" i="1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N575" i="11"/>
  <c r="M575" i="11"/>
  <c r="L575" i="11"/>
  <c r="Q575" i="11" s="1"/>
  <c r="K575" i="11"/>
  <c r="P575" i="11" s="1"/>
  <c r="J575" i="11"/>
  <c r="O575" i="11" s="1"/>
  <c r="I575" i="1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Q552" i="11"/>
  <c r="M552" i="11"/>
  <c r="L552" i="1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Q550" i="11"/>
  <c r="M550" i="11"/>
  <c r="L550" i="1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Q544" i="11"/>
  <c r="M544" i="11"/>
  <c r="L544" i="1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Q542" i="11"/>
  <c r="M542" i="11"/>
  <c r="L542" i="1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Q511" i="11"/>
  <c r="M511" i="11"/>
  <c r="L511" i="1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P504" i="11"/>
  <c r="M504" i="11"/>
  <c r="L504" i="11"/>
  <c r="Q504" i="11" s="1"/>
  <c r="K504" i="1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Q495" i="11"/>
  <c r="M495" i="11"/>
  <c r="L495" i="1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N470" i="11"/>
  <c r="M470" i="11"/>
  <c r="L470" i="11"/>
  <c r="Q470" i="11" s="1"/>
  <c r="K470" i="11"/>
  <c r="P470" i="11" s="1"/>
  <c r="J470" i="11"/>
  <c r="O470" i="11" s="1"/>
  <c r="I470" i="1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N467" i="11"/>
  <c r="M467" i="11"/>
  <c r="L467" i="11"/>
  <c r="Q467" i="11" s="1"/>
  <c r="K467" i="11"/>
  <c r="P467" i="11" s="1"/>
  <c r="J467" i="11"/>
  <c r="O467" i="11" s="1"/>
  <c r="I467" i="1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N464" i="11"/>
  <c r="M464" i="11"/>
  <c r="L464" i="11"/>
  <c r="Q464" i="11" s="1"/>
  <c r="K464" i="11"/>
  <c r="P464" i="11" s="1"/>
  <c r="J464" i="11"/>
  <c r="O464" i="11" s="1"/>
  <c r="I464" i="1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Q457" i="11"/>
  <c r="M457" i="11"/>
  <c r="L457" i="1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Q449" i="11"/>
  <c r="M449" i="11"/>
  <c r="L449" i="1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N446" i="11"/>
  <c r="M446" i="11"/>
  <c r="L446" i="11"/>
  <c r="Q446" i="11" s="1"/>
  <c r="K446" i="11"/>
  <c r="P446" i="11" s="1"/>
  <c r="J446" i="11"/>
  <c r="O446" i="11" s="1"/>
  <c r="I446" i="1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N444" i="11"/>
  <c r="M444" i="11"/>
  <c r="L444" i="11"/>
  <c r="Q444" i="11" s="1"/>
  <c r="K444" i="11"/>
  <c r="P444" i="11" s="1"/>
  <c r="J444" i="11"/>
  <c r="O444" i="11" s="1"/>
  <c r="I444" i="1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N438" i="11"/>
  <c r="M438" i="11"/>
  <c r="L438" i="11"/>
  <c r="Q438" i="11" s="1"/>
  <c r="K438" i="11"/>
  <c r="P438" i="11" s="1"/>
  <c r="J438" i="11"/>
  <c r="O438" i="11" s="1"/>
  <c r="I438" i="1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P432" i="11"/>
  <c r="M432" i="11"/>
  <c r="L432" i="11"/>
  <c r="Q432" i="11" s="1"/>
  <c r="K432" i="11"/>
  <c r="J432" i="11"/>
  <c r="O432" i="11" s="1"/>
  <c r="I432" i="11"/>
  <c r="N432" i="11" s="1"/>
  <c r="H432" i="11"/>
  <c r="G432" i="11"/>
  <c r="F432" i="11"/>
  <c r="E432" i="11"/>
  <c r="Q431" i="11"/>
  <c r="M431" i="11"/>
  <c r="L431" i="1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Q425" i="11"/>
  <c r="M425" i="11"/>
  <c r="L425" i="1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Q419" i="11"/>
  <c r="M419" i="11"/>
  <c r="L419" i="1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N386" i="11"/>
  <c r="M386" i="11"/>
  <c r="L386" i="11"/>
  <c r="Q386" i="11" s="1"/>
  <c r="K386" i="11"/>
  <c r="P386" i="11" s="1"/>
  <c r="J386" i="11"/>
  <c r="O386" i="11" s="1"/>
  <c r="I386" i="1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P384" i="11"/>
  <c r="M384" i="11"/>
  <c r="L384" i="11"/>
  <c r="Q384" i="11" s="1"/>
  <c r="K384" i="1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Q379" i="11"/>
  <c r="M379" i="11"/>
  <c r="L379" i="1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N370" i="11"/>
  <c r="M370" i="11"/>
  <c r="L370" i="11"/>
  <c r="Q370" i="11" s="1"/>
  <c r="K370" i="11"/>
  <c r="P370" i="11" s="1"/>
  <c r="J370" i="11"/>
  <c r="O370" i="11" s="1"/>
  <c r="I370" i="1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Q367" i="11"/>
  <c r="M367" i="11"/>
  <c r="L367" i="1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N359" i="11"/>
  <c r="M359" i="11"/>
  <c r="L359" i="11"/>
  <c r="Q359" i="11" s="1"/>
  <c r="K359" i="11"/>
  <c r="P359" i="11" s="1"/>
  <c r="J359" i="11"/>
  <c r="O359" i="11" s="1"/>
  <c r="I359" i="1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P357" i="11"/>
  <c r="M357" i="11"/>
  <c r="L357" i="11"/>
  <c r="Q357" i="11" s="1"/>
  <c r="K357" i="1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Q354" i="11"/>
  <c r="M354" i="11"/>
  <c r="L354" i="1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N351" i="11"/>
  <c r="M351" i="11"/>
  <c r="L351" i="11"/>
  <c r="Q351" i="11" s="1"/>
  <c r="K351" i="11"/>
  <c r="P351" i="11" s="1"/>
  <c r="J351" i="11"/>
  <c r="O351" i="11" s="1"/>
  <c r="I351" i="1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N339" i="11"/>
  <c r="M339" i="11"/>
  <c r="L339" i="11"/>
  <c r="Q339" i="11" s="1"/>
  <c r="K339" i="11"/>
  <c r="P339" i="11" s="1"/>
  <c r="J339" i="11"/>
  <c r="O339" i="11" s="1"/>
  <c r="I339" i="1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N337" i="11"/>
  <c r="M337" i="11"/>
  <c r="L337" i="11"/>
  <c r="Q337" i="11" s="1"/>
  <c r="K337" i="11"/>
  <c r="P337" i="11" s="1"/>
  <c r="J337" i="11"/>
  <c r="O337" i="11" s="1"/>
  <c r="I337" i="1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N330" i="11"/>
  <c r="M330" i="11"/>
  <c r="L330" i="11"/>
  <c r="Q330" i="11" s="1"/>
  <c r="K330" i="11"/>
  <c r="P330" i="11" s="1"/>
  <c r="J330" i="11"/>
  <c r="O330" i="11" s="1"/>
  <c r="I330" i="1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Q319" i="11"/>
  <c r="M319" i="11"/>
  <c r="L319" i="1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Q313" i="11"/>
  <c r="M313" i="11"/>
  <c r="L313" i="1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Q301" i="11"/>
  <c r="M301" i="11"/>
  <c r="L301" i="1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N299" i="11"/>
  <c r="M299" i="11"/>
  <c r="L299" i="11"/>
  <c r="Q299" i="11" s="1"/>
  <c r="K299" i="11"/>
  <c r="P299" i="11" s="1"/>
  <c r="J299" i="11"/>
  <c r="O299" i="11" s="1"/>
  <c r="I299" i="1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Q289" i="11"/>
  <c r="M289" i="11"/>
  <c r="L289" i="1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Q285" i="11"/>
  <c r="M285" i="11"/>
  <c r="L285" i="1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N279" i="11"/>
  <c r="M279" i="11"/>
  <c r="L279" i="11"/>
  <c r="Q279" i="11" s="1"/>
  <c r="K279" i="11"/>
  <c r="P279" i="11" s="1"/>
  <c r="J279" i="11"/>
  <c r="O279" i="11" s="1"/>
  <c r="I279" i="1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N263" i="11"/>
  <c r="M263" i="11"/>
  <c r="L263" i="11"/>
  <c r="Q263" i="11" s="1"/>
  <c r="K263" i="11"/>
  <c r="P263" i="11" s="1"/>
  <c r="J263" i="11"/>
  <c r="O263" i="11" s="1"/>
  <c r="I263" i="1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P241" i="11"/>
  <c r="M241" i="11"/>
  <c r="L241" i="11"/>
  <c r="Q241" i="11" s="1"/>
  <c r="K241" i="1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N224" i="11"/>
  <c r="M224" i="11"/>
  <c r="L224" i="11"/>
  <c r="Q224" i="11" s="1"/>
  <c r="K224" i="11"/>
  <c r="P224" i="11" s="1"/>
  <c r="J224" i="11"/>
  <c r="O224" i="11" s="1"/>
  <c r="I224" i="1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N221" i="11"/>
  <c r="M221" i="11"/>
  <c r="L221" i="11"/>
  <c r="Q221" i="11" s="1"/>
  <c r="K221" i="11"/>
  <c r="P221" i="11" s="1"/>
  <c r="J221" i="11"/>
  <c r="O221" i="11" s="1"/>
  <c r="I221" i="1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N219" i="11"/>
  <c r="M219" i="11"/>
  <c r="L219" i="11"/>
  <c r="Q219" i="11" s="1"/>
  <c r="K219" i="11"/>
  <c r="P219" i="11" s="1"/>
  <c r="J219" i="11"/>
  <c r="O219" i="11" s="1"/>
  <c r="I219" i="1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N212" i="11"/>
  <c r="M212" i="11"/>
  <c r="L212" i="11"/>
  <c r="Q212" i="11" s="1"/>
  <c r="K212" i="11"/>
  <c r="P212" i="11" s="1"/>
  <c r="J212" i="11"/>
  <c r="O212" i="11" s="1"/>
  <c r="I212" i="1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N205" i="11"/>
  <c r="M205" i="11"/>
  <c r="L205" i="11"/>
  <c r="Q205" i="11" s="1"/>
  <c r="K205" i="11"/>
  <c r="P205" i="11" s="1"/>
  <c r="J205" i="11"/>
  <c r="O205" i="11" s="1"/>
  <c r="I205" i="1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N154" i="11"/>
  <c r="M154" i="11"/>
  <c r="L154" i="11"/>
  <c r="Q154" i="11" s="1"/>
  <c r="K154" i="11"/>
  <c r="P154" i="11" s="1"/>
  <c r="J154" i="11"/>
  <c r="O154" i="11" s="1"/>
  <c r="I154" i="1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N140" i="11"/>
  <c r="M140" i="11"/>
  <c r="L140" i="11"/>
  <c r="Q140" i="11" s="1"/>
  <c r="K140" i="11"/>
  <c r="P140" i="11" s="1"/>
  <c r="J140" i="11"/>
  <c r="O140" i="11" s="1"/>
  <c r="I140" i="1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Q123" i="11"/>
  <c r="M123" i="11"/>
  <c r="L123" i="1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N103" i="11"/>
  <c r="M103" i="11"/>
  <c r="L103" i="11"/>
  <c r="Q103" i="11" s="1"/>
  <c r="K103" i="11"/>
  <c r="P103" i="11" s="1"/>
  <c r="J103" i="11"/>
  <c r="O103" i="11" s="1"/>
  <c r="I103" i="1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N100" i="11"/>
  <c r="M100" i="11"/>
  <c r="L100" i="11"/>
  <c r="Q100" i="11" s="1"/>
  <c r="K100" i="11"/>
  <c r="P100" i="11" s="1"/>
  <c r="J100" i="11"/>
  <c r="O100" i="11" s="1"/>
  <c r="I100" i="1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N19" i="11"/>
  <c r="M19" i="11"/>
  <c r="L19" i="11"/>
  <c r="Q19" i="11" s="1"/>
  <c r="K19" i="11"/>
  <c r="P19" i="11" s="1"/>
  <c r="J19" i="11"/>
  <c r="O19" i="11" s="1"/>
  <c r="I19" i="1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G3000" i="14"/>
  <c r="H3000" i="14" s="1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L2998" i="14"/>
  <c r="M2998" i="14" s="1"/>
  <c r="K2998" i="14"/>
  <c r="J2998" i="14"/>
  <c r="I2998" i="14"/>
  <c r="G2998" i="14"/>
  <c r="H2998" i="14" s="1"/>
  <c r="F2998" i="14"/>
  <c r="O2997" i="14"/>
  <c r="N2997" i="14"/>
  <c r="M2997" i="14"/>
  <c r="L2997" i="14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L2993" i="14"/>
  <c r="M2993" i="14" s="1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G2992" i="14"/>
  <c r="H2992" i="14" s="1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H2988" i="14"/>
  <c r="G2988" i="14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L2986" i="14"/>
  <c r="M2986" i="14" s="1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G2984" i="14"/>
  <c r="H2984" i="14" s="1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L2982" i="14"/>
  <c r="M2982" i="14" s="1"/>
  <c r="K2982" i="14"/>
  <c r="J2982" i="14"/>
  <c r="I2982" i="14"/>
  <c r="G2982" i="14"/>
  <c r="H2982" i="14" s="1"/>
  <c r="F2982" i="14"/>
  <c r="O2981" i="14"/>
  <c r="N2981" i="14"/>
  <c r="L2981" i="14"/>
  <c r="M2981" i="14" s="1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L2978" i="14"/>
  <c r="M2978" i="14" s="1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G2976" i="14"/>
  <c r="H2976" i="14" s="1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M2973" i="14"/>
  <c r="L2973" i="14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L2970" i="14"/>
  <c r="M2970" i="14" s="1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L2967" i="14"/>
  <c r="M2967" i="14" s="1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G2964" i="14"/>
  <c r="H2964" i="14" s="1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M2959" i="14"/>
  <c r="L2959" i="14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L2951" i="14"/>
  <c r="M2951" i="14" s="1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G2948" i="14"/>
  <c r="H2948" i="14" s="1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M2935" i="14"/>
  <c r="L2935" i="14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L2931" i="14"/>
  <c r="M2931" i="14" s="1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L2927" i="14"/>
  <c r="M2927" i="14" s="1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M2923" i="14"/>
  <c r="L2923" i="14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G2918" i="14"/>
  <c r="H2918" i="14" s="1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M2911" i="14"/>
  <c r="L2911" i="14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G2909" i="14"/>
  <c r="H2909" i="14" s="1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L2907" i="14"/>
  <c r="M2907" i="14" s="1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G2902" i="14"/>
  <c r="H2902" i="14" s="1"/>
  <c r="F2902" i="14"/>
  <c r="O2901" i="14"/>
  <c r="N2901" i="14"/>
  <c r="L2901" i="14"/>
  <c r="M2901" i="14" s="1"/>
  <c r="K2901" i="14"/>
  <c r="J2901" i="14"/>
  <c r="I2901" i="14"/>
  <c r="G2901" i="14"/>
  <c r="H2901" i="14" s="1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G2896" i="14"/>
  <c r="H2896" i="14" s="1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L2887" i="14"/>
  <c r="M2887" i="14" s="1"/>
  <c r="K2887" i="14"/>
  <c r="J2887" i="14"/>
  <c r="I2887" i="14"/>
  <c r="G2887" i="14"/>
  <c r="H2887" i="14" s="1"/>
  <c r="F2887" i="14"/>
  <c r="O2886" i="14"/>
  <c r="N2886" i="14"/>
  <c r="L2886" i="14"/>
  <c r="M2886" i="14" s="1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M2880" i="14"/>
  <c r="L2880" i="14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G2879" i="14"/>
  <c r="H2879" i="14" s="1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G2877" i="14"/>
  <c r="H2877" i="14" s="1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M2872" i="14"/>
  <c r="L2872" i="14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G2871" i="14"/>
  <c r="H2871" i="14" s="1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G2867" i="14"/>
  <c r="H2867" i="14" s="1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G2863" i="14"/>
  <c r="H2863" i="14" s="1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L2858" i="14"/>
  <c r="M2858" i="14" s="1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L2855" i="14"/>
  <c r="M2855" i="14" s="1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G2851" i="14"/>
  <c r="H2851" i="14" s="1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L2848" i="14"/>
  <c r="M2848" i="14" s="1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G2847" i="14"/>
  <c r="H2847" i="14" s="1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H2842" i="14"/>
  <c r="G2842" i="14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L2839" i="14"/>
  <c r="M2839" i="14" s="1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G2835" i="14"/>
  <c r="H2835" i="14" s="1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H2831" i="14"/>
  <c r="G2831" i="14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L2826" i="14"/>
  <c r="M2826" i="14" s="1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L2823" i="14"/>
  <c r="M2823" i="14" s="1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G2819" i="14"/>
  <c r="H2819" i="14" s="1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L2816" i="14"/>
  <c r="M2816" i="14" s="1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G2815" i="14"/>
  <c r="H2815" i="14" s="1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L2808" i="14"/>
  <c r="M2808" i="14" s="1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G2806" i="14"/>
  <c r="H2806" i="14" s="1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L2804" i="14"/>
  <c r="M2804" i="14" s="1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H2799" i="14"/>
  <c r="G2799" i="14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L2796" i="14"/>
  <c r="M2796" i="14" s="1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G2795" i="14"/>
  <c r="H2795" i="14" s="1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H2789" i="14"/>
  <c r="G2789" i="14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L2783" i="14"/>
  <c r="M2783" i="14" s="1"/>
  <c r="K2783" i="14"/>
  <c r="J2783" i="14"/>
  <c r="I2783" i="14"/>
  <c r="G2783" i="14"/>
  <c r="H2783" i="14" s="1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L2779" i="14"/>
  <c r="M2779" i="14" s="1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L2776" i="14"/>
  <c r="M2776" i="14" s="1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G2774" i="14"/>
  <c r="H2774" i="14" s="1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G2771" i="14"/>
  <c r="H2771" i="14" s="1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G2763" i="14"/>
  <c r="H2763" i="14" s="1"/>
  <c r="F2763" i="14"/>
  <c r="O2762" i="14"/>
  <c r="N2762" i="14"/>
  <c r="L2762" i="14"/>
  <c r="M2762" i="14" s="1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M2756" i="14"/>
  <c r="L2756" i="14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L2751" i="14"/>
  <c r="M2751" i="14" s="1"/>
  <c r="K2751" i="14"/>
  <c r="J2751" i="14"/>
  <c r="I2751" i="14"/>
  <c r="G2751" i="14"/>
  <c r="H2751" i="14" s="1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M2744" i="14"/>
  <c r="L2744" i="14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G2743" i="14"/>
  <c r="H2743" i="14" s="1"/>
  <c r="F2743" i="14"/>
  <c r="O2742" i="14"/>
  <c r="N2742" i="14"/>
  <c r="L2742" i="14"/>
  <c r="M2742" i="14" s="1"/>
  <c r="K2742" i="14"/>
  <c r="J2742" i="14"/>
  <c r="I2742" i="14"/>
  <c r="G2742" i="14"/>
  <c r="H2742" i="14" s="1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L2732" i="14"/>
  <c r="M2732" i="14" s="1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L2727" i="14"/>
  <c r="M2727" i="14" s="1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L2720" i="14"/>
  <c r="M2720" i="14" s="1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G2710" i="14"/>
  <c r="H2710" i="14" s="1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G2705" i="14"/>
  <c r="H2705" i="14" s="1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L2700" i="14"/>
  <c r="M2700" i="14" s="1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M2689" i="14"/>
  <c r="L2689" i="14"/>
  <c r="K2689" i="14"/>
  <c r="J2689" i="14"/>
  <c r="I2689" i="14"/>
  <c r="G2689" i="14"/>
  <c r="H2689" i="14" s="1"/>
  <c r="F2689" i="14"/>
  <c r="O2688" i="14"/>
  <c r="N2688" i="14"/>
  <c r="L2688" i="14"/>
  <c r="M2688" i="14" s="1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L2665" i="14"/>
  <c r="M2665" i="14" s="1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M2644" i="14"/>
  <c r="L2644" i="14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G2634" i="14"/>
  <c r="H2634" i="14" s="1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L2629" i="14"/>
  <c r="M2629" i="14" s="1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L2613" i="14"/>
  <c r="M2613" i="14" s="1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G2610" i="14"/>
  <c r="H2610" i="14" s="1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G2594" i="14"/>
  <c r="H2594" i="14" s="1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G2578" i="14"/>
  <c r="H2578" i="14" s="1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G2570" i="14"/>
  <c r="H2570" i="14" s="1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L2565" i="14"/>
  <c r="M2565" i="14" s="1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M2549" i="14"/>
  <c r="L2549" i="14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G2546" i="14"/>
  <c r="H2546" i="14" s="1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L2533" i="14"/>
  <c r="M2533" i="14" s="1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H2522" i="14"/>
  <c r="G2522" i="14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G2514" i="14"/>
  <c r="H2514" i="14" s="1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L2505" i="14"/>
  <c r="M2505" i="14" s="1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L2497" i="14"/>
  <c r="M2497" i="14" s="1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L2485" i="14"/>
  <c r="M2485" i="14" s="1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L2481" i="14"/>
  <c r="M2481" i="14" s="1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L2465" i="14"/>
  <c r="M2465" i="14" s="1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L2457" i="14"/>
  <c r="M2457" i="14" s="1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L2449" i="14"/>
  <c r="M2449" i="14" s="1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H2440" i="14"/>
  <c r="G2440" i="14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L2437" i="14"/>
  <c r="M2437" i="14" s="1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G2432" i="14"/>
  <c r="H2432" i="14" s="1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H2424" i="14"/>
  <c r="G2424" i="14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L2421" i="14"/>
  <c r="M2421" i="14" s="1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L2415" i="14"/>
  <c r="M2415" i="14" s="1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L2405" i="14"/>
  <c r="M2405" i="14" s="1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L2403" i="14"/>
  <c r="M2403" i="14" s="1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L2399" i="14"/>
  <c r="M2399" i="14" s="1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L2389" i="14"/>
  <c r="M2389" i="14" s="1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L2383" i="14"/>
  <c r="M2383" i="14" s="1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G2382" i="14"/>
  <c r="H2382" i="14" s="1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M2373" i="14"/>
  <c r="L2373" i="14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L2365" i="14"/>
  <c r="M2365" i="14" s="1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G2364" i="14"/>
  <c r="H2364" i="14" s="1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H2352" i="14"/>
  <c r="G2352" i="14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L2349" i="14"/>
  <c r="M2349" i="14" s="1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G2340" i="14"/>
  <c r="H2340" i="14" s="1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L2325" i="14"/>
  <c r="M2325" i="14" s="1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L2321" i="14"/>
  <c r="M2321" i="14" s="1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L2317" i="14"/>
  <c r="M2317" i="14" s="1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L2309" i="14"/>
  <c r="M2309" i="14" s="1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L2305" i="14"/>
  <c r="M2305" i="14" s="1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G2304" i="14"/>
  <c r="H2304" i="14" s="1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H2292" i="14"/>
  <c r="G2292" i="14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G2288" i="14"/>
  <c r="H2288" i="14" s="1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G2283" i="14"/>
  <c r="H2283" i="14" s="1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H2275" i="14"/>
  <c r="G2275" i="14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L2272" i="14"/>
  <c r="M2272" i="14" s="1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L2264" i="14"/>
  <c r="M2264" i="14" s="1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L2256" i="14"/>
  <c r="M2256" i="14" s="1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G2251" i="14"/>
  <c r="H2251" i="14" s="1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L2248" i="14"/>
  <c r="M2248" i="14" s="1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L2240" i="14"/>
  <c r="M2240" i="14" s="1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L2232" i="14"/>
  <c r="M2232" i="14" s="1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L2228" i="14"/>
  <c r="M2228" i="14" s="1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H2219" i="14"/>
  <c r="G2219" i="14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L2216" i="14"/>
  <c r="M2216" i="14" s="1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G2211" i="14"/>
  <c r="H2211" i="14" s="1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H2201" i="14"/>
  <c r="G2201" i="14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L2198" i="14"/>
  <c r="M2198" i="14" s="1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G2196" i="14"/>
  <c r="H2196" i="14" s="1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L2190" i="14"/>
  <c r="M2190" i="14" s="1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G2185" i="14"/>
  <c r="H2185" i="14" s="1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G2180" i="14"/>
  <c r="H2180" i="14" s="1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L2174" i="14"/>
  <c r="M2174" i="14" s="1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L2170" i="14"/>
  <c r="M2170" i="14" s="1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G2169" i="14"/>
  <c r="H2169" i="14" s="1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M2158" i="14"/>
  <c r="L2158" i="14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G2156" i="14"/>
  <c r="H2156" i="14" s="1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G2153" i="14"/>
  <c r="H2153" i="14" s="1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H2148" i="14"/>
  <c r="G2148" i="14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L2142" i="14"/>
  <c r="M2142" i="14" s="1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G2137" i="14"/>
  <c r="H2137" i="14" s="1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G2132" i="14"/>
  <c r="H2132" i="14" s="1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G2128" i="14"/>
  <c r="H2128" i="14" s="1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L2126" i="14"/>
  <c r="M2126" i="14" s="1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G2117" i="14"/>
  <c r="H2117" i="14" s="1"/>
  <c r="F2117" i="14"/>
  <c r="O2116" i="14"/>
  <c r="N2116" i="14"/>
  <c r="L2116" i="14"/>
  <c r="M2116" i="14" s="1"/>
  <c r="K2116" i="14"/>
  <c r="J2116" i="14"/>
  <c r="I2116" i="14"/>
  <c r="G2116" i="14"/>
  <c r="H2116" i="14" s="1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L2110" i="14"/>
  <c r="M2110" i="14" s="1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M2106" i="14"/>
  <c r="L2106" i="14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H2105" i="14"/>
  <c r="G2105" i="14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G2100" i="14"/>
  <c r="H2100" i="14" s="1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G2096" i="14"/>
  <c r="H2096" i="14" s="1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G2089" i="14"/>
  <c r="H2089" i="14" s="1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G2085" i="14"/>
  <c r="H2085" i="14" s="1"/>
  <c r="F2085" i="14"/>
  <c r="O2084" i="14"/>
  <c r="N2084" i="14"/>
  <c r="L2084" i="14"/>
  <c r="M2084" i="14" s="1"/>
  <c r="K2084" i="14"/>
  <c r="J2084" i="14"/>
  <c r="I2084" i="14"/>
  <c r="G2084" i="14"/>
  <c r="H2084" i="14" s="1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L2078" i="14"/>
  <c r="M2078" i="14" s="1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M2074" i="14"/>
  <c r="L2074" i="14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G2073" i="14"/>
  <c r="H2073" i="14" s="1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L2066" i="14"/>
  <c r="M2066" i="14" s="1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G2060" i="14"/>
  <c r="H2060" i="14" s="1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L2053" i="14"/>
  <c r="M2053" i="14" s="1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G2049" i="14"/>
  <c r="H2049" i="14" s="1"/>
  <c r="F2049" i="14"/>
  <c r="O2048" i="14"/>
  <c r="N2048" i="14"/>
  <c r="L2048" i="14"/>
  <c r="M2048" i="14" s="1"/>
  <c r="K2048" i="14"/>
  <c r="J2048" i="14"/>
  <c r="I2048" i="14"/>
  <c r="G2048" i="14"/>
  <c r="H2048" i="14" s="1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G2041" i="14"/>
  <c r="H2041" i="14" s="1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G2036" i="14"/>
  <c r="H2036" i="14" s="1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L2034" i="14"/>
  <c r="M2034" i="14" s="1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M2021" i="14"/>
  <c r="L2021" i="14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G2020" i="14"/>
  <c r="H2020" i="14" s="1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G2012" i="14"/>
  <c r="H2012" i="14" s="1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G2004" i="14"/>
  <c r="H2004" i="14" s="1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M1965" i="14"/>
  <c r="L1965" i="14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H1932" i="14"/>
  <c r="G1932" i="14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H1884" i="14"/>
  <c r="G1884" i="14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H1852" i="14"/>
  <c r="G1852" i="14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H1819" i="14"/>
  <c r="G1819" i="14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H1805" i="14"/>
  <c r="G1805" i="14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H1787" i="14"/>
  <c r="G1787" i="14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M1774" i="14"/>
  <c r="L1774" i="14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M1756" i="14"/>
  <c r="L1756" i="14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M1744" i="14"/>
  <c r="L1744" i="14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M1726" i="14"/>
  <c r="L1726" i="14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H1717" i="14"/>
  <c r="G1717" i="14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H1701" i="14"/>
  <c r="G1701" i="14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H1693" i="14"/>
  <c r="G1693" i="14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M1678" i="14"/>
  <c r="L1678" i="14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M1670" i="14"/>
  <c r="L1670" i="14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M1657" i="14"/>
  <c r="L1657" i="14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M1649" i="14"/>
  <c r="L1649" i="14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H1637" i="14"/>
  <c r="G1637" i="14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H1629" i="14"/>
  <c r="G1629" i="14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M1610" i="14"/>
  <c r="L1610" i="14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H1601" i="14"/>
  <c r="G1601" i="14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M1582" i="14"/>
  <c r="L1582" i="14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H1573" i="14"/>
  <c r="G1573" i="14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M1550" i="14"/>
  <c r="L1550" i="14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H1545" i="14"/>
  <c r="G1545" i="14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M1522" i="14"/>
  <c r="L1522" i="14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H1517" i="14"/>
  <c r="G1517" i="14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H1501" i="14"/>
  <c r="G1501" i="14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H1496" i="14"/>
  <c r="G1496" i="14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M1475" i="14"/>
  <c r="L1475" i="14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M1459" i="14"/>
  <c r="L1459" i="14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H1452" i="14"/>
  <c r="G1452" i="14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H1428" i="14"/>
  <c r="G1428" i="14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H1420" i="14"/>
  <c r="G1420" i="14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H1396" i="14"/>
  <c r="G1396" i="14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H1388" i="14"/>
  <c r="G1388" i="14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H1352" i="14"/>
  <c r="G1352" i="14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H1318" i="14"/>
  <c r="G1318" i="14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H1286" i="14"/>
  <c r="G1286" i="14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H1254" i="14"/>
  <c r="G1254" i="14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H1230" i="14"/>
  <c r="G1230" i="14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H1222" i="14"/>
  <c r="G1222" i="14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H1198" i="14"/>
  <c r="G1198" i="14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H1190" i="14"/>
  <c r="G1190" i="14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H1166" i="14"/>
  <c r="G1166" i="14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H1158" i="14"/>
  <c r="G1158" i="14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H1134" i="14"/>
  <c r="G1134" i="14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H1098" i="14"/>
  <c r="G1098" i="14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H1076" i="14"/>
  <c r="G1076" i="14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M1042" i="14"/>
  <c r="L1042" i="14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M990" i="14"/>
  <c r="L990" i="14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H882" i="14"/>
  <c r="G882" i="14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H850" i="14"/>
  <c r="G850" i="14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M815" i="14"/>
  <c r="L815" i="14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M691" i="14"/>
  <c r="L691" i="14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M647" i="14"/>
  <c r="L647" i="14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M587" i="14"/>
  <c r="L587" i="14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M491" i="14"/>
  <c r="L491" i="14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M387" i="14"/>
  <c r="L387" i="14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M339" i="14"/>
  <c r="L339" i="14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M267" i="14"/>
  <c r="L267" i="14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M251" i="14"/>
  <c r="L251" i="14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H187" i="14"/>
  <c r="G187" i="14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H156" i="14"/>
  <c r="G156" i="14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H77" i="14"/>
  <c r="G77" i="14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H45" i="14"/>
  <c r="G45" i="14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N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K2975" i="12" s="1"/>
  <c r="I2974" i="12"/>
  <c r="H2974" i="12"/>
  <c r="B2974" i="12"/>
  <c r="A2974" i="12"/>
  <c r="F2974" i="12" s="1"/>
  <c r="K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K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M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E2713" i="12" s="1"/>
  <c r="A2713" i="12"/>
  <c r="I2712" i="12"/>
  <c r="H2712" i="12"/>
  <c r="B2712" i="12"/>
  <c r="E2712" i="12" s="1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J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I2527" i="12"/>
  <c r="H2527" i="12"/>
  <c r="B2527" i="12"/>
  <c r="D2527" i="12" s="1"/>
  <c r="A2527" i="12"/>
  <c r="F2527" i="12" s="1"/>
  <c r="I2526" i="12"/>
  <c r="H2526" i="12"/>
  <c r="B2526" i="12"/>
  <c r="C2526" i="12" s="1"/>
  <c r="A2526" i="12"/>
  <c r="F2526" i="12" s="1"/>
  <c r="I2525" i="12"/>
  <c r="H2525" i="12"/>
  <c r="B2525" i="12"/>
  <c r="A2525" i="12"/>
  <c r="F2525" i="12" s="1"/>
  <c r="I2524" i="12"/>
  <c r="H2524" i="12"/>
  <c r="B2524" i="12"/>
  <c r="D2524" i="12" s="1"/>
  <c r="A2524" i="12"/>
  <c r="F2524" i="12" s="1"/>
  <c r="I2523" i="12"/>
  <c r="H2523" i="12"/>
  <c r="B2523" i="12"/>
  <c r="D2523" i="12" s="1"/>
  <c r="A2523" i="12"/>
  <c r="F2523" i="12" s="1"/>
  <c r="I2522" i="12"/>
  <c r="H2522" i="12"/>
  <c r="B2522" i="12"/>
  <c r="D2522" i="12" s="1"/>
  <c r="A2522" i="12"/>
  <c r="F2522" i="12" s="1"/>
  <c r="I2521" i="12"/>
  <c r="H2521" i="12"/>
  <c r="B2521" i="12"/>
  <c r="A2521" i="12"/>
  <c r="F2521" i="12" s="1"/>
  <c r="I2520" i="12"/>
  <c r="H2520" i="12"/>
  <c r="B2520" i="12"/>
  <c r="D2520" i="12" s="1"/>
  <c r="A2520" i="12"/>
  <c r="I2519" i="12"/>
  <c r="H2519" i="12"/>
  <c r="B2519" i="12"/>
  <c r="D2519" i="12" s="1"/>
  <c r="A2519" i="12"/>
  <c r="F2519" i="12" s="1"/>
  <c r="I2518" i="12"/>
  <c r="H2518" i="12"/>
  <c r="B2518" i="12"/>
  <c r="C2518" i="12" s="1"/>
  <c r="A2518" i="12"/>
  <c r="F2518" i="12" s="1"/>
  <c r="I2517" i="12"/>
  <c r="H2517" i="12"/>
  <c r="B2517" i="12"/>
  <c r="A2517" i="12"/>
  <c r="F2517" i="12" s="1"/>
  <c r="I2516" i="12"/>
  <c r="H2516" i="12"/>
  <c r="B2516" i="12"/>
  <c r="D2516" i="12" s="1"/>
  <c r="A2516" i="12"/>
  <c r="F2516" i="12" s="1"/>
  <c r="I2515" i="12"/>
  <c r="H2515" i="12"/>
  <c r="B2515" i="12"/>
  <c r="D2515" i="12" s="1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D2512" i="12" s="1"/>
  <c r="A2512" i="12"/>
  <c r="F2512" i="12" s="1"/>
  <c r="I2511" i="12"/>
  <c r="H2511" i="12"/>
  <c r="B2511" i="12"/>
  <c r="D2511" i="12" s="1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I2481" i="12"/>
  <c r="H2481" i="12"/>
  <c r="B2481" i="12"/>
  <c r="A2481" i="12"/>
  <c r="F2481" i="12" s="1"/>
  <c r="K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A2478" i="12"/>
  <c r="F2478" i="12" s="1"/>
  <c r="I2477" i="12"/>
  <c r="H2477" i="12"/>
  <c r="B2477" i="12"/>
  <c r="A2477" i="12"/>
  <c r="F2477" i="12" s="1"/>
  <c r="N2477" i="12" s="1"/>
  <c r="I2476" i="12"/>
  <c r="H2476" i="12"/>
  <c r="B2476" i="12"/>
  <c r="A2476" i="12"/>
  <c r="F2476" i="12" s="1"/>
  <c r="I2475" i="12"/>
  <c r="H2475" i="12"/>
  <c r="B2475" i="12"/>
  <c r="A2475" i="12"/>
  <c r="I2474" i="12"/>
  <c r="H2474" i="12"/>
  <c r="B2474" i="12"/>
  <c r="A2474" i="12"/>
  <c r="I2473" i="12"/>
  <c r="H2473" i="12"/>
  <c r="B2473" i="12"/>
  <c r="A2473" i="12"/>
  <c r="F2473" i="12" s="1"/>
  <c r="N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M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E2439" i="12" s="1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I2417" i="12"/>
  <c r="H2417" i="12"/>
  <c r="B2417" i="12"/>
  <c r="A2417" i="12"/>
  <c r="F2417" i="12" s="1"/>
  <c r="K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I2413" i="12"/>
  <c r="H2413" i="12"/>
  <c r="B2413" i="12"/>
  <c r="A2413" i="12"/>
  <c r="F2413" i="12" s="1"/>
  <c r="M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I2405" i="12"/>
  <c r="H2405" i="12"/>
  <c r="B2405" i="12"/>
  <c r="A2405" i="12"/>
  <c r="F2405" i="12" s="1"/>
  <c r="M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E2401" i="12" s="1"/>
  <c r="A2401" i="12"/>
  <c r="F2401" i="12" s="1"/>
  <c r="M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M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C2394" i="12" s="1"/>
  <c r="A2394" i="12"/>
  <c r="F2394" i="12" s="1"/>
  <c r="I2393" i="12"/>
  <c r="H2393" i="12"/>
  <c r="B2393" i="12"/>
  <c r="E2393" i="12" s="1"/>
  <c r="A2393" i="12"/>
  <c r="F2393" i="12" s="1"/>
  <c r="N2393" i="12" s="1"/>
  <c r="I2392" i="12"/>
  <c r="H2392" i="12"/>
  <c r="B2392" i="12"/>
  <c r="D2392" i="12" s="1"/>
  <c r="A2392" i="12"/>
  <c r="F2392" i="12" s="1"/>
  <c r="I2391" i="12"/>
  <c r="H2391" i="12"/>
  <c r="B2391" i="12"/>
  <c r="A2391" i="12"/>
  <c r="F2391" i="12" s="1"/>
  <c r="I2390" i="12"/>
  <c r="H2390" i="12"/>
  <c r="B2390" i="12"/>
  <c r="D2390" i="12" s="1"/>
  <c r="A2390" i="12"/>
  <c r="I2389" i="12"/>
  <c r="H2389" i="12"/>
  <c r="B2389" i="12"/>
  <c r="C2389" i="12" s="1"/>
  <c r="A2389" i="12"/>
  <c r="F2389" i="12" s="1"/>
  <c r="I2388" i="12"/>
  <c r="H2388" i="12"/>
  <c r="B2388" i="12"/>
  <c r="D2388" i="12" s="1"/>
  <c r="A2388" i="12"/>
  <c r="F2388" i="12" s="1"/>
  <c r="I2387" i="12"/>
  <c r="H2387" i="12"/>
  <c r="B2387" i="12"/>
  <c r="D2387" i="12" s="1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I2373" i="12"/>
  <c r="H2373" i="12"/>
  <c r="B2373" i="12"/>
  <c r="A2373" i="12"/>
  <c r="F2373" i="12" s="1"/>
  <c r="M2373" i="12" s="1"/>
  <c r="I2372" i="12"/>
  <c r="H2372" i="12"/>
  <c r="B2372" i="12"/>
  <c r="A2372" i="12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I2366" i="12"/>
  <c r="H2366" i="12"/>
  <c r="B2366" i="12"/>
  <c r="A2366" i="12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E2363" i="12" s="1"/>
  <c r="A2363" i="12"/>
  <c r="F2363" i="12" s="1"/>
  <c r="I2362" i="12"/>
  <c r="H2362" i="12"/>
  <c r="B2362" i="12"/>
  <c r="E2362" i="12" s="1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A2360" i="12"/>
  <c r="I2359" i="12"/>
  <c r="H2359" i="12"/>
  <c r="B2359" i="12"/>
  <c r="A2359" i="12"/>
  <c r="F2359" i="12" s="1"/>
  <c r="I2358" i="12"/>
  <c r="H2358" i="12"/>
  <c r="B2358" i="12"/>
  <c r="A2358" i="12"/>
  <c r="I2357" i="12"/>
  <c r="H2357" i="12"/>
  <c r="B2357" i="12"/>
  <c r="A2357" i="12"/>
  <c r="F2357" i="12" s="1"/>
  <c r="M2357" i="12" s="1"/>
  <c r="I2356" i="12"/>
  <c r="H2356" i="12"/>
  <c r="B2356" i="12"/>
  <c r="A2356" i="12"/>
  <c r="I2355" i="12"/>
  <c r="H2355" i="12"/>
  <c r="B2355" i="12"/>
  <c r="A2355" i="12"/>
  <c r="I2354" i="12"/>
  <c r="H2354" i="12"/>
  <c r="B2354" i="12"/>
  <c r="A2354" i="12"/>
  <c r="F2354" i="12" s="1"/>
  <c r="M2354" i="12" s="1"/>
  <c r="I2353" i="12"/>
  <c r="H2353" i="12"/>
  <c r="B2353" i="12"/>
  <c r="A2353" i="12"/>
  <c r="F2353" i="12" s="1"/>
  <c r="N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M2350" i="12" s="1"/>
  <c r="I2349" i="12"/>
  <c r="H2349" i="12"/>
  <c r="B2349" i="12"/>
  <c r="A2349" i="12"/>
  <c r="F2349" i="12" s="1"/>
  <c r="M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I2345" i="12"/>
  <c r="H2345" i="12"/>
  <c r="B2345" i="12"/>
  <c r="A2345" i="12"/>
  <c r="F2345" i="12" s="1"/>
  <c r="M2345" i="12" s="1"/>
  <c r="I2344" i="12"/>
  <c r="H2344" i="12"/>
  <c r="B2344" i="12"/>
  <c r="A2344" i="12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I2339" i="12"/>
  <c r="H2339" i="12"/>
  <c r="B2339" i="12"/>
  <c r="A2339" i="12"/>
  <c r="F2339" i="12" s="1"/>
  <c r="I2338" i="12"/>
  <c r="H2338" i="12"/>
  <c r="B2338" i="12"/>
  <c r="A2338" i="12"/>
  <c r="F2338" i="12" s="1"/>
  <c r="M2338" i="12" s="1"/>
  <c r="I2337" i="12"/>
  <c r="H2337" i="12"/>
  <c r="B2337" i="12"/>
  <c r="A2337" i="12"/>
  <c r="F2337" i="12" s="1"/>
  <c r="M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D2334" i="12" s="1"/>
  <c r="A2334" i="12"/>
  <c r="I2333" i="12"/>
  <c r="H2333" i="12"/>
  <c r="B2333" i="12"/>
  <c r="A2333" i="12"/>
  <c r="F2333" i="12" s="1"/>
  <c r="I2332" i="12"/>
  <c r="H2332" i="12"/>
  <c r="B2332" i="12"/>
  <c r="D2332" i="12" s="1"/>
  <c r="A2332" i="12"/>
  <c r="F2332" i="12" s="1"/>
  <c r="I2331" i="12"/>
  <c r="H2331" i="12"/>
  <c r="B2331" i="12"/>
  <c r="A2331" i="12"/>
  <c r="F2331" i="12" s="1"/>
  <c r="I2330" i="12"/>
  <c r="H2330" i="12"/>
  <c r="B2330" i="12"/>
  <c r="D2330" i="12" s="1"/>
  <c r="A2330" i="12"/>
  <c r="F2330" i="12" s="1"/>
  <c r="K2330" i="12" s="1"/>
  <c r="I2329" i="12"/>
  <c r="H2329" i="12"/>
  <c r="B2329" i="12"/>
  <c r="D2329" i="12" s="1"/>
  <c r="A2329" i="12"/>
  <c r="F2329" i="12" s="1"/>
  <c r="I2328" i="12"/>
  <c r="H2328" i="12"/>
  <c r="B2328" i="12"/>
  <c r="E2328" i="12" s="1"/>
  <c r="A2328" i="12"/>
  <c r="I2327" i="12"/>
  <c r="H2327" i="12"/>
  <c r="B2327" i="12"/>
  <c r="D2327" i="12" s="1"/>
  <c r="A2327" i="12"/>
  <c r="F2327" i="12" s="1"/>
  <c r="J2327" i="12" s="1"/>
  <c r="I2326" i="12"/>
  <c r="H2326" i="12"/>
  <c r="B2326" i="12"/>
  <c r="D2326" i="12" s="1"/>
  <c r="A2326" i="12"/>
  <c r="I2325" i="12"/>
  <c r="H2325" i="12"/>
  <c r="B2325" i="12"/>
  <c r="D2325" i="12" s="1"/>
  <c r="A2325" i="12"/>
  <c r="F2325" i="12" s="1"/>
  <c r="I2324" i="12"/>
  <c r="H2324" i="12"/>
  <c r="B2324" i="12"/>
  <c r="C2324" i="12" s="1"/>
  <c r="A2324" i="12"/>
  <c r="I2323" i="12"/>
  <c r="H2323" i="12"/>
  <c r="B2323" i="12"/>
  <c r="D2323" i="12" s="1"/>
  <c r="A2323" i="12"/>
  <c r="F2323" i="12" s="1"/>
  <c r="I2322" i="12"/>
  <c r="H2322" i="12"/>
  <c r="B2322" i="12"/>
  <c r="D2322" i="12" s="1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D2320" i="12" s="1"/>
  <c r="A2320" i="12"/>
  <c r="F2320" i="12" s="1"/>
  <c r="I2319" i="12"/>
  <c r="H2319" i="12"/>
  <c r="B2319" i="12"/>
  <c r="A2319" i="12"/>
  <c r="F2319" i="12" s="1"/>
  <c r="I2318" i="12"/>
  <c r="H2318" i="12"/>
  <c r="B2318" i="12"/>
  <c r="D2318" i="12" s="1"/>
  <c r="A2318" i="12"/>
  <c r="I2317" i="12"/>
  <c r="H2317" i="12"/>
  <c r="B2317" i="12"/>
  <c r="A2317" i="12"/>
  <c r="F2317" i="12" s="1"/>
  <c r="I2316" i="12"/>
  <c r="H2316" i="12"/>
  <c r="B2316" i="12"/>
  <c r="D2316" i="12" s="1"/>
  <c r="A2316" i="12"/>
  <c r="F2316" i="12" s="1"/>
  <c r="I2315" i="12"/>
  <c r="H2315" i="12"/>
  <c r="B2315" i="12"/>
  <c r="A2315" i="12"/>
  <c r="F2315" i="12" s="1"/>
  <c r="I2314" i="12"/>
  <c r="H2314" i="12"/>
  <c r="B2314" i="12"/>
  <c r="D2314" i="12" s="1"/>
  <c r="A2314" i="12"/>
  <c r="F2314" i="12" s="1"/>
  <c r="K2314" i="12" s="1"/>
  <c r="I2313" i="12"/>
  <c r="H2313" i="12"/>
  <c r="B2313" i="12"/>
  <c r="D2313" i="12" s="1"/>
  <c r="A2313" i="12"/>
  <c r="F2313" i="12" s="1"/>
  <c r="I2312" i="12"/>
  <c r="H2312" i="12"/>
  <c r="B2312" i="12"/>
  <c r="E2312" i="12" s="1"/>
  <c r="A2312" i="12"/>
  <c r="I2311" i="12"/>
  <c r="H2311" i="12"/>
  <c r="B2311" i="12"/>
  <c r="D2311" i="12" s="1"/>
  <c r="A2311" i="12"/>
  <c r="F2311" i="12" s="1"/>
  <c r="I2310" i="12"/>
  <c r="H2310" i="12"/>
  <c r="B2310" i="12"/>
  <c r="A2310" i="12"/>
  <c r="I2309" i="12"/>
  <c r="H2309" i="12"/>
  <c r="B2309" i="12"/>
  <c r="A2309" i="12"/>
  <c r="F2309" i="12" s="1"/>
  <c r="I2308" i="12"/>
  <c r="H2308" i="12"/>
  <c r="B2308" i="12"/>
  <c r="A2308" i="12"/>
  <c r="I2307" i="12"/>
  <c r="H2307" i="12"/>
  <c r="B2307" i="12"/>
  <c r="A2307" i="12"/>
  <c r="F2307" i="12" s="1"/>
  <c r="I2306" i="12"/>
  <c r="H2306" i="12"/>
  <c r="B2306" i="12"/>
  <c r="A2306" i="12"/>
  <c r="I2305" i="12"/>
  <c r="H2305" i="12"/>
  <c r="B2305" i="12"/>
  <c r="A2305" i="12"/>
  <c r="F2305" i="12" s="1"/>
  <c r="N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D2289" i="12" s="1"/>
  <c r="A2289" i="12"/>
  <c r="F2289" i="12" s="1"/>
  <c r="I2288" i="12"/>
  <c r="H2288" i="12"/>
  <c r="B2288" i="12"/>
  <c r="D2288" i="12" s="1"/>
  <c r="A2288" i="12"/>
  <c r="F2288" i="12" s="1"/>
  <c r="M2288" i="12" s="1"/>
  <c r="I2287" i="12"/>
  <c r="H2287" i="12"/>
  <c r="B2287" i="12"/>
  <c r="D2287" i="12" s="1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C2284" i="12" s="1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C2282" i="12" s="1"/>
  <c r="A2282" i="12"/>
  <c r="F2282" i="12" s="1"/>
  <c r="I2281" i="12"/>
  <c r="H2281" i="12"/>
  <c r="B2281" i="12"/>
  <c r="A2281" i="12"/>
  <c r="F2281" i="12" s="1"/>
  <c r="I2280" i="12"/>
  <c r="H2280" i="12"/>
  <c r="B2280" i="12"/>
  <c r="E2280" i="12" s="1"/>
  <c r="A2280" i="12"/>
  <c r="F2280" i="12" s="1"/>
  <c r="I2279" i="12"/>
  <c r="H2279" i="12"/>
  <c r="B2279" i="12"/>
  <c r="A2279" i="12"/>
  <c r="F2279" i="12" s="1"/>
  <c r="I2278" i="12"/>
  <c r="H2278" i="12"/>
  <c r="B2278" i="12"/>
  <c r="D2278" i="12" s="1"/>
  <c r="A2278" i="12"/>
  <c r="F2278" i="12" s="1"/>
  <c r="M2278" i="12" s="1"/>
  <c r="I2277" i="12"/>
  <c r="H2277" i="12"/>
  <c r="B2277" i="12"/>
  <c r="D2277" i="12" s="1"/>
  <c r="A2277" i="12"/>
  <c r="I2276" i="12"/>
  <c r="H2276" i="12"/>
  <c r="B2276" i="12"/>
  <c r="D2276" i="12" s="1"/>
  <c r="A2276" i="12"/>
  <c r="I2275" i="12"/>
  <c r="H2275" i="12"/>
  <c r="B2275" i="12"/>
  <c r="D2275" i="12" s="1"/>
  <c r="A2275" i="12"/>
  <c r="F2275" i="12" s="1"/>
  <c r="I2274" i="12"/>
  <c r="H2274" i="12"/>
  <c r="B2274" i="12"/>
  <c r="D2274" i="12" s="1"/>
  <c r="A2274" i="12"/>
  <c r="F2274" i="12" s="1"/>
  <c r="I2273" i="12"/>
  <c r="H2273" i="12"/>
  <c r="B2273" i="12"/>
  <c r="D2273" i="12" s="1"/>
  <c r="A2273" i="12"/>
  <c r="I2272" i="12"/>
  <c r="H2272" i="12"/>
  <c r="B2272" i="12"/>
  <c r="D2272" i="12" s="1"/>
  <c r="A2272" i="12"/>
  <c r="I2271" i="12"/>
  <c r="H2271" i="12"/>
  <c r="B2271" i="12"/>
  <c r="E2271" i="12" s="1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D2268" i="12" s="1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D2264" i="12" s="1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D2262" i="12" s="1"/>
  <c r="A2262" i="12"/>
  <c r="F2262" i="12" s="1"/>
  <c r="I2261" i="12"/>
  <c r="H2261" i="12"/>
  <c r="B2261" i="12"/>
  <c r="A2261" i="12"/>
  <c r="I2260" i="12"/>
  <c r="H2260" i="12"/>
  <c r="B2260" i="12"/>
  <c r="D2260" i="12" s="1"/>
  <c r="A2260" i="12"/>
  <c r="I2259" i="12"/>
  <c r="H2259" i="12"/>
  <c r="B2259" i="12"/>
  <c r="D2259" i="12" s="1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D2257" i="12" s="1"/>
  <c r="A2257" i="12"/>
  <c r="F2257" i="12" s="1"/>
  <c r="I2256" i="12"/>
  <c r="H2256" i="12"/>
  <c r="B2256" i="12"/>
  <c r="D2256" i="12" s="1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C2254" i="12" s="1"/>
  <c r="A2254" i="12"/>
  <c r="F2254" i="12" s="1"/>
  <c r="I2253" i="12"/>
  <c r="H2253" i="12"/>
  <c r="B2253" i="12"/>
  <c r="A2253" i="12"/>
  <c r="F2253" i="12" s="1"/>
  <c r="I2252" i="12"/>
  <c r="H2252" i="12"/>
  <c r="B2252" i="12"/>
  <c r="D2252" i="12" s="1"/>
  <c r="A2252" i="12"/>
  <c r="F2252" i="12" s="1"/>
  <c r="I2251" i="12"/>
  <c r="H2251" i="12"/>
  <c r="B2251" i="12"/>
  <c r="A2251" i="12"/>
  <c r="F2251" i="12" s="1"/>
  <c r="I2250" i="12"/>
  <c r="H2250" i="12"/>
  <c r="B2250" i="12"/>
  <c r="D2250" i="12" s="1"/>
  <c r="A2250" i="12"/>
  <c r="I2249" i="12"/>
  <c r="H2249" i="12"/>
  <c r="B2249" i="12"/>
  <c r="D2249" i="12" s="1"/>
  <c r="A2249" i="12"/>
  <c r="F2249" i="12" s="1"/>
  <c r="N2249" i="12" s="1"/>
  <c r="I2248" i="12"/>
  <c r="H2248" i="12"/>
  <c r="B2248" i="12"/>
  <c r="D2248" i="12" s="1"/>
  <c r="A2248" i="12"/>
  <c r="I2247" i="12"/>
  <c r="H2247" i="12"/>
  <c r="B2247" i="12"/>
  <c r="A2247" i="12"/>
  <c r="F2247" i="12" s="1"/>
  <c r="M2247" i="12" s="1"/>
  <c r="I2246" i="12"/>
  <c r="H2246" i="12"/>
  <c r="B2246" i="12"/>
  <c r="D2246" i="12" s="1"/>
  <c r="A2246" i="12"/>
  <c r="F2246" i="12" s="1"/>
  <c r="I2245" i="12"/>
  <c r="H2245" i="12"/>
  <c r="B2245" i="12"/>
  <c r="A2245" i="12"/>
  <c r="I2244" i="12"/>
  <c r="H2244" i="12"/>
  <c r="B2244" i="12"/>
  <c r="C2244" i="12" s="1"/>
  <c r="A2244" i="12"/>
  <c r="I2243" i="12"/>
  <c r="H2243" i="12"/>
  <c r="B2243" i="12"/>
  <c r="D2243" i="12" s="1"/>
  <c r="A2243" i="12"/>
  <c r="F2243" i="12" s="1"/>
  <c r="N2243" i="12" s="1"/>
  <c r="I2242" i="12"/>
  <c r="H2242" i="12"/>
  <c r="B2242" i="12"/>
  <c r="D2242" i="12" s="1"/>
  <c r="A2242" i="12"/>
  <c r="F2242" i="12" s="1"/>
  <c r="I2241" i="12"/>
  <c r="H2241" i="12"/>
  <c r="B2241" i="12"/>
  <c r="A2241" i="12"/>
  <c r="F2241" i="12" s="1"/>
  <c r="I2240" i="12"/>
  <c r="H2240" i="12"/>
  <c r="B2240" i="12"/>
  <c r="C2240" i="12" s="1"/>
  <c r="A2240" i="12"/>
  <c r="I2239" i="12"/>
  <c r="H2239" i="12"/>
  <c r="B2239" i="12"/>
  <c r="A2239" i="12"/>
  <c r="F2239" i="12" s="1"/>
  <c r="M2239" i="12" s="1"/>
  <c r="I2238" i="12"/>
  <c r="H2238" i="12"/>
  <c r="B2238" i="12"/>
  <c r="D2238" i="12" s="1"/>
  <c r="A2238" i="12"/>
  <c r="F2238" i="12" s="1"/>
  <c r="I2237" i="12"/>
  <c r="H2237" i="12"/>
  <c r="B2237" i="12"/>
  <c r="A2237" i="12"/>
  <c r="F2237" i="12" s="1"/>
  <c r="I2236" i="12"/>
  <c r="H2236" i="12"/>
  <c r="B2236" i="12"/>
  <c r="D2236" i="12" s="1"/>
  <c r="A2236" i="12"/>
  <c r="I2235" i="12"/>
  <c r="H2235" i="12"/>
  <c r="B2235" i="12"/>
  <c r="A2235" i="12"/>
  <c r="F2235" i="12" s="1"/>
  <c r="I2234" i="12"/>
  <c r="H2234" i="12"/>
  <c r="B2234" i="12"/>
  <c r="D2234" i="12" s="1"/>
  <c r="A2234" i="12"/>
  <c r="F2234" i="12" s="1"/>
  <c r="I2233" i="12"/>
  <c r="H2233" i="12"/>
  <c r="B2233" i="12"/>
  <c r="A2233" i="12"/>
  <c r="F2233" i="12" s="1"/>
  <c r="I2232" i="12"/>
  <c r="H2232" i="12"/>
  <c r="B2232" i="12"/>
  <c r="C2232" i="12" s="1"/>
  <c r="A2232" i="12"/>
  <c r="I2231" i="12"/>
  <c r="H2231" i="12"/>
  <c r="B2231" i="12"/>
  <c r="C2231" i="12" s="1"/>
  <c r="A2231" i="12"/>
  <c r="F2231" i="12" s="1"/>
  <c r="M2231" i="12" s="1"/>
  <c r="I2230" i="12"/>
  <c r="H2230" i="12"/>
  <c r="B2230" i="12"/>
  <c r="D2230" i="12" s="1"/>
  <c r="A2230" i="12"/>
  <c r="F2230" i="12" s="1"/>
  <c r="I2229" i="12"/>
  <c r="H2229" i="12"/>
  <c r="B2229" i="12"/>
  <c r="A2229" i="12"/>
  <c r="F2229" i="12" s="1"/>
  <c r="I2228" i="12"/>
  <c r="H2228" i="12"/>
  <c r="B2228" i="12"/>
  <c r="C2228" i="12" s="1"/>
  <c r="A2228" i="12"/>
  <c r="I2227" i="12"/>
  <c r="H2227" i="12"/>
  <c r="B2227" i="12"/>
  <c r="A2227" i="12"/>
  <c r="F2227" i="12" s="1"/>
  <c r="I2226" i="12"/>
  <c r="H2226" i="12"/>
  <c r="B2226" i="12"/>
  <c r="D2226" i="12" s="1"/>
  <c r="A2226" i="12"/>
  <c r="F2226" i="12" s="1"/>
  <c r="I2225" i="12"/>
  <c r="H2225" i="12"/>
  <c r="B2225" i="12"/>
  <c r="A2225" i="12"/>
  <c r="F2225" i="12" s="1"/>
  <c r="I2224" i="12"/>
  <c r="H2224" i="12"/>
  <c r="B2224" i="12"/>
  <c r="C2224" i="12" s="1"/>
  <c r="A2224" i="12"/>
  <c r="I2223" i="12"/>
  <c r="H2223" i="12"/>
  <c r="B2223" i="12"/>
  <c r="A2223" i="12"/>
  <c r="F2223" i="12" s="1"/>
  <c r="M2223" i="12" s="1"/>
  <c r="I2222" i="12"/>
  <c r="H2222" i="12"/>
  <c r="B2222" i="12"/>
  <c r="D2222" i="12" s="1"/>
  <c r="A2222" i="12"/>
  <c r="F2222" i="12" s="1"/>
  <c r="I2221" i="12"/>
  <c r="H2221" i="12"/>
  <c r="B2221" i="12"/>
  <c r="A2221" i="12"/>
  <c r="F2221" i="12" s="1"/>
  <c r="I2220" i="12"/>
  <c r="H2220" i="12"/>
  <c r="B2220" i="12"/>
  <c r="D2220" i="12" s="1"/>
  <c r="A2220" i="12"/>
  <c r="I2219" i="12"/>
  <c r="H2219" i="12"/>
  <c r="B2219" i="12"/>
  <c r="A2219" i="12"/>
  <c r="F2219" i="12" s="1"/>
  <c r="N2219" i="12" s="1"/>
  <c r="I2218" i="12"/>
  <c r="H2218" i="12"/>
  <c r="B2218" i="12"/>
  <c r="D2218" i="12" s="1"/>
  <c r="A2218" i="12"/>
  <c r="F2218" i="12" s="1"/>
  <c r="I2217" i="12"/>
  <c r="H2217" i="12"/>
  <c r="B2217" i="12"/>
  <c r="A2217" i="12"/>
  <c r="F2217" i="12" s="1"/>
  <c r="I2216" i="12"/>
  <c r="H2216" i="12"/>
  <c r="B2216" i="12"/>
  <c r="C2216" i="12" s="1"/>
  <c r="A2216" i="12"/>
  <c r="I2215" i="12"/>
  <c r="H2215" i="12"/>
  <c r="B2215" i="12"/>
  <c r="C2215" i="12" s="1"/>
  <c r="A2215" i="12"/>
  <c r="F2215" i="12" s="1"/>
  <c r="M2215" i="12" s="1"/>
  <c r="I2214" i="12"/>
  <c r="H2214" i="12"/>
  <c r="B2214" i="12"/>
  <c r="D2214" i="12" s="1"/>
  <c r="A2214" i="12"/>
  <c r="F2214" i="12" s="1"/>
  <c r="I2213" i="12"/>
  <c r="H2213" i="12"/>
  <c r="B2213" i="12"/>
  <c r="D2213" i="12" s="1"/>
  <c r="A2213" i="12"/>
  <c r="F2213" i="12" s="1"/>
  <c r="I2212" i="12"/>
  <c r="H2212" i="12"/>
  <c r="B2212" i="12"/>
  <c r="C2212" i="12" s="1"/>
  <c r="A2212" i="12"/>
  <c r="F2212" i="12" s="1"/>
  <c r="M2212" i="12" s="1"/>
  <c r="I2211" i="12"/>
  <c r="H2211" i="12"/>
  <c r="B2211" i="12"/>
  <c r="D2211" i="12" s="1"/>
  <c r="A2211" i="12"/>
  <c r="F2211" i="12" s="1"/>
  <c r="M2211" i="12" s="1"/>
  <c r="I2210" i="12"/>
  <c r="H2210" i="12"/>
  <c r="B2210" i="12"/>
  <c r="D2210" i="12" s="1"/>
  <c r="A2210" i="12"/>
  <c r="F2210" i="12" s="1"/>
  <c r="I2209" i="12"/>
  <c r="H2209" i="12"/>
  <c r="B2209" i="12"/>
  <c r="A2209" i="12"/>
  <c r="F2209" i="12" s="1"/>
  <c r="I2208" i="12"/>
  <c r="H2208" i="12"/>
  <c r="B2208" i="12"/>
  <c r="D2208" i="12" s="1"/>
  <c r="A2208" i="12"/>
  <c r="I2207" i="12"/>
  <c r="H2207" i="12"/>
  <c r="B2207" i="12"/>
  <c r="A2207" i="12"/>
  <c r="F2207" i="12" s="1"/>
  <c r="M2207" i="12" s="1"/>
  <c r="I2206" i="12"/>
  <c r="H2206" i="12"/>
  <c r="B2206" i="12"/>
  <c r="D2206" i="12" s="1"/>
  <c r="A2206" i="12"/>
  <c r="F2206" i="12" s="1"/>
  <c r="I2205" i="12"/>
  <c r="H2205" i="12"/>
  <c r="B2205" i="12"/>
  <c r="A2205" i="12"/>
  <c r="F2205" i="12" s="1"/>
  <c r="I2204" i="12"/>
  <c r="H2204" i="12"/>
  <c r="B2204" i="12"/>
  <c r="C2204" i="12" s="1"/>
  <c r="A2204" i="12"/>
  <c r="I2203" i="12"/>
  <c r="H2203" i="12"/>
  <c r="B2203" i="12"/>
  <c r="A2203" i="12"/>
  <c r="F2203" i="12" s="1"/>
  <c r="K2203" i="12" s="1"/>
  <c r="I2202" i="12"/>
  <c r="H2202" i="12"/>
  <c r="B2202" i="12"/>
  <c r="D2202" i="12" s="1"/>
  <c r="A2202" i="12"/>
  <c r="F2202" i="12" s="1"/>
  <c r="I2201" i="12"/>
  <c r="H2201" i="12"/>
  <c r="B2201" i="12"/>
  <c r="A2201" i="12"/>
  <c r="F2201" i="12" s="1"/>
  <c r="I2200" i="12"/>
  <c r="H2200" i="12"/>
  <c r="B2200" i="12"/>
  <c r="D2200" i="12" s="1"/>
  <c r="A2200" i="12"/>
  <c r="I2199" i="12"/>
  <c r="H2199" i="12"/>
  <c r="B2199" i="12"/>
  <c r="C2199" i="12" s="1"/>
  <c r="A2199" i="12"/>
  <c r="F2199" i="12" s="1"/>
  <c r="I2198" i="12"/>
  <c r="H2198" i="12"/>
  <c r="B2198" i="12"/>
  <c r="D2198" i="12" s="1"/>
  <c r="A2198" i="12"/>
  <c r="F2198" i="12" s="1"/>
  <c r="I2197" i="12"/>
  <c r="H2197" i="12"/>
  <c r="B2197" i="12"/>
  <c r="D2197" i="12" s="1"/>
  <c r="A2197" i="12"/>
  <c r="F2197" i="12" s="1"/>
  <c r="I2196" i="12"/>
  <c r="H2196" i="12"/>
  <c r="B2196" i="12"/>
  <c r="D2196" i="12" s="1"/>
  <c r="A2196" i="12"/>
  <c r="I2195" i="12"/>
  <c r="H2195" i="12"/>
  <c r="B2195" i="12"/>
  <c r="D2195" i="12" s="1"/>
  <c r="A2195" i="12"/>
  <c r="F2195" i="12" s="1"/>
  <c r="I2194" i="12"/>
  <c r="H2194" i="12"/>
  <c r="B2194" i="12"/>
  <c r="D2194" i="12" s="1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D2190" i="12" s="1"/>
  <c r="A2190" i="12"/>
  <c r="F2190" i="12" s="1"/>
  <c r="I2189" i="12"/>
  <c r="H2189" i="12"/>
  <c r="B2189" i="12"/>
  <c r="A2189" i="12"/>
  <c r="F2189" i="12" s="1"/>
  <c r="I2188" i="12"/>
  <c r="H2188" i="12"/>
  <c r="B2188" i="12"/>
  <c r="D2188" i="12" s="1"/>
  <c r="A2188" i="12"/>
  <c r="I2187" i="12"/>
  <c r="H2187" i="12"/>
  <c r="B2187" i="12"/>
  <c r="A2187" i="12"/>
  <c r="F2187" i="12" s="1"/>
  <c r="K2187" i="12" s="1"/>
  <c r="I2186" i="12"/>
  <c r="H2186" i="12"/>
  <c r="B2186" i="12"/>
  <c r="D2186" i="12" s="1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D2183" i="12" s="1"/>
  <c r="A2183" i="12"/>
  <c r="F2183" i="12" s="1"/>
  <c r="I2182" i="12"/>
  <c r="H2182" i="12"/>
  <c r="B2182" i="12"/>
  <c r="D2182" i="12" s="1"/>
  <c r="A2182" i="12"/>
  <c r="F2182" i="12" s="1"/>
  <c r="I2181" i="12"/>
  <c r="H2181" i="12"/>
  <c r="B2181" i="12"/>
  <c r="D2181" i="12" s="1"/>
  <c r="A2181" i="12"/>
  <c r="F2181" i="12" s="1"/>
  <c r="I2180" i="12"/>
  <c r="H2180" i="12"/>
  <c r="B2180" i="12"/>
  <c r="D2180" i="12" s="1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D2177" i="12" s="1"/>
  <c r="A2177" i="12"/>
  <c r="F2177" i="12" s="1"/>
  <c r="I2176" i="12"/>
  <c r="H2176" i="12"/>
  <c r="B2176" i="12"/>
  <c r="D2176" i="12" s="1"/>
  <c r="A2176" i="12"/>
  <c r="F2176" i="12" s="1"/>
  <c r="I2175" i="12"/>
  <c r="H2175" i="12"/>
  <c r="B2175" i="12"/>
  <c r="D2175" i="12" s="1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D2173" i="12" s="1"/>
  <c r="A2173" i="12"/>
  <c r="F2173" i="12" s="1"/>
  <c r="I2172" i="12"/>
  <c r="H2172" i="12"/>
  <c r="B2172" i="12"/>
  <c r="D2172" i="12" s="1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D2169" i="12" s="1"/>
  <c r="A2169" i="12"/>
  <c r="F2169" i="12" s="1"/>
  <c r="I2168" i="12"/>
  <c r="H2168" i="12"/>
  <c r="B2168" i="12"/>
  <c r="D2168" i="12" s="1"/>
  <c r="A2168" i="12"/>
  <c r="F2168" i="12" s="1"/>
  <c r="I2167" i="12"/>
  <c r="H2167" i="12"/>
  <c r="B2167" i="12"/>
  <c r="D2167" i="12" s="1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D2165" i="12" s="1"/>
  <c r="A2165" i="12"/>
  <c r="F2165" i="12" s="1"/>
  <c r="I2164" i="12"/>
  <c r="H2164" i="12"/>
  <c r="B2164" i="12"/>
  <c r="D2164" i="12" s="1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D2161" i="12" s="1"/>
  <c r="A2161" i="12"/>
  <c r="F2161" i="12" s="1"/>
  <c r="I2160" i="12"/>
  <c r="H2160" i="12"/>
  <c r="B2160" i="12"/>
  <c r="E2160" i="12" s="1"/>
  <c r="A2160" i="12"/>
  <c r="F2160" i="12" s="1"/>
  <c r="I2159" i="12"/>
  <c r="H2159" i="12"/>
  <c r="B2159" i="12"/>
  <c r="D2159" i="12" s="1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D2157" i="12" s="1"/>
  <c r="A2157" i="12"/>
  <c r="F2157" i="12" s="1"/>
  <c r="I2156" i="12"/>
  <c r="H2156" i="12"/>
  <c r="B2156" i="12"/>
  <c r="A2156" i="12"/>
  <c r="F2156" i="12" s="1"/>
  <c r="I2155" i="12"/>
  <c r="H2155" i="12"/>
  <c r="B2155" i="12"/>
  <c r="C2155" i="12" s="1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D2153" i="12" s="1"/>
  <c r="A2153" i="12"/>
  <c r="F2153" i="12" s="1"/>
  <c r="I2152" i="12"/>
  <c r="H2152" i="12"/>
  <c r="B2152" i="12"/>
  <c r="D2152" i="12" s="1"/>
  <c r="A2152" i="12"/>
  <c r="F2152" i="12" s="1"/>
  <c r="I2151" i="12"/>
  <c r="H2151" i="12"/>
  <c r="B2151" i="12"/>
  <c r="D2151" i="12" s="1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D2149" i="12" s="1"/>
  <c r="A2149" i="12"/>
  <c r="F2149" i="12" s="1"/>
  <c r="I2148" i="12"/>
  <c r="H2148" i="12"/>
  <c r="B2148" i="12"/>
  <c r="A2148" i="12"/>
  <c r="F2148" i="12" s="1"/>
  <c r="I2147" i="12"/>
  <c r="H2147" i="12"/>
  <c r="B2147" i="12"/>
  <c r="C2147" i="12" s="1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D2145" i="12" s="1"/>
  <c r="A2145" i="12"/>
  <c r="F2145" i="12" s="1"/>
  <c r="I2144" i="12"/>
  <c r="H2144" i="12"/>
  <c r="B2144" i="12"/>
  <c r="D2144" i="12" s="1"/>
  <c r="A2144" i="12"/>
  <c r="F2144" i="12" s="1"/>
  <c r="I2143" i="12"/>
  <c r="H2143" i="12"/>
  <c r="B2143" i="12"/>
  <c r="D2143" i="12" s="1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D2141" i="12" s="1"/>
  <c r="A2141" i="12"/>
  <c r="F2141" i="12" s="1"/>
  <c r="I2140" i="12"/>
  <c r="H2140" i="12"/>
  <c r="B2140" i="12"/>
  <c r="A2140" i="12"/>
  <c r="F2140" i="12" s="1"/>
  <c r="I2139" i="12"/>
  <c r="H2139" i="12"/>
  <c r="B2139" i="12"/>
  <c r="D2139" i="12" s="1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D2137" i="12" s="1"/>
  <c r="A2137" i="12"/>
  <c r="F2137" i="12" s="1"/>
  <c r="I2136" i="12"/>
  <c r="H2136" i="12"/>
  <c r="B2136" i="12"/>
  <c r="D2136" i="12" s="1"/>
  <c r="A2136" i="12"/>
  <c r="F2136" i="12" s="1"/>
  <c r="I2135" i="12"/>
  <c r="H2135" i="12"/>
  <c r="B2135" i="12"/>
  <c r="D2135" i="12" s="1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D2133" i="12" s="1"/>
  <c r="A2133" i="12"/>
  <c r="F2133" i="12" s="1"/>
  <c r="I2132" i="12"/>
  <c r="H2132" i="12"/>
  <c r="B2132" i="12"/>
  <c r="A2132" i="12"/>
  <c r="F2132" i="12" s="1"/>
  <c r="I2131" i="12"/>
  <c r="H2131" i="12"/>
  <c r="C2131" i="12"/>
  <c r="B2131" i="12"/>
  <c r="D2131" i="12" s="1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D2129" i="12" s="1"/>
  <c r="A2129" i="12"/>
  <c r="F2129" i="12" s="1"/>
  <c r="I2128" i="12"/>
  <c r="H2128" i="12"/>
  <c r="B2128" i="12"/>
  <c r="A2128" i="12"/>
  <c r="F2128" i="12" s="1"/>
  <c r="I2127" i="12"/>
  <c r="H2127" i="12"/>
  <c r="B2127" i="12"/>
  <c r="C2127" i="12" s="1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D2125" i="12" s="1"/>
  <c r="A2125" i="12"/>
  <c r="F2125" i="12" s="1"/>
  <c r="I2124" i="12"/>
  <c r="H2124" i="12"/>
  <c r="B2124" i="12"/>
  <c r="D2124" i="12" s="1"/>
  <c r="A2124" i="12"/>
  <c r="F2124" i="12" s="1"/>
  <c r="I2123" i="12"/>
  <c r="H2123" i="12"/>
  <c r="B2123" i="12"/>
  <c r="C2123" i="12" s="1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D2121" i="12" s="1"/>
  <c r="A2121" i="12"/>
  <c r="F2121" i="12" s="1"/>
  <c r="I2120" i="12"/>
  <c r="H2120" i="12"/>
  <c r="B2120" i="12"/>
  <c r="D2120" i="12" s="1"/>
  <c r="A2120" i="12"/>
  <c r="F2120" i="12" s="1"/>
  <c r="I2119" i="12"/>
  <c r="H2119" i="12"/>
  <c r="B2119" i="12"/>
  <c r="C2119" i="12" s="1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D2117" i="12" s="1"/>
  <c r="A2117" i="12"/>
  <c r="F2117" i="12" s="1"/>
  <c r="I2116" i="12"/>
  <c r="H2116" i="12"/>
  <c r="B2116" i="12"/>
  <c r="D2116" i="12" s="1"/>
  <c r="A2116" i="12"/>
  <c r="F2116" i="12" s="1"/>
  <c r="I2115" i="12"/>
  <c r="H2115" i="12"/>
  <c r="B2115" i="12"/>
  <c r="C2115" i="12" s="1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D2113" i="12" s="1"/>
  <c r="A2113" i="12"/>
  <c r="F2113" i="12" s="1"/>
  <c r="I2112" i="12"/>
  <c r="H2112" i="12"/>
  <c r="B2112" i="12"/>
  <c r="D2112" i="12" s="1"/>
  <c r="A2112" i="12"/>
  <c r="F2112" i="12" s="1"/>
  <c r="I2111" i="12"/>
  <c r="H2111" i="12"/>
  <c r="B2111" i="12"/>
  <c r="C2111" i="12" s="1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D2109" i="12" s="1"/>
  <c r="A2109" i="12"/>
  <c r="F2109" i="12" s="1"/>
  <c r="I2108" i="12"/>
  <c r="H2108" i="12"/>
  <c r="B2108" i="12"/>
  <c r="D2108" i="12" s="1"/>
  <c r="A2108" i="12"/>
  <c r="F2108" i="12" s="1"/>
  <c r="I2107" i="12"/>
  <c r="H2107" i="12"/>
  <c r="B2107" i="12"/>
  <c r="C2107" i="12" s="1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D2105" i="12" s="1"/>
  <c r="A2105" i="12"/>
  <c r="I2104" i="12"/>
  <c r="H2104" i="12"/>
  <c r="B2104" i="12"/>
  <c r="D2104" i="12" s="1"/>
  <c r="A2104" i="12"/>
  <c r="I2103" i="12"/>
  <c r="H2103" i="12"/>
  <c r="B2103" i="12"/>
  <c r="C2103" i="12" s="1"/>
  <c r="A2103" i="12"/>
  <c r="F2103" i="12" s="1"/>
  <c r="I2102" i="12"/>
  <c r="H2102" i="12"/>
  <c r="B2102" i="12"/>
  <c r="A2102" i="12"/>
  <c r="F2102" i="12" s="1"/>
  <c r="I2101" i="12"/>
  <c r="H2101" i="12"/>
  <c r="B2101" i="12"/>
  <c r="D2101" i="12" s="1"/>
  <c r="A2101" i="12"/>
  <c r="F2101" i="12" s="1"/>
  <c r="M2101" i="12" s="1"/>
  <c r="I2100" i="12"/>
  <c r="H2100" i="12"/>
  <c r="B2100" i="12"/>
  <c r="D2100" i="12" s="1"/>
  <c r="A2100" i="12"/>
  <c r="F2100" i="12" s="1"/>
  <c r="I2099" i="12"/>
  <c r="H2099" i="12"/>
  <c r="B2099" i="12"/>
  <c r="D2099" i="12" s="1"/>
  <c r="A2099" i="12"/>
  <c r="I2098" i="12"/>
  <c r="H2098" i="12"/>
  <c r="B2098" i="12"/>
  <c r="A2098" i="12"/>
  <c r="F2098" i="12" s="1"/>
  <c r="I2097" i="12"/>
  <c r="H2097" i="12"/>
  <c r="B2097" i="12"/>
  <c r="D2097" i="12" s="1"/>
  <c r="A2097" i="12"/>
  <c r="I2096" i="12"/>
  <c r="H2096" i="12"/>
  <c r="B2096" i="12"/>
  <c r="D2096" i="12" s="1"/>
  <c r="A2096" i="12"/>
  <c r="F2096" i="12" s="1"/>
  <c r="I2095" i="12"/>
  <c r="H2095" i="12"/>
  <c r="B2095" i="12"/>
  <c r="D2095" i="12" s="1"/>
  <c r="A2095" i="12"/>
  <c r="F2095" i="12" s="1"/>
  <c r="I2094" i="12"/>
  <c r="H2094" i="12"/>
  <c r="B2094" i="12"/>
  <c r="A2094" i="12"/>
  <c r="F2094" i="12" s="1"/>
  <c r="I2093" i="12"/>
  <c r="H2093" i="12"/>
  <c r="B2093" i="12"/>
  <c r="D2093" i="12" s="1"/>
  <c r="A2093" i="12"/>
  <c r="I2092" i="12"/>
  <c r="H2092" i="12"/>
  <c r="B2092" i="12"/>
  <c r="D2092" i="12" s="1"/>
  <c r="A2092" i="12"/>
  <c r="F2092" i="12" s="1"/>
  <c r="I2091" i="12"/>
  <c r="H2091" i="12"/>
  <c r="B2091" i="12"/>
  <c r="D2091" i="12" s="1"/>
  <c r="A2091" i="12"/>
  <c r="I2090" i="12"/>
  <c r="H2090" i="12"/>
  <c r="B2090" i="12"/>
  <c r="A2090" i="12"/>
  <c r="F2090" i="12" s="1"/>
  <c r="I2089" i="12"/>
  <c r="H2089" i="12"/>
  <c r="B2089" i="12"/>
  <c r="D2089" i="12" s="1"/>
  <c r="A2089" i="12"/>
  <c r="F2089" i="12" s="1"/>
  <c r="M2089" i="12" s="1"/>
  <c r="I2088" i="12"/>
  <c r="H2088" i="12"/>
  <c r="B2088" i="12"/>
  <c r="D2088" i="12" s="1"/>
  <c r="A2088" i="12"/>
  <c r="I2087" i="12"/>
  <c r="H2087" i="12"/>
  <c r="B2087" i="12"/>
  <c r="D2087" i="12" s="1"/>
  <c r="A2087" i="12"/>
  <c r="F2087" i="12" s="1"/>
  <c r="I2086" i="12"/>
  <c r="H2086" i="12"/>
  <c r="B2086" i="12"/>
  <c r="A2086" i="12"/>
  <c r="F2086" i="12" s="1"/>
  <c r="I2085" i="12"/>
  <c r="H2085" i="12"/>
  <c r="B2085" i="12"/>
  <c r="D2085" i="12" s="1"/>
  <c r="A2085" i="12"/>
  <c r="I2084" i="12"/>
  <c r="H2084" i="12"/>
  <c r="B2084" i="12"/>
  <c r="D2084" i="12" s="1"/>
  <c r="A2084" i="12"/>
  <c r="F2084" i="12" s="1"/>
  <c r="I2083" i="12"/>
  <c r="H2083" i="12"/>
  <c r="B2083" i="12"/>
  <c r="D2083" i="12" s="1"/>
  <c r="A2083" i="12"/>
  <c r="I2082" i="12"/>
  <c r="H2082" i="12"/>
  <c r="B2082" i="12"/>
  <c r="A2082" i="12"/>
  <c r="F2082" i="12" s="1"/>
  <c r="J2082" i="12" s="1"/>
  <c r="I2081" i="12"/>
  <c r="H2081" i="12"/>
  <c r="B2081" i="12"/>
  <c r="D2081" i="12" s="1"/>
  <c r="A2081" i="12"/>
  <c r="I2080" i="12"/>
  <c r="H2080" i="12"/>
  <c r="B2080" i="12"/>
  <c r="D2080" i="12" s="1"/>
  <c r="A2080" i="12"/>
  <c r="F2080" i="12" s="1"/>
  <c r="I2079" i="12"/>
  <c r="H2079" i="12"/>
  <c r="B2079" i="12"/>
  <c r="D2079" i="12" s="1"/>
  <c r="A2079" i="12"/>
  <c r="F2079" i="12" s="1"/>
  <c r="I2078" i="12"/>
  <c r="H2078" i="12"/>
  <c r="B2078" i="12"/>
  <c r="A2078" i="12"/>
  <c r="F2078" i="12" s="1"/>
  <c r="I2077" i="12"/>
  <c r="H2077" i="12"/>
  <c r="B2077" i="12"/>
  <c r="D2077" i="12" s="1"/>
  <c r="A2077" i="12"/>
  <c r="F2077" i="12" s="1"/>
  <c r="M2077" i="12" s="1"/>
  <c r="I2076" i="12"/>
  <c r="H2076" i="12"/>
  <c r="B2076" i="12"/>
  <c r="D2076" i="12" s="1"/>
  <c r="A2076" i="12"/>
  <c r="F2076" i="12" s="1"/>
  <c r="I2075" i="12"/>
  <c r="H2075" i="12"/>
  <c r="B2075" i="12"/>
  <c r="C2075" i="12" s="1"/>
  <c r="A2075" i="12"/>
  <c r="I2074" i="12"/>
  <c r="H2074" i="12"/>
  <c r="B2074" i="12"/>
  <c r="A2074" i="12"/>
  <c r="F2074" i="12" s="1"/>
  <c r="I2073" i="12"/>
  <c r="H2073" i="12"/>
  <c r="B2073" i="12"/>
  <c r="D2073" i="12" s="1"/>
  <c r="A2073" i="12"/>
  <c r="I2072" i="12"/>
  <c r="H2072" i="12"/>
  <c r="B2072" i="12"/>
  <c r="D2072" i="12" s="1"/>
  <c r="A2072" i="12"/>
  <c r="I2071" i="12"/>
  <c r="H2071" i="12"/>
  <c r="B2071" i="12"/>
  <c r="C2071" i="12" s="1"/>
  <c r="A2071" i="12"/>
  <c r="F2071" i="12" s="1"/>
  <c r="I2070" i="12"/>
  <c r="H2070" i="12"/>
  <c r="B2070" i="12"/>
  <c r="A2070" i="12"/>
  <c r="F2070" i="12" s="1"/>
  <c r="I2069" i="12"/>
  <c r="H2069" i="12"/>
  <c r="B2069" i="12"/>
  <c r="D2069" i="12" s="1"/>
  <c r="A2069" i="12"/>
  <c r="I2068" i="12"/>
  <c r="H2068" i="12"/>
  <c r="B2068" i="12"/>
  <c r="D2068" i="12" s="1"/>
  <c r="A2068" i="12"/>
  <c r="F2068" i="12" s="1"/>
  <c r="I2067" i="12"/>
  <c r="H2067" i="12"/>
  <c r="B2067" i="12"/>
  <c r="D2067" i="12" s="1"/>
  <c r="A2067" i="12"/>
  <c r="I2066" i="12"/>
  <c r="H2066" i="12"/>
  <c r="B2066" i="12"/>
  <c r="A2066" i="12"/>
  <c r="F2066" i="12" s="1"/>
  <c r="I2065" i="12"/>
  <c r="H2065" i="12"/>
  <c r="B2065" i="12"/>
  <c r="D2065" i="12" s="1"/>
  <c r="A2065" i="12"/>
  <c r="I2064" i="12"/>
  <c r="H2064" i="12"/>
  <c r="B2064" i="12"/>
  <c r="D2064" i="12" s="1"/>
  <c r="A2064" i="12"/>
  <c r="F2064" i="12" s="1"/>
  <c r="I2063" i="12"/>
  <c r="H2063" i="12"/>
  <c r="B2063" i="12"/>
  <c r="D2063" i="12" s="1"/>
  <c r="A2063" i="12"/>
  <c r="F2063" i="12" s="1"/>
  <c r="I2062" i="12"/>
  <c r="H2062" i="12"/>
  <c r="B2062" i="12"/>
  <c r="A2062" i="12"/>
  <c r="F2062" i="12" s="1"/>
  <c r="I2061" i="12"/>
  <c r="H2061" i="12"/>
  <c r="B2061" i="12"/>
  <c r="D2061" i="12" s="1"/>
  <c r="A2061" i="12"/>
  <c r="I2060" i="12"/>
  <c r="H2060" i="12"/>
  <c r="B2060" i="12"/>
  <c r="D2060" i="12" s="1"/>
  <c r="A2060" i="12"/>
  <c r="I2059" i="12"/>
  <c r="H2059" i="12"/>
  <c r="B2059" i="12"/>
  <c r="D2059" i="12" s="1"/>
  <c r="A2059" i="12"/>
  <c r="I2058" i="12"/>
  <c r="H2058" i="12"/>
  <c r="B2058" i="12"/>
  <c r="A2058" i="12"/>
  <c r="F2058" i="12" s="1"/>
  <c r="I2057" i="12"/>
  <c r="H2057" i="12"/>
  <c r="B2057" i="12"/>
  <c r="D2057" i="12" s="1"/>
  <c r="A2057" i="12"/>
  <c r="I2056" i="12"/>
  <c r="H2056" i="12"/>
  <c r="B2056" i="12"/>
  <c r="D2056" i="12" s="1"/>
  <c r="A2056" i="12"/>
  <c r="I2055" i="12"/>
  <c r="H2055" i="12"/>
  <c r="B2055" i="12"/>
  <c r="D2055" i="12" s="1"/>
  <c r="A2055" i="12"/>
  <c r="F2055" i="12" s="1"/>
  <c r="I2054" i="12"/>
  <c r="H2054" i="12"/>
  <c r="B2054" i="12"/>
  <c r="A2054" i="12"/>
  <c r="F2054" i="12" s="1"/>
  <c r="I2053" i="12"/>
  <c r="H2053" i="12"/>
  <c r="B2053" i="12"/>
  <c r="D2053" i="12" s="1"/>
  <c r="A2053" i="12"/>
  <c r="I2052" i="12"/>
  <c r="H2052" i="12"/>
  <c r="B2052" i="12"/>
  <c r="D2052" i="12" s="1"/>
  <c r="A2052" i="12"/>
  <c r="F2052" i="12" s="1"/>
  <c r="I2051" i="12"/>
  <c r="H2051" i="12"/>
  <c r="B2051" i="12"/>
  <c r="D2051" i="12" s="1"/>
  <c r="A2051" i="12"/>
  <c r="I2050" i="12"/>
  <c r="H2050" i="12"/>
  <c r="B2050" i="12"/>
  <c r="A2050" i="12"/>
  <c r="F2050" i="12" s="1"/>
  <c r="I2049" i="12"/>
  <c r="H2049" i="12"/>
  <c r="B2049" i="12"/>
  <c r="D2049" i="12" s="1"/>
  <c r="A2049" i="12"/>
  <c r="F2049" i="12" s="1"/>
  <c r="M2049" i="12" s="1"/>
  <c r="I2048" i="12"/>
  <c r="H2048" i="12"/>
  <c r="B2048" i="12"/>
  <c r="D2048" i="12" s="1"/>
  <c r="A2048" i="12"/>
  <c r="F2048" i="12" s="1"/>
  <c r="I2047" i="12"/>
  <c r="H2047" i="12"/>
  <c r="B2047" i="12"/>
  <c r="C2047" i="12" s="1"/>
  <c r="A2047" i="12"/>
  <c r="F2047" i="12" s="1"/>
  <c r="I2046" i="12"/>
  <c r="H2046" i="12"/>
  <c r="B2046" i="12"/>
  <c r="A2046" i="12"/>
  <c r="F2046" i="12" s="1"/>
  <c r="I2045" i="12"/>
  <c r="H2045" i="12"/>
  <c r="B2045" i="12"/>
  <c r="D2045" i="12" s="1"/>
  <c r="A2045" i="12"/>
  <c r="I2044" i="12"/>
  <c r="H2044" i="12"/>
  <c r="B2044" i="12"/>
  <c r="D2044" i="12" s="1"/>
  <c r="A2044" i="12"/>
  <c r="I2043" i="12"/>
  <c r="H2043" i="12"/>
  <c r="B2043" i="12"/>
  <c r="D2043" i="12" s="1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D2040" i="12" s="1"/>
  <c r="A2040" i="12"/>
  <c r="I2039" i="12"/>
  <c r="H2039" i="12"/>
  <c r="B2039" i="12"/>
  <c r="D2039" i="12" s="1"/>
  <c r="A2039" i="12"/>
  <c r="I2038" i="12"/>
  <c r="H2038" i="12"/>
  <c r="B2038" i="12"/>
  <c r="C2038" i="12" s="1"/>
  <c r="A2038" i="12"/>
  <c r="F2038" i="12" s="1"/>
  <c r="K2038" i="12" s="1"/>
  <c r="I2037" i="12"/>
  <c r="H2037" i="12"/>
  <c r="B2037" i="12"/>
  <c r="A2037" i="12"/>
  <c r="F2037" i="12" s="1"/>
  <c r="J2037" i="12" s="1"/>
  <c r="I2036" i="12"/>
  <c r="H2036" i="12"/>
  <c r="B2036" i="12"/>
  <c r="D2036" i="12" s="1"/>
  <c r="A2036" i="12"/>
  <c r="F2036" i="12" s="1"/>
  <c r="I2035" i="12"/>
  <c r="H2035" i="12"/>
  <c r="B2035" i="12"/>
  <c r="D2035" i="12" s="1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D2032" i="12" s="1"/>
  <c r="A2032" i="12"/>
  <c r="I2031" i="12"/>
  <c r="H2031" i="12"/>
  <c r="B2031" i="12"/>
  <c r="D2031" i="12" s="1"/>
  <c r="A2031" i="12"/>
  <c r="I2030" i="12"/>
  <c r="H2030" i="12"/>
  <c r="B2030" i="12"/>
  <c r="C2030" i="12" s="1"/>
  <c r="A2030" i="12"/>
  <c r="F2030" i="12" s="1"/>
  <c r="I2029" i="12"/>
  <c r="H2029" i="12"/>
  <c r="B2029" i="12"/>
  <c r="A2029" i="12"/>
  <c r="F2029" i="12" s="1"/>
  <c r="I2028" i="12"/>
  <c r="H2028" i="12"/>
  <c r="B2028" i="12"/>
  <c r="D2028" i="12" s="1"/>
  <c r="A2028" i="12"/>
  <c r="F2028" i="12" s="1"/>
  <c r="M2028" i="12" s="1"/>
  <c r="I2027" i="12"/>
  <c r="H2027" i="12"/>
  <c r="B2027" i="12"/>
  <c r="D2027" i="12" s="1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D2024" i="12" s="1"/>
  <c r="A2024" i="12"/>
  <c r="I2023" i="12"/>
  <c r="H2023" i="12"/>
  <c r="B2023" i="12"/>
  <c r="A2023" i="12"/>
  <c r="F2023" i="12" s="1"/>
  <c r="I2022" i="12"/>
  <c r="H2022" i="12"/>
  <c r="B2022" i="12"/>
  <c r="C2022" i="12" s="1"/>
  <c r="A2022" i="12"/>
  <c r="F2022" i="12" s="1"/>
  <c r="I2021" i="12"/>
  <c r="H2021" i="12"/>
  <c r="B2021" i="12"/>
  <c r="A2021" i="12"/>
  <c r="F2021" i="12" s="1"/>
  <c r="I2020" i="12"/>
  <c r="H2020" i="12"/>
  <c r="B2020" i="12"/>
  <c r="D2020" i="12" s="1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D2016" i="12" s="1"/>
  <c r="A2016" i="12"/>
  <c r="I2015" i="12"/>
  <c r="H2015" i="12"/>
  <c r="B2015" i="12"/>
  <c r="C2015" i="12" s="1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J2013" i="12" s="1"/>
  <c r="I2012" i="12"/>
  <c r="H2012" i="12"/>
  <c r="B2012" i="12"/>
  <c r="D2012" i="12" s="1"/>
  <c r="A2012" i="12"/>
  <c r="I2011" i="12"/>
  <c r="H2011" i="12"/>
  <c r="B2011" i="12"/>
  <c r="D2011" i="12" s="1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D2008" i="12" s="1"/>
  <c r="A2008" i="12"/>
  <c r="I2007" i="12"/>
  <c r="H2007" i="12"/>
  <c r="B2007" i="12"/>
  <c r="D2007" i="12" s="1"/>
  <c r="A2007" i="12"/>
  <c r="I2006" i="12"/>
  <c r="H2006" i="12"/>
  <c r="B2006" i="12"/>
  <c r="C2006" i="12" s="1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D2003" i="12" s="1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D2000" i="12" s="1"/>
  <c r="A2000" i="12"/>
  <c r="I1999" i="12"/>
  <c r="H1999" i="12"/>
  <c r="B1999" i="12"/>
  <c r="D1999" i="12" s="1"/>
  <c r="A1999" i="12"/>
  <c r="I1998" i="12"/>
  <c r="H1998" i="12"/>
  <c r="B1998" i="12"/>
  <c r="C1998" i="12" s="1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C1995" i="12" s="1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D1992" i="12" s="1"/>
  <c r="A1992" i="12"/>
  <c r="I1991" i="12"/>
  <c r="H1991" i="12"/>
  <c r="B1991" i="12"/>
  <c r="D1991" i="12" s="1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J1989" i="12" s="1"/>
  <c r="I1988" i="12"/>
  <c r="H1988" i="12"/>
  <c r="B1988" i="12"/>
  <c r="A1988" i="12"/>
  <c r="F1988" i="12" s="1"/>
  <c r="M1988" i="12" s="1"/>
  <c r="I1987" i="12"/>
  <c r="H1987" i="12"/>
  <c r="B1987" i="12"/>
  <c r="D1987" i="12" s="1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D1984" i="12" s="1"/>
  <c r="A1984" i="12"/>
  <c r="I1983" i="12"/>
  <c r="H1983" i="12"/>
  <c r="B1983" i="12"/>
  <c r="D1983" i="12" s="1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J1981" i="12" s="1"/>
  <c r="I1980" i="12"/>
  <c r="H1980" i="12"/>
  <c r="B1980" i="12"/>
  <c r="A1980" i="12"/>
  <c r="F1980" i="12" s="1"/>
  <c r="M1980" i="12" s="1"/>
  <c r="I1979" i="12"/>
  <c r="H1979" i="12"/>
  <c r="B1979" i="12"/>
  <c r="D1979" i="12" s="1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D1976" i="12" s="1"/>
  <c r="A1976" i="12"/>
  <c r="I1975" i="12"/>
  <c r="H1975" i="12"/>
  <c r="B1975" i="12"/>
  <c r="D1975" i="12" s="1"/>
  <c r="A1975" i="12"/>
  <c r="I1974" i="12"/>
  <c r="H1974" i="12"/>
  <c r="B1974" i="12"/>
  <c r="C1974" i="12" s="1"/>
  <c r="A1974" i="12"/>
  <c r="F1974" i="12" s="1"/>
  <c r="I1973" i="12"/>
  <c r="H1973" i="12"/>
  <c r="B1973" i="12"/>
  <c r="C1973" i="12" s="1"/>
  <c r="A1973" i="12"/>
  <c r="F1973" i="12" s="1"/>
  <c r="I1972" i="12"/>
  <c r="H1972" i="12"/>
  <c r="B1972" i="12"/>
  <c r="A1972" i="12"/>
  <c r="F1972" i="12" s="1"/>
  <c r="I1971" i="12"/>
  <c r="H1971" i="12"/>
  <c r="B1971" i="12"/>
  <c r="C1971" i="12" s="1"/>
  <c r="A1971" i="12"/>
  <c r="I1970" i="12"/>
  <c r="H1970" i="12"/>
  <c r="B1970" i="12"/>
  <c r="D1970" i="12" s="1"/>
  <c r="A1970" i="12"/>
  <c r="F1970" i="12" s="1"/>
  <c r="M1970" i="12" s="1"/>
  <c r="I1969" i="12"/>
  <c r="H1969" i="12"/>
  <c r="B1969" i="12"/>
  <c r="D1969" i="12" s="1"/>
  <c r="A1969" i="12"/>
  <c r="I1968" i="12"/>
  <c r="H1968" i="12"/>
  <c r="B1968" i="12"/>
  <c r="D1968" i="12" s="1"/>
  <c r="A1968" i="12"/>
  <c r="F1968" i="12" s="1"/>
  <c r="I1967" i="12"/>
  <c r="H1967" i="12"/>
  <c r="B1967" i="12"/>
  <c r="D1967" i="12" s="1"/>
  <c r="A1967" i="12"/>
  <c r="F1967" i="12" s="1"/>
  <c r="M1967" i="12" s="1"/>
  <c r="I1966" i="12"/>
  <c r="H1966" i="12"/>
  <c r="B1966" i="12"/>
  <c r="E1966" i="12" s="1"/>
  <c r="A1966" i="12"/>
  <c r="F1966" i="12" s="1"/>
  <c r="K1966" i="12" s="1"/>
  <c r="I1965" i="12"/>
  <c r="H1965" i="12"/>
  <c r="B1965" i="12"/>
  <c r="D1965" i="12" s="1"/>
  <c r="A1965" i="12"/>
  <c r="F1965" i="12" s="1"/>
  <c r="I1964" i="12"/>
  <c r="H1964" i="12"/>
  <c r="B1964" i="12"/>
  <c r="A1964" i="12"/>
  <c r="I1963" i="12"/>
  <c r="H1963" i="12"/>
  <c r="B1963" i="12"/>
  <c r="C1963" i="12" s="1"/>
  <c r="A1963" i="12"/>
  <c r="I1962" i="12"/>
  <c r="H1962" i="12"/>
  <c r="B1962" i="12"/>
  <c r="C1962" i="12" s="1"/>
  <c r="A1962" i="12"/>
  <c r="F1962" i="12" s="1"/>
  <c r="J1962" i="12" s="1"/>
  <c r="I1961" i="12"/>
  <c r="H1961" i="12"/>
  <c r="B1961" i="12"/>
  <c r="A1961" i="12"/>
  <c r="F1961" i="12" s="1"/>
  <c r="I1960" i="12"/>
  <c r="H1960" i="12"/>
  <c r="B1960" i="12"/>
  <c r="D1960" i="12" s="1"/>
  <c r="A1960" i="12"/>
  <c r="F1960" i="12" s="1"/>
  <c r="I1959" i="12"/>
  <c r="H1959" i="12"/>
  <c r="B1959" i="12"/>
  <c r="C1959" i="12" s="1"/>
  <c r="A1959" i="12"/>
  <c r="F1959" i="12" s="1"/>
  <c r="K1959" i="12" s="1"/>
  <c r="I1958" i="12"/>
  <c r="H1958" i="12"/>
  <c r="B1958" i="12"/>
  <c r="D1958" i="12" s="1"/>
  <c r="A1958" i="12"/>
  <c r="F1958" i="12" s="1"/>
  <c r="M1958" i="12" s="1"/>
  <c r="I1957" i="12"/>
  <c r="H1957" i="12"/>
  <c r="B1957" i="12"/>
  <c r="D1957" i="12" s="1"/>
  <c r="A1957" i="12"/>
  <c r="F1957" i="12" s="1"/>
  <c r="I1956" i="12"/>
  <c r="H1956" i="12"/>
  <c r="B1956" i="12"/>
  <c r="A1956" i="12"/>
  <c r="F1956" i="12" s="1"/>
  <c r="I1955" i="12"/>
  <c r="H1955" i="12"/>
  <c r="B1955" i="12"/>
  <c r="D1955" i="12" s="1"/>
  <c r="A1955" i="12"/>
  <c r="I1954" i="12"/>
  <c r="H1954" i="12"/>
  <c r="B1954" i="12"/>
  <c r="C1954" i="12" s="1"/>
  <c r="A1954" i="12"/>
  <c r="F1954" i="12" s="1"/>
  <c r="J1954" i="12" s="1"/>
  <c r="I1953" i="12"/>
  <c r="H1953" i="12"/>
  <c r="B1953" i="12"/>
  <c r="A1953" i="12"/>
  <c r="I1952" i="12"/>
  <c r="H1952" i="12"/>
  <c r="B1952" i="12"/>
  <c r="D1952" i="12" s="1"/>
  <c r="A1952" i="12"/>
  <c r="F1952" i="12" s="1"/>
  <c r="I1951" i="12"/>
  <c r="H1951" i="12"/>
  <c r="B1951" i="12"/>
  <c r="C1951" i="12" s="1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D1949" i="12" s="1"/>
  <c r="A1949" i="12"/>
  <c r="F1949" i="12" s="1"/>
  <c r="J1949" i="12" s="1"/>
  <c r="I1948" i="12"/>
  <c r="H1948" i="12"/>
  <c r="B1948" i="12"/>
  <c r="A1948" i="12"/>
  <c r="F1948" i="12" s="1"/>
  <c r="I1947" i="12"/>
  <c r="H1947" i="12"/>
  <c r="B1947" i="12"/>
  <c r="D1947" i="12" s="1"/>
  <c r="A1947" i="12"/>
  <c r="I1946" i="12"/>
  <c r="H1946" i="12"/>
  <c r="B1946" i="12"/>
  <c r="C1946" i="12" s="1"/>
  <c r="A1946" i="12"/>
  <c r="F1946" i="12" s="1"/>
  <c r="I1945" i="12"/>
  <c r="H1945" i="12"/>
  <c r="B1945" i="12"/>
  <c r="A1945" i="12"/>
  <c r="F1945" i="12" s="1"/>
  <c r="I1944" i="12"/>
  <c r="H1944" i="12"/>
  <c r="B1944" i="12"/>
  <c r="D1944" i="12" s="1"/>
  <c r="A1944" i="12"/>
  <c r="F1944" i="12" s="1"/>
  <c r="I1943" i="12"/>
  <c r="H1943" i="12"/>
  <c r="B1943" i="12"/>
  <c r="D1943" i="12" s="1"/>
  <c r="A1943" i="12"/>
  <c r="I1942" i="12"/>
  <c r="H1942" i="12"/>
  <c r="B1942" i="12"/>
  <c r="A1942" i="12"/>
  <c r="F1942" i="12" s="1"/>
  <c r="N1942" i="12" s="1"/>
  <c r="I1941" i="12"/>
  <c r="H1941" i="12"/>
  <c r="B1941" i="12"/>
  <c r="D1941" i="12" s="1"/>
  <c r="A1941" i="12"/>
  <c r="F1941" i="12" s="1"/>
  <c r="I1940" i="12"/>
  <c r="H1940" i="12"/>
  <c r="B1940" i="12"/>
  <c r="A1940" i="12"/>
  <c r="I1939" i="12"/>
  <c r="H1939" i="12"/>
  <c r="B1939" i="12"/>
  <c r="D1939" i="12" s="1"/>
  <c r="A1939" i="12"/>
  <c r="I1938" i="12"/>
  <c r="H1938" i="12"/>
  <c r="B1938" i="12"/>
  <c r="C1938" i="12" s="1"/>
  <c r="A1938" i="12"/>
  <c r="F1938" i="12" s="1"/>
  <c r="I1937" i="12"/>
  <c r="H1937" i="12"/>
  <c r="B1937" i="12"/>
  <c r="A1937" i="12"/>
  <c r="F1937" i="12" s="1"/>
  <c r="I1936" i="12"/>
  <c r="H1936" i="12"/>
  <c r="B1936" i="12"/>
  <c r="D1936" i="12" s="1"/>
  <c r="A1936" i="12"/>
  <c r="F1936" i="12" s="1"/>
  <c r="I1935" i="12"/>
  <c r="H1935" i="12"/>
  <c r="B1935" i="12"/>
  <c r="C1935" i="12" s="1"/>
  <c r="A1935" i="12"/>
  <c r="F1935" i="12" s="1"/>
  <c r="K1935" i="12" s="1"/>
  <c r="I1934" i="12"/>
  <c r="H1934" i="12"/>
  <c r="B1934" i="12"/>
  <c r="D1934" i="12" s="1"/>
  <c r="A1934" i="12"/>
  <c r="F1934" i="12" s="1"/>
  <c r="K1934" i="12" s="1"/>
  <c r="I1933" i="12"/>
  <c r="H1933" i="12"/>
  <c r="B1933" i="12"/>
  <c r="D1933" i="12" s="1"/>
  <c r="A1933" i="12"/>
  <c r="F1933" i="12" s="1"/>
  <c r="I1932" i="12"/>
  <c r="H1932" i="12"/>
  <c r="B1932" i="12"/>
  <c r="A1932" i="12"/>
  <c r="I1931" i="12"/>
  <c r="H1931" i="12"/>
  <c r="B1931" i="12"/>
  <c r="C1931" i="12" s="1"/>
  <c r="A1931" i="12"/>
  <c r="I1930" i="12"/>
  <c r="H1930" i="12"/>
  <c r="B1930" i="12"/>
  <c r="C1930" i="12" s="1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D1928" i="12" s="1"/>
  <c r="A1928" i="12"/>
  <c r="F1928" i="12" s="1"/>
  <c r="I1927" i="12"/>
  <c r="H1927" i="12"/>
  <c r="B1927" i="12"/>
  <c r="D1927" i="12" s="1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D1925" i="12" s="1"/>
  <c r="A1925" i="12"/>
  <c r="F1925" i="12" s="1"/>
  <c r="I1924" i="12"/>
  <c r="H1924" i="12"/>
  <c r="B1924" i="12"/>
  <c r="A1924" i="12"/>
  <c r="I1923" i="12"/>
  <c r="H1923" i="12"/>
  <c r="B1923" i="12"/>
  <c r="D1923" i="12" s="1"/>
  <c r="A1923" i="12"/>
  <c r="F1923" i="12" s="1"/>
  <c r="I1922" i="12"/>
  <c r="H1922" i="12"/>
  <c r="B1922" i="12"/>
  <c r="D1922" i="12" s="1"/>
  <c r="A1922" i="12"/>
  <c r="F1922" i="12" s="1"/>
  <c r="J1922" i="12" s="1"/>
  <c r="I1921" i="12"/>
  <c r="H1921" i="12"/>
  <c r="B1921" i="12"/>
  <c r="A1921" i="12"/>
  <c r="F1921" i="12" s="1"/>
  <c r="I1920" i="12"/>
  <c r="H1920" i="12"/>
  <c r="B1920" i="12"/>
  <c r="D1920" i="12" s="1"/>
  <c r="A1920" i="12"/>
  <c r="F1920" i="12" s="1"/>
  <c r="I1919" i="12"/>
  <c r="H1919" i="12"/>
  <c r="B1919" i="12"/>
  <c r="C1919" i="12" s="1"/>
  <c r="A1919" i="12"/>
  <c r="I1918" i="12"/>
  <c r="H1918" i="12"/>
  <c r="B1918" i="12"/>
  <c r="D1918" i="12" s="1"/>
  <c r="A1918" i="12"/>
  <c r="F1918" i="12" s="1"/>
  <c r="I1917" i="12"/>
  <c r="H1917" i="12"/>
  <c r="B1917" i="12"/>
  <c r="D1917" i="12" s="1"/>
  <c r="A1917" i="12"/>
  <c r="F1917" i="12" s="1"/>
  <c r="M1917" i="12" s="1"/>
  <c r="I1916" i="12"/>
  <c r="H1916" i="12"/>
  <c r="B1916" i="12"/>
  <c r="A1916" i="12"/>
  <c r="I1915" i="12"/>
  <c r="H1915" i="12"/>
  <c r="B1915" i="12"/>
  <c r="C1915" i="12" s="1"/>
  <c r="A1915" i="12"/>
  <c r="I1914" i="12"/>
  <c r="H1914" i="12"/>
  <c r="B1914" i="12"/>
  <c r="C1914" i="12" s="1"/>
  <c r="A1914" i="12"/>
  <c r="F1914" i="12" s="1"/>
  <c r="J1914" i="12" s="1"/>
  <c r="I1913" i="12"/>
  <c r="H1913" i="12"/>
  <c r="B1913" i="12"/>
  <c r="A1913" i="12"/>
  <c r="I1912" i="12"/>
  <c r="H1912" i="12"/>
  <c r="B1912" i="12"/>
  <c r="D1912" i="12" s="1"/>
  <c r="A1912" i="12"/>
  <c r="F1912" i="12" s="1"/>
  <c r="I1911" i="12"/>
  <c r="H1911" i="12"/>
  <c r="B1911" i="12"/>
  <c r="C1911" i="12" s="1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D1909" i="12" s="1"/>
  <c r="A1909" i="12"/>
  <c r="F1909" i="12" s="1"/>
  <c r="I1908" i="12"/>
  <c r="H1908" i="12"/>
  <c r="B1908" i="12"/>
  <c r="A1908" i="12"/>
  <c r="I1907" i="12"/>
  <c r="H1907" i="12"/>
  <c r="B1907" i="12"/>
  <c r="D1907" i="12" s="1"/>
  <c r="A1907" i="12"/>
  <c r="I1906" i="12"/>
  <c r="H1906" i="12"/>
  <c r="B1906" i="12"/>
  <c r="D1906" i="12" s="1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D1904" i="12" s="1"/>
  <c r="A1904" i="12"/>
  <c r="F1904" i="12" s="1"/>
  <c r="I1903" i="12"/>
  <c r="H1903" i="12"/>
  <c r="B1903" i="12"/>
  <c r="C1903" i="12" s="1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D1899" i="12" s="1"/>
  <c r="A1899" i="12"/>
  <c r="F1899" i="12" s="1"/>
  <c r="I1898" i="12"/>
  <c r="H1898" i="12"/>
  <c r="B1898" i="12"/>
  <c r="C1898" i="12" s="1"/>
  <c r="A1898" i="12"/>
  <c r="F1898" i="12" s="1"/>
  <c r="I1897" i="12"/>
  <c r="H1897" i="12"/>
  <c r="B1897" i="12"/>
  <c r="A1897" i="12"/>
  <c r="I1896" i="12"/>
  <c r="H1896" i="12"/>
  <c r="B1896" i="12"/>
  <c r="D1896" i="12" s="1"/>
  <c r="A1896" i="12"/>
  <c r="F1896" i="12" s="1"/>
  <c r="I1895" i="12"/>
  <c r="H1895" i="12"/>
  <c r="B1895" i="12"/>
  <c r="D1895" i="12" s="1"/>
  <c r="A1895" i="12"/>
  <c r="I1894" i="12"/>
  <c r="H1894" i="12"/>
  <c r="B1894" i="12"/>
  <c r="A1894" i="12"/>
  <c r="F1894" i="12" s="1"/>
  <c r="I1893" i="12"/>
  <c r="H1893" i="12"/>
  <c r="B1893" i="12"/>
  <c r="D1893" i="12" s="1"/>
  <c r="A1893" i="12"/>
  <c r="F1893" i="12" s="1"/>
  <c r="I1892" i="12"/>
  <c r="H1892" i="12"/>
  <c r="B1892" i="12"/>
  <c r="E1892" i="12" s="1"/>
  <c r="A1892" i="12"/>
  <c r="F1892" i="12" s="1"/>
  <c r="I1891" i="12"/>
  <c r="H1891" i="12"/>
  <c r="B1891" i="12"/>
  <c r="C1891" i="12" s="1"/>
  <c r="A1891" i="12"/>
  <c r="I1890" i="12"/>
  <c r="H1890" i="12"/>
  <c r="B1890" i="12"/>
  <c r="C1890" i="12" s="1"/>
  <c r="A1890" i="12"/>
  <c r="F1890" i="12" s="1"/>
  <c r="N1890" i="12" s="1"/>
  <c r="I1889" i="12"/>
  <c r="H1889" i="12"/>
  <c r="B1889" i="12"/>
  <c r="D1889" i="12" s="1"/>
  <c r="A1889" i="12"/>
  <c r="F1889" i="12" s="1"/>
  <c r="I1888" i="12"/>
  <c r="H1888" i="12"/>
  <c r="B1888" i="12"/>
  <c r="A1888" i="12"/>
  <c r="F1888" i="12" s="1"/>
  <c r="I1887" i="12"/>
  <c r="H1887" i="12"/>
  <c r="B1887" i="12"/>
  <c r="C1887" i="12" s="1"/>
  <c r="A1887" i="12"/>
  <c r="I1886" i="12"/>
  <c r="H1886" i="12"/>
  <c r="B1886" i="12"/>
  <c r="D1886" i="12" s="1"/>
  <c r="A1886" i="12"/>
  <c r="F1886" i="12" s="1"/>
  <c r="M1886" i="12" s="1"/>
  <c r="I1885" i="12"/>
  <c r="H1885" i="12"/>
  <c r="B1885" i="12"/>
  <c r="D1885" i="12" s="1"/>
  <c r="A1885" i="12"/>
  <c r="I1884" i="12"/>
  <c r="H1884" i="12"/>
  <c r="B1884" i="12"/>
  <c r="D1884" i="12" s="1"/>
  <c r="A1884" i="12"/>
  <c r="F1884" i="12" s="1"/>
  <c r="I1883" i="12"/>
  <c r="H1883" i="12"/>
  <c r="B1883" i="12"/>
  <c r="C1883" i="12" s="1"/>
  <c r="A1883" i="12"/>
  <c r="I1882" i="12"/>
  <c r="H1882" i="12"/>
  <c r="B1882" i="12"/>
  <c r="D1882" i="12" s="1"/>
  <c r="A1882" i="12"/>
  <c r="F1882" i="12" s="1"/>
  <c r="I1881" i="12"/>
  <c r="H1881" i="12"/>
  <c r="B1881" i="12"/>
  <c r="D1881" i="12" s="1"/>
  <c r="A1881" i="12"/>
  <c r="F1881" i="12" s="1"/>
  <c r="I1880" i="12"/>
  <c r="H1880" i="12"/>
  <c r="B1880" i="12"/>
  <c r="D1880" i="12" s="1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J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D1875" i="12" s="1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D1873" i="12" s="1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D1869" i="12" s="1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D1865" i="12" s="1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D1862" i="12" s="1"/>
  <c r="A1862" i="12"/>
  <c r="F1862" i="12" s="1"/>
  <c r="I1861" i="12"/>
  <c r="H1861" i="12"/>
  <c r="B1861" i="12"/>
  <c r="D1861" i="12" s="1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D1858" i="12" s="1"/>
  <c r="A1858" i="12"/>
  <c r="F1858" i="12" s="1"/>
  <c r="I1857" i="12"/>
  <c r="H1857" i="12"/>
  <c r="B1857" i="12"/>
  <c r="D1857" i="12" s="1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D1854" i="12" s="1"/>
  <c r="A1854" i="12"/>
  <c r="F1854" i="12" s="1"/>
  <c r="I1853" i="12"/>
  <c r="H1853" i="12"/>
  <c r="B1853" i="12"/>
  <c r="D1853" i="12" s="1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D1850" i="12" s="1"/>
  <c r="A1850" i="12"/>
  <c r="F1850" i="12" s="1"/>
  <c r="I1849" i="12"/>
  <c r="H1849" i="12"/>
  <c r="B1849" i="12"/>
  <c r="C1849" i="12" s="1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D1846" i="12" s="1"/>
  <c r="A1846" i="12"/>
  <c r="I1845" i="12"/>
  <c r="H1845" i="12"/>
  <c r="B1845" i="12"/>
  <c r="C1845" i="12" s="1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D1842" i="12" s="1"/>
  <c r="A1842" i="12"/>
  <c r="F1842" i="12" s="1"/>
  <c r="I1841" i="12"/>
  <c r="H1841" i="12"/>
  <c r="D1841" i="12"/>
  <c r="B1841" i="12"/>
  <c r="C1841" i="12" s="1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D1838" i="12" s="1"/>
  <c r="A1838" i="12"/>
  <c r="I1837" i="12"/>
  <c r="H1837" i="12"/>
  <c r="B1837" i="12"/>
  <c r="C1837" i="12" s="1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D1834" i="12" s="1"/>
  <c r="A1834" i="12"/>
  <c r="F1834" i="12" s="1"/>
  <c r="I1833" i="12"/>
  <c r="H1833" i="12"/>
  <c r="B1833" i="12"/>
  <c r="D1833" i="12" s="1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D1829" i="12" s="1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D1826" i="12" s="1"/>
  <c r="A1826" i="12"/>
  <c r="F1826" i="12" s="1"/>
  <c r="I1825" i="12"/>
  <c r="H1825" i="12"/>
  <c r="B1825" i="12"/>
  <c r="D1825" i="12" s="1"/>
  <c r="A1825" i="12"/>
  <c r="I1824" i="12"/>
  <c r="H1824" i="12"/>
  <c r="B1824" i="12"/>
  <c r="A1824" i="12"/>
  <c r="F1824" i="12" s="1"/>
  <c r="J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D1821" i="12" s="1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D1818" i="12" s="1"/>
  <c r="A1818" i="12"/>
  <c r="F1818" i="12" s="1"/>
  <c r="I1817" i="12"/>
  <c r="H1817" i="12"/>
  <c r="B1817" i="12"/>
  <c r="D1817" i="12" s="1"/>
  <c r="A1817" i="12"/>
  <c r="I1816" i="12"/>
  <c r="H1816" i="12"/>
  <c r="B1816" i="12"/>
  <c r="A1816" i="12"/>
  <c r="F1816" i="12" s="1"/>
  <c r="J1816" i="12" s="1"/>
  <c r="I1815" i="12"/>
  <c r="H1815" i="12"/>
  <c r="B1815" i="12"/>
  <c r="A1815" i="12"/>
  <c r="F1815" i="12" s="1"/>
  <c r="I1814" i="12"/>
  <c r="H1814" i="12"/>
  <c r="B1814" i="12"/>
  <c r="D1814" i="12" s="1"/>
  <c r="A1814" i="12"/>
  <c r="F1814" i="12" s="1"/>
  <c r="I1813" i="12"/>
  <c r="H1813" i="12"/>
  <c r="B1813" i="12"/>
  <c r="D1813" i="12" s="1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E1810" i="12" s="1"/>
  <c r="A1810" i="12"/>
  <c r="F1810" i="12" s="1"/>
  <c r="I1809" i="12"/>
  <c r="H1809" i="12"/>
  <c r="B1809" i="12"/>
  <c r="D1809" i="12" s="1"/>
  <c r="A1809" i="12"/>
  <c r="I1808" i="12"/>
  <c r="H1808" i="12"/>
  <c r="B1808" i="12"/>
  <c r="A1808" i="12"/>
  <c r="F1808" i="12" s="1"/>
  <c r="J1808" i="12" s="1"/>
  <c r="I1807" i="12"/>
  <c r="H1807" i="12"/>
  <c r="B1807" i="12"/>
  <c r="A1807" i="12"/>
  <c r="F1807" i="12" s="1"/>
  <c r="I1806" i="12"/>
  <c r="H1806" i="12"/>
  <c r="D1806" i="12"/>
  <c r="B1806" i="12"/>
  <c r="A1806" i="12"/>
  <c r="F1806" i="12" s="1"/>
  <c r="I1805" i="12"/>
  <c r="H1805" i="12"/>
  <c r="B1805" i="12"/>
  <c r="D1805" i="12" s="1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C1801" i="12" s="1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D1798" i="12" s="1"/>
  <c r="A1798" i="12"/>
  <c r="F1798" i="12" s="1"/>
  <c r="I1797" i="12"/>
  <c r="H1797" i="12"/>
  <c r="B1797" i="12"/>
  <c r="D1797" i="12" s="1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D1794" i="12" s="1"/>
  <c r="A1794" i="12"/>
  <c r="F1794" i="12" s="1"/>
  <c r="I1793" i="12"/>
  <c r="H1793" i="12"/>
  <c r="B1793" i="12"/>
  <c r="D1793" i="12" s="1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D1790" i="12" s="1"/>
  <c r="A1790" i="12"/>
  <c r="F1790" i="12" s="1"/>
  <c r="I1789" i="12"/>
  <c r="H1789" i="12"/>
  <c r="B1789" i="12"/>
  <c r="C1789" i="12" s="1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D1786" i="12" s="1"/>
  <c r="A1786" i="12"/>
  <c r="F1786" i="12" s="1"/>
  <c r="I1785" i="12"/>
  <c r="H1785" i="12"/>
  <c r="B1785" i="12"/>
  <c r="D1785" i="12" s="1"/>
  <c r="A1785" i="12"/>
  <c r="I1784" i="12"/>
  <c r="H1784" i="12"/>
  <c r="B1784" i="12"/>
  <c r="A1784" i="12"/>
  <c r="F1784" i="12" s="1"/>
  <c r="J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C1781" i="12" s="1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D1777" i="12" s="1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D1774" i="12" s="1"/>
  <c r="A1774" i="12"/>
  <c r="F1774" i="12" s="1"/>
  <c r="I1773" i="12"/>
  <c r="H1773" i="12"/>
  <c r="B1773" i="12"/>
  <c r="D1773" i="12" s="1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D1770" i="12" s="1"/>
  <c r="A1770" i="12"/>
  <c r="F1770" i="12" s="1"/>
  <c r="I1769" i="12"/>
  <c r="H1769" i="12"/>
  <c r="B1769" i="12"/>
  <c r="D1769" i="12" s="1"/>
  <c r="A1769" i="12"/>
  <c r="I1768" i="12"/>
  <c r="H1768" i="12"/>
  <c r="B1768" i="12"/>
  <c r="A1768" i="12"/>
  <c r="F1768" i="12" s="1"/>
  <c r="J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D1765" i="12" s="1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B1762" i="12"/>
  <c r="D1762" i="12" s="1"/>
  <c r="A1762" i="12"/>
  <c r="F1762" i="12" s="1"/>
  <c r="I1761" i="12"/>
  <c r="H1761" i="12"/>
  <c r="B1761" i="12"/>
  <c r="D1761" i="12" s="1"/>
  <c r="A1761" i="12"/>
  <c r="I1760" i="12"/>
  <c r="H1760" i="12"/>
  <c r="B1760" i="12"/>
  <c r="A1760" i="12"/>
  <c r="F1760" i="12" s="1"/>
  <c r="J1760" i="12" s="1"/>
  <c r="I1759" i="12"/>
  <c r="H1759" i="12"/>
  <c r="B1759" i="12"/>
  <c r="A1759" i="12"/>
  <c r="F1759" i="12" s="1"/>
  <c r="I1758" i="12"/>
  <c r="H1758" i="12"/>
  <c r="B1758" i="12"/>
  <c r="D1758" i="12" s="1"/>
  <c r="A1758" i="12"/>
  <c r="I1757" i="12"/>
  <c r="H1757" i="12"/>
  <c r="B1757" i="12"/>
  <c r="D1757" i="12" s="1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C1753" i="12" s="1"/>
  <c r="A1753" i="12"/>
  <c r="I1752" i="12"/>
  <c r="H1752" i="12"/>
  <c r="B1752" i="12"/>
  <c r="A1752" i="12"/>
  <c r="F1752" i="12" s="1"/>
  <c r="J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C1749" i="12" s="1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E1746" i="12" s="1"/>
  <c r="A1746" i="12"/>
  <c r="F1746" i="12" s="1"/>
  <c r="I1745" i="12"/>
  <c r="H1745" i="12"/>
  <c r="B1745" i="12"/>
  <c r="C1745" i="12" s="1"/>
  <c r="A1745" i="12"/>
  <c r="I1744" i="12"/>
  <c r="H1744" i="12"/>
  <c r="B1744" i="12"/>
  <c r="A1744" i="12"/>
  <c r="F1744" i="12" s="1"/>
  <c r="J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C1741" i="12" s="1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D1737" i="12" s="1"/>
  <c r="A1737" i="12"/>
  <c r="I1736" i="12"/>
  <c r="H1736" i="12"/>
  <c r="B1736" i="12"/>
  <c r="A1736" i="12"/>
  <c r="F1736" i="12" s="1"/>
  <c r="J1736" i="12" s="1"/>
  <c r="I1735" i="12"/>
  <c r="H1735" i="12"/>
  <c r="B1735" i="12"/>
  <c r="A1735" i="12"/>
  <c r="F1735" i="12" s="1"/>
  <c r="I1734" i="12"/>
  <c r="H1734" i="12"/>
  <c r="B1734" i="12"/>
  <c r="D1734" i="12" s="1"/>
  <c r="A1734" i="12"/>
  <c r="F1734" i="12" s="1"/>
  <c r="I1733" i="12"/>
  <c r="H1733" i="12"/>
  <c r="C1733" i="12"/>
  <c r="B1733" i="12"/>
  <c r="D1733" i="12" s="1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D1730" i="12" s="1"/>
  <c r="A1730" i="12"/>
  <c r="F1730" i="12" s="1"/>
  <c r="I1729" i="12"/>
  <c r="H1729" i="12"/>
  <c r="B1729" i="12"/>
  <c r="D1729" i="12" s="1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D1726" i="12" s="1"/>
  <c r="A1726" i="12"/>
  <c r="F1726" i="12" s="1"/>
  <c r="I1725" i="12"/>
  <c r="H1725" i="12"/>
  <c r="B1725" i="12"/>
  <c r="D1725" i="12" s="1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D1722" i="12" s="1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J1720" i="12" s="1"/>
  <c r="I1719" i="12"/>
  <c r="H1719" i="12"/>
  <c r="B1719" i="12"/>
  <c r="A1719" i="12"/>
  <c r="F1719" i="12" s="1"/>
  <c r="I1718" i="12"/>
  <c r="H1718" i="12"/>
  <c r="B1718" i="12"/>
  <c r="D1718" i="12" s="1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B1714" i="12"/>
  <c r="D1714" i="12" s="1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J1712" i="12" s="1"/>
  <c r="I1711" i="12"/>
  <c r="H1711" i="12"/>
  <c r="B1711" i="12"/>
  <c r="A1711" i="12"/>
  <c r="F1711" i="12" s="1"/>
  <c r="I1710" i="12"/>
  <c r="H1710" i="12"/>
  <c r="B1710" i="12"/>
  <c r="D1710" i="12" s="1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D1706" i="12" s="1"/>
  <c r="A1706" i="12"/>
  <c r="F1706" i="12" s="1"/>
  <c r="I1705" i="12"/>
  <c r="H1705" i="12"/>
  <c r="B1705" i="12"/>
  <c r="C1705" i="12" s="1"/>
  <c r="A1705" i="12"/>
  <c r="I1704" i="12"/>
  <c r="H1704" i="12"/>
  <c r="B1704" i="12"/>
  <c r="A1704" i="12"/>
  <c r="F1704" i="12" s="1"/>
  <c r="J1704" i="12" s="1"/>
  <c r="I1703" i="12"/>
  <c r="H1703" i="12"/>
  <c r="B1703" i="12"/>
  <c r="A1703" i="12"/>
  <c r="F1703" i="12" s="1"/>
  <c r="I1702" i="12"/>
  <c r="H1702" i="12"/>
  <c r="B1702" i="12"/>
  <c r="D1702" i="12" s="1"/>
  <c r="A1702" i="12"/>
  <c r="F1702" i="12" s="1"/>
  <c r="I1701" i="12"/>
  <c r="H1701" i="12"/>
  <c r="B1701" i="12"/>
  <c r="C1701" i="12" s="1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D1698" i="12" s="1"/>
  <c r="A1698" i="12"/>
  <c r="F1698" i="12" s="1"/>
  <c r="I1697" i="12"/>
  <c r="H1697" i="12"/>
  <c r="B1697" i="12"/>
  <c r="D1697" i="12" s="1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C1693" i="12" s="1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D1690" i="12" s="1"/>
  <c r="A1690" i="12"/>
  <c r="F1690" i="12" s="1"/>
  <c r="I1689" i="12"/>
  <c r="H1689" i="12"/>
  <c r="B1689" i="12"/>
  <c r="D1689" i="12" s="1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B1686" i="12"/>
  <c r="D1686" i="12" s="1"/>
  <c r="A1686" i="12"/>
  <c r="F1686" i="12" s="1"/>
  <c r="M1686" i="12" s="1"/>
  <c r="I1685" i="12"/>
  <c r="H1685" i="12"/>
  <c r="B1685" i="12"/>
  <c r="D1685" i="12" s="1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D1682" i="12" s="1"/>
  <c r="A1682" i="12"/>
  <c r="F1682" i="12" s="1"/>
  <c r="I1681" i="12"/>
  <c r="H1681" i="12"/>
  <c r="B1681" i="12"/>
  <c r="D1681" i="12" s="1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D1678" i="12" s="1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E1675" i="12" s="1"/>
  <c r="A1675" i="12"/>
  <c r="F1675" i="12" s="1"/>
  <c r="I1674" i="12"/>
  <c r="H1674" i="12"/>
  <c r="B1674" i="12"/>
  <c r="D1674" i="12" s="1"/>
  <c r="A1674" i="12"/>
  <c r="I1673" i="12"/>
  <c r="H1673" i="12"/>
  <c r="B1673" i="12"/>
  <c r="D1673" i="12" s="1"/>
  <c r="A1673" i="12"/>
  <c r="I1672" i="12"/>
  <c r="H1672" i="12"/>
  <c r="B1672" i="12"/>
  <c r="C1672" i="12" s="1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E1666" i="12" s="1"/>
  <c r="A1666" i="12"/>
  <c r="F1666" i="12" s="1"/>
  <c r="I1665" i="12"/>
  <c r="H1665" i="12"/>
  <c r="B1665" i="12"/>
  <c r="A1665" i="12"/>
  <c r="F1665" i="12" s="1"/>
  <c r="I1664" i="12"/>
  <c r="H1664" i="12"/>
  <c r="B1664" i="12"/>
  <c r="C1664" i="12" s="1"/>
  <c r="A1664" i="12"/>
  <c r="F1664" i="12" s="1"/>
  <c r="K1664" i="12" s="1"/>
  <c r="I1663" i="12"/>
  <c r="H1663" i="12"/>
  <c r="B1663" i="12"/>
  <c r="A1663" i="12"/>
  <c r="F1663" i="12" s="1"/>
  <c r="I1662" i="12"/>
  <c r="H1662" i="12"/>
  <c r="D1662" i="12"/>
  <c r="B1662" i="12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D1658" i="12" s="1"/>
  <c r="A1658" i="12"/>
  <c r="I1657" i="12"/>
  <c r="H1657" i="12"/>
  <c r="B1657" i="12"/>
  <c r="D1657" i="12" s="1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J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D1650" i="12" s="1"/>
  <c r="A1650" i="12"/>
  <c r="F1650" i="12" s="1"/>
  <c r="I1649" i="12"/>
  <c r="H1649" i="12"/>
  <c r="B1649" i="12"/>
  <c r="D1649" i="12" s="1"/>
  <c r="A1649" i="12"/>
  <c r="I1648" i="12"/>
  <c r="H1648" i="12"/>
  <c r="B1648" i="12"/>
  <c r="C1648" i="12" s="1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D1645" i="12" s="1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D1642" i="12" s="1"/>
  <c r="A1642" i="12"/>
  <c r="I1641" i="12"/>
  <c r="H1641" i="12"/>
  <c r="B1641" i="12"/>
  <c r="D1641" i="12" s="1"/>
  <c r="A1641" i="12"/>
  <c r="I1640" i="12"/>
  <c r="H1640" i="12"/>
  <c r="B1640" i="12"/>
  <c r="C1640" i="12" s="1"/>
  <c r="A1640" i="12"/>
  <c r="F1640" i="12" s="1"/>
  <c r="K1640" i="12" s="1"/>
  <c r="I1639" i="12"/>
  <c r="H1639" i="12"/>
  <c r="B1639" i="12"/>
  <c r="A1639" i="12"/>
  <c r="F1639" i="12" s="1"/>
  <c r="J1639" i="12" s="1"/>
  <c r="I1638" i="12"/>
  <c r="H1638" i="12"/>
  <c r="B1638" i="12"/>
  <c r="D1638" i="12" s="1"/>
  <c r="A1638" i="12"/>
  <c r="I1637" i="12"/>
  <c r="H1637" i="12"/>
  <c r="B1637" i="12"/>
  <c r="C1637" i="12" s="1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C1632" i="12" s="1"/>
  <c r="A1632" i="12"/>
  <c r="F1632" i="12" s="1"/>
  <c r="I1631" i="12"/>
  <c r="H1631" i="12"/>
  <c r="B1631" i="12"/>
  <c r="D1631" i="12" s="1"/>
  <c r="A1631" i="12"/>
  <c r="F1631" i="12" s="1"/>
  <c r="I1630" i="12"/>
  <c r="H1630" i="12"/>
  <c r="B1630" i="12"/>
  <c r="D1630" i="12" s="1"/>
  <c r="A1630" i="12"/>
  <c r="F1630" i="12" s="1"/>
  <c r="I1629" i="12"/>
  <c r="H1629" i="12"/>
  <c r="B1629" i="12"/>
  <c r="D1629" i="12" s="1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C1624" i="12" s="1"/>
  <c r="A1624" i="12"/>
  <c r="F1624" i="12" s="1"/>
  <c r="M1624" i="12" s="1"/>
  <c r="I1623" i="12"/>
  <c r="H1623" i="12"/>
  <c r="B1623" i="12"/>
  <c r="D1623" i="12" s="1"/>
  <c r="A1623" i="12"/>
  <c r="F1623" i="12" s="1"/>
  <c r="I1622" i="12"/>
  <c r="H1622" i="12"/>
  <c r="B1622" i="12"/>
  <c r="D1622" i="12" s="1"/>
  <c r="A1622" i="12"/>
  <c r="F1622" i="12" s="1"/>
  <c r="I1621" i="12"/>
  <c r="H1621" i="12"/>
  <c r="B1621" i="12"/>
  <c r="A1621" i="12"/>
  <c r="F1621" i="12" s="1"/>
  <c r="M1621" i="12" s="1"/>
  <c r="I1620" i="12"/>
  <c r="H1620" i="12"/>
  <c r="B1620" i="12"/>
  <c r="D1620" i="12" s="1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D1617" i="12" s="1"/>
  <c r="A1617" i="12"/>
  <c r="I1616" i="12"/>
  <c r="H1616" i="12"/>
  <c r="B1616" i="12"/>
  <c r="C1616" i="12" s="1"/>
  <c r="A1616" i="12"/>
  <c r="F1616" i="12" s="1"/>
  <c r="M1616" i="12" s="1"/>
  <c r="I1615" i="12"/>
  <c r="H1615" i="12"/>
  <c r="B1615" i="12"/>
  <c r="D1615" i="12" s="1"/>
  <c r="A1615" i="12"/>
  <c r="F1615" i="12" s="1"/>
  <c r="I1614" i="12"/>
  <c r="H1614" i="12"/>
  <c r="B1614" i="12"/>
  <c r="D1614" i="12" s="1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M1612" i="12" s="1"/>
  <c r="I1611" i="12"/>
  <c r="H1611" i="12"/>
  <c r="B1611" i="12"/>
  <c r="D1611" i="12" s="1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D1607" i="12" s="1"/>
  <c r="A1607" i="12"/>
  <c r="F1607" i="12" s="1"/>
  <c r="I1606" i="12"/>
  <c r="H1606" i="12"/>
  <c r="B1606" i="12"/>
  <c r="D1606" i="12" s="1"/>
  <c r="A1606" i="12"/>
  <c r="F1606" i="12" s="1"/>
  <c r="I1605" i="12"/>
  <c r="H1605" i="12"/>
  <c r="B1605" i="12"/>
  <c r="A1605" i="12"/>
  <c r="F1605" i="12" s="1"/>
  <c r="I1604" i="12"/>
  <c r="H1604" i="12"/>
  <c r="B1604" i="12"/>
  <c r="D1604" i="12" s="1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D1600" i="12" s="1"/>
  <c r="A1600" i="12"/>
  <c r="F1600" i="12" s="1"/>
  <c r="I1599" i="12"/>
  <c r="H1599" i="12"/>
  <c r="B1599" i="12"/>
  <c r="D1599" i="12" s="1"/>
  <c r="A1599" i="12"/>
  <c r="F1599" i="12" s="1"/>
  <c r="I1598" i="12"/>
  <c r="H1598" i="12"/>
  <c r="B1598" i="12"/>
  <c r="A1598" i="12"/>
  <c r="F1598" i="12" s="1"/>
  <c r="I1597" i="12"/>
  <c r="H1597" i="12"/>
  <c r="B1597" i="12"/>
  <c r="C1597" i="12" s="1"/>
  <c r="A1597" i="12"/>
  <c r="F1597" i="12" s="1"/>
  <c r="I1596" i="12"/>
  <c r="H1596" i="12"/>
  <c r="B1596" i="12"/>
  <c r="A1596" i="12"/>
  <c r="F1596" i="12" s="1"/>
  <c r="I1595" i="12"/>
  <c r="H1595" i="12"/>
  <c r="B1595" i="12"/>
  <c r="D1595" i="12" s="1"/>
  <c r="A1595" i="12"/>
  <c r="F1595" i="12" s="1"/>
  <c r="I1594" i="12"/>
  <c r="H1594" i="12"/>
  <c r="B1594" i="12"/>
  <c r="A1594" i="12"/>
  <c r="F1594" i="12" s="1"/>
  <c r="I1593" i="12"/>
  <c r="H1593" i="12"/>
  <c r="B1593" i="12"/>
  <c r="D1593" i="12" s="1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D1590" i="12" s="1"/>
  <c r="A1590" i="12"/>
  <c r="I1589" i="12"/>
  <c r="H1589" i="12"/>
  <c r="B1589" i="12"/>
  <c r="C1589" i="12" s="1"/>
  <c r="A1589" i="12"/>
  <c r="I1588" i="12"/>
  <c r="H1588" i="12"/>
  <c r="B1588" i="12"/>
  <c r="D1588" i="12" s="1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C1584" i="12" s="1"/>
  <c r="A1584" i="12"/>
  <c r="F1584" i="12" s="1"/>
  <c r="J1584" i="12" s="1"/>
  <c r="I1583" i="12"/>
  <c r="H1583" i="12"/>
  <c r="B1583" i="12"/>
  <c r="A1583" i="12"/>
  <c r="F1583" i="12" s="1"/>
  <c r="I1582" i="12"/>
  <c r="H1582" i="12"/>
  <c r="B1582" i="12"/>
  <c r="D1582" i="12" s="1"/>
  <c r="A1582" i="12"/>
  <c r="F1582" i="12" s="1"/>
  <c r="I1581" i="12"/>
  <c r="H1581" i="12"/>
  <c r="B1581" i="12"/>
  <c r="D1581" i="12" s="1"/>
  <c r="A1581" i="12"/>
  <c r="F1581" i="12" s="1"/>
  <c r="I1580" i="12"/>
  <c r="H1580" i="12"/>
  <c r="B1580" i="12"/>
  <c r="A1580" i="12"/>
  <c r="F1580" i="12" s="1"/>
  <c r="I1579" i="12"/>
  <c r="H1579" i="12"/>
  <c r="B1579" i="12"/>
  <c r="D1579" i="12" s="1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C1576" i="12" s="1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D1574" i="12" s="1"/>
  <c r="A1574" i="12"/>
  <c r="F1574" i="12" s="1"/>
  <c r="I1573" i="12"/>
  <c r="H1573" i="12"/>
  <c r="B1573" i="12"/>
  <c r="C1573" i="12" s="1"/>
  <c r="A1573" i="12"/>
  <c r="F1573" i="12" s="1"/>
  <c r="I1572" i="12"/>
  <c r="H1572" i="12"/>
  <c r="B1572" i="12"/>
  <c r="D1572" i="12" s="1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C1569" i="12" s="1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B1566" i="12"/>
  <c r="D1566" i="12" s="1"/>
  <c r="A1566" i="12"/>
  <c r="F1566" i="12" s="1"/>
  <c r="I1565" i="12"/>
  <c r="H1565" i="12"/>
  <c r="B1565" i="12"/>
  <c r="D1565" i="12" s="1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D1561" i="12" s="1"/>
  <c r="A1561" i="12"/>
  <c r="I1560" i="12"/>
  <c r="H1560" i="12"/>
  <c r="B1560" i="12"/>
  <c r="C1560" i="12" s="1"/>
  <c r="A1560" i="12"/>
  <c r="F1560" i="12" s="1"/>
  <c r="J1560" i="12" s="1"/>
  <c r="I1559" i="12"/>
  <c r="H1559" i="12"/>
  <c r="B1559" i="12"/>
  <c r="A1559" i="12"/>
  <c r="I1558" i="12"/>
  <c r="H1558" i="12"/>
  <c r="B1558" i="12"/>
  <c r="D1558" i="12" s="1"/>
  <c r="A1558" i="12"/>
  <c r="F1558" i="12" s="1"/>
  <c r="I1557" i="12"/>
  <c r="H1557" i="12"/>
  <c r="B1557" i="12"/>
  <c r="D1557" i="12" s="1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C1552" i="12" s="1"/>
  <c r="A1552" i="12"/>
  <c r="F1552" i="12" s="1"/>
  <c r="I1551" i="12"/>
  <c r="H1551" i="12"/>
  <c r="B1551" i="12"/>
  <c r="A1551" i="12"/>
  <c r="I1550" i="12"/>
  <c r="H1550" i="12"/>
  <c r="B1550" i="12"/>
  <c r="D1550" i="12" s="1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D1545" i="12" s="1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D1542" i="12" s="1"/>
  <c r="A1542" i="12"/>
  <c r="F1542" i="12" s="1"/>
  <c r="I1541" i="12"/>
  <c r="H1541" i="12"/>
  <c r="B1541" i="12"/>
  <c r="C1541" i="12" s="1"/>
  <c r="A1541" i="12"/>
  <c r="F1541" i="12" s="1"/>
  <c r="I1540" i="12"/>
  <c r="H1540" i="12"/>
  <c r="B1540" i="12"/>
  <c r="D1540" i="12" s="1"/>
  <c r="A1540" i="12"/>
  <c r="I1539" i="12"/>
  <c r="H1539" i="12"/>
  <c r="B1539" i="12"/>
  <c r="A1539" i="12"/>
  <c r="F1539" i="12" s="1"/>
  <c r="J1539" i="12" s="1"/>
  <c r="I1538" i="12"/>
  <c r="H1538" i="12"/>
  <c r="D1538" i="12"/>
  <c r="B1538" i="12"/>
  <c r="C1538" i="12" s="1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D1534" i="12" s="1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D1532" i="12" s="1"/>
  <c r="A1532" i="12"/>
  <c r="F1532" i="12" s="1"/>
  <c r="K1532" i="12" s="1"/>
  <c r="I1531" i="12"/>
  <c r="H1531" i="12"/>
  <c r="B1531" i="12"/>
  <c r="D1531" i="12" s="1"/>
  <c r="A1531" i="12"/>
  <c r="F1531" i="12" s="1"/>
  <c r="J1531" i="12" s="1"/>
  <c r="I1530" i="12"/>
  <c r="H1530" i="12"/>
  <c r="B1530" i="12"/>
  <c r="D1530" i="12" s="1"/>
  <c r="A1530" i="12"/>
  <c r="I1529" i="12"/>
  <c r="H1529" i="12"/>
  <c r="B1529" i="12"/>
  <c r="D1529" i="12" s="1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D1527" i="12" s="1"/>
  <c r="A1527" i="12"/>
  <c r="F1527" i="12" s="1"/>
  <c r="J1527" i="12" s="1"/>
  <c r="I1526" i="12"/>
  <c r="H1526" i="12"/>
  <c r="B1526" i="12"/>
  <c r="D1526" i="12" s="1"/>
  <c r="A1526" i="12"/>
  <c r="I1525" i="12"/>
  <c r="H1525" i="12"/>
  <c r="B1525" i="12"/>
  <c r="D1525" i="12" s="1"/>
  <c r="A1525" i="12"/>
  <c r="F1525" i="12" s="1"/>
  <c r="J1525" i="12" s="1"/>
  <c r="I1524" i="12"/>
  <c r="H1524" i="12"/>
  <c r="B1524" i="12"/>
  <c r="D1524" i="12" s="1"/>
  <c r="A1524" i="12"/>
  <c r="I1523" i="12"/>
  <c r="H1523" i="12"/>
  <c r="B1523" i="12"/>
  <c r="A1523" i="12"/>
  <c r="F1523" i="12" s="1"/>
  <c r="J1523" i="12" s="1"/>
  <c r="I1522" i="12"/>
  <c r="H1522" i="12"/>
  <c r="B1522" i="12"/>
  <c r="C1522" i="12" s="1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D1520" i="12" s="1"/>
  <c r="A1520" i="12"/>
  <c r="I1519" i="12"/>
  <c r="H1519" i="12"/>
  <c r="B1519" i="12"/>
  <c r="A1519" i="12"/>
  <c r="F1519" i="12" s="1"/>
  <c r="N1519" i="12" s="1"/>
  <c r="I1518" i="12"/>
  <c r="H1518" i="12"/>
  <c r="B1518" i="12"/>
  <c r="D1518" i="12" s="1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D1515" i="12" s="1"/>
  <c r="A1515" i="12"/>
  <c r="F1515" i="12" s="1"/>
  <c r="J1515" i="12" s="1"/>
  <c r="I1514" i="12"/>
  <c r="H1514" i="12"/>
  <c r="B1514" i="12"/>
  <c r="C1514" i="12" s="1"/>
  <c r="A1514" i="12"/>
  <c r="I1513" i="12"/>
  <c r="H1513" i="12"/>
  <c r="B1513" i="12"/>
  <c r="D1513" i="12" s="1"/>
  <c r="A1513" i="12"/>
  <c r="F1513" i="12" s="1"/>
  <c r="J1513" i="12" s="1"/>
  <c r="I1512" i="12"/>
  <c r="H1512" i="12"/>
  <c r="B1512" i="12"/>
  <c r="A1512" i="12"/>
  <c r="F1512" i="12" s="1"/>
  <c r="I1511" i="12"/>
  <c r="H1511" i="12"/>
  <c r="B1511" i="12"/>
  <c r="D1511" i="12" s="1"/>
  <c r="A1511" i="12"/>
  <c r="F1511" i="12" s="1"/>
  <c r="J1511" i="12" s="1"/>
  <c r="I1510" i="12"/>
  <c r="H1510" i="12"/>
  <c r="B1510" i="12"/>
  <c r="A1510" i="12"/>
  <c r="I1509" i="12"/>
  <c r="H1509" i="12"/>
  <c r="B1509" i="12"/>
  <c r="D1509" i="12" s="1"/>
  <c r="A1509" i="12"/>
  <c r="F1509" i="12" s="1"/>
  <c r="J1509" i="12" s="1"/>
  <c r="I1508" i="12"/>
  <c r="H1508" i="12"/>
  <c r="B1508" i="12"/>
  <c r="D1508" i="12" s="1"/>
  <c r="A1508" i="12"/>
  <c r="I1507" i="12"/>
  <c r="H1507" i="12"/>
  <c r="B1507" i="12"/>
  <c r="A1507" i="12"/>
  <c r="F1507" i="12" s="1"/>
  <c r="J1507" i="12" s="1"/>
  <c r="I1506" i="12"/>
  <c r="H1506" i="12"/>
  <c r="B1506" i="12"/>
  <c r="D1506" i="12" s="1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D1500" i="12" s="1"/>
  <c r="A1500" i="12"/>
  <c r="F1500" i="12" s="1"/>
  <c r="K1500" i="12" s="1"/>
  <c r="I1499" i="12"/>
  <c r="H1499" i="12"/>
  <c r="B1499" i="12"/>
  <c r="D1499" i="12" s="1"/>
  <c r="A1499" i="12"/>
  <c r="F1499" i="12" s="1"/>
  <c r="I1498" i="12"/>
  <c r="H1498" i="12"/>
  <c r="B1498" i="12"/>
  <c r="D1498" i="12" s="1"/>
  <c r="A1498" i="12"/>
  <c r="I1497" i="12"/>
  <c r="H1497" i="12"/>
  <c r="B1497" i="12"/>
  <c r="D1497" i="12" s="1"/>
  <c r="A1497" i="12"/>
  <c r="F1497" i="12" s="1"/>
  <c r="J1497" i="12" s="1"/>
  <c r="I1496" i="12"/>
  <c r="H1496" i="12"/>
  <c r="B1496" i="12"/>
  <c r="D1496" i="12" s="1"/>
  <c r="A1496" i="12"/>
  <c r="F1496" i="12" s="1"/>
  <c r="I1495" i="12"/>
  <c r="H1495" i="12"/>
  <c r="B1495" i="12"/>
  <c r="D1495" i="12" s="1"/>
  <c r="A1495" i="12"/>
  <c r="F1495" i="12" s="1"/>
  <c r="J1495" i="12" s="1"/>
  <c r="I1494" i="12"/>
  <c r="H1494" i="12"/>
  <c r="B1494" i="12"/>
  <c r="D1494" i="12" s="1"/>
  <c r="A1494" i="12"/>
  <c r="I1493" i="12"/>
  <c r="H1493" i="12"/>
  <c r="B1493" i="12"/>
  <c r="D1493" i="12" s="1"/>
  <c r="A1493" i="12"/>
  <c r="F1493" i="12" s="1"/>
  <c r="J1493" i="12" s="1"/>
  <c r="I1492" i="12"/>
  <c r="H1492" i="12"/>
  <c r="B1492" i="12"/>
  <c r="A1492" i="12"/>
  <c r="I1491" i="12"/>
  <c r="H1491" i="12"/>
  <c r="B1491" i="12"/>
  <c r="A1491" i="12"/>
  <c r="F1491" i="12" s="1"/>
  <c r="J1491" i="12" s="1"/>
  <c r="I1490" i="12"/>
  <c r="H1490" i="12"/>
  <c r="B1490" i="12"/>
  <c r="C1490" i="12" s="1"/>
  <c r="A1490" i="12"/>
  <c r="F1490" i="12" s="1"/>
  <c r="I1489" i="12"/>
  <c r="H1489" i="12"/>
  <c r="B1489" i="12"/>
  <c r="A1489" i="12"/>
  <c r="F1489" i="12" s="1"/>
  <c r="J1489" i="12" s="1"/>
  <c r="I1488" i="12"/>
  <c r="H1488" i="12"/>
  <c r="B1488" i="12"/>
  <c r="D1488" i="12" s="1"/>
  <c r="A1488" i="12"/>
  <c r="F1488" i="12" s="1"/>
  <c r="I1487" i="12"/>
  <c r="H1487" i="12"/>
  <c r="B1487" i="12"/>
  <c r="A1487" i="12"/>
  <c r="F1487" i="12" s="1"/>
  <c r="I1486" i="12"/>
  <c r="H1486" i="12"/>
  <c r="B1486" i="12"/>
  <c r="D1486" i="12" s="1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D1483" i="12" s="1"/>
  <c r="A1483" i="12"/>
  <c r="F1483" i="12" s="1"/>
  <c r="J1483" i="12" s="1"/>
  <c r="I1482" i="12"/>
  <c r="H1482" i="12"/>
  <c r="B1482" i="12"/>
  <c r="C1482" i="12" s="1"/>
  <c r="A1482" i="12"/>
  <c r="I1481" i="12"/>
  <c r="H1481" i="12"/>
  <c r="B1481" i="12"/>
  <c r="D1481" i="12" s="1"/>
  <c r="A1481" i="12"/>
  <c r="F1481" i="12" s="1"/>
  <c r="J1481" i="12" s="1"/>
  <c r="I1480" i="12"/>
  <c r="H1480" i="12"/>
  <c r="B1480" i="12"/>
  <c r="C1480" i="12" s="1"/>
  <c r="A1480" i="12"/>
  <c r="F1480" i="12" s="1"/>
  <c r="I1479" i="12"/>
  <c r="H1479" i="12"/>
  <c r="B1479" i="12"/>
  <c r="D1479" i="12" s="1"/>
  <c r="A1479" i="12"/>
  <c r="F1479" i="12" s="1"/>
  <c r="J1479" i="12" s="1"/>
  <c r="I1478" i="12"/>
  <c r="H1478" i="12"/>
  <c r="B1478" i="12"/>
  <c r="A1478" i="12"/>
  <c r="I1477" i="12"/>
  <c r="H1477" i="12"/>
  <c r="B1477" i="12"/>
  <c r="D1477" i="12" s="1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D1474" i="12" s="1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D1472" i="12" s="1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B1470" i="12"/>
  <c r="D1470" i="12" s="1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D1467" i="12" s="1"/>
  <c r="A1467" i="12"/>
  <c r="F1467" i="12" s="1"/>
  <c r="J1467" i="12" s="1"/>
  <c r="I1466" i="12"/>
  <c r="H1466" i="12"/>
  <c r="B1466" i="12"/>
  <c r="D1466" i="12" s="1"/>
  <c r="A1466" i="12"/>
  <c r="I1465" i="12"/>
  <c r="H1465" i="12"/>
  <c r="B1465" i="12"/>
  <c r="D1465" i="12" s="1"/>
  <c r="A1465" i="12"/>
  <c r="F1465" i="12" s="1"/>
  <c r="J1465" i="12" s="1"/>
  <c r="I1464" i="12"/>
  <c r="H1464" i="12"/>
  <c r="B1464" i="12"/>
  <c r="A1464" i="12"/>
  <c r="F1464" i="12" s="1"/>
  <c r="I1463" i="12"/>
  <c r="H1463" i="12"/>
  <c r="B1463" i="12"/>
  <c r="D1463" i="12" s="1"/>
  <c r="A1463" i="12"/>
  <c r="F1463" i="12" s="1"/>
  <c r="J1463" i="12" s="1"/>
  <c r="I1462" i="12"/>
  <c r="H1462" i="12"/>
  <c r="B1462" i="12"/>
  <c r="C1462" i="12" s="1"/>
  <c r="A1462" i="12"/>
  <c r="I1461" i="12"/>
  <c r="H1461" i="12"/>
  <c r="B1461" i="12"/>
  <c r="D1461" i="12" s="1"/>
  <c r="A1461" i="12"/>
  <c r="F1461" i="12" s="1"/>
  <c r="J1461" i="12" s="1"/>
  <c r="I1460" i="12"/>
  <c r="H1460" i="12"/>
  <c r="B1460" i="12"/>
  <c r="D1460" i="12" s="1"/>
  <c r="A1460" i="12"/>
  <c r="I1459" i="12"/>
  <c r="H1459" i="12"/>
  <c r="B1459" i="12"/>
  <c r="A1459" i="12"/>
  <c r="F1459" i="12" s="1"/>
  <c r="N1459" i="12" s="1"/>
  <c r="I1458" i="12"/>
  <c r="H1458" i="12"/>
  <c r="B1458" i="12"/>
  <c r="C1458" i="12" s="1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D1452" i="12" s="1"/>
  <c r="A1452" i="12"/>
  <c r="F1452" i="12" s="1"/>
  <c r="I1451" i="12"/>
  <c r="H1451" i="12"/>
  <c r="B1451" i="12"/>
  <c r="D1451" i="12" s="1"/>
  <c r="A1451" i="12"/>
  <c r="F1451" i="12" s="1"/>
  <c r="J1451" i="12" s="1"/>
  <c r="I1450" i="12"/>
  <c r="H1450" i="12"/>
  <c r="B1450" i="12"/>
  <c r="A1450" i="12"/>
  <c r="I1449" i="12"/>
  <c r="H1449" i="12"/>
  <c r="B1449" i="12"/>
  <c r="D1449" i="12" s="1"/>
  <c r="A1449" i="12"/>
  <c r="F1449" i="12" s="1"/>
  <c r="I1448" i="12"/>
  <c r="H1448" i="12"/>
  <c r="B1448" i="12"/>
  <c r="D1448" i="12" s="1"/>
  <c r="A1448" i="12"/>
  <c r="F1448" i="12" s="1"/>
  <c r="I1447" i="12"/>
  <c r="H1447" i="12"/>
  <c r="B1447" i="12"/>
  <c r="D1447" i="12" s="1"/>
  <c r="A1447" i="12"/>
  <c r="F1447" i="12" s="1"/>
  <c r="J1447" i="12" s="1"/>
  <c r="I1446" i="12"/>
  <c r="H1446" i="12"/>
  <c r="B1446" i="12"/>
  <c r="A1446" i="12"/>
  <c r="I1445" i="12"/>
  <c r="H1445" i="12"/>
  <c r="B1445" i="12"/>
  <c r="D1445" i="12" s="1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D1440" i="12" s="1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D1435" i="12" s="1"/>
  <c r="A1435" i="12"/>
  <c r="F1435" i="12" s="1"/>
  <c r="I1434" i="12"/>
  <c r="H1434" i="12"/>
  <c r="B1434" i="12"/>
  <c r="C1434" i="12" s="1"/>
  <c r="A1434" i="12"/>
  <c r="I1433" i="12"/>
  <c r="H1433" i="12"/>
  <c r="B1433" i="12"/>
  <c r="D1433" i="12" s="1"/>
  <c r="A1433" i="12"/>
  <c r="F1433" i="12" s="1"/>
  <c r="I1432" i="12"/>
  <c r="H1432" i="12"/>
  <c r="B1432" i="12"/>
  <c r="A1432" i="12"/>
  <c r="F1432" i="12" s="1"/>
  <c r="I1431" i="12"/>
  <c r="H1431" i="12"/>
  <c r="B1431" i="12"/>
  <c r="D1431" i="12" s="1"/>
  <c r="A1431" i="12"/>
  <c r="F1431" i="12" s="1"/>
  <c r="I1430" i="12"/>
  <c r="H1430" i="12"/>
  <c r="B1430" i="12"/>
  <c r="C1430" i="12" s="1"/>
  <c r="A1430" i="12"/>
  <c r="I1429" i="12"/>
  <c r="H1429" i="12"/>
  <c r="B1429" i="12"/>
  <c r="D1429" i="12" s="1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D1424" i="12" s="1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D1422" i="12" s="1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D1419" i="12" s="1"/>
  <c r="A1419" i="12"/>
  <c r="F1419" i="12" s="1"/>
  <c r="I1418" i="12"/>
  <c r="H1418" i="12"/>
  <c r="B1418" i="12"/>
  <c r="A1418" i="12"/>
  <c r="I1417" i="12"/>
  <c r="H1417" i="12"/>
  <c r="B1417" i="12"/>
  <c r="D1417" i="12" s="1"/>
  <c r="A1417" i="12"/>
  <c r="F1417" i="12" s="1"/>
  <c r="J1417" i="12" s="1"/>
  <c r="I1416" i="12"/>
  <c r="H1416" i="12"/>
  <c r="B1416" i="12"/>
  <c r="E1416" i="12" s="1"/>
  <c r="A1416" i="12"/>
  <c r="F1416" i="12" s="1"/>
  <c r="I1415" i="12"/>
  <c r="H1415" i="12"/>
  <c r="B1415" i="12"/>
  <c r="D1415" i="12" s="1"/>
  <c r="A1415" i="12"/>
  <c r="F1415" i="12" s="1"/>
  <c r="I1414" i="12"/>
  <c r="H1414" i="12"/>
  <c r="B1414" i="12"/>
  <c r="C1414" i="12" s="1"/>
  <c r="A1414" i="12"/>
  <c r="I1413" i="12"/>
  <c r="H1413" i="12"/>
  <c r="B1413" i="12"/>
  <c r="D1413" i="12" s="1"/>
  <c r="A1413" i="12"/>
  <c r="F1413" i="12" s="1"/>
  <c r="I1412" i="12"/>
  <c r="H1412" i="12"/>
  <c r="B1412" i="12"/>
  <c r="D1412" i="12" s="1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D1406" i="12" s="1"/>
  <c r="A1406" i="12"/>
  <c r="F1406" i="12" s="1"/>
  <c r="I1405" i="12"/>
  <c r="H1405" i="12"/>
  <c r="B1405" i="12"/>
  <c r="A1405" i="12"/>
  <c r="F1405" i="12" s="1"/>
  <c r="N1405" i="12" s="1"/>
  <c r="I1404" i="12"/>
  <c r="H1404" i="12"/>
  <c r="C1404" i="12"/>
  <c r="B1404" i="12"/>
  <c r="D1404" i="12" s="1"/>
  <c r="A1404" i="12"/>
  <c r="F1404" i="12" s="1"/>
  <c r="K1404" i="12" s="1"/>
  <c r="I1403" i="12"/>
  <c r="H1403" i="12"/>
  <c r="B1403" i="12"/>
  <c r="D1403" i="12" s="1"/>
  <c r="A1403" i="12"/>
  <c r="F1403" i="12" s="1"/>
  <c r="I1402" i="12"/>
  <c r="H1402" i="12"/>
  <c r="B1402" i="12"/>
  <c r="A1402" i="12"/>
  <c r="I1401" i="12"/>
  <c r="H1401" i="12"/>
  <c r="B1401" i="12"/>
  <c r="D1401" i="12" s="1"/>
  <c r="A1401" i="12"/>
  <c r="F1401" i="12" s="1"/>
  <c r="I1400" i="12"/>
  <c r="H1400" i="12"/>
  <c r="B1400" i="12"/>
  <c r="D1400" i="12" s="1"/>
  <c r="A1400" i="12"/>
  <c r="F1400" i="12" s="1"/>
  <c r="I1399" i="12"/>
  <c r="H1399" i="12"/>
  <c r="B1399" i="12"/>
  <c r="D1399" i="12" s="1"/>
  <c r="A1399" i="12"/>
  <c r="F1399" i="12" s="1"/>
  <c r="J1399" i="12" s="1"/>
  <c r="I1398" i="12"/>
  <c r="H1398" i="12"/>
  <c r="B1398" i="12"/>
  <c r="A1398" i="12"/>
  <c r="I1397" i="12"/>
  <c r="H1397" i="12"/>
  <c r="B1397" i="12"/>
  <c r="D1397" i="12" s="1"/>
  <c r="A1397" i="12"/>
  <c r="F1397" i="12" s="1"/>
  <c r="I1396" i="12"/>
  <c r="H1396" i="12"/>
  <c r="B1396" i="12"/>
  <c r="D1396" i="12" s="1"/>
  <c r="A1396" i="12"/>
  <c r="I1395" i="12"/>
  <c r="H1395" i="12"/>
  <c r="B1395" i="12"/>
  <c r="A1395" i="12"/>
  <c r="F1395" i="12" s="1"/>
  <c r="N1395" i="12" s="1"/>
  <c r="I1394" i="12"/>
  <c r="H1394" i="12"/>
  <c r="B1394" i="12"/>
  <c r="E1394" i="12" s="1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D1390" i="12" s="1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D1387" i="12" s="1"/>
  <c r="A1387" i="12"/>
  <c r="F1387" i="12" s="1"/>
  <c r="J1387" i="12" s="1"/>
  <c r="I1386" i="12"/>
  <c r="H1386" i="12"/>
  <c r="B1386" i="12"/>
  <c r="D1386" i="12" s="1"/>
  <c r="A1386" i="12"/>
  <c r="I1385" i="12"/>
  <c r="H1385" i="12"/>
  <c r="B1385" i="12"/>
  <c r="D1385" i="12" s="1"/>
  <c r="A1385" i="12"/>
  <c r="F1385" i="12" s="1"/>
  <c r="I1384" i="12"/>
  <c r="H1384" i="12"/>
  <c r="B1384" i="12"/>
  <c r="A1384" i="12"/>
  <c r="F1384" i="12" s="1"/>
  <c r="I1383" i="12"/>
  <c r="H1383" i="12"/>
  <c r="B1383" i="12"/>
  <c r="D1383" i="12" s="1"/>
  <c r="A1383" i="12"/>
  <c r="F1383" i="12" s="1"/>
  <c r="J1383" i="12" s="1"/>
  <c r="I1382" i="12"/>
  <c r="H1382" i="12"/>
  <c r="B1382" i="12"/>
  <c r="D1382" i="12" s="1"/>
  <c r="A1382" i="12"/>
  <c r="I1381" i="12"/>
  <c r="H1381" i="12"/>
  <c r="B1381" i="12"/>
  <c r="D1381" i="12" s="1"/>
  <c r="A1381" i="12"/>
  <c r="F1381" i="12" s="1"/>
  <c r="I1380" i="12"/>
  <c r="H1380" i="12"/>
  <c r="B1380" i="12"/>
  <c r="D1380" i="12" s="1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D1376" i="12" s="1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D1374" i="12" s="1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D1371" i="12" s="1"/>
  <c r="A1371" i="12"/>
  <c r="F1371" i="12" s="1"/>
  <c r="I1370" i="12"/>
  <c r="H1370" i="12"/>
  <c r="B1370" i="12"/>
  <c r="A1370" i="12"/>
  <c r="I1369" i="12"/>
  <c r="H1369" i="12"/>
  <c r="B1369" i="12"/>
  <c r="D1369" i="12" s="1"/>
  <c r="A1369" i="12"/>
  <c r="F1369" i="12" s="1"/>
  <c r="I1368" i="12"/>
  <c r="H1368" i="12"/>
  <c r="B1368" i="12"/>
  <c r="D1368" i="12" s="1"/>
  <c r="A1368" i="12"/>
  <c r="F1368" i="12" s="1"/>
  <c r="I1367" i="12"/>
  <c r="H1367" i="12"/>
  <c r="B1367" i="12"/>
  <c r="D1367" i="12" s="1"/>
  <c r="A1367" i="12"/>
  <c r="F1367" i="12" s="1"/>
  <c r="I1366" i="12"/>
  <c r="H1366" i="12"/>
  <c r="B1366" i="12"/>
  <c r="C1366" i="12" s="1"/>
  <c r="A1366" i="12"/>
  <c r="I1365" i="12"/>
  <c r="H1365" i="12"/>
  <c r="B1365" i="12"/>
  <c r="D1365" i="12" s="1"/>
  <c r="A1365" i="12"/>
  <c r="F1365" i="12" s="1"/>
  <c r="I1364" i="12"/>
  <c r="H1364" i="12"/>
  <c r="B1364" i="12"/>
  <c r="D1364" i="12" s="1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D1360" i="12" s="1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D1358" i="12" s="1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D1355" i="12" s="1"/>
  <c r="A1355" i="12"/>
  <c r="F1355" i="12" s="1"/>
  <c r="I1354" i="12"/>
  <c r="H1354" i="12"/>
  <c r="B1354" i="12"/>
  <c r="C1354" i="12" s="1"/>
  <c r="A1354" i="12"/>
  <c r="I1353" i="12"/>
  <c r="H1353" i="12"/>
  <c r="B1353" i="12"/>
  <c r="D1353" i="12" s="1"/>
  <c r="A1353" i="12"/>
  <c r="F1353" i="12" s="1"/>
  <c r="J1353" i="12" s="1"/>
  <c r="I1352" i="12"/>
  <c r="H1352" i="12"/>
  <c r="B1352" i="12"/>
  <c r="C1352" i="12" s="1"/>
  <c r="A1352" i="12"/>
  <c r="F1352" i="12" s="1"/>
  <c r="I1351" i="12"/>
  <c r="H1351" i="12"/>
  <c r="B1351" i="12"/>
  <c r="D1351" i="12" s="1"/>
  <c r="A1351" i="12"/>
  <c r="F1351" i="12" s="1"/>
  <c r="I1350" i="12"/>
  <c r="H1350" i="12"/>
  <c r="B1350" i="12"/>
  <c r="A1350" i="12"/>
  <c r="I1349" i="12"/>
  <c r="H1349" i="12"/>
  <c r="B1349" i="12"/>
  <c r="D1349" i="12" s="1"/>
  <c r="A1349" i="12"/>
  <c r="F1349" i="12" s="1"/>
  <c r="I1348" i="12"/>
  <c r="H1348" i="12"/>
  <c r="B1348" i="12"/>
  <c r="D1348" i="12" s="1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D1344" i="12" s="1"/>
  <c r="A1344" i="12"/>
  <c r="I1343" i="12"/>
  <c r="H1343" i="12"/>
  <c r="B1343" i="12"/>
  <c r="A1343" i="12"/>
  <c r="F1343" i="12" s="1"/>
  <c r="N1343" i="12" s="1"/>
  <c r="I1342" i="12"/>
  <c r="H1342" i="12"/>
  <c r="B1342" i="12"/>
  <c r="D1342" i="12" s="1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D1340" i="12" s="1"/>
  <c r="A1340" i="12"/>
  <c r="I1339" i="12"/>
  <c r="H1339" i="12"/>
  <c r="B1339" i="12"/>
  <c r="D1339" i="12" s="1"/>
  <c r="A1339" i="12"/>
  <c r="F1339" i="12" s="1"/>
  <c r="I1338" i="12"/>
  <c r="H1338" i="12"/>
  <c r="B1338" i="12"/>
  <c r="D1338" i="12" s="1"/>
  <c r="A1338" i="12"/>
  <c r="I1337" i="12"/>
  <c r="H1337" i="12"/>
  <c r="B1337" i="12"/>
  <c r="D1337" i="12" s="1"/>
  <c r="A1337" i="12"/>
  <c r="F1337" i="12" s="1"/>
  <c r="J1337" i="12" s="1"/>
  <c r="I1336" i="12"/>
  <c r="H1336" i="12"/>
  <c r="B1336" i="12"/>
  <c r="D1336" i="12" s="1"/>
  <c r="A1336" i="12"/>
  <c r="F1336" i="12" s="1"/>
  <c r="I1335" i="12"/>
  <c r="H1335" i="12"/>
  <c r="B1335" i="12"/>
  <c r="D1335" i="12" s="1"/>
  <c r="A1335" i="12"/>
  <c r="F1335" i="12" s="1"/>
  <c r="J1335" i="12" s="1"/>
  <c r="I1334" i="12"/>
  <c r="H1334" i="12"/>
  <c r="B1334" i="12"/>
  <c r="D1334" i="12" s="1"/>
  <c r="A1334" i="12"/>
  <c r="I1333" i="12"/>
  <c r="H1333" i="12"/>
  <c r="B1333" i="12"/>
  <c r="D1333" i="12" s="1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D1326" i="12" s="1"/>
  <c r="A1326" i="12"/>
  <c r="F1326" i="12" s="1"/>
  <c r="I1325" i="12"/>
  <c r="H1325" i="12"/>
  <c r="B1325" i="12"/>
  <c r="A1325" i="12"/>
  <c r="F1325" i="12" s="1"/>
  <c r="I1324" i="12"/>
  <c r="H1324" i="12"/>
  <c r="B1324" i="12"/>
  <c r="D1324" i="12" s="1"/>
  <c r="A1324" i="12"/>
  <c r="I1323" i="12"/>
  <c r="H1323" i="12"/>
  <c r="B1323" i="12"/>
  <c r="D1323" i="12" s="1"/>
  <c r="A1323" i="12"/>
  <c r="F1323" i="12" s="1"/>
  <c r="J1323" i="12" s="1"/>
  <c r="I1322" i="12"/>
  <c r="H1322" i="12"/>
  <c r="B1322" i="12"/>
  <c r="D1322" i="12" s="1"/>
  <c r="A1322" i="12"/>
  <c r="I1321" i="12"/>
  <c r="H1321" i="12"/>
  <c r="B1321" i="12"/>
  <c r="D1321" i="12" s="1"/>
  <c r="A1321" i="12"/>
  <c r="F1321" i="12" s="1"/>
  <c r="J1321" i="12" s="1"/>
  <c r="I1320" i="12"/>
  <c r="H1320" i="12"/>
  <c r="B1320" i="12"/>
  <c r="D1320" i="12" s="1"/>
  <c r="A1320" i="12"/>
  <c r="F1320" i="12" s="1"/>
  <c r="I1319" i="12"/>
  <c r="H1319" i="12"/>
  <c r="B1319" i="12"/>
  <c r="D1319" i="12" s="1"/>
  <c r="A1319" i="12"/>
  <c r="F1319" i="12" s="1"/>
  <c r="J1319" i="12" s="1"/>
  <c r="I1318" i="12"/>
  <c r="H1318" i="12"/>
  <c r="B1318" i="12"/>
  <c r="D1318" i="12" s="1"/>
  <c r="A1318" i="12"/>
  <c r="I1317" i="12"/>
  <c r="H1317" i="12"/>
  <c r="B1317" i="12"/>
  <c r="D1317" i="12" s="1"/>
  <c r="A1317" i="12"/>
  <c r="F1317" i="12" s="1"/>
  <c r="J1317" i="12" s="1"/>
  <c r="I1316" i="12"/>
  <c r="H1316" i="12"/>
  <c r="B1316" i="12"/>
  <c r="D1316" i="12" s="1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D1312" i="12" s="1"/>
  <c r="A1312" i="12"/>
  <c r="F1312" i="12" s="1"/>
  <c r="I1311" i="12"/>
  <c r="H1311" i="12"/>
  <c r="B1311" i="12"/>
  <c r="A1311" i="12"/>
  <c r="F1311" i="12" s="1"/>
  <c r="I1310" i="12"/>
  <c r="H1310" i="12"/>
  <c r="B1310" i="12"/>
  <c r="D1310" i="12" s="1"/>
  <c r="A1310" i="12"/>
  <c r="F1310" i="12" s="1"/>
  <c r="I1309" i="12"/>
  <c r="H1309" i="12"/>
  <c r="B1309" i="12"/>
  <c r="A1309" i="12"/>
  <c r="F1309" i="12" s="1"/>
  <c r="I1308" i="12"/>
  <c r="H1308" i="12"/>
  <c r="B1308" i="12"/>
  <c r="D1308" i="12" s="1"/>
  <c r="A1308" i="12"/>
  <c r="F1308" i="12" s="1"/>
  <c r="I1307" i="12"/>
  <c r="H1307" i="12"/>
  <c r="B1307" i="12"/>
  <c r="D1307" i="12" s="1"/>
  <c r="A1307" i="12"/>
  <c r="F1307" i="12" s="1"/>
  <c r="J1307" i="12" s="1"/>
  <c r="I1306" i="12"/>
  <c r="H1306" i="12"/>
  <c r="B1306" i="12"/>
  <c r="D1306" i="12" s="1"/>
  <c r="A1306" i="12"/>
  <c r="I1305" i="12"/>
  <c r="H1305" i="12"/>
  <c r="B1305" i="12"/>
  <c r="D1305" i="12" s="1"/>
  <c r="A1305" i="12"/>
  <c r="F1305" i="12" s="1"/>
  <c r="J1305" i="12" s="1"/>
  <c r="I1304" i="12"/>
  <c r="H1304" i="12"/>
  <c r="B1304" i="12"/>
  <c r="D1304" i="12" s="1"/>
  <c r="A1304" i="12"/>
  <c r="F1304" i="12" s="1"/>
  <c r="I1303" i="12"/>
  <c r="H1303" i="12"/>
  <c r="B1303" i="12"/>
  <c r="D1303" i="12" s="1"/>
  <c r="A1303" i="12"/>
  <c r="F1303" i="12" s="1"/>
  <c r="J1303" i="12" s="1"/>
  <c r="I1302" i="12"/>
  <c r="H1302" i="12"/>
  <c r="B1302" i="12"/>
  <c r="D1302" i="12" s="1"/>
  <c r="A1302" i="12"/>
  <c r="I1301" i="12"/>
  <c r="H1301" i="12"/>
  <c r="B1301" i="12"/>
  <c r="D1301" i="12" s="1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E1298" i="12" s="1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D1296" i="12" s="1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D1294" i="12" s="1"/>
  <c r="A1294" i="12"/>
  <c r="F1294" i="12" s="1"/>
  <c r="I1293" i="12"/>
  <c r="H1293" i="12"/>
  <c r="B1293" i="12"/>
  <c r="A1293" i="12"/>
  <c r="F1293" i="12" s="1"/>
  <c r="N1293" i="12" s="1"/>
  <c r="I1292" i="12"/>
  <c r="H1292" i="12"/>
  <c r="C1292" i="12"/>
  <c r="B1292" i="12"/>
  <c r="D1292" i="12" s="1"/>
  <c r="A1292" i="12"/>
  <c r="F1292" i="12" s="1"/>
  <c r="I1291" i="12"/>
  <c r="H1291" i="12"/>
  <c r="B1291" i="12"/>
  <c r="D1291" i="12" s="1"/>
  <c r="A1291" i="12"/>
  <c r="F1291" i="12" s="1"/>
  <c r="J1291" i="12" s="1"/>
  <c r="I1290" i="12"/>
  <c r="H1290" i="12"/>
  <c r="B1290" i="12"/>
  <c r="A1290" i="12"/>
  <c r="I1289" i="12"/>
  <c r="H1289" i="12"/>
  <c r="B1289" i="12"/>
  <c r="D1289" i="12" s="1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D1287" i="12" s="1"/>
  <c r="A1287" i="12"/>
  <c r="F1287" i="12" s="1"/>
  <c r="J1287" i="12" s="1"/>
  <c r="I1286" i="12"/>
  <c r="H1286" i="12"/>
  <c r="B1286" i="12"/>
  <c r="A1286" i="12"/>
  <c r="I1285" i="12"/>
  <c r="H1285" i="12"/>
  <c r="B1285" i="12"/>
  <c r="D1285" i="12" s="1"/>
  <c r="A1285" i="12"/>
  <c r="F1285" i="12" s="1"/>
  <c r="J1285" i="12" s="1"/>
  <c r="I1284" i="12"/>
  <c r="H1284" i="12"/>
  <c r="B1284" i="12"/>
  <c r="D1284" i="12" s="1"/>
  <c r="A1284" i="12"/>
  <c r="I1283" i="12"/>
  <c r="H1283" i="12"/>
  <c r="B1283" i="12"/>
  <c r="A1283" i="12"/>
  <c r="F1283" i="12" s="1"/>
  <c r="J1283" i="12" s="1"/>
  <c r="I1282" i="12"/>
  <c r="H1282" i="12"/>
  <c r="B1282" i="12"/>
  <c r="D1282" i="12" s="1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D1280" i="12" s="1"/>
  <c r="A1280" i="12"/>
  <c r="F1280" i="12" s="1"/>
  <c r="I1279" i="12"/>
  <c r="H1279" i="12"/>
  <c r="B1279" i="12"/>
  <c r="D1279" i="12" s="1"/>
  <c r="A1279" i="12"/>
  <c r="F1279" i="12" s="1"/>
  <c r="I1278" i="12"/>
  <c r="H1278" i="12"/>
  <c r="B1278" i="12"/>
  <c r="D1278" i="12" s="1"/>
  <c r="A1278" i="12"/>
  <c r="I1277" i="12"/>
  <c r="H1277" i="12"/>
  <c r="B1277" i="12"/>
  <c r="C1277" i="12" s="1"/>
  <c r="A1277" i="12"/>
  <c r="F1277" i="12" s="1"/>
  <c r="I1276" i="12"/>
  <c r="H1276" i="12"/>
  <c r="B1276" i="12"/>
  <c r="D1276" i="12" s="1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D1272" i="12" s="1"/>
  <c r="A1272" i="12"/>
  <c r="F1272" i="12" s="1"/>
  <c r="I1271" i="12"/>
  <c r="H1271" i="12"/>
  <c r="B1271" i="12"/>
  <c r="A1271" i="12"/>
  <c r="F1271" i="12" s="1"/>
  <c r="I1270" i="12"/>
  <c r="H1270" i="12"/>
  <c r="B1270" i="12"/>
  <c r="C1270" i="12" s="1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D1268" i="12" s="1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B1265" i="12"/>
  <c r="C1265" i="12" s="1"/>
  <c r="A1265" i="12"/>
  <c r="F1265" i="12" s="1"/>
  <c r="I1264" i="12"/>
  <c r="H1264" i="12"/>
  <c r="B1264" i="12"/>
  <c r="D1264" i="12" s="1"/>
  <c r="A1264" i="12"/>
  <c r="F1264" i="12" s="1"/>
  <c r="I1263" i="12"/>
  <c r="H1263" i="12"/>
  <c r="B1263" i="12"/>
  <c r="D1263" i="12" s="1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D1260" i="12" s="1"/>
  <c r="A1260" i="12"/>
  <c r="F1260" i="12" s="1"/>
  <c r="I1259" i="12"/>
  <c r="H1259" i="12"/>
  <c r="B1259" i="12"/>
  <c r="E1259" i="12" s="1"/>
  <c r="A1259" i="12"/>
  <c r="F1259" i="12" s="1"/>
  <c r="I1258" i="12"/>
  <c r="H1258" i="12"/>
  <c r="B1258" i="12"/>
  <c r="D1258" i="12" s="1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D1256" i="12" s="1"/>
  <c r="A1256" i="12"/>
  <c r="F1256" i="12" s="1"/>
  <c r="I1255" i="12"/>
  <c r="H1255" i="12"/>
  <c r="B1255" i="12"/>
  <c r="E1255" i="12" s="1"/>
  <c r="A1255" i="12"/>
  <c r="F1255" i="12" s="1"/>
  <c r="I1254" i="12"/>
  <c r="H1254" i="12"/>
  <c r="B1254" i="12"/>
  <c r="D1254" i="12" s="1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D1252" i="12" s="1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C1249" i="12" s="1"/>
  <c r="A1249" i="12"/>
  <c r="F1249" i="12" s="1"/>
  <c r="I1248" i="12"/>
  <c r="H1248" i="12"/>
  <c r="B1248" i="12"/>
  <c r="D1248" i="12" s="1"/>
  <c r="A1248" i="12"/>
  <c r="F1248" i="12" s="1"/>
  <c r="I1247" i="12"/>
  <c r="H1247" i="12"/>
  <c r="B1247" i="12"/>
  <c r="D1247" i="12" s="1"/>
  <c r="A1247" i="12"/>
  <c r="F1247" i="12" s="1"/>
  <c r="I1246" i="12"/>
  <c r="H1246" i="12"/>
  <c r="B1246" i="12"/>
  <c r="D1246" i="12" s="1"/>
  <c r="A1246" i="12"/>
  <c r="I1245" i="12"/>
  <c r="H1245" i="12"/>
  <c r="B1245" i="12"/>
  <c r="D1245" i="12" s="1"/>
  <c r="A1245" i="12"/>
  <c r="F1245" i="12" s="1"/>
  <c r="M1245" i="12" s="1"/>
  <c r="I1244" i="12"/>
  <c r="H1244" i="12"/>
  <c r="B1244" i="12"/>
  <c r="D1244" i="12" s="1"/>
  <c r="A1244" i="12"/>
  <c r="F1244" i="12" s="1"/>
  <c r="I1243" i="12"/>
  <c r="H1243" i="12"/>
  <c r="B1243" i="12"/>
  <c r="A1243" i="12"/>
  <c r="I1242" i="12"/>
  <c r="H1242" i="12"/>
  <c r="B1242" i="12"/>
  <c r="C1242" i="12" s="1"/>
  <c r="A1242" i="12"/>
  <c r="F1242" i="12" s="1"/>
  <c r="M1242" i="12" s="1"/>
  <c r="I1241" i="12"/>
  <c r="H1241" i="12"/>
  <c r="B1241" i="12"/>
  <c r="D1241" i="12" s="1"/>
  <c r="A1241" i="12"/>
  <c r="F1241" i="12" s="1"/>
  <c r="J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E1238" i="12" s="1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D1234" i="12" s="1"/>
  <c r="A1234" i="12"/>
  <c r="I1233" i="12"/>
  <c r="H1233" i="12"/>
  <c r="B1233" i="12"/>
  <c r="C1233" i="12" s="1"/>
  <c r="A1233" i="12"/>
  <c r="F1233" i="12" s="1"/>
  <c r="M1233" i="12" s="1"/>
  <c r="I1232" i="12"/>
  <c r="H1232" i="12"/>
  <c r="B1232" i="12"/>
  <c r="D1232" i="12" s="1"/>
  <c r="A1232" i="12"/>
  <c r="F1232" i="12" s="1"/>
  <c r="N1232" i="12" s="1"/>
  <c r="I1231" i="12"/>
  <c r="H1231" i="12"/>
  <c r="B1231" i="12"/>
  <c r="D1231" i="12" s="1"/>
  <c r="A1231" i="12"/>
  <c r="F1231" i="12" s="1"/>
  <c r="I1230" i="12"/>
  <c r="H1230" i="12"/>
  <c r="B1230" i="12"/>
  <c r="A1230" i="12"/>
  <c r="I1229" i="12"/>
  <c r="H1229" i="12"/>
  <c r="B1229" i="12"/>
  <c r="C1229" i="12" s="1"/>
  <c r="A1229" i="12"/>
  <c r="F1229" i="12" s="1"/>
  <c r="M1229" i="12" s="1"/>
  <c r="I1228" i="12"/>
  <c r="H1228" i="12"/>
  <c r="B1228" i="12"/>
  <c r="D1228" i="12" s="1"/>
  <c r="A1228" i="12"/>
  <c r="F1228" i="12" s="1"/>
  <c r="I1227" i="12"/>
  <c r="H1227" i="12"/>
  <c r="B1227" i="12"/>
  <c r="D1227" i="12" s="1"/>
  <c r="A1227" i="12"/>
  <c r="I1226" i="12"/>
  <c r="H1226" i="12"/>
  <c r="B1226" i="12"/>
  <c r="D1226" i="12" s="1"/>
  <c r="A1226" i="12"/>
  <c r="F1226" i="12" s="1"/>
  <c r="M1226" i="12" s="1"/>
  <c r="I1225" i="12"/>
  <c r="H1225" i="12"/>
  <c r="B1225" i="12"/>
  <c r="D1225" i="12" s="1"/>
  <c r="A1225" i="12"/>
  <c r="F1225" i="12" s="1"/>
  <c r="I1224" i="12"/>
  <c r="H1224" i="12"/>
  <c r="B1224" i="12"/>
  <c r="A1224" i="12"/>
  <c r="I1223" i="12"/>
  <c r="H1223" i="12"/>
  <c r="B1223" i="12"/>
  <c r="E1223" i="12" s="1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D1220" i="12" s="1"/>
  <c r="A1220" i="12"/>
  <c r="I1219" i="12"/>
  <c r="H1219" i="12"/>
  <c r="B1219" i="12"/>
  <c r="A1219" i="12"/>
  <c r="F1219" i="12" s="1"/>
  <c r="I1218" i="12"/>
  <c r="H1218" i="12"/>
  <c r="C1218" i="12"/>
  <c r="B1218" i="12"/>
  <c r="D1218" i="12" s="1"/>
  <c r="A1218" i="12"/>
  <c r="I1217" i="12"/>
  <c r="H1217" i="12"/>
  <c r="B1217" i="12"/>
  <c r="C1217" i="12" s="1"/>
  <c r="A1217" i="12"/>
  <c r="F1217" i="12" s="1"/>
  <c r="K1217" i="12" s="1"/>
  <c r="I1216" i="12"/>
  <c r="H1216" i="12"/>
  <c r="B1216" i="12"/>
  <c r="D1216" i="12" s="1"/>
  <c r="A1216" i="12"/>
  <c r="I1215" i="12"/>
  <c r="H1215" i="12"/>
  <c r="B1215" i="12"/>
  <c r="D1215" i="12" s="1"/>
  <c r="A1215" i="12"/>
  <c r="F1215" i="12" s="1"/>
  <c r="N1215" i="12" s="1"/>
  <c r="I1214" i="12"/>
  <c r="H1214" i="12"/>
  <c r="B1214" i="12"/>
  <c r="D1214" i="12" s="1"/>
  <c r="A1214" i="12"/>
  <c r="I1213" i="12"/>
  <c r="H1213" i="12"/>
  <c r="B1213" i="12"/>
  <c r="A1213" i="12"/>
  <c r="F1213" i="12" s="1"/>
  <c r="I1212" i="12"/>
  <c r="H1212" i="12"/>
  <c r="B1212" i="12"/>
  <c r="D1212" i="12" s="1"/>
  <c r="A1212" i="12"/>
  <c r="F1212" i="12" s="1"/>
  <c r="I1211" i="12"/>
  <c r="H1211" i="12"/>
  <c r="B1211" i="12"/>
  <c r="D1211" i="12" s="1"/>
  <c r="A1211" i="12"/>
  <c r="I1210" i="12"/>
  <c r="H1210" i="12"/>
  <c r="B1210" i="12"/>
  <c r="C1210" i="12" s="1"/>
  <c r="A1210" i="12"/>
  <c r="I1209" i="12"/>
  <c r="H1209" i="12"/>
  <c r="B1209" i="12"/>
  <c r="D1209" i="12" s="1"/>
  <c r="A1209" i="12"/>
  <c r="F1209" i="12" s="1"/>
  <c r="J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J1207" i="12" s="1"/>
  <c r="I1206" i="12"/>
  <c r="H1206" i="12"/>
  <c r="B1206" i="12"/>
  <c r="D1206" i="12" s="1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D1202" i="12" s="1"/>
  <c r="A1202" i="12"/>
  <c r="F1202" i="12" s="1"/>
  <c r="I1201" i="12"/>
  <c r="H1201" i="12"/>
  <c r="B1201" i="12"/>
  <c r="C1201" i="12" s="1"/>
  <c r="A1201" i="12"/>
  <c r="F1201" i="12" s="1"/>
  <c r="I1200" i="12"/>
  <c r="H1200" i="12"/>
  <c r="B1200" i="12"/>
  <c r="D1200" i="12" s="1"/>
  <c r="A1200" i="12"/>
  <c r="F1200" i="12" s="1"/>
  <c r="I1199" i="12"/>
  <c r="H1199" i="12"/>
  <c r="B1199" i="12"/>
  <c r="A1199" i="12"/>
  <c r="I1198" i="12"/>
  <c r="H1198" i="12"/>
  <c r="B1198" i="12"/>
  <c r="D1198" i="12" s="1"/>
  <c r="A1198" i="12"/>
  <c r="I1197" i="12"/>
  <c r="H1197" i="12"/>
  <c r="B1197" i="12"/>
  <c r="D1197" i="12" s="1"/>
  <c r="A1197" i="12"/>
  <c r="F1197" i="12" s="1"/>
  <c r="M1197" i="12" s="1"/>
  <c r="I1196" i="12"/>
  <c r="H1196" i="12"/>
  <c r="B1196" i="12"/>
  <c r="D1196" i="12" s="1"/>
  <c r="A1196" i="12"/>
  <c r="F1196" i="12" s="1"/>
  <c r="J1196" i="12" s="1"/>
  <c r="I1195" i="12"/>
  <c r="H1195" i="12"/>
  <c r="B1195" i="12"/>
  <c r="D1195" i="12" s="1"/>
  <c r="A1195" i="12"/>
  <c r="I1194" i="12"/>
  <c r="H1194" i="12"/>
  <c r="B1194" i="12"/>
  <c r="E1194" i="12" s="1"/>
  <c r="A1194" i="12"/>
  <c r="I1193" i="12"/>
  <c r="H1193" i="12"/>
  <c r="B1193" i="12"/>
  <c r="D1193" i="12" s="1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D1190" i="12" s="1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C1188" i="12" s="1"/>
  <c r="A1188" i="12"/>
  <c r="I1187" i="12"/>
  <c r="H1187" i="12"/>
  <c r="B1187" i="12"/>
  <c r="D1187" i="12" s="1"/>
  <c r="A1187" i="12"/>
  <c r="I1186" i="12"/>
  <c r="H1186" i="12"/>
  <c r="B1186" i="12"/>
  <c r="D1186" i="12" s="1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J1184" i="12" s="1"/>
  <c r="I1183" i="12"/>
  <c r="H1183" i="12"/>
  <c r="B1183" i="12"/>
  <c r="D1183" i="12" s="1"/>
  <c r="A1183" i="12"/>
  <c r="I1182" i="12"/>
  <c r="H1182" i="12"/>
  <c r="B1182" i="12"/>
  <c r="D1182" i="12" s="1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D1179" i="12" s="1"/>
  <c r="A1179" i="12"/>
  <c r="F1179" i="12" s="1"/>
  <c r="I1178" i="12"/>
  <c r="H1178" i="12"/>
  <c r="B1178" i="12"/>
  <c r="D1178" i="12" s="1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D1175" i="12" s="1"/>
  <c r="A1175" i="12"/>
  <c r="I1174" i="12"/>
  <c r="H1174" i="12"/>
  <c r="B1174" i="12"/>
  <c r="D1174" i="12" s="1"/>
  <c r="A1174" i="12"/>
  <c r="F1174" i="12" s="1"/>
  <c r="I1173" i="12"/>
  <c r="H1173" i="12"/>
  <c r="B1173" i="12"/>
  <c r="A1173" i="12"/>
  <c r="F1173" i="12" s="1"/>
  <c r="I1172" i="12"/>
  <c r="H1172" i="12"/>
  <c r="B1172" i="12"/>
  <c r="E1172" i="12" s="1"/>
  <c r="A1172" i="12"/>
  <c r="F1172" i="12" s="1"/>
  <c r="I1171" i="12"/>
  <c r="H1171" i="12"/>
  <c r="B1171" i="12"/>
  <c r="D1171" i="12" s="1"/>
  <c r="A1171" i="12"/>
  <c r="I1170" i="12"/>
  <c r="H1170" i="12"/>
  <c r="B1170" i="12"/>
  <c r="D1170" i="12" s="1"/>
  <c r="A1170" i="12"/>
  <c r="I1169" i="12"/>
  <c r="H1169" i="12"/>
  <c r="B1169" i="12"/>
  <c r="C1169" i="12" s="1"/>
  <c r="A1169" i="12"/>
  <c r="F1169" i="12" s="1"/>
  <c r="I1168" i="12"/>
  <c r="H1168" i="12"/>
  <c r="B1168" i="12"/>
  <c r="A1168" i="12"/>
  <c r="F1168" i="12" s="1"/>
  <c r="J1168" i="12" s="1"/>
  <c r="I1167" i="12"/>
  <c r="H1167" i="12"/>
  <c r="B1167" i="12"/>
  <c r="D1167" i="12" s="1"/>
  <c r="A1167" i="12"/>
  <c r="I1166" i="12"/>
  <c r="H1166" i="12"/>
  <c r="B1166" i="12"/>
  <c r="D1166" i="12" s="1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D1163" i="12" s="1"/>
  <c r="A1163" i="12"/>
  <c r="F1163" i="12" s="1"/>
  <c r="I1162" i="12"/>
  <c r="H1162" i="12"/>
  <c r="B1162" i="12"/>
  <c r="A1162" i="12"/>
  <c r="I1161" i="12"/>
  <c r="H1161" i="12"/>
  <c r="B1161" i="12"/>
  <c r="C1161" i="12" s="1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D1159" i="12" s="1"/>
  <c r="A1159" i="12"/>
  <c r="F1159" i="12" s="1"/>
  <c r="M1159" i="12" s="1"/>
  <c r="I1158" i="12"/>
  <c r="H1158" i="12"/>
  <c r="B1158" i="12"/>
  <c r="D1158" i="12" s="1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E1156" i="12" s="1"/>
  <c r="A1156" i="12"/>
  <c r="F1156" i="12" s="1"/>
  <c r="I1155" i="12"/>
  <c r="H1155" i="12"/>
  <c r="B1155" i="12"/>
  <c r="D1155" i="12" s="1"/>
  <c r="A1155" i="12"/>
  <c r="I1154" i="12"/>
  <c r="H1154" i="12"/>
  <c r="B1154" i="12"/>
  <c r="D1154" i="12" s="1"/>
  <c r="A1154" i="12"/>
  <c r="I1153" i="12"/>
  <c r="H1153" i="12"/>
  <c r="B1153" i="12"/>
  <c r="C1153" i="12" s="1"/>
  <c r="A1153" i="12"/>
  <c r="F1153" i="12" s="1"/>
  <c r="K1153" i="12" s="1"/>
  <c r="I1152" i="12"/>
  <c r="H1152" i="12"/>
  <c r="B1152" i="12"/>
  <c r="A1152" i="12"/>
  <c r="F1152" i="12" s="1"/>
  <c r="J1152" i="12" s="1"/>
  <c r="I1151" i="12"/>
  <c r="H1151" i="12"/>
  <c r="B1151" i="12"/>
  <c r="D1151" i="12" s="1"/>
  <c r="A1151" i="12"/>
  <c r="F1151" i="12" s="1"/>
  <c r="M1151" i="12" s="1"/>
  <c r="I1150" i="12"/>
  <c r="H1150" i="12"/>
  <c r="B1150" i="12"/>
  <c r="D1150" i="12" s="1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D1147" i="12" s="1"/>
  <c r="A1147" i="12"/>
  <c r="F1147" i="12" s="1"/>
  <c r="I1146" i="12"/>
  <c r="H1146" i="12"/>
  <c r="B1146" i="12"/>
  <c r="D1146" i="12" s="1"/>
  <c r="A1146" i="12"/>
  <c r="I1145" i="12"/>
  <c r="H1145" i="12"/>
  <c r="B1145" i="12"/>
  <c r="C1145" i="12" s="1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D1142" i="12" s="1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E1140" i="12" s="1"/>
  <c r="A1140" i="12"/>
  <c r="F1140" i="12" s="1"/>
  <c r="I1139" i="12"/>
  <c r="H1139" i="12"/>
  <c r="B1139" i="12"/>
  <c r="D1139" i="12" s="1"/>
  <c r="A1139" i="12"/>
  <c r="I1138" i="12"/>
  <c r="H1138" i="12"/>
  <c r="B1138" i="12"/>
  <c r="D1138" i="12" s="1"/>
  <c r="A1138" i="12"/>
  <c r="I1137" i="12"/>
  <c r="H1137" i="12"/>
  <c r="B1137" i="12"/>
  <c r="C1137" i="12" s="1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D1134" i="12" s="1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D1131" i="12" s="1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D1127" i="12" s="1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E1124" i="12" s="1"/>
  <c r="A1124" i="12"/>
  <c r="F1124" i="12" s="1"/>
  <c r="I1123" i="12"/>
  <c r="H1123" i="12"/>
  <c r="B1123" i="12"/>
  <c r="D1123" i="12" s="1"/>
  <c r="A1123" i="12"/>
  <c r="I1122" i="12"/>
  <c r="H1122" i="12"/>
  <c r="D1122" i="12"/>
  <c r="B1122" i="12"/>
  <c r="C1122" i="12" s="1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J1120" i="12" s="1"/>
  <c r="I1119" i="12"/>
  <c r="H1119" i="12"/>
  <c r="B1119" i="12"/>
  <c r="D1119" i="12" s="1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D1115" i="12" s="1"/>
  <c r="A1115" i="12"/>
  <c r="F1115" i="12" s="1"/>
  <c r="I1114" i="12"/>
  <c r="H1114" i="12"/>
  <c r="B1114" i="12"/>
  <c r="D1114" i="12" s="1"/>
  <c r="A1114" i="12"/>
  <c r="I1113" i="12"/>
  <c r="H1113" i="12"/>
  <c r="B1113" i="12"/>
  <c r="C1113" i="12" s="1"/>
  <c r="A1113" i="12"/>
  <c r="F1113" i="12" s="1"/>
  <c r="I1112" i="12"/>
  <c r="H1112" i="12"/>
  <c r="B1112" i="12"/>
  <c r="A1112" i="12"/>
  <c r="F1112" i="12" s="1"/>
  <c r="I1111" i="12"/>
  <c r="H1111" i="12"/>
  <c r="B1111" i="12"/>
  <c r="D1111" i="12" s="1"/>
  <c r="A1111" i="12"/>
  <c r="I1110" i="12"/>
  <c r="H1110" i="12"/>
  <c r="B1110" i="12"/>
  <c r="D1110" i="12" s="1"/>
  <c r="A1110" i="12"/>
  <c r="F1110" i="12" s="1"/>
  <c r="I1109" i="12"/>
  <c r="H1109" i="12"/>
  <c r="B1109" i="12"/>
  <c r="C1109" i="12" s="1"/>
  <c r="A1109" i="12"/>
  <c r="F1109" i="12" s="1"/>
  <c r="N1109" i="12" s="1"/>
  <c r="I1108" i="12"/>
  <c r="H1108" i="12"/>
  <c r="B1108" i="12"/>
  <c r="D1108" i="12" s="1"/>
  <c r="A1108" i="12"/>
  <c r="F1108" i="12" s="1"/>
  <c r="I1107" i="12"/>
  <c r="H1107" i="12"/>
  <c r="B1107" i="12"/>
  <c r="D1107" i="12" s="1"/>
  <c r="A1107" i="12"/>
  <c r="F1107" i="12" s="1"/>
  <c r="I1106" i="12"/>
  <c r="H1106" i="12"/>
  <c r="B1106" i="12"/>
  <c r="A1106" i="12"/>
  <c r="I1105" i="12"/>
  <c r="H1105" i="12"/>
  <c r="B1105" i="12"/>
  <c r="E1105" i="12" s="1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E1101" i="12" s="1"/>
  <c r="A1101" i="12"/>
  <c r="F1101" i="12" s="1"/>
  <c r="I1100" i="12"/>
  <c r="H1100" i="12"/>
  <c r="B1100" i="12"/>
  <c r="D1100" i="12" s="1"/>
  <c r="A1100" i="12"/>
  <c r="F1100" i="12" s="1"/>
  <c r="I1099" i="12"/>
  <c r="H1099" i="12"/>
  <c r="B1099" i="12"/>
  <c r="E1099" i="12" s="1"/>
  <c r="A1099" i="12"/>
  <c r="F1099" i="12" s="1"/>
  <c r="I1098" i="12"/>
  <c r="H1098" i="12"/>
  <c r="B1098" i="12"/>
  <c r="D1098" i="12" s="1"/>
  <c r="A1098" i="12"/>
  <c r="F1098" i="12" s="1"/>
  <c r="I1097" i="12"/>
  <c r="H1097" i="12"/>
  <c r="B1097" i="12"/>
  <c r="E1097" i="12" s="1"/>
  <c r="A1097" i="12"/>
  <c r="F1097" i="12" s="1"/>
  <c r="I1096" i="12"/>
  <c r="H1096" i="12"/>
  <c r="B1096" i="12"/>
  <c r="D1096" i="12" s="1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C1093" i="12" s="1"/>
  <c r="A1093" i="12"/>
  <c r="F1093" i="12" s="1"/>
  <c r="I1092" i="12"/>
  <c r="H1092" i="12"/>
  <c r="B1092" i="12"/>
  <c r="D1092" i="12" s="1"/>
  <c r="A1092" i="12"/>
  <c r="F1092" i="12" s="1"/>
  <c r="I1091" i="12"/>
  <c r="H1091" i="12"/>
  <c r="B1091" i="12"/>
  <c r="D1091" i="12" s="1"/>
  <c r="A1091" i="12"/>
  <c r="F1091" i="12" s="1"/>
  <c r="I1090" i="12"/>
  <c r="H1090" i="12"/>
  <c r="B1090" i="12"/>
  <c r="D1090" i="12" s="1"/>
  <c r="A1090" i="12"/>
  <c r="I1089" i="12"/>
  <c r="H1089" i="12"/>
  <c r="B1089" i="12"/>
  <c r="E1089" i="12" s="1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E1085" i="12" s="1"/>
  <c r="A1085" i="12"/>
  <c r="F1085" i="12" s="1"/>
  <c r="I1084" i="12"/>
  <c r="H1084" i="12"/>
  <c r="B1084" i="12"/>
  <c r="D1084" i="12" s="1"/>
  <c r="A1084" i="12"/>
  <c r="F1084" i="12" s="1"/>
  <c r="I1083" i="12"/>
  <c r="H1083" i="12"/>
  <c r="B1083" i="12"/>
  <c r="D1083" i="12" s="1"/>
  <c r="A1083" i="12"/>
  <c r="F1083" i="12" s="1"/>
  <c r="I1082" i="12"/>
  <c r="H1082" i="12"/>
  <c r="B1082" i="12"/>
  <c r="D1082" i="12" s="1"/>
  <c r="A1082" i="12"/>
  <c r="F1082" i="12" s="1"/>
  <c r="I1081" i="12"/>
  <c r="H1081" i="12"/>
  <c r="B1081" i="12"/>
  <c r="E1081" i="12" s="1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C1077" i="12" s="1"/>
  <c r="A1077" i="12"/>
  <c r="F1077" i="12" s="1"/>
  <c r="M1077" i="12" s="1"/>
  <c r="I1076" i="12"/>
  <c r="H1076" i="12"/>
  <c r="B1076" i="12"/>
  <c r="D1076" i="12" s="1"/>
  <c r="A1076" i="12"/>
  <c r="F1076" i="12" s="1"/>
  <c r="I1075" i="12"/>
  <c r="H1075" i="12"/>
  <c r="B1075" i="12"/>
  <c r="D1075" i="12" s="1"/>
  <c r="A1075" i="12"/>
  <c r="F1075" i="12" s="1"/>
  <c r="I1074" i="12"/>
  <c r="H1074" i="12"/>
  <c r="B1074" i="12"/>
  <c r="C1074" i="12" s="1"/>
  <c r="A1074" i="12"/>
  <c r="I1073" i="12"/>
  <c r="H1073" i="12"/>
  <c r="B1073" i="12"/>
  <c r="A1073" i="12"/>
  <c r="F1073" i="12" s="1"/>
  <c r="I1072" i="12"/>
  <c r="H1072" i="12"/>
  <c r="B1072" i="12"/>
  <c r="D1072" i="12" s="1"/>
  <c r="A1072" i="12"/>
  <c r="F1072" i="12" s="1"/>
  <c r="I1071" i="12"/>
  <c r="H1071" i="12"/>
  <c r="B1071" i="12"/>
  <c r="A1071" i="12"/>
  <c r="F1071" i="12" s="1"/>
  <c r="I1070" i="12"/>
  <c r="H1070" i="12"/>
  <c r="B1070" i="12"/>
  <c r="D1070" i="12" s="1"/>
  <c r="A1070" i="12"/>
  <c r="I1069" i="12"/>
  <c r="H1069" i="12"/>
  <c r="B1069" i="12"/>
  <c r="A1069" i="12"/>
  <c r="F1069" i="12" s="1"/>
  <c r="M1069" i="12" s="1"/>
  <c r="I1068" i="12"/>
  <c r="H1068" i="12"/>
  <c r="B1068" i="12"/>
  <c r="D1068" i="12" s="1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E1065" i="12" s="1"/>
  <c r="A1065" i="12"/>
  <c r="F1065" i="12" s="1"/>
  <c r="I1064" i="12"/>
  <c r="H1064" i="12"/>
  <c r="B1064" i="12"/>
  <c r="D1064" i="12" s="1"/>
  <c r="A1064" i="12"/>
  <c r="F1064" i="12" s="1"/>
  <c r="M1064" i="12" s="1"/>
  <c r="I1063" i="12"/>
  <c r="H1063" i="12"/>
  <c r="B1063" i="12"/>
  <c r="D1063" i="12" s="1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D1061" i="12" s="1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D1059" i="12" s="1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D1057" i="12" s="1"/>
  <c r="A1057" i="12"/>
  <c r="F1057" i="12" s="1"/>
  <c r="I1056" i="12"/>
  <c r="H1056" i="12"/>
  <c r="B1056" i="12"/>
  <c r="D1056" i="12" s="1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D1052" i="12" s="1"/>
  <c r="A1052" i="12"/>
  <c r="F1052" i="12" s="1"/>
  <c r="K1052" i="12" s="1"/>
  <c r="I1051" i="12"/>
  <c r="H1051" i="12"/>
  <c r="B1051" i="12"/>
  <c r="D1051" i="12" s="1"/>
  <c r="A1051" i="12"/>
  <c r="F1051" i="12" s="1"/>
  <c r="I1050" i="12"/>
  <c r="H1050" i="12"/>
  <c r="B1050" i="12"/>
  <c r="A1050" i="12"/>
  <c r="F1050" i="12" s="1"/>
  <c r="M1050" i="12" s="1"/>
  <c r="I1049" i="12"/>
  <c r="H1049" i="12"/>
  <c r="B1049" i="12"/>
  <c r="D1049" i="12" s="1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D1044" i="12" s="1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D1041" i="12" s="1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D1039" i="12" s="1"/>
  <c r="A1039" i="12"/>
  <c r="F1039" i="12" s="1"/>
  <c r="I1038" i="12"/>
  <c r="H1038" i="12"/>
  <c r="B1038" i="12"/>
  <c r="E1038" i="12" s="1"/>
  <c r="A1038" i="12"/>
  <c r="F1038" i="12" s="1"/>
  <c r="M1038" i="12" s="1"/>
  <c r="I1037" i="12"/>
  <c r="H1037" i="12"/>
  <c r="B1037" i="12"/>
  <c r="C1037" i="12" s="1"/>
  <c r="A1037" i="12"/>
  <c r="F1037" i="12" s="1"/>
  <c r="I1036" i="12"/>
  <c r="H1036" i="12"/>
  <c r="B1036" i="12"/>
  <c r="A1036" i="12"/>
  <c r="F1036" i="12" s="1"/>
  <c r="K1036" i="12" s="1"/>
  <c r="I1035" i="12"/>
  <c r="H1035" i="12"/>
  <c r="C1035" i="12"/>
  <c r="B1035" i="12"/>
  <c r="D1035" i="12" s="1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D1032" i="12" s="1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D1028" i="12" s="1"/>
  <c r="A1028" i="12"/>
  <c r="F1028" i="12" s="1"/>
  <c r="I1027" i="12"/>
  <c r="H1027" i="12"/>
  <c r="B1027" i="12"/>
  <c r="D1027" i="12" s="1"/>
  <c r="A1027" i="12"/>
  <c r="F1027" i="12" s="1"/>
  <c r="I1026" i="12"/>
  <c r="H1026" i="12"/>
  <c r="B1026" i="12"/>
  <c r="A1026" i="12"/>
  <c r="F1026" i="12" s="1"/>
  <c r="I1025" i="12"/>
  <c r="H1025" i="12"/>
  <c r="B1025" i="12"/>
  <c r="D1025" i="12" s="1"/>
  <c r="A1025" i="12"/>
  <c r="F1025" i="12" s="1"/>
  <c r="I1024" i="12"/>
  <c r="H1024" i="12"/>
  <c r="B1024" i="12"/>
  <c r="D1024" i="12" s="1"/>
  <c r="A1024" i="12"/>
  <c r="F1024" i="12" s="1"/>
  <c r="I1023" i="12"/>
  <c r="H1023" i="12"/>
  <c r="B1023" i="12"/>
  <c r="D1023" i="12" s="1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D1020" i="12" s="1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D1017" i="12" s="1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D1013" i="12" s="1"/>
  <c r="A1013" i="12"/>
  <c r="F1013" i="12" s="1"/>
  <c r="I1012" i="12"/>
  <c r="H1012" i="12"/>
  <c r="B1012" i="12"/>
  <c r="D1012" i="12" s="1"/>
  <c r="A1012" i="12"/>
  <c r="F1012" i="12" s="1"/>
  <c r="K1012" i="12" s="1"/>
  <c r="I1011" i="12"/>
  <c r="H1011" i="12"/>
  <c r="B1011" i="12"/>
  <c r="C1011" i="12" s="1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D1008" i="12" s="1"/>
  <c r="A1008" i="12"/>
  <c r="F1008" i="12" s="1"/>
  <c r="K1008" i="12" s="1"/>
  <c r="I1007" i="12"/>
  <c r="H1007" i="12"/>
  <c r="B1007" i="12"/>
  <c r="D1007" i="12" s="1"/>
  <c r="A1007" i="12"/>
  <c r="F1007" i="12" s="1"/>
  <c r="I1006" i="12"/>
  <c r="H1006" i="12"/>
  <c r="B1006" i="12"/>
  <c r="E1006" i="12" s="1"/>
  <c r="A1006" i="12"/>
  <c r="F1006" i="12" s="1"/>
  <c r="I1005" i="12"/>
  <c r="H1005" i="12"/>
  <c r="B1005" i="12"/>
  <c r="E1005" i="12" s="1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D1003" i="12" s="1"/>
  <c r="A1003" i="12"/>
  <c r="F1003" i="12" s="1"/>
  <c r="I1002" i="12"/>
  <c r="H1002" i="12"/>
  <c r="B1002" i="12"/>
  <c r="A1002" i="12"/>
  <c r="F1002" i="12" s="1"/>
  <c r="I1001" i="12"/>
  <c r="H1001" i="12"/>
  <c r="B1001" i="12"/>
  <c r="D1001" i="12" s="1"/>
  <c r="A1001" i="12"/>
  <c r="F1001" i="12" s="1"/>
  <c r="I1000" i="12"/>
  <c r="H1000" i="12"/>
  <c r="B1000" i="12"/>
  <c r="D1000" i="12" s="1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D997" i="12" s="1"/>
  <c r="A997" i="12"/>
  <c r="F997" i="12" s="1"/>
  <c r="I996" i="12"/>
  <c r="H996" i="12"/>
  <c r="B996" i="12"/>
  <c r="A996" i="12"/>
  <c r="F996" i="12" s="1"/>
  <c r="I995" i="12"/>
  <c r="H995" i="12"/>
  <c r="B995" i="12"/>
  <c r="D995" i="12" s="1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D992" i="12" s="1"/>
  <c r="A992" i="12"/>
  <c r="F992" i="12" s="1"/>
  <c r="I991" i="12"/>
  <c r="H991" i="12"/>
  <c r="B991" i="12"/>
  <c r="A991" i="12"/>
  <c r="F991" i="12" s="1"/>
  <c r="I990" i="12"/>
  <c r="H990" i="12"/>
  <c r="B990" i="12"/>
  <c r="E990" i="12" s="1"/>
  <c r="A990" i="12"/>
  <c r="F990" i="12" s="1"/>
  <c r="I989" i="12"/>
  <c r="H989" i="12"/>
  <c r="D989" i="12"/>
  <c r="C989" i="12"/>
  <c r="B989" i="12"/>
  <c r="A989" i="12"/>
  <c r="F989" i="12" s="1"/>
  <c r="I988" i="12"/>
  <c r="H988" i="12"/>
  <c r="B988" i="12"/>
  <c r="D988" i="12" s="1"/>
  <c r="A988" i="12"/>
  <c r="F988" i="12" s="1"/>
  <c r="I987" i="12"/>
  <c r="H987" i="12"/>
  <c r="B987" i="12"/>
  <c r="D987" i="12" s="1"/>
  <c r="A987" i="12"/>
  <c r="F987" i="12" s="1"/>
  <c r="I986" i="12"/>
  <c r="H986" i="12"/>
  <c r="B986" i="12"/>
  <c r="A986" i="12"/>
  <c r="F986" i="12" s="1"/>
  <c r="I985" i="12"/>
  <c r="H985" i="12"/>
  <c r="B985" i="12"/>
  <c r="D985" i="12" s="1"/>
  <c r="A985" i="12"/>
  <c r="F985" i="12" s="1"/>
  <c r="I984" i="12"/>
  <c r="H984" i="12"/>
  <c r="B984" i="12"/>
  <c r="D984" i="12" s="1"/>
  <c r="A984" i="12"/>
  <c r="F984" i="12" s="1"/>
  <c r="I983" i="12"/>
  <c r="H983" i="12"/>
  <c r="B983" i="12"/>
  <c r="D983" i="12" s="1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D980" i="12" s="1"/>
  <c r="A980" i="12"/>
  <c r="F980" i="12" s="1"/>
  <c r="K980" i="12" s="1"/>
  <c r="I979" i="12"/>
  <c r="H979" i="12"/>
  <c r="B979" i="12"/>
  <c r="D979" i="12" s="1"/>
  <c r="A979" i="12"/>
  <c r="F979" i="12" s="1"/>
  <c r="I978" i="12"/>
  <c r="H978" i="12"/>
  <c r="B978" i="12"/>
  <c r="A978" i="12"/>
  <c r="F978" i="12" s="1"/>
  <c r="I977" i="12"/>
  <c r="H977" i="12"/>
  <c r="B977" i="12"/>
  <c r="D977" i="12" s="1"/>
  <c r="A977" i="12"/>
  <c r="F977" i="12" s="1"/>
  <c r="I976" i="12"/>
  <c r="H976" i="12"/>
  <c r="B976" i="12"/>
  <c r="A976" i="12"/>
  <c r="F976" i="12" s="1"/>
  <c r="I975" i="12"/>
  <c r="H975" i="12"/>
  <c r="B975" i="12"/>
  <c r="D975" i="12" s="1"/>
  <c r="A975" i="12"/>
  <c r="F975" i="12" s="1"/>
  <c r="I974" i="12"/>
  <c r="H974" i="12"/>
  <c r="B974" i="12"/>
  <c r="A974" i="12"/>
  <c r="F974" i="12" s="1"/>
  <c r="I973" i="12"/>
  <c r="H973" i="12"/>
  <c r="B973" i="12"/>
  <c r="E973" i="12" s="1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D969" i="12" s="1"/>
  <c r="A969" i="12"/>
  <c r="F969" i="12" s="1"/>
  <c r="I968" i="12"/>
  <c r="H968" i="12"/>
  <c r="B968" i="12"/>
  <c r="D968" i="12" s="1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C965" i="12" s="1"/>
  <c r="A965" i="12"/>
  <c r="F965" i="12" s="1"/>
  <c r="I964" i="12"/>
  <c r="H964" i="12"/>
  <c r="B964" i="12"/>
  <c r="A964" i="12"/>
  <c r="F964" i="12" s="1"/>
  <c r="I963" i="12"/>
  <c r="H963" i="12"/>
  <c r="B963" i="12"/>
  <c r="C963" i="12" s="1"/>
  <c r="A963" i="12"/>
  <c r="F963" i="12" s="1"/>
  <c r="I962" i="12"/>
  <c r="H962" i="12"/>
  <c r="B962" i="12"/>
  <c r="A962" i="12"/>
  <c r="F962" i="12" s="1"/>
  <c r="I961" i="12"/>
  <c r="H961" i="12"/>
  <c r="B961" i="12"/>
  <c r="D961" i="12" s="1"/>
  <c r="A961" i="12"/>
  <c r="F961" i="12" s="1"/>
  <c r="I960" i="12"/>
  <c r="H960" i="12"/>
  <c r="B960" i="12"/>
  <c r="D960" i="12" s="1"/>
  <c r="A960" i="12"/>
  <c r="F960" i="12" s="1"/>
  <c r="I959" i="12"/>
  <c r="H959" i="12"/>
  <c r="B959" i="12"/>
  <c r="A959" i="12"/>
  <c r="F959" i="12" s="1"/>
  <c r="I958" i="12"/>
  <c r="H958" i="12"/>
  <c r="B958" i="12"/>
  <c r="E958" i="12" s="1"/>
  <c r="A958" i="12"/>
  <c r="F958" i="12" s="1"/>
  <c r="I957" i="12"/>
  <c r="H957" i="12"/>
  <c r="B957" i="12"/>
  <c r="C957" i="12" s="1"/>
  <c r="A957" i="12"/>
  <c r="F957" i="12" s="1"/>
  <c r="I956" i="12"/>
  <c r="H956" i="12"/>
  <c r="B956" i="12"/>
  <c r="D956" i="12" s="1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D952" i="12" s="1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E949" i="12" s="1"/>
  <c r="A949" i="12"/>
  <c r="F949" i="12" s="1"/>
  <c r="I948" i="12"/>
  <c r="H948" i="12"/>
  <c r="B948" i="12"/>
  <c r="D948" i="12" s="1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D944" i="12" s="1"/>
  <c r="A944" i="12"/>
  <c r="F944" i="12" s="1"/>
  <c r="I943" i="12"/>
  <c r="H943" i="12"/>
  <c r="B943" i="12"/>
  <c r="D943" i="12" s="1"/>
  <c r="A943" i="12"/>
  <c r="I942" i="12"/>
  <c r="H942" i="12"/>
  <c r="B942" i="12"/>
  <c r="A942" i="12"/>
  <c r="F942" i="12" s="1"/>
  <c r="J942" i="12" s="1"/>
  <c r="I941" i="12"/>
  <c r="H941" i="12"/>
  <c r="B941" i="12"/>
  <c r="D941" i="12" s="1"/>
  <c r="A941" i="12"/>
  <c r="I940" i="12"/>
  <c r="H940" i="12"/>
  <c r="B940" i="12"/>
  <c r="A940" i="12"/>
  <c r="F940" i="12" s="1"/>
  <c r="I939" i="12"/>
  <c r="H939" i="12"/>
  <c r="B939" i="12"/>
  <c r="D939" i="12" s="1"/>
  <c r="A939" i="12"/>
  <c r="I938" i="12"/>
  <c r="H938" i="12"/>
  <c r="B938" i="12"/>
  <c r="A938" i="12"/>
  <c r="F938" i="12" s="1"/>
  <c r="J938" i="12" s="1"/>
  <c r="I937" i="12"/>
  <c r="H937" i="12"/>
  <c r="B937" i="12"/>
  <c r="A937" i="12"/>
  <c r="I936" i="12"/>
  <c r="H936" i="12"/>
  <c r="B936" i="12"/>
  <c r="D936" i="12" s="1"/>
  <c r="A936" i="12"/>
  <c r="F936" i="12" s="1"/>
  <c r="K936" i="12" s="1"/>
  <c r="I935" i="12"/>
  <c r="H935" i="12"/>
  <c r="B935" i="12"/>
  <c r="D935" i="12" s="1"/>
  <c r="A935" i="12"/>
  <c r="I934" i="12"/>
  <c r="H934" i="12"/>
  <c r="B934" i="12"/>
  <c r="A934" i="12"/>
  <c r="F934" i="12" s="1"/>
  <c r="J934" i="12" s="1"/>
  <c r="I933" i="12"/>
  <c r="H933" i="12"/>
  <c r="B933" i="12"/>
  <c r="A933" i="12"/>
  <c r="I932" i="12"/>
  <c r="H932" i="12"/>
  <c r="B932" i="12"/>
  <c r="D932" i="12" s="1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J930" i="12" s="1"/>
  <c r="I929" i="12"/>
  <c r="H929" i="12"/>
  <c r="B929" i="12"/>
  <c r="D929" i="12" s="1"/>
  <c r="A929" i="12"/>
  <c r="I928" i="12"/>
  <c r="H928" i="12"/>
  <c r="B928" i="12"/>
  <c r="D928" i="12" s="1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J926" i="12" s="1"/>
  <c r="I925" i="12"/>
  <c r="H925" i="12"/>
  <c r="B925" i="12"/>
  <c r="A925" i="12"/>
  <c r="I924" i="12"/>
  <c r="H924" i="12"/>
  <c r="B924" i="12"/>
  <c r="D924" i="12" s="1"/>
  <c r="A924" i="12"/>
  <c r="F924" i="12" s="1"/>
  <c r="K924" i="12" s="1"/>
  <c r="I923" i="12"/>
  <c r="H923" i="12"/>
  <c r="B923" i="12"/>
  <c r="D923" i="12" s="1"/>
  <c r="A923" i="12"/>
  <c r="I922" i="12"/>
  <c r="H922" i="12"/>
  <c r="B922" i="12"/>
  <c r="A922" i="12"/>
  <c r="F922" i="12" s="1"/>
  <c r="J922" i="12" s="1"/>
  <c r="I921" i="12"/>
  <c r="H921" i="12"/>
  <c r="B921" i="12"/>
  <c r="A921" i="12"/>
  <c r="I920" i="12"/>
  <c r="H920" i="12"/>
  <c r="B920" i="12"/>
  <c r="D920" i="12" s="1"/>
  <c r="A920" i="12"/>
  <c r="F920" i="12" s="1"/>
  <c r="K920" i="12" s="1"/>
  <c r="I919" i="12"/>
  <c r="H919" i="12"/>
  <c r="B919" i="12"/>
  <c r="D919" i="12" s="1"/>
  <c r="A919" i="12"/>
  <c r="I918" i="12"/>
  <c r="H918" i="12"/>
  <c r="B918" i="12"/>
  <c r="A918" i="12"/>
  <c r="F918" i="12" s="1"/>
  <c r="J918" i="12" s="1"/>
  <c r="I917" i="12"/>
  <c r="H917" i="12"/>
  <c r="B917" i="12"/>
  <c r="D917" i="12" s="1"/>
  <c r="A917" i="12"/>
  <c r="F917" i="12" s="1"/>
  <c r="I916" i="12"/>
  <c r="H916" i="12"/>
  <c r="B916" i="12"/>
  <c r="D916" i="12" s="1"/>
  <c r="A916" i="12"/>
  <c r="F916" i="12" s="1"/>
  <c r="K916" i="12" s="1"/>
  <c r="I915" i="12"/>
  <c r="H915" i="12"/>
  <c r="B915" i="12"/>
  <c r="D915" i="12" s="1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D913" i="12" s="1"/>
  <c r="A913" i="12"/>
  <c r="F913" i="12" s="1"/>
  <c r="I912" i="12"/>
  <c r="H912" i="12"/>
  <c r="B912" i="12"/>
  <c r="D912" i="12" s="1"/>
  <c r="A912" i="12"/>
  <c r="F912" i="12" s="1"/>
  <c r="I911" i="12"/>
  <c r="H911" i="12"/>
  <c r="B911" i="12"/>
  <c r="D911" i="12" s="1"/>
  <c r="A911" i="12"/>
  <c r="I910" i="12"/>
  <c r="H910" i="12"/>
  <c r="B910" i="12"/>
  <c r="A910" i="12"/>
  <c r="F910" i="12" s="1"/>
  <c r="J910" i="12" s="1"/>
  <c r="I909" i="12"/>
  <c r="H909" i="12"/>
  <c r="B909" i="12"/>
  <c r="D909" i="12" s="1"/>
  <c r="A909" i="12"/>
  <c r="I908" i="12"/>
  <c r="H908" i="12"/>
  <c r="B908" i="12"/>
  <c r="A908" i="12"/>
  <c r="F908" i="12" s="1"/>
  <c r="K908" i="12" s="1"/>
  <c r="I907" i="12"/>
  <c r="H907" i="12"/>
  <c r="B907" i="12"/>
  <c r="C907" i="12" s="1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D903" i="12" s="1"/>
  <c r="A903" i="12"/>
  <c r="I902" i="12"/>
  <c r="H902" i="12"/>
  <c r="B902" i="12"/>
  <c r="A902" i="12"/>
  <c r="F902" i="12" s="1"/>
  <c r="J902" i="12" s="1"/>
  <c r="I901" i="12"/>
  <c r="H901" i="12"/>
  <c r="B901" i="12"/>
  <c r="A901" i="12"/>
  <c r="F901" i="12" s="1"/>
  <c r="M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J898" i="12" s="1"/>
  <c r="I897" i="12"/>
  <c r="H897" i="12"/>
  <c r="B897" i="12"/>
  <c r="D897" i="12" s="1"/>
  <c r="A897" i="12"/>
  <c r="I896" i="12"/>
  <c r="H896" i="12"/>
  <c r="B896" i="12"/>
  <c r="D896" i="12" s="1"/>
  <c r="A896" i="12"/>
  <c r="F896" i="12" s="1"/>
  <c r="I895" i="12"/>
  <c r="H895" i="12"/>
  <c r="B895" i="12"/>
  <c r="D895" i="12" s="1"/>
  <c r="A895" i="12"/>
  <c r="F895" i="12" s="1"/>
  <c r="K895" i="12" s="1"/>
  <c r="I894" i="12"/>
  <c r="H894" i="12"/>
  <c r="B894" i="12"/>
  <c r="A894" i="12"/>
  <c r="F894" i="12" s="1"/>
  <c r="J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J890" i="12" s="1"/>
  <c r="I889" i="12"/>
  <c r="H889" i="12"/>
  <c r="B889" i="12"/>
  <c r="D889" i="12" s="1"/>
  <c r="A889" i="12"/>
  <c r="I888" i="12"/>
  <c r="H888" i="12"/>
  <c r="B888" i="12"/>
  <c r="D888" i="12" s="1"/>
  <c r="A888" i="12"/>
  <c r="F888" i="12" s="1"/>
  <c r="K888" i="12" s="1"/>
  <c r="I887" i="12"/>
  <c r="H887" i="12"/>
  <c r="B887" i="12"/>
  <c r="D887" i="12" s="1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D884" i="12" s="1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D880" i="12" s="1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B878" i="12"/>
  <c r="D878" i="12" s="1"/>
  <c r="A878" i="12"/>
  <c r="F878" i="12" s="1"/>
  <c r="J878" i="12" s="1"/>
  <c r="I877" i="12"/>
  <c r="H877" i="12"/>
  <c r="B877" i="12"/>
  <c r="A877" i="12"/>
  <c r="I876" i="12"/>
  <c r="H876" i="12"/>
  <c r="B876" i="12"/>
  <c r="D876" i="12" s="1"/>
  <c r="A876" i="12"/>
  <c r="F876" i="12" s="1"/>
  <c r="J876" i="12" s="1"/>
  <c r="I875" i="12"/>
  <c r="H875" i="12"/>
  <c r="B875" i="12"/>
  <c r="D875" i="12" s="1"/>
  <c r="A875" i="12"/>
  <c r="I874" i="12"/>
  <c r="H874" i="12"/>
  <c r="B874" i="12"/>
  <c r="D874" i="12" s="1"/>
  <c r="A874" i="12"/>
  <c r="F874" i="12" s="1"/>
  <c r="J874" i="12" s="1"/>
  <c r="I873" i="12"/>
  <c r="H873" i="12"/>
  <c r="B873" i="12"/>
  <c r="D873" i="12" s="1"/>
  <c r="A873" i="12"/>
  <c r="I872" i="12"/>
  <c r="H872" i="12"/>
  <c r="B872" i="12"/>
  <c r="D872" i="12" s="1"/>
  <c r="A872" i="12"/>
  <c r="F872" i="12" s="1"/>
  <c r="J872" i="12" s="1"/>
  <c r="I871" i="12"/>
  <c r="H871" i="12"/>
  <c r="B871" i="12"/>
  <c r="D871" i="12" s="1"/>
  <c r="A871" i="12"/>
  <c r="I870" i="12"/>
  <c r="H870" i="12"/>
  <c r="B870" i="12"/>
  <c r="D870" i="12" s="1"/>
  <c r="A870" i="12"/>
  <c r="F870" i="12" s="1"/>
  <c r="I869" i="12"/>
  <c r="H869" i="12"/>
  <c r="B869" i="12"/>
  <c r="A869" i="12"/>
  <c r="I868" i="12"/>
  <c r="H868" i="12"/>
  <c r="B868" i="12"/>
  <c r="D868" i="12" s="1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J866" i="12" s="1"/>
  <c r="I865" i="12"/>
  <c r="H865" i="12"/>
  <c r="B865" i="12"/>
  <c r="A865" i="12"/>
  <c r="F865" i="12" s="1"/>
  <c r="I864" i="12"/>
  <c r="H864" i="12"/>
  <c r="B864" i="12"/>
  <c r="A864" i="12"/>
  <c r="F864" i="12" s="1"/>
  <c r="J864" i="12" s="1"/>
  <c r="I863" i="12"/>
  <c r="H863" i="12"/>
  <c r="B863" i="12"/>
  <c r="A863" i="12"/>
  <c r="I862" i="12"/>
  <c r="H862" i="12"/>
  <c r="B862" i="12"/>
  <c r="D862" i="12" s="1"/>
  <c r="A862" i="12"/>
  <c r="F862" i="12" s="1"/>
  <c r="J862" i="12" s="1"/>
  <c r="I861" i="12"/>
  <c r="H861" i="12"/>
  <c r="B861" i="12"/>
  <c r="A861" i="12"/>
  <c r="I860" i="12"/>
  <c r="H860" i="12"/>
  <c r="B860" i="12"/>
  <c r="D860" i="12" s="1"/>
  <c r="A860" i="12"/>
  <c r="F860" i="12" s="1"/>
  <c r="J860" i="12" s="1"/>
  <c r="I859" i="12"/>
  <c r="H859" i="12"/>
  <c r="B859" i="12"/>
  <c r="D859" i="12" s="1"/>
  <c r="A859" i="12"/>
  <c r="I858" i="12"/>
  <c r="H858" i="12"/>
  <c r="B858" i="12"/>
  <c r="D858" i="12" s="1"/>
  <c r="A858" i="12"/>
  <c r="F858" i="12" s="1"/>
  <c r="J858" i="12" s="1"/>
  <c r="I857" i="12"/>
  <c r="H857" i="12"/>
  <c r="B857" i="12"/>
  <c r="D857" i="12" s="1"/>
  <c r="A857" i="12"/>
  <c r="I856" i="12"/>
  <c r="H856" i="12"/>
  <c r="B856" i="12"/>
  <c r="D856" i="12" s="1"/>
  <c r="A856" i="12"/>
  <c r="F856" i="12" s="1"/>
  <c r="J856" i="12" s="1"/>
  <c r="I855" i="12"/>
  <c r="H855" i="12"/>
  <c r="B855" i="12"/>
  <c r="D855" i="12" s="1"/>
  <c r="A855" i="12"/>
  <c r="I854" i="12"/>
  <c r="H854" i="12"/>
  <c r="B854" i="12"/>
  <c r="D854" i="12" s="1"/>
  <c r="A854" i="12"/>
  <c r="F854" i="12" s="1"/>
  <c r="N854" i="12" s="1"/>
  <c r="I853" i="12"/>
  <c r="H853" i="12"/>
  <c r="B853" i="12"/>
  <c r="D853" i="12" s="1"/>
  <c r="A853" i="12"/>
  <c r="I852" i="12"/>
  <c r="H852" i="12"/>
  <c r="B852" i="12"/>
  <c r="D852" i="12" s="1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J850" i="12" s="1"/>
  <c r="I849" i="12"/>
  <c r="H849" i="12"/>
  <c r="B849" i="12"/>
  <c r="A849" i="12"/>
  <c r="F849" i="12" s="1"/>
  <c r="I848" i="12"/>
  <c r="H848" i="12"/>
  <c r="B848" i="12"/>
  <c r="A848" i="12"/>
  <c r="F848" i="12" s="1"/>
  <c r="J848" i="12" s="1"/>
  <c r="I847" i="12"/>
  <c r="H847" i="12"/>
  <c r="B847" i="12"/>
  <c r="A847" i="12"/>
  <c r="F847" i="12" s="1"/>
  <c r="K847" i="12" s="1"/>
  <c r="I846" i="12"/>
  <c r="H846" i="12"/>
  <c r="B846" i="12"/>
  <c r="D846" i="12" s="1"/>
  <c r="A846" i="12"/>
  <c r="F846" i="12" s="1"/>
  <c r="J846" i="12" s="1"/>
  <c r="I845" i="12"/>
  <c r="H845" i="12"/>
  <c r="B845" i="12"/>
  <c r="E845" i="12" s="1"/>
  <c r="A845" i="12"/>
  <c r="I844" i="12"/>
  <c r="H844" i="12"/>
  <c r="B844" i="12"/>
  <c r="D844" i="12" s="1"/>
  <c r="A844" i="12"/>
  <c r="F844" i="12" s="1"/>
  <c r="J844" i="12" s="1"/>
  <c r="I843" i="12"/>
  <c r="H843" i="12"/>
  <c r="B843" i="12"/>
  <c r="A843" i="12"/>
  <c r="I842" i="12"/>
  <c r="H842" i="12"/>
  <c r="B842" i="12"/>
  <c r="D842" i="12" s="1"/>
  <c r="A842" i="12"/>
  <c r="F842" i="12" s="1"/>
  <c r="J842" i="12" s="1"/>
  <c r="I841" i="12"/>
  <c r="H841" i="12"/>
  <c r="B841" i="12"/>
  <c r="E841" i="12" s="1"/>
  <c r="A841" i="12"/>
  <c r="I840" i="12"/>
  <c r="H840" i="12"/>
  <c r="B840" i="12"/>
  <c r="D840" i="12" s="1"/>
  <c r="A840" i="12"/>
  <c r="F840" i="12" s="1"/>
  <c r="J840" i="12" s="1"/>
  <c r="I839" i="12"/>
  <c r="H839" i="12"/>
  <c r="B839" i="12"/>
  <c r="A839" i="12"/>
  <c r="I838" i="12"/>
  <c r="H838" i="12"/>
  <c r="B838" i="12"/>
  <c r="D838" i="12" s="1"/>
  <c r="A838" i="12"/>
  <c r="F838" i="12" s="1"/>
  <c r="I837" i="12"/>
  <c r="H837" i="12"/>
  <c r="B837" i="12"/>
  <c r="D837" i="12" s="1"/>
  <c r="A837" i="12"/>
  <c r="I836" i="12"/>
  <c r="H836" i="12"/>
  <c r="B836" i="12"/>
  <c r="D836" i="12" s="1"/>
  <c r="A836" i="12"/>
  <c r="F836" i="12" s="1"/>
  <c r="J836" i="12" s="1"/>
  <c r="I835" i="12"/>
  <c r="H835" i="12"/>
  <c r="B835" i="12"/>
  <c r="D835" i="12" s="1"/>
  <c r="A835" i="12"/>
  <c r="I834" i="12"/>
  <c r="H834" i="12"/>
  <c r="B834" i="12"/>
  <c r="A834" i="12"/>
  <c r="F834" i="12" s="1"/>
  <c r="J834" i="12" s="1"/>
  <c r="I833" i="12"/>
  <c r="H833" i="12"/>
  <c r="B833" i="12"/>
  <c r="D833" i="12" s="1"/>
  <c r="A833" i="12"/>
  <c r="F833" i="12" s="1"/>
  <c r="I832" i="12"/>
  <c r="H832" i="12"/>
  <c r="B832" i="12"/>
  <c r="A832" i="12"/>
  <c r="F832" i="12" s="1"/>
  <c r="J832" i="12" s="1"/>
  <c r="I831" i="12"/>
  <c r="H831" i="12"/>
  <c r="B831" i="12"/>
  <c r="D831" i="12" s="1"/>
  <c r="A831" i="12"/>
  <c r="F831" i="12" s="1"/>
  <c r="K831" i="12" s="1"/>
  <c r="I830" i="12"/>
  <c r="H830" i="12"/>
  <c r="B830" i="12"/>
  <c r="D830" i="12" s="1"/>
  <c r="A830" i="12"/>
  <c r="F830" i="12" s="1"/>
  <c r="J830" i="12" s="1"/>
  <c r="I829" i="12"/>
  <c r="H829" i="12"/>
  <c r="B829" i="12"/>
  <c r="D829" i="12" s="1"/>
  <c r="A829" i="12"/>
  <c r="I828" i="12"/>
  <c r="H828" i="12"/>
  <c r="B828" i="12"/>
  <c r="D828" i="12" s="1"/>
  <c r="A828" i="12"/>
  <c r="F828" i="12" s="1"/>
  <c r="J828" i="12" s="1"/>
  <c r="I827" i="12"/>
  <c r="H827" i="12"/>
  <c r="B827" i="12"/>
  <c r="D827" i="12" s="1"/>
  <c r="A827" i="12"/>
  <c r="I826" i="12"/>
  <c r="H826" i="12"/>
  <c r="B826" i="12"/>
  <c r="D826" i="12" s="1"/>
  <c r="A826" i="12"/>
  <c r="F826" i="12" s="1"/>
  <c r="J826" i="12" s="1"/>
  <c r="I825" i="12"/>
  <c r="H825" i="12"/>
  <c r="B825" i="12"/>
  <c r="D825" i="12" s="1"/>
  <c r="A825" i="12"/>
  <c r="I824" i="12"/>
  <c r="H824" i="12"/>
  <c r="B824" i="12"/>
  <c r="D824" i="12" s="1"/>
  <c r="A824" i="12"/>
  <c r="F824" i="12" s="1"/>
  <c r="J824" i="12" s="1"/>
  <c r="I823" i="12"/>
  <c r="H823" i="12"/>
  <c r="B823" i="12"/>
  <c r="D823" i="12" s="1"/>
  <c r="A823" i="12"/>
  <c r="I822" i="12"/>
  <c r="H822" i="12"/>
  <c r="B822" i="12"/>
  <c r="D822" i="12" s="1"/>
  <c r="A822" i="12"/>
  <c r="F822" i="12" s="1"/>
  <c r="N822" i="12" s="1"/>
  <c r="I821" i="12"/>
  <c r="H821" i="12"/>
  <c r="B821" i="12"/>
  <c r="D821" i="12" s="1"/>
  <c r="A821" i="12"/>
  <c r="I820" i="12"/>
  <c r="H820" i="12"/>
  <c r="B820" i="12"/>
  <c r="D820" i="12" s="1"/>
  <c r="A820" i="12"/>
  <c r="F820" i="12" s="1"/>
  <c r="J820" i="12" s="1"/>
  <c r="I819" i="12"/>
  <c r="H819" i="12"/>
  <c r="B819" i="12"/>
  <c r="D819" i="12" s="1"/>
  <c r="A819" i="12"/>
  <c r="F819" i="12" s="1"/>
  <c r="K819" i="12" s="1"/>
  <c r="I818" i="12"/>
  <c r="H818" i="12"/>
  <c r="B818" i="12"/>
  <c r="A818" i="12"/>
  <c r="F818" i="12" s="1"/>
  <c r="J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D815" i="12" s="1"/>
  <c r="A815" i="12"/>
  <c r="I814" i="12"/>
  <c r="H814" i="12"/>
  <c r="B814" i="12"/>
  <c r="D814" i="12" s="1"/>
  <c r="A814" i="12"/>
  <c r="F814" i="12" s="1"/>
  <c r="J814" i="12" s="1"/>
  <c r="I813" i="12"/>
  <c r="H813" i="12"/>
  <c r="B813" i="12"/>
  <c r="D813" i="12" s="1"/>
  <c r="A813" i="12"/>
  <c r="I812" i="12"/>
  <c r="H812" i="12"/>
  <c r="B812" i="12"/>
  <c r="D812" i="12" s="1"/>
  <c r="A812" i="12"/>
  <c r="F812" i="12" s="1"/>
  <c r="J812" i="12" s="1"/>
  <c r="I811" i="12"/>
  <c r="H811" i="12"/>
  <c r="B811" i="12"/>
  <c r="D811" i="12" s="1"/>
  <c r="A811" i="12"/>
  <c r="I810" i="12"/>
  <c r="H810" i="12"/>
  <c r="B810" i="12"/>
  <c r="D810" i="12" s="1"/>
  <c r="A810" i="12"/>
  <c r="F810" i="12" s="1"/>
  <c r="J810" i="12" s="1"/>
  <c r="I809" i="12"/>
  <c r="H809" i="12"/>
  <c r="B809" i="12"/>
  <c r="D809" i="12" s="1"/>
  <c r="A809" i="12"/>
  <c r="I808" i="12"/>
  <c r="H808" i="12"/>
  <c r="B808" i="12"/>
  <c r="D808" i="12" s="1"/>
  <c r="A808" i="12"/>
  <c r="F808" i="12" s="1"/>
  <c r="I807" i="12"/>
  <c r="H807" i="12"/>
  <c r="B807" i="12"/>
  <c r="A807" i="12"/>
  <c r="I806" i="12"/>
  <c r="H806" i="12"/>
  <c r="B806" i="12"/>
  <c r="D806" i="12" s="1"/>
  <c r="A806" i="12"/>
  <c r="F806" i="12" s="1"/>
  <c r="N806" i="12" s="1"/>
  <c r="I805" i="12"/>
  <c r="H805" i="12"/>
  <c r="B805" i="12"/>
  <c r="A805" i="12"/>
  <c r="I804" i="12"/>
  <c r="H804" i="12"/>
  <c r="B804" i="12"/>
  <c r="D804" i="12" s="1"/>
  <c r="A804" i="12"/>
  <c r="F804" i="12" s="1"/>
  <c r="N804" i="12" s="1"/>
  <c r="I803" i="12"/>
  <c r="H803" i="12"/>
  <c r="B803" i="12"/>
  <c r="D803" i="12" s="1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B801" i="12"/>
  <c r="C801" i="12" s="1"/>
  <c r="A801" i="12"/>
  <c r="F801" i="12" s="1"/>
  <c r="I800" i="12"/>
  <c r="H800" i="12"/>
  <c r="B800" i="12"/>
  <c r="A800" i="12"/>
  <c r="F800" i="12" s="1"/>
  <c r="J800" i="12" s="1"/>
  <c r="I799" i="12"/>
  <c r="H799" i="12"/>
  <c r="B799" i="12"/>
  <c r="A799" i="12"/>
  <c r="F799" i="12" s="1"/>
  <c r="I798" i="12"/>
  <c r="H798" i="12"/>
  <c r="B798" i="12"/>
  <c r="D798" i="12" s="1"/>
  <c r="A798" i="12"/>
  <c r="F798" i="12" s="1"/>
  <c r="J798" i="12" s="1"/>
  <c r="I797" i="12"/>
  <c r="H797" i="12"/>
  <c r="B797" i="12"/>
  <c r="C797" i="12" s="1"/>
  <c r="A797" i="12"/>
  <c r="I796" i="12"/>
  <c r="H796" i="12"/>
  <c r="B796" i="12"/>
  <c r="D796" i="12" s="1"/>
  <c r="A796" i="12"/>
  <c r="F796" i="12" s="1"/>
  <c r="J796" i="12" s="1"/>
  <c r="I795" i="12"/>
  <c r="H795" i="12"/>
  <c r="B795" i="12"/>
  <c r="A795" i="12"/>
  <c r="I794" i="12"/>
  <c r="H794" i="12"/>
  <c r="B794" i="12"/>
  <c r="D794" i="12" s="1"/>
  <c r="A794" i="12"/>
  <c r="F794" i="12" s="1"/>
  <c r="J794" i="12" s="1"/>
  <c r="I793" i="12"/>
  <c r="H793" i="12"/>
  <c r="B793" i="12"/>
  <c r="D793" i="12" s="1"/>
  <c r="A793" i="12"/>
  <c r="I792" i="12"/>
  <c r="H792" i="12"/>
  <c r="B792" i="12"/>
  <c r="D792" i="12" s="1"/>
  <c r="A792" i="12"/>
  <c r="F792" i="12" s="1"/>
  <c r="J792" i="12" s="1"/>
  <c r="I791" i="12"/>
  <c r="H791" i="12"/>
  <c r="B791" i="12"/>
  <c r="A791" i="12"/>
  <c r="I790" i="12"/>
  <c r="H790" i="12"/>
  <c r="B790" i="12"/>
  <c r="D790" i="12" s="1"/>
  <c r="A790" i="12"/>
  <c r="F790" i="12" s="1"/>
  <c r="I789" i="12"/>
  <c r="H789" i="12"/>
  <c r="B789" i="12"/>
  <c r="C789" i="12" s="1"/>
  <c r="A789" i="12"/>
  <c r="I788" i="12"/>
  <c r="H788" i="12"/>
  <c r="B788" i="12"/>
  <c r="D788" i="12" s="1"/>
  <c r="A788" i="12"/>
  <c r="F788" i="12" s="1"/>
  <c r="J788" i="12" s="1"/>
  <c r="I787" i="12"/>
  <c r="H787" i="12"/>
  <c r="B787" i="12"/>
  <c r="C787" i="12" s="1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E785" i="12" s="1"/>
  <c r="A785" i="12"/>
  <c r="F785" i="12" s="1"/>
  <c r="I784" i="12"/>
  <c r="H784" i="12"/>
  <c r="B784" i="12"/>
  <c r="A784" i="12"/>
  <c r="F784" i="12" s="1"/>
  <c r="I783" i="12"/>
  <c r="H783" i="12"/>
  <c r="B783" i="12"/>
  <c r="D783" i="12" s="1"/>
  <c r="A783" i="12"/>
  <c r="I782" i="12"/>
  <c r="H782" i="12"/>
  <c r="B782" i="12"/>
  <c r="D782" i="12" s="1"/>
  <c r="A782" i="12"/>
  <c r="F782" i="12" s="1"/>
  <c r="J782" i="12" s="1"/>
  <c r="I781" i="12"/>
  <c r="H781" i="12"/>
  <c r="B781" i="12"/>
  <c r="A781" i="12"/>
  <c r="I780" i="12"/>
  <c r="H780" i="12"/>
  <c r="B780" i="12"/>
  <c r="D780" i="12" s="1"/>
  <c r="A780" i="12"/>
  <c r="F780" i="12" s="1"/>
  <c r="J780" i="12" s="1"/>
  <c r="I779" i="12"/>
  <c r="H779" i="12"/>
  <c r="B779" i="12"/>
  <c r="A779" i="12"/>
  <c r="I778" i="12"/>
  <c r="H778" i="12"/>
  <c r="B778" i="12"/>
  <c r="D778" i="12" s="1"/>
  <c r="A778" i="12"/>
  <c r="F778" i="12" s="1"/>
  <c r="J778" i="12" s="1"/>
  <c r="I777" i="12"/>
  <c r="H777" i="12"/>
  <c r="B777" i="12"/>
  <c r="A777" i="12"/>
  <c r="I776" i="12"/>
  <c r="H776" i="12"/>
  <c r="B776" i="12"/>
  <c r="E776" i="12" s="1"/>
  <c r="A776" i="12"/>
  <c r="F776" i="12" s="1"/>
  <c r="I775" i="12"/>
  <c r="H775" i="12"/>
  <c r="B775" i="12"/>
  <c r="A775" i="12"/>
  <c r="F775" i="12" s="1"/>
  <c r="I774" i="12"/>
  <c r="H774" i="12"/>
  <c r="B774" i="12"/>
  <c r="D774" i="12" s="1"/>
  <c r="A774" i="12"/>
  <c r="F774" i="12" s="1"/>
  <c r="I773" i="12"/>
  <c r="H773" i="12"/>
  <c r="B773" i="12"/>
  <c r="A773" i="12"/>
  <c r="I772" i="12"/>
  <c r="H772" i="12"/>
  <c r="B772" i="12"/>
  <c r="A772" i="12"/>
  <c r="F772" i="12" s="1"/>
  <c r="M772" i="12" s="1"/>
  <c r="I771" i="12"/>
  <c r="H771" i="12"/>
  <c r="B771" i="12"/>
  <c r="D771" i="12" s="1"/>
  <c r="A771" i="12"/>
  <c r="F771" i="12" s="1"/>
  <c r="I770" i="12"/>
  <c r="H770" i="12"/>
  <c r="B770" i="12"/>
  <c r="D770" i="12" s="1"/>
  <c r="A770" i="12"/>
  <c r="F770" i="12" s="1"/>
  <c r="I769" i="12"/>
  <c r="H769" i="12"/>
  <c r="B769" i="12"/>
  <c r="A769" i="12"/>
  <c r="F769" i="12" s="1"/>
  <c r="M769" i="12" s="1"/>
  <c r="I768" i="12"/>
  <c r="H768" i="12"/>
  <c r="B768" i="12"/>
  <c r="D768" i="12" s="1"/>
  <c r="A768" i="12"/>
  <c r="F768" i="12" s="1"/>
  <c r="M768" i="12" s="1"/>
  <c r="I767" i="12"/>
  <c r="H767" i="12"/>
  <c r="B767" i="12"/>
  <c r="D767" i="12" s="1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D763" i="12" s="1"/>
  <c r="A763" i="12"/>
  <c r="F763" i="12" s="1"/>
  <c r="I762" i="12"/>
  <c r="H762" i="12"/>
  <c r="B762" i="12"/>
  <c r="A762" i="12"/>
  <c r="F762" i="12" s="1"/>
  <c r="I761" i="12"/>
  <c r="H761" i="12"/>
  <c r="B761" i="12"/>
  <c r="E761" i="12" s="1"/>
  <c r="A761" i="12"/>
  <c r="I760" i="12"/>
  <c r="H760" i="12"/>
  <c r="B760" i="12"/>
  <c r="E760" i="12" s="1"/>
  <c r="A760" i="12"/>
  <c r="F760" i="12" s="1"/>
  <c r="I759" i="12"/>
  <c r="H759" i="12"/>
  <c r="B759" i="12"/>
  <c r="D759" i="12" s="1"/>
  <c r="A759" i="12"/>
  <c r="F759" i="12" s="1"/>
  <c r="I758" i="12"/>
  <c r="H758" i="12"/>
  <c r="B758" i="12"/>
  <c r="D758" i="12" s="1"/>
  <c r="A758" i="12"/>
  <c r="F758" i="12" s="1"/>
  <c r="I757" i="12"/>
  <c r="H757" i="12"/>
  <c r="B757" i="12"/>
  <c r="A757" i="12"/>
  <c r="I756" i="12"/>
  <c r="H756" i="12"/>
  <c r="B756" i="12"/>
  <c r="D756" i="12" s="1"/>
  <c r="A756" i="12"/>
  <c r="F756" i="12" s="1"/>
  <c r="M756" i="12" s="1"/>
  <c r="I755" i="12"/>
  <c r="H755" i="12"/>
  <c r="B755" i="12"/>
  <c r="D755" i="12" s="1"/>
  <c r="A755" i="12"/>
  <c r="F755" i="12" s="1"/>
  <c r="I754" i="12"/>
  <c r="H754" i="12"/>
  <c r="B754" i="12"/>
  <c r="D754" i="12" s="1"/>
  <c r="A754" i="12"/>
  <c r="F754" i="12" s="1"/>
  <c r="I753" i="12"/>
  <c r="H753" i="12"/>
  <c r="B753" i="12"/>
  <c r="D753" i="12" s="1"/>
  <c r="A753" i="12"/>
  <c r="F753" i="12" s="1"/>
  <c r="M753" i="12" s="1"/>
  <c r="I752" i="12"/>
  <c r="H752" i="12"/>
  <c r="B752" i="12"/>
  <c r="D752" i="12" s="1"/>
  <c r="A752" i="12"/>
  <c r="F752" i="12" s="1"/>
  <c r="M752" i="12" s="1"/>
  <c r="I751" i="12"/>
  <c r="H751" i="12"/>
  <c r="B751" i="12"/>
  <c r="D751" i="12" s="1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M748" i="12" s="1"/>
  <c r="I747" i="12"/>
  <c r="H747" i="12"/>
  <c r="B747" i="12"/>
  <c r="D747" i="12" s="1"/>
  <c r="A747" i="12"/>
  <c r="F747" i="12" s="1"/>
  <c r="I746" i="12"/>
  <c r="H746" i="12"/>
  <c r="B746" i="12"/>
  <c r="A746" i="12"/>
  <c r="F746" i="12" s="1"/>
  <c r="I745" i="12"/>
  <c r="H745" i="12"/>
  <c r="B745" i="12"/>
  <c r="E745" i="12" s="1"/>
  <c r="A745" i="12"/>
  <c r="I744" i="12"/>
  <c r="H744" i="12"/>
  <c r="B744" i="12"/>
  <c r="A744" i="12"/>
  <c r="F744" i="12" s="1"/>
  <c r="K744" i="12" s="1"/>
  <c r="I743" i="12"/>
  <c r="H743" i="12"/>
  <c r="B743" i="12"/>
  <c r="D743" i="12" s="1"/>
  <c r="A743" i="12"/>
  <c r="F743" i="12" s="1"/>
  <c r="I742" i="12"/>
  <c r="H742" i="12"/>
  <c r="B742" i="12"/>
  <c r="D742" i="12" s="1"/>
  <c r="A742" i="12"/>
  <c r="F742" i="12" s="1"/>
  <c r="I741" i="12"/>
  <c r="H741" i="12"/>
  <c r="B741" i="12"/>
  <c r="D741" i="12" s="1"/>
  <c r="A741" i="12"/>
  <c r="I740" i="12"/>
  <c r="H740" i="12"/>
  <c r="B740" i="12"/>
  <c r="D740" i="12" s="1"/>
  <c r="A740" i="12"/>
  <c r="F740" i="12" s="1"/>
  <c r="N740" i="12" s="1"/>
  <c r="I739" i="12"/>
  <c r="H739" i="12"/>
  <c r="B739" i="12"/>
  <c r="D739" i="12" s="1"/>
  <c r="A739" i="12"/>
  <c r="F739" i="12" s="1"/>
  <c r="I738" i="12"/>
  <c r="H738" i="12"/>
  <c r="B738" i="12"/>
  <c r="D738" i="12" s="1"/>
  <c r="A738" i="12"/>
  <c r="F738" i="12" s="1"/>
  <c r="I737" i="12"/>
  <c r="H737" i="12"/>
  <c r="B737" i="12"/>
  <c r="D737" i="12" s="1"/>
  <c r="A737" i="12"/>
  <c r="I736" i="12"/>
  <c r="H736" i="12"/>
  <c r="B736" i="12"/>
  <c r="D736" i="12" s="1"/>
  <c r="A736" i="12"/>
  <c r="F736" i="12" s="1"/>
  <c r="I735" i="12"/>
  <c r="H735" i="12"/>
  <c r="B735" i="12"/>
  <c r="D735" i="12" s="1"/>
  <c r="A735" i="12"/>
  <c r="F735" i="12" s="1"/>
  <c r="I734" i="12"/>
  <c r="H734" i="12"/>
  <c r="B734" i="12"/>
  <c r="A734" i="12"/>
  <c r="F734" i="12" s="1"/>
  <c r="I733" i="12"/>
  <c r="H733" i="12"/>
  <c r="B733" i="12"/>
  <c r="D733" i="12" s="1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D729" i="12" s="1"/>
  <c r="A729" i="12"/>
  <c r="I728" i="12"/>
  <c r="H728" i="12"/>
  <c r="B728" i="12"/>
  <c r="E728" i="12" s="1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D726" i="12" s="1"/>
  <c r="A726" i="12"/>
  <c r="F726" i="12" s="1"/>
  <c r="I725" i="12"/>
  <c r="H725" i="12"/>
  <c r="B725" i="12"/>
  <c r="A725" i="12"/>
  <c r="I724" i="12"/>
  <c r="H724" i="12"/>
  <c r="B724" i="12"/>
  <c r="C724" i="12" s="1"/>
  <c r="A724" i="12"/>
  <c r="F724" i="12" s="1"/>
  <c r="I723" i="12"/>
  <c r="H723" i="12"/>
  <c r="B723" i="12"/>
  <c r="D723" i="12" s="1"/>
  <c r="A723" i="12"/>
  <c r="F723" i="12" s="1"/>
  <c r="I722" i="12"/>
  <c r="H722" i="12"/>
  <c r="B722" i="12"/>
  <c r="D722" i="12" s="1"/>
  <c r="A722" i="12"/>
  <c r="F722" i="12" s="1"/>
  <c r="I721" i="12"/>
  <c r="H721" i="12"/>
  <c r="B721" i="12"/>
  <c r="D721" i="12" s="1"/>
  <c r="A721" i="12"/>
  <c r="I720" i="12"/>
  <c r="H720" i="12"/>
  <c r="B720" i="12"/>
  <c r="D720" i="12" s="1"/>
  <c r="A720" i="12"/>
  <c r="F720" i="12" s="1"/>
  <c r="I719" i="12"/>
  <c r="H719" i="12"/>
  <c r="B719" i="12"/>
  <c r="D719" i="12" s="1"/>
  <c r="A719" i="12"/>
  <c r="F719" i="12" s="1"/>
  <c r="I718" i="12"/>
  <c r="H718" i="12"/>
  <c r="B718" i="12"/>
  <c r="A718" i="12"/>
  <c r="F718" i="12" s="1"/>
  <c r="I717" i="12"/>
  <c r="H717" i="12"/>
  <c r="B717" i="12"/>
  <c r="E717" i="12" s="1"/>
  <c r="A717" i="12"/>
  <c r="I716" i="12"/>
  <c r="H716" i="12"/>
  <c r="B716" i="12"/>
  <c r="A716" i="12"/>
  <c r="F716" i="12" s="1"/>
  <c r="I715" i="12"/>
  <c r="H715" i="12"/>
  <c r="B715" i="12"/>
  <c r="D715" i="12" s="1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E712" i="12" s="1"/>
  <c r="A712" i="12"/>
  <c r="F712" i="12" s="1"/>
  <c r="I711" i="12"/>
  <c r="H711" i="12"/>
  <c r="B711" i="12"/>
  <c r="C711" i="12" s="1"/>
  <c r="A711" i="12"/>
  <c r="F711" i="12" s="1"/>
  <c r="I710" i="12"/>
  <c r="H710" i="12"/>
  <c r="B710" i="12"/>
  <c r="D710" i="12" s="1"/>
  <c r="A710" i="12"/>
  <c r="F710" i="12" s="1"/>
  <c r="I709" i="12"/>
  <c r="H709" i="12"/>
  <c r="B709" i="12"/>
  <c r="A709" i="12"/>
  <c r="I708" i="12"/>
  <c r="H708" i="12"/>
  <c r="B708" i="12"/>
  <c r="C708" i="12" s="1"/>
  <c r="A708" i="12"/>
  <c r="F708" i="12" s="1"/>
  <c r="I707" i="12"/>
  <c r="H707" i="12"/>
  <c r="B707" i="12"/>
  <c r="D707" i="12" s="1"/>
  <c r="A707" i="12"/>
  <c r="F707" i="12" s="1"/>
  <c r="I706" i="12"/>
  <c r="H706" i="12"/>
  <c r="B706" i="12"/>
  <c r="D706" i="12" s="1"/>
  <c r="A706" i="12"/>
  <c r="F706" i="12" s="1"/>
  <c r="I705" i="12"/>
  <c r="H705" i="12"/>
  <c r="B705" i="12"/>
  <c r="A705" i="12"/>
  <c r="F705" i="12" s="1"/>
  <c r="I704" i="12"/>
  <c r="H704" i="12"/>
  <c r="B704" i="12"/>
  <c r="D704" i="12" s="1"/>
  <c r="A704" i="12"/>
  <c r="F704" i="12" s="1"/>
  <c r="I703" i="12"/>
  <c r="H703" i="12"/>
  <c r="B703" i="12"/>
  <c r="D703" i="12" s="1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D699" i="12" s="1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E696" i="12" s="1"/>
  <c r="A696" i="12"/>
  <c r="F696" i="12" s="1"/>
  <c r="K696" i="12" s="1"/>
  <c r="I695" i="12"/>
  <c r="H695" i="12"/>
  <c r="B695" i="12"/>
  <c r="D695" i="12" s="1"/>
  <c r="A695" i="12"/>
  <c r="F695" i="12" s="1"/>
  <c r="I694" i="12"/>
  <c r="H694" i="12"/>
  <c r="B694" i="12"/>
  <c r="D694" i="12" s="1"/>
  <c r="A694" i="12"/>
  <c r="F694" i="12" s="1"/>
  <c r="I693" i="12"/>
  <c r="H693" i="12"/>
  <c r="B693" i="12"/>
  <c r="A693" i="12"/>
  <c r="I692" i="12"/>
  <c r="H692" i="12"/>
  <c r="B692" i="12"/>
  <c r="D692" i="12" s="1"/>
  <c r="A692" i="12"/>
  <c r="F692" i="12" s="1"/>
  <c r="I691" i="12"/>
  <c r="H691" i="12"/>
  <c r="B691" i="12"/>
  <c r="D691" i="12" s="1"/>
  <c r="A691" i="12"/>
  <c r="F691" i="12" s="1"/>
  <c r="I690" i="12"/>
  <c r="H690" i="12"/>
  <c r="B690" i="12"/>
  <c r="D690" i="12" s="1"/>
  <c r="A690" i="12"/>
  <c r="F690" i="12" s="1"/>
  <c r="I689" i="12"/>
  <c r="H689" i="12"/>
  <c r="C689" i="12"/>
  <c r="B689" i="12"/>
  <c r="D689" i="12" s="1"/>
  <c r="A689" i="12"/>
  <c r="F689" i="12" s="1"/>
  <c r="I688" i="12"/>
  <c r="H688" i="12"/>
  <c r="B688" i="12"/>
  <c r="D688" i="12" s="1"/>
  <c r="A688" i="12"/>
  <c r="F688" i="12" s="1"/>
  <c r="I687" i="12"/>
  <c r="H687" i="12"/>
  <c r="B687" i="12"/>
  <c r="D687" i="12" s="1"/>
  <c r="A687" i="12"/>
  <c r="F687" i="12" s="1"/>
  <c r="I686" i="12"/>
  <c r="H686" i="12"/>
  <c r="B686" i="12"/>
  <c r="A686" i="12"/>
  <c r="F686" i="12" s="1"/>
  <c r="I685" i="12"/>
  <c r="H685" i="12"/>
  <c r="B685" i="12"/>
  <c r="E685" i="12" s="1"/>
  <c r="A685" i="12"/>
  <c r="F685" i="12" s="1"/>
  <c r="I684" i="12"/>
  <c r="H684" i="12"/>
  <c r="B684" i="12"/>
  <c r="A684" i="12"/>
  <c r="F684" i="12" s="1"/>
  <c r="I683" i="12"/>
  <c r="H683" i="12"/>
  <c r="B683" i="12"/>
  <c r="D683" i="12" s="1"/>
  <c r="A683" i="12"/>
  <c r="F683" i="12" s="1"/>
  <c r="I682" i="12"/>
  <c r="H682" i="12"/>
  <c r="B682" i="12"/>
  <c r="A682" i="12"/>
  <c r="F682" i="12" s="1"/>
  <c r="I681" i="12"/>
  <c r="H681" i="12"/>
  <c r="B681" i="12"/>
  <c r="C681" i="12" s="1"/>
  <c r="A681" i="12"/>
  <c r="F681" i="12" s="1"/>
  <c r="I680" i="12"/>
  <c r="H680" i="12"/>
  <c r="B680" i="12"/>
  <c r="E680" i="12" s="1"/>
  <c r="A680" i="12"/>
  <c r="F680" i="12" s="1"/>
  <c r="I679" i="12"/>
  <c r="H679" i="12"/>
  <c r="B679" i="12"/>
  <c r="A679" i="12"/>
  <c r="F679" i="12" s="1"/>
  <c r="I678" i="12"/>
  <c r="H678" i="12"/>
  <c r="B678" i="12"/>
  <c r="D678" i="12" s="1"/>
  <c r="A678" i="12"/>
  <c r="F678" i="12" s="1"/>
  <c r="I677" i="12"/>
  <c r="H677" i="12"/>
  <c r="B677" i="12"/>
  <c r="A677" i="12"/>
  <c r="I676" i="12"/>
  <c r="H676" i="12"/>
  <c r="B676" i="12"/>
  <c r="D676" i="12" s="1"/>
  <c r="A676" i="12"/>
  <c r="F676" i="12" s="1"/>
  <c r="I675" i="12"/>
  <c r="H675" i="12"/>
  <c r="B675" i="12"/>
  <c r="D675" i="12" s="1"/>
  <c r="A675" i="12"/>
  <c r="F675" i="12" s="1"/>
  <c r="I674" i="12"/>
  <c r="H674" i="12"/>
  <c r="B674" i="12"/>
  <c r="D674" i="12" s="1"/>
  <c r="A674" i="12"/>
  <c r="F674" i="12" s="1"/>
  <c r="I673" i="12"/>
  <c r="H673" i="12"/>
  <c r="B673" i="12"/>
  <c r="D673" i="12" s="1"/>
  <c r="A673" i="12"/>
  <c r="F673" i="12" s="1"/>
  <c r="I672" i="12"/>
  <c r="H672" i="12"/>
  <c r="B672" i="12"/>
  <c r="D672" i="12" s="1"/>
  <c r="A672" i="12"/>
  <c r="F672" i="12" s="1"/>
  <c r="I671" i="12"/>
  <c r="H671" i="12"/>
  <c r="B671" i="12"/>
  <c r="D671" i="12" s="1"/>
  <c r="A671" i="12"/>
  <c r="F671" i="12" s="1"/>
  <c r="I670" i="12"/>
  <c r="H670" i="12"/>
  <c r="B670" i="12"/>
  <c r="A670" i="12"/>
  <c r="F670" i="12" s="1"/>
  <c r="I669" i="12"/>
  <c r="H669" i="12"/>
  <c r="B669" i="12"/>
  <c r="D669" i="12" s="1"/>
  <c r="A669" i="12"/>
  <c r="I668" i="12"/>
  <c r="H668" i="12"/>
  <c r="B668" i="12"/>
  <c r="A668" i="12"/>
  <c r="F668" i="12" s="1"/>
  <c r="I667" i="12"/>
  <c r="H667" i="12"/>
  <c r="B667" i="12"/>
  <c r="D667" i="12" s="1"/>
  <c r="A667" i="12"/>
  <c r="F667" i="12" s="1"/>
  <c r="I666" i="12"/>
  <c r="H666" i="12"/>
  <c r="B666" i="12"/>
  <c r="A666" i="12"/>
  <c r="F666" i="12" s="1"/>
  <c r="I665" i="12"/>
  <c r="H665" i="12"/>
  <c r="B665" i="12"/>
  <c r="C665" i="12" s="1"/>
  <c r="A665" i="12"/>
  <c r="I664" i="12"/>
  <c r="H664" i="12"/>
  <c r="B664" i="12"/>
  <c r="A664" i="12"/>
  <c r="F664" i="12" s="1"/>
  <c r="I663" i="12"/>
  <c r="H663" i="12"/>
  <c r="B663" i="12"/>
  <c r="D663" i="12" s="1"/>
  <c r="A663" i="12"/>
  <c r="F663" i="12" s="1"/>
  <c r="I662" i="12"/>
  <c r="H662" i="12"/>
  <c r="B662" i="12"/>
  <c r="D662" i="12" s="1"/>
  <c r="A662" i="12"/>
  <c r="F662" i="12" s="1"/>
  <c r="I661" i="12"/>
  <c r="H661" i="12"/>
  <c r="B661" i="12"/>
  <c r="A661" i="12"/>
  <c r="I660" i="12"/>
  <c r="H660" i="12"/>
  <c r="B660" i="12"/>
  <c r="C660" i="12" s="1"/>
  <c r="A660" i="12"/>
  <c r="F660" i="12" s="1"/>
  <c r="I659" i="12"/>
  <c r="H659" i="12"/>
  <c r="B659" i="12"/>
  <c r="D659" i="12" s="1"/>
  <c r="A659" i="12"/>
  <c r="F659" i="12" s="1"/>
  <c r="I658" i="12"/>
  <c r="H658" i="12"/>
  <c r="B658" i="12"/>
  <c r="D658" i="12" s="1"/>
  <c r="A658" i="12"/>
  <c r="F658" i="12" s="1"/>
  <c r="I657" i="12"/>
  <c r="H657" i="12"/>
  <c r="B657" i="12"/>
  <c r="D657" i="12" s="1"/>
  <c r="A657" i="12"/>
  <c r="I656" i="12"/>
  <c r="H656" i="12"/>
  <c r="B656" i="12"/>
  <c r="D656" i="12" s="1"/>
  <c r="A656" i="12"/>
  <c r="F656" i="12" s="1"/>
  <c r="I655" i="12"/>
  <c r="H655" i="12"/>
  <c r="B655" i="12"/>
  <c r="D655" i="12" s="1"/>
  <c r="A655" i="12"/>
  <c r="F655" i="12" s="1"/>
  <c r="I654" i="12"/>
  <c r="H654" i="12"/>
  <c r="B654" i="12"/>
  <c r="A654" i="12"/>
  <c r="F654" i="12" s="1"/>
  <c r="I653" i="12"/>
  <c r="H653" i="12"/>
  <c r="B653" i="12"/>
  <c r="E653" i="12" s="1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C649" i="12" s="1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D647" i="12" s="1"/>
  <c r="A647" i="12"/>
  <c r="F647" i="12" s="1"/>
  <c r="I646" i="12"/>
  <c r="H646" i="12"/>
  <c r="B646" i="12"/>
  <c r="D646" i="12" s="1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D643" i="12" s="1"/>
  <c r="A643" i="12"/>
  <c r="F643" i="12" s="1"/>
  <c r="I642" i="12"/>
  <c r="H642" i="12"/>
  <c r="B642" i="12"/>
  <c r="C642" i="12" s="1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D639" i="12" s="1"/>
  <c r="A639" i="12"/>
  <c r="F639" i="12" s="1"/>
  <c r="I638" i="12"/>
  <c r="H638" i="12"/>
  <c r="B638" i="12"/>
  <c r="C638" i="12" s="1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D635" i="12" s="1"/>
  <c r="A635" i="12"/>
  <c r="F635" i="12" s="1"/>
  <c r="I634" i="12"/>
  <c r="H634" i="12"/>
  <c r="B634" i="12"/>
  <c r="A634" i="12"/>
  <c r="F634" i="12" s="1"/>
  <c r="I633" i="12"/>
  <c r="H633" i="12"/>
  <c r="B633" i="12"/>
  <c r="C633" i="12" s="1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D631" i="12" s="1"/>
  <c r="A631" i="12"/>
  <c r="F631" i="12" s="1"/>
  <c r="I630" i="12"/>
  <c r="H630" i="12"/>
  <c r="B630" i="12"/>
  <c r="D630" i="12" s="1"/>
  <c r="A630" i="12"/>
  <c r="F630" i="12" s="1"/>
  <c r="I629" i="12"/>
  <c r="H629" i="12"/>
  <c r="B629" i="12"/>
  <c r="E629" i="12" s="1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D627" i="12" s="1"/>
  <c r="A627" i="12"/>
  <c r="F627" i="12" s="1"/>
  <c r="I626" i="12"/>
  <c r="H626" i="12"/>
  <c r="B626" i="12"/>
  <c r="C626" i="12" s="1"/>
  <c r="A626" i="12"/>
  <c r="F626" i="12" s="1"/>
  <c r="I625" i="12"/>
  <c r="H625" i="12"/>
  <c r="B625" i="12"/>
  <c r="C625" i="12" s="1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D623" i="12" s="1"/>
  <c r="A623" i="12"/>
  <c r="F623" i="12" s="1"/>
  <c r="I622" i="12"/>
  <c r="H622" i="12"/>
  <c r="B622" i="12"/>
  <c r="C622" i="12" s="1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D619" i="12" s="1"/>
  <c r="A619" i="12"/>
  <c r="F619" i="12" s="1"/>
  <c r="I618" i="12"/>
  <c r="H618" i="12"/>
  <c r="B618" i="12"/>
  <c r="A618" i="12"/>
  <c r="F618" i="12" s="1"/>
  <c r="I617" i="12"/>
  <c r="H617" i="12"/>
  <c r="B617" i="12"/>
  <c r="C617" i="12" s="1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D615" i="12" s="1"/>
  <c r="A615" i="12"/>
  <c r="F615" i="12" s="1"/>
  <c r="I614" i="12"/>
  <c r="H614" i="12"/>
  <c r="B614" i="12"/>
  <c r="D614" i="12" s="1"/>
  <c r="A614" i="12"/>
  <c r="F614" i="12" s="1"/>
  <c r="I613" i="12"/>
  <c r="H613" i="12"/>
  <c r="B613" i="12"/>
  <c r="E613" i="12" s="1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D611" i="12" s="1"/>
  <c r="A611" i="12"/>
  <c r="F611" i="12" s="1"/>
  <c r="I610" i="12"/>
  <c r="H610" i="12"/>
  <c r="B610" i="12"/>
  <c r="A610" i="12"/>
  <c r="F610" i="12" s="1"/>
  <c r="I609" i="12"/>
  <c r="H609" i="12"/>
  <c r="B609" i="12"/>
  <c r="C609" i="12" s="1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D607" i="12" s="1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D603" i="12" s="1"/>
  <c r="A603" i="12"/>
  <c r="F603" i="12" s="1"/>
  <c r="I602" i="12"/>
  <c r="H602" i="12"/>
  <c r="B602" i="12"/>
  <c r="A602" i="12"/>
  <c r="F602" i="12" s="1"/>
  <c r="I601" i="12"/>
  <c r="H601" i="12"/>
  <c r="B601" i="12"/>
  <c r="C601" i="12" s="1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D599" i="12" s="1"/>
  <c r="A599" i="12"/>
  <c r="F599" i="12" s="1"/>
  <c r="I598" i="12"/>
  <c r="H598" i="12"/>
  <c r="B598" i="12"/>
  <c r="D598" i="12" s="1"/>
  <c r="A598" i="12"/>
  <c r="F598" i="12" s="1"/>
  <c r="I597" i="12"/>
  <c r="H597" i="12"/>
  <c r="B597" i="12"/>
  <c r="E597" i="12" s="1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D595" i="12" s="1"/>
  <c r="A595" i="12"/>
  <c r="F595" i="12" s="1"/>
  <c r="I594" i="12"/>
  <c r="H594" i="12"/>
  <c r="B594" i="12"/>
  <c r="C594" i="12" s="1"/>
  <c r="A594" i="12"/>
  <c r="F594" i="12" s="1"/>
  <c r="I593" i="12"/>
  <c r="H593" i="12"/>
  <c r="B593" i="12"/>
  <c r="C593" i="12" s="1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D591" i="12" s="1"/>
  <c r="A591" i="12"/>
  <c r="F591" i="12" s="1"/>
  <c r="I590" i="12"/>
  <c r="H590" i="12"/>
  <c r="B590" i="12"/>
  <c r="D590" i="12" s="1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D587" i="12" s="1"/>
  <c r="A587" i="12"/>
  <c r="F587" i="12" s="1"/>
  <c r="I586" i="12"/>
  <c r="H586" i="12"/>
  <c r="B586" i="12"/>
  <c r="A586" i="12"/>
  <c r="F586" i="12" s="1"/>
  <c r="I585" i="12"/>
  <c r="H585" i="12"/>
  <c r="B585" i="12"/>
  <c r="C585" i="12" s="1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D583" i="12" s="1"/>
  <c r="A583" i="12"/>
  <c r="F583" i="12" s="1"/>
  <c r="I582" i="12"/>
  <c r="H582" i="12"/>
  <c r="B582" i="12"/>
  <c r="D582" i="12" s="1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D579" i="12" s="1"/>
  <c r="A579" i="12"/>
  <c r="F579" i="12" s="1"/>
  <c r="I578" i="12"/>
  <c r="H578" i="12"/>
  <c r="B578" i="12"/>
  <c r="C578" i="12" s="1"/>
  <c r="A578" i="12"/>
  <c r="F578" i="12" s="1"/>
  <c r="I577" i="12"/>
  <c r="H577" i="12"/>
  <c r="B577" i="12"/>
  <c r="C577" i="12" s="1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D575" i="12" s="1"/>
  <c r="A575" i="12"/>
  <c r="F575" i="12" s="1"/>
  <c r="I574" i="12"/>
  <c r="H574" i="12"/>
  <c r="B574" i="12"/>
  <c r="D574" i="12" s="1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D571" i="12" s="1"/>
  <c r="A571" i="12"/>
  <c r="F571" i="12" s="1"/>
  <c r="I570" i="12"/>
  <c r="H570" i="12"/>
  <c r="B570" i="12"/>
  <c r="A570" i="12"/>
  <c r="F570" i="12" s="1"/>
  <c r="I569" i="12"/>
  <c r="H569" i="12"/>
  <c r="B569" i="12"/>
  <c r="C569" i="12" s="1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D567" i="12" s="1"/>
  <c r="A567" i="12"/>
  <c r="F567" i="12" s="1"/>
  <c r="I566" i="12"/>
  <c r="H566" i="12"/>
  <c r="B566" i="12"/>
  <c r="D566" i="12" s="1"/>
  <c r="A566" i="12"/>
  <c r="F566" i="12" s="1"/>
  <c r="I565" i="12"/>
  <c r="H565" i="12"/>
  <c r="B565" i="12"/>
  <c r="E565" i="12" s="1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D563" i="12" s="1"/>
  <c r="A563" i="12"/>
  <c r="F563" i="12" s="1"/>
  <c r="I562" i="12"/>
  <c r="H562" i="12"/>
  <c r="B562" i="12"/>
  <c r="C562" i="12" s="1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D559" i="12" s="1"/>
  <c r="A559" i="12"/>
  <c r="F559" i="12" s="1"/>
  <c r="I558" i="12"/>
  <c r="H558" i="12"/>
  <c r="B558" i="12"/>
  <c r="A558" i="12"/>
  <c r="F558" i="12" s="1"/>
  <c r="I557" i="12"/>
  <c r="H557" i="12"/>
  <c r="B557" i="12"/>
  <c r="E557" i="12" s="1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D555" i="12" s="1"/>
  <c r="A555" i="12"/>
  <c r="F555" i="12" s="1"/>
  <c r="I554" i="12"/>
  <c r="H554" i="12"/>
  <c r="B554" i="12"/>
  <c r="D554" i="12" s="1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D551" i="12" s="1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D547" i="12" s="1"/>
  <c r="A547" i="12"/>
  <c r="F547" i="12" s="1"/>
  <c r="I546" i="12"/>
  <c r="H546" i="12"/>
  <c r="B546" i="12"/>
  <c r="D546" i="12" s="1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J544" i="12" s="1"/>
  <c r="I543" i="12"/>
  <c r="H543" i="12"/>
  <c r="B543" i="12"/>
  <c r="A543" i="12"/>
  <c r="F543" i="12" s="1"/>
  <c r="I542" i="12"/>
  <c r="H542" i="12"/>
  <c r="B542" i="12"/>
  <c r="C542" i="12" s="1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J540" i="12" s="1"/>
  <c r="I539" i="12"/>
  <c r="H539" i="12"/>
  <c r="B539" i="12"/>
  <c r="E539" i="12" s="1"/>
  <c r="A539" i="12"/>
  <c r="F539" i="12" s="1"/>
  <c r="I538" i="12"/>
  <c r="H538" i="12"/>
  <c r="B538" i="12"/>
  <c r="D538" i="12" s="1"/>
  <c r="A538" i="12"/>
  <c r="F538" i="12" s="1"/>
  <c r="I537" i="12"/>
  <c r="H537" i="12"/>
  <c r="B537" i="12"/>
  <c r="C537" i="12" s="1"/>
  <c r="A537" i="12"/>
  <c r="F537" i="12" s="1"/>
  <c r="I536" i="12"/>
  <c r="H536" i="12"/>
  <c r="B536" i="12"/>
  <c r="A536" i="12"/>
  <c r="F536" i="12" s="1"/>
  <c r="J536" i="12" s="1"/>
  <c r="I535" i="12"/>
  <c r="H535" i="12"/>
  <c r="B535" i="12"/>
  <c r="D535" i="12" s="1"/>
  <c r="A535" i="12"/>
  <c r="F535" i="12" s="1"/>
  <c r="I534" i="12"/>
  <c r="H534" i="12"/>
  <c r="B534" i="12"/>
  <c r="D534" i="12" s="1"/>
  <c r="A534" i="12"/>
  <c r="F534" i="12" s="1"/>
  <c r="I533" i="12"/>
  <c r="H533" i="12"/>
  <c r="B533" i="12"/>
  <c r="C533" i="12" s="1"/>
  <c r="A533" i="12"/>
  <c r="F533" i="12" s="1"/>
  <c r="I532" i="12"/>
  <c r="H532" i="12"/>
  <c r="B532" i="12"/>
  <c r="A532" i="12"/>
  <c r="F532" i="12" s="1"/>
  <c r="J532" i="12" s="1"/>
  <c r="I531" i="12"/>
  <c r="H531" i="12"/>
  <c r="B531" i="12"/>
  <c r="A531" i="12"/>
  <c r="F531" i="12" s="1"/>
  <c r="I530" i="12"/>
  <c r="H530" i="12"/>
  <c r="B530" i="12"/>
  <c r="D530" i="12" s="1"/>
  <c r="A530" i="12"/>
  <c r="F530" i="12" s="1"/>
  <c r="I529" i="12"/>
  <c r="H529" i="12"/>
  <c r="B529" i="12"/>
  <c r="C529" i="12" s="1"/>
  <c r="A529" i="12"/>
  <c r="F529" i="12" s="1"/>
  <c r="I528" i="12"/>
  <c r="H528" i="12"/>
  <c r="B528" i="12"/>
  <c r="A528" i="12"/>
  <c r="F528" i="12" s="1"/>
  <c r="J528" i="12" s="1"/>
  <c r="I527" i="12"/>
  <c r="H527" i="12"/>
  <c r="B527" i="12"/>
  <c r="A527" i="12"/>
  <c r="I526" i="12"/>
  <c r="H526" i="12"/>
  <c r="B526" i="12"/>
  <c r="D526" i="12" s="1"/>
  <c r="A526" i="12"/>
  <c r="F526" i="12" s="1"/>
  <c r="I525" i="12"/>
  <c r="H525" i="12"/>
  <c r="B525" i="12"/>
  <c r="C525" i="12" s="1"/>
  <c r="A525" i="12"/>
  <c r="F525" i="12" s="1"/>
  <c r="K525" i="12" s="1"/>
  <c r="I524" i="12"/>
  <c r="H524" i="12"/>
  <c r="B524" i="12"/>
  <c r="A524" i="12"/>
  <c r="F524" i="12" s="1"/>
  <c r="J524" i="12" s="1"/>
  <c r="I523" i="12"/>
  <c r="H523" i="12"/>
  <c r="B523" i="12"/>
  <c r="D523" i="12" s="1"/>
  <c r="A523" i="12"/>
  <c r="I522" i="12"/>
  <c r="H522" i="12"/>
  <c r="B522" i="12"/>
  <c r="A522" i="12"/>
  <c r="F522" i="12" s="1"/>
  <c r="I521" i="12"/>
  <c r="H521" i="12"/>
  <c r="B521" i="12"/>
  <c r="C521" i="12" s="1"/>
  <c r="A521" i="12"/>
  <c r="F521" i="12" s="1"/>
  <c r="I520" i="12"/>
  <c r="H520" i="12"/>
  <c r="B520" i="12"/>
  <c r="A520" i="12"/>
  <c r="F520" i="12" s="1"/>
  <c r="J520" i="12" s="1"/>
  <c r="I519" i="12"/>
  <c r="H519" i="12"/>
  <c r="B519" i="12"/>
  <c r="D519" i="12" s="1"/>
  <c r="A519" i="12"/>
  <c r="I518" i="12"/>
  <c r="H518" i="12"/>
  <c r="B518" i="12"/>
  <c r="D518" i="12" s="1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J516" i="12" s="1"/>
  <c r="I515" i="12"/>
  <c r="H515" i="12"/>
  <c r="B515" i="12"/>
  <c r="D515" i="12" s="1"/>
  <c r="A515" i="12"/>
  <c r="F515" i="12" s="1"/>
  <c r="I514" i="12"/>
  <c r="H514" i="12"/>
  <c r="B514" i="12"/>
  <c r="D514" i="12" s="1"/>
  <c r="A514" i="12"/>
  <c r="F514" i="12" s="1"/>
  <c r="I513" i="12"/>
  <c r="H513" i="12"/>
  <c r="B513" i="12"/>
  <c r="C513" i="12" s="1"/>
  <c r="A513" i="12"/>
  <c r="F513" i="12" s="1"/>
  <c r="N513" i="12" s="1"/>
  <c r="I512" i="12"/>
  <c r="H512" i="12"/>
  <c r="B512" i="12"/>
  <c r="A512" i="12"/>
  <c r="F512" i="12" s="1"/>
  <c r="J512" i="12" s="1"/>
  <c r="I511" i="12"/>
  <c r="H511" i="12"/>
  <c r="B511" i="12"/>
  <c r="A511" i="12"/>
  <c r="I510" i="12"/>
  <c r="H510" i="12"/>
  <c r="B510" i="12"/>
  <c r="C510" i="12" s="1"/>
  <c r="A510" i="12"/>
  <c r="F510" i="12" s="1"/>
  <c r="I509" i="12"/>
  <c r="H509" i="12"/>
  <c r="B509" i="12"/>
  <c r="C509" i="12" s="1"/>
  <c r="A509" i="12"/>
  <c r="F509" i="12" s="1"/>
  <c r="K509" i="12" s="1"/>
  <c r="I508" i="12"/>
  <c r="H508" i="12"/>
  <c r="B508" i="12"/>
  <c r="A508" i="12"/>
  <c r="F508" i="12" s="1"/>
  <c r="J508" i="12" s="1"/>
  <c r="I507" i="12"/>
  <c r="H507" i="12"/>
  <c r="B507" i="12"/>
  <c r="E507" i="12" s="1"/>
  <c r="A507" i="12"/>
  <c r="I506" i="12"/>
  <c r="H506" i="12"/>
  <c r="B506" i="12"/>
  <c r="D506" i="12" s="1"/>
  <c r="A506" i="12"/>
  <c r="F506" i="12" s="1"/>
  <c r="I505" i="12"/>
  <c r="H505" i="12"/>
  <c r="B505" i="12"/>
  <c r="C505" i="12" s="1"/>
  <c r="A505" i="12"/>
  <c r="F505" i="12" s="1"/>
  <c r="N505" i="12" s="1"/>
  <c r="I504" i="12"/>
  <c r="H504" i="12"/>
  <c r="B504" i="12"/>
  <c r="A504" i="12"/>
  <c r="F504" i="12" s="1"/>
  <c r="J504" i="12" s="1"/>
  <c r="I503" i="12"/>
  <c r="H503" i="12"/>
  <c r="B503" i="12"/>
  <c r="D503" i="12" s="1"/>
  <c r="A503" i="12"/>
  <c r="I502" i="12"/>
  <c r="H502" i="12"/>
  <c r="B502" i="12"/>
  <c r="D502" i="12" s="1"/>
  <c r="A502" i="12"/>
  <c r="F502" i="12" s="1"/>
  <c r="I501" i="12"/>
  <c r="H501" i="12"/>
  <c r="B501" i="12"/>
  <c r="C501" i="12" s="1"/>
  <c r="A501" i="12"/>
  <c r="F501" i="12" s="1"/>
  <c r="N501" i="12" s="1"/>
  <c r="I500" i="12"/>
  <c r="H500" i="12"/>
  <c r="B500" i="12"/>
  <c r="A500" i="12"/>
  <c r="F500" i="12" s="1"/>
  <c r="J500" i="12" s="1"/>
  <c r="I499" i="12"/>
  <c r="H499" i="12"/>
  <c r="B499" i="12"/>
  <c r="E499" i="12" s="1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C497" i="12" s="1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D495" i="12" s="1"/>
  <c r="A495" i="12"/>
  <c r="I494" i="12"/>
  <c r="H494" i="12"/>
  <c r="B494" i="12"/>
  <c r="D494" i="12" s="1"/>
  <c r="A494" i="12"/>
  <c r="I493" i="12"/>
  <c r="H493" i="12"/>
  <c r="B493" i="12"/>
  <c r="C493" i="12" s="1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D490" i="12" s="1"/>
  <c r="A490" i="12"/>
  <c r="I489" i="12"/>
  <c r="H489" i="12"/>
  <c r="B489" i="12"/>
  <c r="C489" i="12" s="1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D487" i="12" s="1"/>
  <c r="A487" i="12"/>
  <c r="I486" i="12"/>
  <c r="H486" i="12"/>
  <c r="B486" i="12"/>
  <c r="C486" i="12" s="1"/>
  <c r="A486" i="12"/>
  <c r="I485" i="12"/>
  <c r="H485" i="12"/>
  <c r="B485" i="12"/>
  <c r="C485" i="12" s="1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B482" i="12"/>
  <c r="C482" i="12" s="1"/>
  <c r="A482" i="12"/>
  <c r="I481" i="12"/>
  <c r="H481" i="12"/>
  <c r="B481" i="12"/>
  <c r="C481" i="12" s="1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C478" i="12" s="1"/>
  <c r="A478" i="12"/>
  <c r="F478" i="12" s="1"/>
  <c r="I477" i="12"/>
  <c r="H477" i="12"/>
  <c r="B477" i="12"/>
  <c r="C477" i="12" s="1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D474" i="12" s="1"/>
  <c r="A474" i="12"/>
  <c r="F474" i="12" s="1"/>
  <c r="I473" i="12"/>
  <c r="H473" i="12"/>
  <c r="B473" i="12"/>
  <c r="C473" i="12" s="1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D471" i="12" s="1"/>
  <c r="A471" i="12"/>
  <c r="I470" i="12"/>
  <c r="H470" i="12"/>
  <c r="B470" i="12"/>
  <c r="D470" i="12" s="1"/>
  <c r="A470" i="12"/>
  <c r="F470" i="12" s="1"/>
  <c r="I469" i="12"/>
  <c r="H469" i="12"/>
  <c r="B469" i="12"/>
  <c r="C469" i="12" s="1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D467" i="12" s="1"/>
  <c r="A467" i="12"/>
  <c r="F467" i="12" s="1"/>
  <c r="I466" i="12"/>
  <c r="H466" i="12"/>
  <c r="B466" i="12"/>
  <c r="D466" i="12" s="1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D463" i="12" s="1"/>
  <c r="A463" i="12"/>
  <c r="I462" i="12"/>
  <c r="H462" i="12"/>
  <c r="B462" i="12"/>
  <c r="D462" i="12" s="1"/>
  <c r="A462" i="12"/>
  <c r="F462" i="12" s="1"/>
  <c r="I461" i="12"/>
  <c r="H461" i="12"/>
  <c r="B461" i="12"/>
  <c r="C461" i="12" s="1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E456" i="12" s="1"/>
  <c r="A456" i="12"/>
  <c r="F456" i="12" s="1"/>
  <c r="I455" i="12"/>
  <c r="H455" i="12"/>
  <c r="B455" i="12"/>
  <c r="D455" i="12" s="1"/>
  <c r="A455" i="12"/>
  <c r="I454" i="12"/>
  <c r="H454" i="12"/>
  <c r="B454" i="12"/>
  <c r="D454" i="12" s="1"/>
  <c r="A454" i="12"/>
  <c r="F454" i="12" s="1"/>
  <c r="I453" i="12"/>
  <c r="H453" i="12"/>
  <c r="B453" i="12"/>
  <c r="C453" i="12" s="1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D451" i="12" s="1"/>
  <c r="A451" i="12"/>
  <c r="I450" i="12"/>
  <c r="H450" i="12"/>
  <c r="B450" i="12"/>
  <c r="C450" i="12" s="1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D447" i="12" s="1"/>
  <c r="A447" i="12"/>
  <c r="I446" i="12"/>
  <c r="H446" i="12"/>
  <c r="B446" i="12"/>
  <c r="C446" i="12" s="1"/>
  <c r="A446" i="12"/>
  <c r="I445" i="12"/>
  <c r="H445" i="12"/>
  <c r="B445" i="12"/>
  <c r="C445" i="12" s="1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E443" i="12" s="1"/>
  <c r="A443" i="12"/>
  <c r="I442" i="12"/>
  <c r="H442" i="12"/>
  <c r="B442" i="12"/>
  <c r="D442" i="12" s="1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D439" i="12" s="1"/>
  <c r="A439" i="12"/>
  <c r="I438" i="12"/>
  <c r="H438" i="12"/>
  <c r="B438" i="12"/>
  <c r="E438" i="12" s="1"/>
  <c r="A438" i="12"/>
  <c r="I437" i="12"/>
  <c r="H437" i="12"/>
  <c r="B437" i="12"/>
  <c r="C437" i="12" s="1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D435" i="12" s="1"/>
  <c r="A435" i="12"/>
  <c r="F435" i="12" s="1"/>
  <c r="I434" i="12"/>
  <c r="H434" i="12"/>
  <c r="B434" i="12"/>
  <c r="D434" i="12" s="1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D431" i="12" s="1"/>
  <c r="A431" i="12"/>
  <c r="I430" i="12"/>
  <c r="H430" i="12"/>
  <c r="B430" i="12"/>
  <c r="A430" i="12"/>
  <c r="I429" i="12"/>
  <c r="H429" i="12"/>
  <c r="B429" i="12"/>
  <c r="C429" i="12" s="1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D427" i="12" s="1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D422" i="12" s="1"/>
  <c r="A422" i="12"/>
  <c r="I421" i="12"/>
  <c r="H421" i="12"/>
  <c r="B421" i="12"/>
  <c r="C421" i="12" s="1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D419" i="12" s="1"/>
  <c r="A419" i="12"/>
  <c r="F419" i="12" s="1"/>
  <c r="I418" i="12"/>
  <c r="H418" i="12"/>
  <c r="B418" i="12"/>
  <c r="D418" i="12" s="1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D415" i="12"/>
  <c r="B415" i="12"/>
  <c r="A415" i="12"/>
  <c r="F415" i="12" s="1"/>
  <c r="I414" i="12"/>
  <c r="H414" i="12"/>
  <c r="B414" i="12"/>
  <c r="A414" i="12"/>
  <c r="I413" i="12"/>
  <c r="H413" i="12"/>
  <c r="B413" i="12"/>
  <c r="C413" i="12" s="1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D411" i="12" s="1"/>
  <c r="A411" i="12"/>
  <c r="F411" i="12" s="1"/>
  <c r="I410" i="12"/>
  <c r="H410" i="12"/>
  <c r="B410" i="12"/>
  <c r="C410" i="12" s="1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D407" i="12" s="1"/>
  <c r="A407" i="12"/>
  <c r="I406" i="12"/>
  <c r="H406" i="12"/>
  <c r="B406" i="12"/>
  <c r="E406" i="12" s="1"/>
  <c r="A406" i="12"/>
  <c r="F406" i="12" s="1"/>
  <c r="I405" i="12"/>
  <c r="H405" i="12"/>
  <c r="B405" i="12"/>
  <c r="C405" i="12" s="1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D403" i="12" s="1"/>
  <c r="A403" i="12"/>
  <c r="I402" i="12"/>
  <c r="H402" i="12"/>
  <c r="B402" i="12"/>
  <c r="C402" i="12" s="1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E400" i="12" s="1"/>
  <c r="A400" i="12"/>
  <c r="F400" i="12" s="1"/>
  <c r="J400" i="12" s="1"/>
  <c r="I399" i="12"/>
  <c r="H399" i="12"/>
  <c r="B399" i="12"/>
  <c r="D399" i="12" s="1"/>
  <c r="A399" i="12"/>
  <c r="I398" i="12"/>
  <c r="H398" i="12"/>
  <c r="B398" i="12"/>
  <c r="D398" i="12" s="1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I394" i="12"/>
  <c r="H394" i="12"/>
  <c r="B394" i="12"/>
  <c r="C394" i="12" s="1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E392" i="12" s="1"/>
  <c r="A392" i="12"/>
  <c r="F392" i="12" s="1"/>
  <c r="I391" i="12"/>
  <c r="H391" i="12"/>
  <c r="B391" i="12"/>
  <c r="D391" i="12" s="1"/>
  <c r="A391" i="12"/>
  <c r="I390" i="12"/>
  <c r="H390" i="12"/>
  <c r="B390" i="12"/>
  <c r="A390" i="12"/>
  <c r="F390" i="12" s="1"/>
  <c r="I389" i="12"/>
  <c r="H389" i="12"/>
  <c r="B389" i="12"/>
  <c r="C389" i="12" s="1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D387" i="12" s="1"/>
  <c r="A387" i="12"/>
  <c r="F387" i="12" s="1"/>
  <c r="I386" i="12"/>
  <c r="H386" i="12"/>
  <c r="B386" i="12"/>
  <c r="C386" i="12" s="1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D383" i="12" s="1"/>
  <c r="A383" i="12"/>
  <c r="I382" i="12"/>
  <c r="H382" i="12"/>
  <c r="B382" i="12"/>
  <c r="C382" i="12" s="1"/>
  <c r="A382" i="12"/>
  <c r="I381" i="12"/>
  <c r="H381" i="12"/>
  <c r="B381" i="12"/>
  <c r="C381" i="12" s="1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E379" i="12" s="1"/>
  <c r="A379" i="12"/>
  <c r="I378" i="12"/>
  <c r="H378" i="12"/>
  <c r="B378" i="12"/>
  <c r="D378" i="12" s="1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D375" i="12" s="1"/>
  <c r="A375" i="12"/>
  <c r="I374" i="12"/>
  <c r="H374" i="12"/>
  <c r="B374" i="12"/>
  <c r="E374" i="12" s="1"/>
  <c r="A374" i="12"/>
  <c r="F374" i="12" s="1"/>
  <c r="I373" i="12"/>
  <c r="H373" i="12"/>
  <c r="B373" i="12"/>
  <c r="C373" i="12" s="1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D371" i="12" s="1"/>
  <c r="A371" i="12"/>
  <c r="F371" i="12" s="1"/>
  <c r="I370" i="12"/>
  <c r="H370" i="12"/>
  <c r="B370" i="12"/>
  <c r="D370" i="12" s="1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E368" i="12" s="1"/>
  <c r="A368" i="12"/>
  <c r="F368" i="12" s="1"/>
  <c r="N368" i="12" s="1"/>
  <c r="I367" i="12"/>
  <c r="H367" i="12"/>
  <c r="B367" i="12"/>
  <c r="D367" i="12" s="1"/>
  <c r="A367" i="12"/>
  <c r="F367" i="12" s="1"/>
  <c r="I366" i="12"/>
  <c r="H366" i="12"/>
  <c r="B366" i="12"/>
  <c r="C366" i="12" s="1"/>
  <c r="A366" i="12"/>
  <c r="I365" i="12"/>
  <c r="H365" i="12"/>
  <c r="B365" i="12"/>
  <c r="C365" i="12" s="1"/>
  <c r="A365" i="12"/>
  <c r="F365" i="12" s="1"/>
  <c r="I364" i="12"/>
  <c r="H364" i="12"/>
  <c r="B364" i="12"/>
  <c r="A364" i="12"/>
  <c r="F364" i="12" s="1"/>
  <c r="J364" i="12" s="1"/>
  <c r="I363" i="12"/>
  <c r="H363" i="12"/>
  <c r="B363" i="12"/>
  <c r="D363" i="12" s="1"/>
  <c r="A363" i="12"/>
  <c r="I362" i="12"/>
  <c r="H362" i="12"/>
  <c r="B362" i="12"/>
  <c r="E362" i="12" s="1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E360" i="12" s="1"/>
  <c r="A360" i="12"/>
  <c r="F360" i="12" s="1"/>
  <c r="I359" i="12"/>
  <c r="H359" i="12"/>
  <c r="B359" i="12"/>
  <c r="D359" i="12" s="1"/>
  <c r="A359" i="12"/>
  <c r="I358" i="12"/>
  <c r="H358" i="12"/>
  <c r="B358" i="12"/>
  <c r="D358" i="12" s="1"/>
  <c r="A358" i="12"/>
  <c r="F358" i="12" s="1"/>
  <c r="I357" i="12"/>
  <c r="H357" i="12"/>
  <c r="B357" i="12"/>
  <c r="C357" i="12" s="1"/>
  <c r="A357" i="12"/>
  <c r="F357" i="12" s="1"/>
  <c r="N357" i="12" s="1"/>
  <c r="I356" i="12"/>
  <c r="H356" i="12"/>
  <c r="B356" i="12"/>
  <c r="A356" i="12"/>
  <c r="F356" i="12" s="1"/>
  <c r="J356" i="12" s="1"/>
  <c r="I355" i="12"/>
  <c r="H355" i="12"/>
  <c r="B355" i="12"/>
  <c r="D355" i="12" s="1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D351" i="12" s="1"/>
  <c r="A351" i="12"/>
  <c r="F351" i="12" s="1"/>
  <c r="M351" i="12" s="1"/>
  <c r="I350" i="12"/>
  <c r="H350" i="12"/>
  <c r="D350" i="12"/>
  <c r="B350" i="12"/>
  <c r="C350" i="12" s="1"/>
  <c r="A350" i="12"/>
  <c r="I349" i="12"/>
  <c r="H349" i="12"/>
  <c r="B349" i="12"/>
  <c r="C349" i="12" s="1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D347" i="12" s="1"/>
  <c r="A347" i="12"/>
  <c r="F347" i="12" s="1"/>
  <c r="I346" i="12"/>
  <c r="H346" i="12"/>
  <c r="B346" i="12"/>
  <c r="D346" i="12" s="1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D343" i="12" s="1"/>
  <c r="A343" i="12"/>
  <c r="I342" i="12"/>
  <c r="H342" i="12"/>
  <c r="B342" i="12"/>
  <c r="D342" i="12" s="1"/>
  <c r="A342" i="12"/>
  <c r="F342" i="12" s="1"/>
  <c r="I341" i="12"/>
  <c r="H341" i="12"/>
  <c r="B341" i="12"/>
  <c r="C341" i="12" s="1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D339" i="12" s="1"/>
  <c r="A339" i="12"/>
  <c r="I338" i="12"/>
  <c r="H338" i="12"/>
  <c r="B338" i="12"/>
  <c r="D338" i="12" s="1"/>
  <c r="A338" i="12"/>
  <c r="F338" i="12" s="1"/>
  <c r="I337" i="12"/>
  <c r="H337" i="12"/>
  <c r="B337" i="12"/>
  <c r="A337" i="12"/>
  <c r="F337" i="12" s="1"/>
  <c r="N337" i="12" s="1"/>
  <c r="I336" i="12"/>
  <c r="H336" i="12"/>
  <c r="B336" i="12"/>
  <c r="E336" i="12" s="1"/>
  <c r="A336" i="12"/>
  <c r="F336" i="12" s="1"/>
  <c r="I335" i="12"/>
  <c r="H335" i="12"/>
  <c r="B335" i="12"/>
  <c r="D335" i="12" s="1"/>
  <c r="A335" i="12"/>
  <c r="F335" i="12" s="1"/>
  <c r="I334" i="12"/>
  <c r="H334" i="12"/>
  <c r="B334" i="12"/>
  <c r="D334" i="12" s="1"/>
  <c r="A334" i="12"/>
  <c r="I333" i="12"/>
  <c r="H333" i="12"/>
  <c r="B333" i="12"/>
  <c r="C333" i="12" s="1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D331" i="12" s="1"/>
  <c r="A331" i="12"/>
  <c r="I330" i="12"/>
  <c r="H330" i="12"/>
  <c r="B330" i="12"/>
  <c r="C330" i="12" s="1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D327" i="12" s="1"/>
  <c r="A327" i="12"/>
  <c r="I326" i="12"/>
  <c r="H326" i="12"/>
  <c r="B326" i="12"/>
  <c r="D326" i="12" s="1"/>
  <c r="A326" i="12"/>
  <c r="F326" i="12" s="1"/>
  <c r="I325" i="12"/>
  <c r="H325" i="12"/>
  <c r="B325" i="12"/>
  <c r="C325" i="12" s="1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D323" i="12" s="1"/>
  <c r="A323" i="12"/>
  <c r="F323" i="12" s="1"/>
  <c r="I322" i="12"/>
  <c r="H322" i="12"/>
  <c r="B322" i="12"/>
  <c r="C322" i="12" s="1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D319" i="12" s="1"/>
  <c r="A319" i="12"/>
  <c r="F319" i="12" s="1"/>
  <c r="M319" i="12" s="1"/>
  <c r="I318" i="12"/>
  <c r="H318" i="12"/>
  <c r="B318" i="12"/>
  <c r="D318" i="12" s="1"/>
  <c r="A318" i="12"/>
  <c r="I317" i="12"/>
  <c r="H317" i="12"/>
  <c r="B317" i="12"/>
  <c r="C317" i="12" s="1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E315" i="12" s="1"/>
  <c r="A315" i="12"/>
  <c r="I314" i="12"/>
  <c r="H314" i="12"/>
  <c r="B314" i="12"/>
  <c r="C314" i="12" s="1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D311" i="12" s="1"/>
  <c r="A311" i="12"/>
  <c r="I310" i="12"/>
  <c r="H310" i="12"/>
  <c r="B310" i="12"/>
  <c r="D310" i="12" s="1"/>
  <c r="A310" i="12"/>
  <c r="F310" i="12" s="1"/>
  <c r="I309" i="12"/>
  <c r="H309" i="12"/>
  <c r="B309" i="12"/>
  <c r="C309" i="12" s="1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D307" i="12" s="1"/>
  <c r="A307" i="12"/>
  <c r="F307" i="12" s="1"/>
  <c r="I306" i="12"/>
  <c r="H306" i="12"/>
  <c r="B306" i="12"/>
  <c r="C306" i="12" s="1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E304" i="12" s="1"/>
  <c r="A304" i="12"/>
  <c r="F304" i="12" s="1"/>
  <c r="J304" i="12" s="1"/>
  <c r="I303" i="12"/>
  <c r="H303" i="12"/>
  <c r="B303" i="12"/>
  <c r="D303" i="12" s="1"/>
  <c r="A303" i="12"/>
  <c r="I302" i="12"/>
  <c r="H302" i="12"/>
  <c r="B302" i="12"/>
  <c r="D302" i="12" s="1"/>
  <c r="A302" i="12"/>
  <c r="I301" i="12"/>
  <c r="H301" i="12"/>
  <c r="B301" i="12"/>
  <c r="C301" i="12" s="1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D299" i="12" s="1"/>
  <c r="A299" i="12"/>
  <c r="F299" i="12" s="1"/>
  <c r="I298" i="12"/>
  <c r="H298" i="12"/>
  <c r="B298" i="12"/>
  <c r="C298" i="12" s="1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E296" i="12" s="1"/>
  <c r="A296" i="12"/>
  <c r="F296" i="12" s="1"/>
  <c r="I295" i="12"/>
  <c r="H295" i="12"/>
  <c r="B295" i="12"/>
  <c r="E295" i="12" s="1"/>
  <c r="A295" i="12"/>
  <c r="I294" i="12"/>
  <c r="H294" i="12"/>
  <c r="B294" i="12"/>
  <c r="D294" i="12" s="1"/>
  <c r="A294" i="12"/>
  <c r="F294" i="12" s="1"/>
  <c r="I293" i="12"/>
  <c r="H293" i="12"/>
  <c r="B293" i="12"/>
  <c r="C293" i="12" s="1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D291" i="12" s="1"/>
  <c r="A291" i="12"/>
  <c r="I290" i="12"/>
  <c r="H290" i="12"/>
  <c r="B290" i="12"/>
  <c r="C290" i="12" s="1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D287" i="12" s="1"/>
  <c r="A287" i="12"/>
  <c r="I286" i="12"/>
  <c r="H286" i="12"/>
  <c r="B286" i="12"/>
  <c r="C286" i="12" s="1"/>
  <c r="A286" i="12"/>
  <c r="I285" i="12"/>
  <c r="H285" i="12"/>
  <c r="B285" i="12"/>
  <c r="C285" i="12" s="1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D283" i="12" s="1"/>
  <c r="A283" i="12"/>
  <c r="I282" i="12"/>
  <c r="H282" i="12"/>
  <c r="B282" i="12"/>
  <c r="C282" i="12" s="1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C277" i="12" s="1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D275" i="12" s="1"/>
  <c r="A275" i="12"/>
  <c r="F275" i="12" s="1"/>
  <c r="I274" i="12"/>
  <c r="H274" i="12"/>
  <c r="B274" i="12"/>
  <c r="C274" i="12" s="1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D271" i="12" s="1"/>
  <c r="A271" i="12"/>
  <c r="I270" i="12"/>
  <c r="H270" i="12"/>
  <c r="B270" i="12"/>
  <c r="D270" i="12" s="1"/>
  <c r="A270" i="12"/>
  <c r="I269" i="12"/>
  <c r="H269" i="12"/>
  <c r="B269" i="12"/>
  <c r="C269" i="12" s="1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C266" i="12" s="1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C262" i="12" s="1"/>
  <c r="A262" i="12"/>
  <c r="F262" i="12" s="1"/>
  <c r="I261" i="12"/>
  <c r="H261" i="12"/>
  <c r="B261" i="12"/>
  <c r="C261" i="12" s="1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D259" i="12" s="1"/>
  <c r="A259" i="12"/>
  <c r="F259" i="12" s="1"/>
  <c r="I258" i="12"/>
  <c r="H258" i="12"/>
  <c r="B258" i="12"/>
  <c r="C258" i="12" s="1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E256" i="12" s="1"/>
  <c r="A256" i="12"/>
  <c r="F256" i="12" s="1"/>
  <c r="I255" i="12"/>
  <c r="H255" i="12"/>
  <c r="B255" i="12"/>
  <c r="D255" i="12" s="1"/>
  <c r="A255" i="12"/>
  <c r="F255" i="12" s="1"/>
  <c r="I254" i="12"/>
  <c r="H254" i="12"/>
  <c r="B254" i="12"/>
  <c r="D254" i="12" s="1"/>
  <c r="A254" i="12"/>
  <c r="I253" i="12"/>
  <c r="H253" i="12"/>
  <c r="B253" i="12"/>
  <c r="C253" i="12" s="1"/>
  <c r="A253" i="12"/>
  <c r="F253" i="12" s="1"/>
  <c r="I252" i="12"/>
  <c r="H252" i="12"/>
  <c r="B252" i="12"/>
  <c r="C252" i="12" s="1"/>
  <c r="A252" i="12"/>
  <c r="F252" i="12" s="1"/>
  <c r="I251" i="12"/>
  <c r="H251" i="12"/>
  <c r="B251" i="12"/>
  <c r="E251" i="12" s="1"/>
  <c r="A251" i="12"/>
  <c r="F251" i="12" s="1"/>
  <c r="I250" i="12"/>
  <c r="H250" i="12"/>
  <c r="B250" i="12"/>
  <c r="D250" i="12" s="1"/>
  <c r="A250" i="12"/>
  <c r="I249" i="12"/>
  <c r="H249" i="12"/>
  <c r="B249" i="12"/>
  <c r="D249" i="12" s="1"/>
  <c r="A249" i="12"/>
  <c r="F249" i="12" s="1"/>
  <c r="I248" i="12"/>
  <c r="H248" i="12"/>
  <c r="B248" i="12"/>
  <c r="D248" i="12" s="1"/>
  <c r="A248" i="12"/>
  <c r="F248" i="12" s="1"/>
  <c r="I247" i="12"/>
  <c r="H247" i="12"/>
  <c r="B247" i="12"/>
  <c r="D247" i="12" s="1"/>
  <c r="A247" i="12"/>
  <c r="F247" i="12" s="1"/>
  <c r="I246" i="12"/>
  <c r="H246" i="12"/>
  <c r="B246" i="12"/>
  <c r="D246" i="12" s="1"/>
  <c r="A246" i="12"/>
  <c r="F246" i="12" s="1"/>
  <c r="I245" i="12"/>
  <c r="H245" i="12"/>
  <c r="B245" i="12"/>
  <c r="D245" i="12" s="1"/>
  <c r="A245" i="12"/>
  <c r="F245" i="12" s="1"/>
  <c r="I244" i="12"/>
  <c r="H244" i="12"/>
  <c r="B244" i="12"/>
  <c r="D244" i="12" s="1"/>
  <c r="A244" i="12"/>
  <c r="F244" i="12" s="1"/>
  <c r="I243" i="12"/>
  <c r="H243" i="12"/>
  <c r="B243" i="12"/>
  <c r="E243" i="12" s="1"/>
  <c r="A243" i="12"/>
  <c r="F243" i="12" s="1"/>
  <c r="I242" i="12"/>
  <c r="H242" i="12"/>
  <c r="B242" i="12"/>
  <c r="E242" i="12" s="1"/>
  <c r="A242" i="12"/>
  <c r="I241" i="12"/>
  <c r="H241" i="12"/>
  <c r="B241" i="12"/>
  <c r="E241" i="12" s="1"/>
  <c r="A241" i="12"/>
  <c r="F241" i="12" s="1"/>
  <c r="I240" i="12"/>
  <c r="H240" i="12"/>
  <c r="B240" i="12"/>
  <c r="D240" i="12" s="1"/>
  <c r="A240" i="12"/>
  <c r="F240" i="12" s="1"/>
  <c r="I239" i="12"/>
  <c r="H239" i="12"/>
  <c r="B239" i="12"/>
  <c r="E239" i="12" s="1"/>
  <c r="A239" i="12"/>
  <c r="F239" i="12" s="1"/>
  <c r="I238" i="12"/>
  <c r="H238" i="12"/>
  <c r="B238" i="12"/>
  <c r="E238" i="12" s="1"/>
  <c r="A238" i="12"/>
  <c r="I237" i="12"/>
  <c r="H237" i="12"/>
  <c r="B237" i="12"/>
  <c r="E237" i="12" s="1"/>
  <c r="A237" i="12"/>
  <c r="F237" i="12" s="1"/>
  <c r="I236" i="12"/>
  <c r="H236" i="12"/>
  <c r="B236" i="12"/>
  <c r="D236" i="12" s="1"/>
  <c r="A236" i="12"/>
  <c r="F236" i="12" s="1"/>
  <c r="I235" i="12"/>
  <c r="H235" i="12"/>
  <c r="B235" i="12"/>
  <c r="E235" i="12" s="1"/>
  <c r="A235" i="12"/>
  <c r="F235" i="12" s="1"/>
  <c r="I234" i="12"/>
  <c r="H234" i="12"/>
  <c r="B234" i="12"/>
  <c r="D234" i="12" s="1"/>
  <c r="A234" i="12"/>
  <c r="I233" i="12"/>
  <c r="H233" i="12"/>
  <c r="B233" i="12"/>
  <c r="D233" i="12" s="1"/>
  <c r="A233" i="12"/>
  <c r="F233" i="12" s="1"/>
  <c r="M233" i="12" s="1"/>
  <c r="I232" i="12"/>
  <c r="H232" i="12"/>
  <c r="B232" i="12"/>
  <c r="D232" i="12" s="1"/>
  <c r="A232" i="12"/>
  <c r="F232" i="12" s="1"/>
  <c r="I231" i="12"/>
  <c r="H231" i="12"/>
  <c r="B231" i="12"/>
  <c r="D231" i="12" s="1"/>
  <c r="A231" i="12"/>
  <c r="F231" i="12" s="1"/>
  <c r="I230" i="12"/>
  <c r="H230" i="12"/>
  <c r="B230" i="12"/>
  <c r="E230" i="12" s="1"/>
  <c r="A230" i="12"/>
  <c r="F230" i="12" s="1"/>
  <c r="M230" i="12" s="1"/>
  <c r="I229" i="12"/>
  <c r="H229" i="12"/>
  <c r="B229" i="12"/>
  <c r="E229" i="12" s="1"/>
  <c r="A229" i="12"/>
  <c r="F229" i="12" s="1"/>
  <c r="M229" i="12" s="1"/>
  <c r="I228" i="12"/>
  <c r="H228" i="12"/>
  <c r="B228" i="12"/>
  <c r="D228" i="12" s="1"/>
  <c r="A228" i="12"/>
  <c r="F228" i="12" s="1"/>
  <c r="I227" i="12"/>
  <c r="H227" i="12"/>
  <c r="B227" i="12"/>
  <c r="E227" i="12" s="1"/>
  <c r="A227" i="12"/>
  <c r="F227" i="12" s="1"/>
  <c r="I226" i="12"/>
  <c r="H226" i="12"/>
  <c r="B226" i="12"/>
  <c r="C226" i="12" s="1"/>
  <c r="A226" i="12"/>
  <c r="I225" i="12"/>
  <c r="H225" i="12"/>
  <c r="B225" i="12"/>
  <c r="A225" i="12"/>
  <c r="F225" i="12" s="1"/>
  <c r="M225" i="12" s="1"/>
  <c r="I224" i="12"/>
  <c r="H224" i="12"/>
  <c r="B224" i="12"/>
  <c r="D224" i="12" s="1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M221" i="12" s="1"/>
  <c r="I220" i="12"/>
  <c r="H220" i="12"/>
  <c r="B220" i="12"/>
  <c r="D220" i="12" s="1"/>
  <c r="A220" i="12"/>
  <c r="F220" i="12" s="1"/>
  <c r="I219" i="12"/>
  <c r="H219" i="12"/>
  <c r="B219" i="12"/>
  <c r="A219" i="12"/>
  <c r="F219" i="12" s="1"/>
  <c r="I218" i="12"/>
  <c r="H218" i="12"/>
  <c r="B218" i="12"/>
  <c r="D218" i="12" s="1"/>
  <c r="A218" i="12"/>
  <c r="I217" i="12"/>
  <c r="H217" i="12"/>
  <c r="B217" i="12"/>
  <c r="A217" i="12"/>
  <c r="F217" i="12" s="1"/>
  <c r="I216" i="12"/>
  <c r="H216" i="12"/>
  <c r="B216" i="12"/>
  <c r="D216" i="12" s="1"/>
  <c r="A216" i="12"/>
  <c r="F216" i="12" s="1"/>
  <c r="I215" i="12"/>
  <c r="H215" i="12"/>
  <c r="B215" i="12"/>
  <c r="E215" i="12" s="1"/>
  <c r="A215" i="12"/>
  <c r="F215" i="12" s="1"/>
  <c r="I214" i="12"/>
  <c r="H214" i="12"/>
  <c r="B214" i="12"/>
  <c r="E214" i="12" s="1"/>
  <c r="A214" i="12"/>
  <c r="F214" i="12" s="1"/>
  <c r="I213" i="12"/>
  <c r="H213" i="12"/>
  <c r="B213" i="12"/>
  <c r="E213" i="12" s="1"/>
  <c r="A213" i="12"/>
  <c r="F213" i="12" s="1"/>
  <c r="I212" i="12"/>
  <c r="H212" i="12"/>
  <c r="B212" i="12"/>
  <c r="D212" i="12" s="1"/>
  <c r="A212" i="12"/>
  <c r="F212" i="12" s="1"/>
  <c r="I211" i="12"/>
  <c r="H211" i="12"/>
  <c r="B211" i="12"/>
  <c r="E211" i="12" s="1"/>
  <c r="A211" i="12"/>
  <c r="F211" i="12" s="1"/>
  <c r="I210" i="12"/>
  <c r="H210" i="12"/>
  <c r="B210" i="12"/>
  <c r="E210" i="12" s="1"/>
  <c r="A210" i="12"/>
  <c r="I209" i="12"/>
  <c r="H209" i="12"/>
  <c r="B209" i="12"/>
  <c r="E209" i="12" s="1"/>
  <c r="A209" i="12"/>
  <c r="F209" i="12" s="1"/>
  <c r="I208" i="12"/>
  <c r="H208" i="12"/>
  <c r="B208" i="12"/>
  <c r="D208" i="12" s="1"/>
  <c r="A208" i="12"/>
  <c r="F208" i="12" s="1"/>
  <c r="I207" i="12"/>
  <c r="H207" i="12"/>
  <c r="B207" i="12"/>
  <c r="E207" i="12" s="1"/>
  <c r="A207" i="12"/>
  <c r="F207" i="12" s="1"/>
  <c r="I206" i="12"/>
  <c r="H206" i="12"/>
  <c r="B206" i="12"/>
  <c r="E206" i="12" s="1"/>
  <c r="A206" i="12"/>
  <c r="I205" i="12"/>
  <c r="H205" i="12"/>
  <c r="B205" i="12"/>
  <c r="E205" i="12" s="1"/>
  <c r="A205" i="12"/>
  <c r="F205" i="12" s="1"/>
  <c r="I204" i="12"/>
  <c r="H204" i="12"/>
  <c r="B204" i="12"/>
  <c r="D204" i="12" s="1"/>
  <c r="A204" i="12"/>
  <c r="F204" i="12" s="1"/>
  <c r="I203" i="12"/>
  <c r="H203" i="12"/>
  <c r="B203" i="12"/>
  <c r="E203" i="12" s="1"/>
  <c r="A203" i="12"/>
  <c r="F203" i="12" s="1"/>
  <c r="I202" i="12"/>
  <c r="H202" i="12"/>
  <c r="B202" i="12"/>
  <c r="D202" i="12" s="1"/>
  <c r="A202" i="12"/>
  <c r="I201" i="12"/>
  <c r="H201" i="12"/>
  <c r="B201" i="12"/>
  <c r="D201" i="12" s="1"/>
  <c r="A201" i="12"/>
  <c r="F201" i="12" s="1"/>
  <c r="M201" i="12" s="1"/>
  <c r="I200" i="12"/>
  <c r="H200" i="12"/>
  <c r="B200" i="12"/>
  <c r="D200" i="12" s="1"/>
  <c r="A200" i="12"/>
  <c r="F200" i="12" s="1"/>
  <c r="I199" i="12"/>
  <c r="H199" i="12"/>
  <c r="B199" i="12"/>
  <c r="E199" i="12" s="1"/>
  <c r="A199" i="12"/>
  <c r="F199" i="12" s="1"/>
  <c r="I198" i="12"/>
  <c r="H198" i="12"/>
  <c r="B198" i="12"/>
  <c r="E198" i="12" s="1"/>
  <c r="A198" i="12"/>
  <c r="F198" i="12" s="1"/>
  <c r="M198" i="12" s="1"/>
  <c r="I197" i="12"/>
  <c r="H197" i="12"/>
  <c r="B197" i="12"/>
  <c r="E197" i="12" s="1"/>
  <c r="A197" i="12"/>
  <c r="F197" i="12" s="1"/>
  <c r="M197" i="12" s="1"/>
  <c r="I196" i="12"/>
  <c r="H196" i="12"/>
  <c r="B196" i="12"/>
  <c r="D196" i="12" s="1"/>
  <c r="A196" i="12"/>
  <c r="F196" i="12" s="1"/>
  <c r="I195" i="12"/>
  <c r="H195" i="12"/>
  <c r="B195" i="12"/>
  <c r="E195" i="12" s="1"/>
  <c r="A195" i="12"/>
  <c r="F195" i="12" s="1"/>
  <c r="I194" i="12"/>
  <c r="H194" i="12"/>
  <c r="B194" i="12"/>
  <c r="E194" i="12" s="1"/>
  <c r="A194" i="12"/>
  <c r="I193" i="12"/>
  <c r="H193" i="12"/>
  <c r="B193" i="12"/>
  <c r="E193" i="12" s="1"/>
  <c r="A193" i="12"/>
  <c r="F193" i="12" s="1"/>
  <c r="M193" i="12" s="1"/>
  <c r="I192" i="12"/>
  <c r="H192" i="12"/>
  <c r="B192" i="12"/>
  <c r="D192" i="12" s="1"/>
  <c r="A192" i="12"/>
  <c r="F192" i="12" s="1"/>
  <c r="I191" i="12"/>
  <c r="H191" i="12"/>
  <c r="B191" i="12"/>
  <c r="E191" i="12" s="1"/>
  <c r="A191" i="12"/>
  <c r="F191" i="12" s="1"/>
  <c r="I190" i="12"/>
  <c r="H190" i="12"/>
  <c r="B190" i="12"/>
  <c r="E190" i="12" s="1"/>
  <c r="A190" i="12"/>
  <c r="I189" i="12"/>
  <c r="H189" i="12"/>
  <c r="B189" i="12"/>
  <c r="E189" i="12" s="1"/>
  <c r="A189" i="12"/>
  <c r="F189" i="12" s="1"/>
  <c r="M189" i="12" s="1"/>
  <c r="I188" i="12"/>
  <c r="H188" i="12"/>
  <c r="B188" i="12"/>
  <c r="D188" i="12" s="1"/>
  <c r="A188" i="12"/>
  <c r="F188" i="12" s="1"/>
  <c r="I187" i="12"/>
  <c r="H187" i="12"/>
  <c r="B187" i="12"/>
  <c r="E187" i="12" s="1"/>
  <c r="A187" i="12"/>
  <c r="F187" i="12" s="1"/>
  <c r="I186" i="12"/>
  <c r="H186" i="12"/>
  <c r="B186" i="12"/>
  <c r="D186" i="12" s="1"/>
  <c r="A186" i="12"/>
  <c r="I185" i="12"/>
  <c r="H185" i="12"/>
  <c r="B185" i="12"/>
  <c r="D185" i="12" s="1"/>
  <c r="A185" i="12"/>
  <c r="F185" i="12" s="1"/>
  <c r="M185" i="12" s="1"/>
  <c r="I184" i="12"/>
  <c r="H184" i="12"/>
  <c r="B184" i="12"/>
  <c r="D184" i="12" s="1"/>
  <c r="A184" i="12"/>
  <c r="F184" i="12" s="1"/>
  <c r="I183" i="12"/>
  <c r="H183" i="12"/>
  <c r="B183" i="12"/>
  <c r="E183" i="12" s="1"/>
  <c r="A183" i="12"/>
  <c r="F183" i="12" s="1"/>
  <c r="I182" i="12"/>
  <c r="H182" i="12"/>
  <c r="B182" i="12"/>
  <c r="C182" i="12" s="1"/>
  <c r="A182" i="12"/>
  <c r="F182" i="12" s="1"/>
  <c r="M182" i="12" s="1"/>
  <c r="I181" i="12"/>
  <c r="H181" i="12"/>
  <c r="B181" i="12"/>
  <c r="E181" i="12" s="1"/>
  <c r="A181" i="12"/>
  <c r="F181" i="12" s="1"/>
  <c r="N181" i="12" s="1"/>
  <c r="I180" i="12"/>
  <c r="H180" i="12"/>
  <c r="B180" i="12"/>
  <c r="D180" i="12" s="1"/>
  <c r="A180" i="12"/>
  <c r="F180" i="12" s="1"/>
  <c r="I179" i="12"/>
  <c r="H179" i="12"/>
  <c r="B179" i="12"/>
  <c r="E179" i="12" s="1"/>
  <c r="A179" i="12"/>
  <c r="F179" i="12" s="1"/>
  <c r="I178" i="12"/>
  <c r="H178" i="12"/>
  <c r="B178" i="12"/>
  <c r="E178" i="12" s="1"/>
  <c r="A178" i="12"/>
  <c r="I177" i="12"/>
  <c r="H177" i="12"/>
  <c r="B177" i="12"/>
  <c r="E177" i="12" s="1"/>
  <c r="A177" i="12"/>
  <c r="F177" i="12" s="1"/>
  <c r="M177" i="12" s="1"/>
  <c r="I176" i="12"/>
  <c r="H176" i="12"/>
  <c r="B176" i="12"/>
  <c r="D176" i="12" s="1"/>
  <c r="A176" i="12"/>
  <c r="F176" i="12" s="1"/>
  <c r="I175" i="12"/>
  <c r="H175" i="12"/>
  <c r="B175" i="12"/>
  <c r="E175" i="12" s="1"/>
  <c r="A175" i="12"/>
  <c r="F175" i="12" s="1"/>
  <c r="I174" i="12"/>
  <c r="H174" i="12"/>
  <c r="B174" i="12"/>
  <c r="C174" i="12" s="1"/>
  <c r="A174" i="12"/>
  <c r="I173" i="12"/>
  <c r="H173" i="12"/>
  <c r="B173" i="12"/>
  <c r="A173" i="12"/>
  <c r="F173" i="12" s="1"/>
  <c r="M173" i="12" s="1"/>
  <c r="I172" i="12"/>
  <c r="H172" i="12"/>
  <c r="B172" i="12"/>
  <c r="D172" i="12" s="1"/>
  <c r="A172" i="12"/>
  <c r="F172" i="12" s="1"/>
  <c r="I171" i="12"/>
  <c r="H171" i="12"/>
  <c r="B171" i="12"/>
  <c r="A171" i="12"/>
  <c r="F171" i="12" s="1"/>
  <c r="I170" i="12"/>
  <c r="H170" i="12"/>
  <c r="B170" i="12"/>
  <c r="D170" i="12" s="1"/>
  <c r="A170" i="12"/>
  <c r="I169" i="12"/>
  <c r="H169" i="12"/>
  <c r="B169" i="12"/>
  <c r="D169" i="12" s="1"/>
  <c r="A169" i="12"/>
  <c r="F169" i="12" s="1"/>
  <c r="M169" i="12" s="1"/>
  <c r="I168" i="12"/>
  <c r="H168" i="12"/>
  <c r="B168" i="12"/>
  <c r="D168" i="12" s="1"/>
  <c r="A168" i="12"/>
  <c r="F168" i="12" s="1"/>
  <c r="I167" i="12"/>
  <c r="H167" i="12"/>
  <c r="B167" i="12"/>
  <c r="E167" i="12" s="1"/>
  <c r="A167" i="12"/>
  <c r="F167" i="12" s="1"/>
  <c r="I166" i="12"/>
  <c r="H166" i="12"/>
  <c r="B166" i="12"/>
  <c r="C166" i="12" s="1"/>
  <c r="A166" i="12"/>
  <c r="F166" i="12" s="1"/>
  <c r="M166" i="12" s="1"/>
  <c r="I165" i="12"/>
  <c r="H165" i="12"/>
  <c r="B165" i="12"/>
  <c r="A165" i="12"/>
  <c r="F165" i="12" s="1"/>
  <c r="I164" i="12"/>
  <c r="H164" i="12"/>
  <c r="B164" i="12"/>
  <c r="E164" i="12" s="1"/>
  <c r="A164" i="12"/>
  <c r="F164" i="12" s="1"/>
  <c r="I163" i="12"/>
  <c r="H163" i="12"/>
  <c r="B163" i="12"/>
  <c r="D163" i="12" s="1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D161" i="12" s="1"/>
  <c r="A161" i="12"/>
  <c r="F161" i="12" s="1"/>
  <c r="I160" i="12"/>
  <c r="H160" i="12"/>
  <c r="B160" i="12"/>
  <c r="E160" i="12" s="1"/>
  <c r="A160" i="12"/>
  <c r="F160" i="12" s="1"/>
  <c r="I159" i="12"/>
  <c r="H159" i="12"/>
  <c r="B159" i="12"/>
  <c r="C159" i="12" s="1"/>
  <c r="A159" i="12"/>
  <c r="F159" i="12" s="1"/>
  <c r="I158" i="12"/>
  <c r="H158" i="12"/>
  <c r="B158" i="12"/>
  <c r="A158" i="12"/>
  <c r="F158" i="12" s="1"/>
  <c r="I157" i="12"/>
  <c r="H157" i="12"/>
  <c r="B157" i="12"/>
  <c r="D157" i="12" s="1"/>
  <c r="A157" i="12"/>
  <c r="F157" i="12" s="1"/>
  <c r="I156" i="12"/>
  <c r="H156" i="12"/>
  <c r="B156" i="12"/>
  <c r="D156" i="12" s="1"/>
  <c r="A156" i="12"/>
  <c r="F156" i="12" s="1"/>
  <c r="I155" i="12"/>
  <c r="H155" i="12"/>
  <c r="B155" i="12"/>
  <c r="E155" i="12" s="1"/>
  <c r="A155" i="12"/>
  <c r="F155" i="12" s="1"/>
  <c r="I154" i="12"/>
  <c r="H154" i="12"/>
  <c r="B154" i="12"/>
  <c r="A154" i="12"/>
  <c r="F154" i="12" s="1"/>
  <c r="I153" i="12"/>
  <c r="H153" i="12"/>
  <c r="B153" i="12"/>
  <c r="D153" i="12" s="1"/>
  <c r="A153" i="12"/>
  <c r="F153" i="12" s="1"/>
  <c r="I152" i="12"/>
  <c r="H152" i="12"/>
  <c r="B152" i="12"/>
  <c r="E152" i="12" s="1"/>
  <c r="A152" i="12"/>
  <c r="F152" i="12" s="1"/>
  <c r="I151" i="12"/>
  <c r="H151" i="12"/>
  <c r="B151" i="12"/>
  <c r="C151" i="12" s="1"/>
  <c r="A151" i="12"/>
  <c r="F151" i="12" s="1"/>
  <c r="I150" i="12"/>
  <c r="H150" i="12"/>
  <c r="B150" i="12"/>
  <c r="A150" i="12"/>
  <c r="F150" i="12" s="1"/>
  <c r="I149" i="12"/>
  <c r="H149" i="12"/>
  <c r="B149" i="12"/>
  <c r="D149" i="12" s="1"/>
  <c r="A149" i="12"/>
  <c r="F149" i="12" s="1"/>
  <c r="I148" i="12"/>
  <c r="H148" i="12"/>
  <c r="B148" i="12"/>
  <c r="D148" i="12" s="1"/>
  <c r="A148" i="12"/>
  <c r="F148" i="12" s="1"/>
  <c r="I147" i="12"/>
  <c r="H147" i="12"/>
  <c r="B147" i="12"/>
  <c r="C147" i="12" s="1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D144" i="12"/>
  <c r="B144" i="12"/>
  <c r="E144" i="12" s="1"/>
  <c r="A144" i="12"/>
  <c r="F144" i="12" s="1"/>
  <c r="I143" i="12"/>
  <c r="H143" i="12"/>
  <c r="B143" i="12"/>
  <c r="D143" i="12" s="1"/>
  <c r="A143" i="12"/>
  <c r="F143" i="12" s="1"/>
  <c r="I142" i="12"/>
  <c r="H142" i="12"/>
  <c r="B142" i="12"/>
  <c r="A142" i="12"/>
  <c r="F142" i="12" s="1"/>
  <c r="I141" i="12"/>
  <c r="H141" i="12"/>
  <c r="B141" i="12"/>
  <c r="D141" i="12" s="1"/>
  <c r="A141" i="12"/>
  <c r="F141" i="12" s="1"/>
  <c r="I140" i="12"/>
  <c r="H140" i="12"/>
  <c r="B140" i="12"/>
  <c r="D140" i="12" s="1"/>
  <c r="A140" i="12"/>
  <c r="F140" i="12" s="1"/>
  <c r="I139" i="12"/>
  <c r="H139" i="12"/>
  <c r="B139" i="12"/>
  <c r="E139" i="12" s="1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D136" i="12" s="1"/>
  <c r="A136" i="12"/>
  <c r="F136" i="12" s="1"/>
  <c r="I135" i="12"/>
  <c r="H135" i="12"/>
  <c r="B135" i="12"/>
  <c r="D135" i="12" s="1"/>
  <c r="A135" i="12"/>
  <c r="F135" i="12" s="1"/>
  <c r="I134" i="12"/>
  <c r="H134" i="12"/>
  <c r="B134" i="12"/>
  <c r="A134" i="12"/>
  <c r="F134" i="12" s="1"/>
  <c r="I133" i="12"/>
  <c r="H133" i="12"/>
  <c r="B133" i="12"/>
  <c r="D133" i="12" s="1"/>
  <c r="A133" i="12"/>
  <c r="F133" i="12" s="1"/>
  <c r="I132" i="12"/>
  <c r="H132" i="12"/>
  <c r="B132" i="12"/>
  <c r="D132" i="12" s="1"/>
  <c r="A132" i="12"/>
  <c r="F132" i="12" s="1"/>
  <c r="I131" i="12"/>
  <c r="H131" i="12"/>
  <c r="B131" i="12"/>
  <c r="E131" i="12" s="1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D129" i="12" s="1"/>
  <c r="A129" i="12"/>
  <c r="F129" i="12" s="1"/>
  <c r="I128" i="12"/>
  <c r="H128" i="12"/>
  <c r="B128" i="12"/>
  <c r="D128" i="12" s="1"/>
  <c r="A128" i="12"/>
  <c r="F128" i="12" s="1"/>
  <c r="I127" i="12"/>
  <c r="H127" i="12"/>
  <c r="B127" i="12"/>
  <c r="D127" i="12" s="1"/>
  <c r="A127" i="12"/>
  <c r="F127" i="12" s="1"/>
  <c r="I126" i="12"/>
  <c r="H126" i="12"/>
  <c r="B126" i="12"/>
  <c r="A126" i="12"/>
  <c r="F126" i="12" s="1"/>
  <c r="I125" i="12"/>
  <c r="H125" i="12"/>
  <c r="B125" i="12"/>
  <c r="D125" i="12" s="1"/>
  <c r="A125" i="12"/>
  <c r="F125" i="12" s="1"/>
  <c r="I124" i="12"/>
  <c r="H124" i="12"/>
  <c r="B124" i="12"/>
  <c r="A124" i="12"/>
  <c r="F124" i="12" s="1"/>
  <c r="I123" i="12"/>
  <c r="H123" i="12"/>
  <c r="B123" i="12"/>
  <c r="C123" i="12" s="1"/>
  <c r="A123" i="12"/>
  <c r="F123" i="12" s="1"/>
  <c r="I122" i="12"/>
  <c r="H122" i="12"/>
  <c r="B122" i="12"/>
  <c r="A122" i="12"/>
  <c r="F122" i="12" s="1"/>
  <c r="I121" i="12"/>
  <c r="H121" i="12"/>
  <c r="B121" i="12"/>
  <c r="D121" i="12" s="1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D117" i="12" s="1"/>
  <c r="A117" i="12"/>
  <c r="F117" i="12" s="1"/>
  <c r="I116" i="12"/>
  <c r="H116" i="12"/>
  <c r="B116" i="12"/>
  <c r="E116" i="12" s="1"/>
  <c r="A116" i="12"/>
  <c r="F116" i="12" s="1"/>
  <c r="I115" i="12"/>
  <c r="H115" i="12"/>
  <c r="B115" i="12"/>
  <c r="C115" i="12" s="1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D113" i="12" s="1"/>
  <c r="A113" i="12"/>
  <c r="F113" i="12" s="1"/>
  <c r="I112" i="12"/>
  <c r="H112" i="12"/>
  <c r="B112" i="12"/>
  <c r="D112" i="12" s="1"/>
  <c r="A112" i="12"/>
  <c r="F112" i="12" s="1"/>
  <c r="I111" i="12"/>
  <c r="H111" i="12"/>
  <c r="B111" i="12"/>
  <c r="E111" i="12" s="1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E108" i="12" s="1"/>
  <c r="A108" i="12"/>
  <c r="F108" i="12" s="1"/>
  <c r="I107" i="12"/>
  <c r="H107" i="12"/>
  <c r="B107" i="12"/>
  <c r="D107" i="12" s="1"/>
  <c r="A107" i="12"/>
  <c r="F107" i="12" s="1"/>
  <c r="I106" i="12"/>
  <c r="H106" i="12"/>
  <c r="B106" i="12"/>
  <c r="A106" i="12"/>
  <c r="F106" i="12" s="1"/>
  <c r="I105" i="12"/>
  <c r="H105" i="12"/>
  <c r="B105" i="12"/>
  <c r="D105" i="12" s="1"/>
  <c r="A105" i="12"/>
  <c r="F105" i="12" s="1"/>
  <c r="I104" i="12"/>
  <c r="H104" i="12"/>
  <c r="B104" i="12"/>
  <c r="D104" i="12" s="1"/>
  <c r="A104" i="12"/>
  <c r="F104" i="12" s="1"/>
  <c r="I103" i="12"/>
  <c r="H103" i="12"/>
  <c r="B103" i="12"/>
  <c r="E103" i="12" s="1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E100" i="12" s="1"/>
  <c r="A100" i="12"/>
  <c r="F100" i="12" s="1"/>
  <c r="I99" i="12"/>
  <c r="H99" i="12"/>
  <c r="B99" i="12"/>
  <c r="D99" i="12" s="1"/>
  <c r="A99" i="12"/>
  <c r="F99" i="12" s="1"/>
  <c r="I98" i="12"/>
  <c r="H98" i="12"/>
  <c r="B98" i="12"/>
  <c r="A98" i="12"/>
  <c r="F98" i="12" s="1"/>
  <c r="K98" i="12" s="1"/>
  <c r="I97" i="12"/>
  <c r="H97" i="12"/>
  <c r="B97" i="12"/>
  <c r="D97" i="12" s="1"/>
  <c r="A97" i="12"/>
  <c r="F97" i="12" s="1"/>
  <c r="I96" i="12"/>
  <c r="H96" i="12"/>
  <c r="B96" i="12"/>
  <c r="E96" i="12" s="1"/>
  <c r="A96" i="12"/>
  <c r="F96" i="12" s="1"/>
  <c r="I95" i="12"/>
  <c r="H95" i="12"/>
  <c r="B95" i="12"/>
  <c r="C95" i="12" s="1"/>
  <c r="A95" i="12"/>
  <c r="F95" i="12" s="1"/>
  <c r="I94" i="12"/>
  <c r="H94" i="12"/>
  <c r="B94" i="12"/>
  <c r="A94" i="12"/>
  <c r="F94" i="12" s="1"/>
  <c r="I93" i="12"/>
  <c r="H93" i="12"/>
  <c r="B93" i="12"/>
  <c r="D93" i="12" s="1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D89" i="12" s="1"/>
  <c r="A89" i="12"/>
  <c r="F89" i="12" s="1"/>
  <c r="I88" i="12"/>
  <c r="H88" i="12"/>
  <c r="B88" i="12"/>
  <c r="E88" i="12" s="1"/>
  <c r="A88" i="12"/>
  <c r="F88" i="12" s="1"/>
  <c r="I87" i="12"/>
  <c r="H87" i="12"/>
  <c r="B87" i="12"/>
  <c r="C87" i="12" s="1"/>
  <c r="A87" i="12"/>
  <c r="F87" i="12" s="1"/>
  <c r="I86" i="12"/>
  <c r="H86" i="12"/>
  <c r="B86" i="12"/>
  <c r="A86" i="12"/>
  <c r="F86" i="12" s="1"/>
  <c r="I85" i="12"/>
  <c r="H85" i="12"/>
  <c r="B85" i="12"/>
  <c r="D85" i="12" s="1"/>
  <c r="A85" i="12"/>
  <c r="F85" i="12" s="1"/>
  <c r="I84" i="12"/>
  <c r="H84" i="12"/>
  <c r="B84" i="12"/>
  <c r="D84" i="12" s="1"/>
  <c r="A84" i="12"/>
  <c r="F84" i="12" s="1"/>
  <c r="I83" i="12"/>
  <c r="H83" i="12"/>
  <c r="B83" i="12"/>
  <c r="E83" i="12" s="1"/>
  <c r="A83" i="12"/>
  <c r="F83" i="12" s="1"/>
  <c r="I82" i="12"/>
  <c r="H82" i="12"/>
  <c r="B82" i="12"/>
  <c r="A82" i="12"/>
  <c r="F82" i="12" s="1"/>
  <c r="I81" i="12"/>
  <c r="H81" i="12"/>
  <c r="B81" i="12"/>
  <c r="D81" i="12" s="1"/>
  <c r="A81" i="12"/>
  <c r="F81" i="12" s="1"/>
  <c r="I80" i="12"/>
  <c r="H80" i="12"/>
  <c r="B80" i="12"/>
  <c r="E80" i="12" s="1"/>
  <c r="A80" i="12"/>
  <c r="F80" i="12" s="1"/>
  <c r="I79" i="12"/>
  <c r="H79" i="12"/>
  <c r="B79" i="12"/>
  <c r="E79" i="12" s="1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D76" i="12" s="1"/>
  <c r="A76" i="12"/>
  <c r="F76" i="12" s="1"/>
  <c r="I75" i="12"/>
  <c r="H75" i="12"/>
  <c r="B75" i="12"/>
  <c r="D75" i="12" s="1"/>
  <c r="A75" i="12"/>
  <c r="F75" i="12" s="1"/>
  <c r="I74" i="12"/>
  <c r="H74" i="12"/>
  <c r="B74" i="12"/>
  <c r="A74" i="12"/>
  <c r="F74" i="12" s="1"/>
  <c r="I73" i="12"/>
  <c r="H73" i="12"/>
  <c r="B73" i="12"/>
  <c r="D73" i="12" s="1"/>
  <c r="A73" i="12"/>
  <c r="F73" i="12" s="1"/>
  <c r="I72" i="12"/>
  <c r="H72" i="12"/>
  <c r="B72" i="12"/>
  <c r="E72" i="12" s="1"/>
  <c r="A72" i="12"/>
  <c r="F72" i="12" s="1"/>
  <c r="I71" i="12"/>
  <c r="H71" i="12"/>
  <c r="B71" i="12"/>
  <c r="C71" i="12" s="1"/>
  <c r="A71" i="12"/>
  <c r="F71" i="12" s="1"/>
  <c r="I70" i="12"/>
  <c r="H70" i="12"/>
  <c r="B70" i="12"/>
  <c r="A70" i="12"/>
  <c r="F70" i="12" s="1"/>
  <c r="K70" i="12" s="1"/>
  <c r="I69" i="12"/>
  <c r="H69" i="12"/>
  <c r="B69" i="12"/>
  <c r="D69" i="12" s="1"/>
  <c r="A69" i="12"/>
  <c r="F69" i="12" s="1"/>
  <c r="I68" i="12"/>
  <c r="H68" i="12"/>
  <c r="B68" i="12"/>
  <c r="D68" i="12" s="1"/>
  <c r="A68" i="12"/>
  <c r="F68" i="12" s="1"/>
  <c r="I67" i="12"/>
  <c r="H67" i="12"/>
  <c r="B67" i="12"/>
  <c r="E67" i="12" s="1"/>
  <c r="A67" i="12"/>
  <c r="F67" i="12" s="1"/>
  <c r="I66" i="12"/>
  <c r="H66" i="12"/>
  <c r="B66" i="12"/>
  <c r="A66" i="12"/>
  <c r="F66" i="12" s="1"/>
  <c r="K66" i="12" s="1"/>
  <c r="I65" i="12"/>
  <c r="H65" i="12"/>
  <c r="B65" i="12"/>
  <c r="D65" i="12" s="1"/>
  <c r="A65" i="12"/>
  <c r="F65" i="12" s="1"/>
  <c r="I64" i="12"/>
  <c r="H64" i="12"/>
  <c r="B64" i="12"/>
  <c r="D64" i="12" s="1"/>
  <c r="A64" i="12"/>
  <c r="F64" i="12" s="1"/>
  <c r="I63" i="12"/>
  <c r="H63" i="12"/>
  <c r="B63" i="12"/>
  <c r="E63" i="12" s="1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E60" i="12" s="1"/>
  <c r="A60" i="12"/>
  <c r="F60" i="12" s="1"/>
  <c r="I59" i="12"/>
  <c r="H59" i="12"/>
  <c r="B59" i="12"/>
  <c r="D59" i="12" s="1"/>
  <c r="A59" i="12"/>
  <c r="F59" i="12" s="1"/>
  <c r="I58" i="12"/>
  <c r="H58" i="12"/>
  <c r="B58" i="12"/>
  <c r="A58" i="12"/>
  <c r="F58" i="12" s="1"/>
  <c r="K58" i="12" s="1"/>
  <c r="I57" i="12"/>
  <c r="H57" i="12"/>
  <c r="B57" i="12"/>
  <c r="D57" i="12" s="1"/>
  <c r="A57" i="12"/>
  <c r="F57" i="12" s="1"/>
  <c r="I56" i="12"/>
  <c r="H56" i="12"/>
  <c r="B56" i="12"/>
  <c r="E56" i="12" s="1"/>
  <c r="A56" i="12"/>
  <c r="F56" i="12" s="1"/>
  <c r="I55" i="12"/>
  <c r="H55" i="12"/>
  <c r="B55" i="12"/>
  <c r="C55" i="12" s="1"/>
  <c r="A55" i="12"/>
  <c r="F55" i="12" s="1"/>
  <c r="I54" i="12"/>
  <c r="H54" i="12"/>
  <c r="B54" i="12"/>
  <c r="A54" i="12"/>
  <c r="F54" i="12" s="1"/>
  <c r="K54" i="12" s="1"/>
  <c r="I53" i="12"/>
  <c r="H53" i="12"/>
  <c r="B53" i="12"/>
  <c r="D53" i="12" s="1"/>
  <c r="A53" i="12"/>
  <c r="F53" i="12" s="1"/>
  <c r="I52" i="12"/>
  <c r="H52" i="12"/>
  <c r="B52" i="12"/>
  <c r="D52" i="12" s="1"/>
  <c r="A52" i="12"/>
  <c r="F52" i="12" s="1"/>
  <c r="I51" i="12"/>
  <c r="H51" i="12"/>
  <c r="B51" i="12"/>
  <c r="C51" i="12" s="1"/>
  <c r="A51" i="12"/>
  <c r="F51" i="12" s="1"/>
  <c r="I50" i="12"/>
  <c r="H50" i="12"/>
  <c r="B50" i="12"/>
  <c r="A50" i="12"/>
  <c r="F50" i="12" s="1"/>
  <c r="K50" i="12" s="1"/>
  <c r="I49" i="12"/>
  <c r="H49" i="12"/>
  <c r="B49" i="12"/>
  <c r="D49" i="12" s="1"/>
  <c r="A49" i="12"/>
  <c r="F49" i="12" s="1"/>
  <c r="I48" i="12"/>
  <c r="H48" i="12"/>
  <c r="B48" i="12"/>
  <c r="E48" i="12" s="1"/>
  <c r="A48" i="12"/>
  <c r="F48" i="12" s="1"/>
  <c r="I47" i="12"/>
  <c r="H47" i="12"/>
  <c r="B47" i="12"/>
  <c r="E47" i="12" s="1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E44" i="12" s="1"/>
  <c r="A44" i="12"/>
  <c r="F44" i="12" s="1"/>
  <c r="I43" i="12"/>
  <c r="H43" i="12"/>
  <c r="B43" i="12"/>
  <c r="D43" i="12" s="1"/>
  <c r="A43" i="12"/>
  <c r="F43" i="12" s="1"/>
  <c r="I42" i="12"/>
  <c r="H42" i="12"/>
  <c r="B42" i="12"/>
  <c r="A42" i="12"/>
  <c r="F42" i="12" s="1"/>
  <c r="K42" i="12" s="1"/>
  <c r="I41" i="12"/>
  <c r="H41" i="12"/>
  <c r="B41" i="12"/>
  <c r="D41" i="12" s="1"/>
  <c r="A41" i="12"/>
  <c r="F41" i="12" s="1"/>
  <c r="I40" i="12"/>
  <c r="H40" i="12"/>
  <c r="B40" i="12"/>
  <c r="E40" i="12" s="1"/>
  <c r="A40" i="12"/>
  <c r="F40" i="12" s="1"/>
  <c r="I39" i="12"/>
  <c r="H39" i="12"/>
  <c r="B39" i="12"/>
  <c r="C39" i="12" s="1"/>
  <c r="A39" i="12"/>
  <c r="F39" i="12" s="1"/>
  <c r="I38" i="12"/>
  <c r="H38" i="12"/>
  <c r="B38" i="12"/>
  <c r="A38" i="12"/>
  <c r="F38" i="12" s="1"/>
  <c r="K38" i="12" s="1"/>
  <c r="I37" i="12"/>
  <c r="H37" i="12"/>
  <c r="B37" i="12"/>
  <c r="D37" i="12" s="1"/>
  <c r="A37" i="12"/>
  <c r="F37" i="12" s="1"/>
  <c r="I36" i="12"/>
  <c r="H36" i="12"/>
  <c r="B36" i="12"/>
  <c r="D36" i="12" s="1"/>
  <c r="A36" i="12"/>
  <c r="F36" i="12" s="1"/>
  <c r="I35" i="12"/>
  <c r="H35" i="12"/>
  <c r="B35" i="12"/>
  <c r="E35" i="12" s="1"/>
  <c r="A35" i="12"/>
  <c r="F35" i="12" s="1"/>
  <c r="I34" i="12"/>
  <c r="H34" i="12"/>
  <c r="B34" i="12"/>
  <c r="A34" i="12"/>
  <c r="F34" i="12" s="1"/>
  <c r="K34" i="12" s="1"/>
  <c r="I33" i="12"/>
  <c r="H33" i="12"/>
  <c r="B33" i="12"/>
  <c r="D33" i="12" s="1"/>
  <c r="A33" i="12"/>
  <c r="F33" i="12" s="1"/>
  <c r="I32" i="12"/>
  <c r="H32" i="12"/>
  <c r="B32" i="12"/>
  <c r="E32" i="12" s="1"/>
  <c r="A32" i="12"/>
  <c r="F32" i="12" s="1"/>
  <c r="I31" i="12"/>
  <c r="H31" i="12"/>
  <c r="B31" i="12"/>
  <c r="E31" i="12" s="1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E28" i="12" s="1"/>
  <c r="A28" i="12"/>
  <c r="F28" i="12" s="1"/>
  <c r="I27" i="12"/>
  <c r="H27" i="12"/>
  <c r="B27" i="12"/>
  <c r="D27" i="12" s="1"/>
  <c r="A27" i="12"/>
  <c r="F27" i="12" s="1"/>
  <c r="I26" i="12"/>
  <c r="H26" i="12"/>
  <c r="B26" i="12"/>
  <c r="A26" i="12"/>
  <c r="F26" i="12" s="1"/>
  <c r="K26" i="12" s="1"/>
  <c r="I25" i="12"/>
  <c r="H25" i="12"/>
  <c r="B25" i="12"/>
  <c r="D25" i="12" s="1"/>
  <c r="A25" i="12"/>
  <c r="F25" i="12" s="1"/>
  <c r="I24" i="12"/>
  <c r="H24" i="12"/>
  <c r="B24" i="12"/>
  <c r="E24" i="12" s="1"/>
  <c r="A24" i="12"/>
  <c r="F24" i="12" s="1"/>
  <c r="I23" i="12"/>
  <c r="H23" i="12"/>
  <c r="B23" i="12"/>
  <c r="C23" i="12" s="1"/>
  <c r="A23" i="12"/>
  <c r="F23" i="12" s="1"/>
  <c r="I22" i="12"/>
  <c r="H22" i="12"/>
  <c r="B22" i="12"/>
  <c r="A22" i="12"/>
  <c r="F22" i="12" s="1"/>
  <c r="K22" i="12" s="1"/>
  <c r="I21" i="12"/>
  <c r="H21" i="12"/>
  <c r="B21" i="12"/>
  <c r="D21" i="12" s="1"/>
  <c r="A21" i="12"/>
  <c r="F21" i="12" s="1"/>
  <c r="I20" i="12"/>
  <c r="H20" i="12"/>
  <c r="B20" i="12"/>
  <c r="D20" i="12" s="1"/>
  <c r="A20" i="12"/>
  <c r="F20" i="12" s="1"/>
  <c r="I19" i="12"/>
  <c r="H19" i="12"/>
  <c r="B19" i="12"/>
  <c r="C19" i="12" s="1"/>
  <c r="A19" i="12"/>
  <c r="F19" i="12" s="1"/>
  <c r="I18" i="12"/>
  <c r="H18" i="12"/>
  <c r="B18" i="12"/>
  <c r="A18" i="12"/>
  <c r="F18" i="12" s="1"/>
  <c r="K18" i="12" s="1"/>
  <c r="I17" i="12"/>
  <c r="H17" i="12"/>
  <c r="B17" i="12"/>
  <c r="D17" i="12" s="1"/>
  <c r="A17" i="12"/>
  <c r="F17" i="12" s="1"/>
  <c r="I16" i="12"/>
  <c r="H16" i="12"/>
  <c r="B16" i="12"/>
  <c r="D16" i="12" s="1"/>
  <c r="A16" i="12"/>
  <c r="F16" i="12" s="1"/>
  <c r="I15" i="12"/>
  <c r="H15" i="12"/>
  <c r="B15" i="12"/>
  <c r="E15" i="12" s="1"/>
  <c r="A15" i="12"/>
  <c r="F15" i="12" s="1"/>
  <c r="I14" i="12"/>
  <c r="H14" i="12"/>
  <c r="B14" i="12"/>
  <c r="A14" i="12"/>
  <c r="F14" i="12" s="1"/>
  <c r="I13" i="12"/>
  <c r="H13" i="12"/>
  <c r="B13" i="12"/>
  <c r="A13" i="12"/>
  <c r="F13" i="12" s="1"/>
  <c r="I12" i="12"/>
  <c r="H12" i="12"/>
  <c r="B12" i="12"/>
  <c r="D12" i="12" s="1"/>
  <c r="A12" i="12"/>
  <c r="F12" i="12" s="1"/>
  <c r="I11" i="12"/>
  <c r="H11" i="12"/>
  <c r="B11" i="12"/>
  <c r="D11" i="12" s="1"/>
  <c r="A11" i="12"/>
  <c r="F11" i="12" s="1"/>
  <c r="I10" i="12"/>
  <c r="H10" i="12"/>
  <c r="B10" i="12"/>
  <c r="A10" i="12"/>
  <c r="F10" i="12" s="1"/>
  <c r="I9" i="12"/>
  <c r="H9" i="12"/>
  <c r="B9" i="12"/>
  <c r="D9" i="12" s="1"/>
  <c r="A9" i="12"/>
  <c r="F9" i="12" s="1"/>
  <c r="I8" i="12"/>
  <c r="H8" i="12"/>
  <c r="B8" i="12"/>
  <c r="E8" i="12" s="1"/>
  <c r="A8" i="12"/>
  <c r="F8" i="12" s="1"/>
  <c r="I7" i="12"/>
  <c r="H7" i="12"/>
  <c r="B7" i="12"/>
  <c r="C7" i="12" s="1"/>
  <c r="A7" i="12"/>
  <c r="F7" i="12" s="1"/>
  <c r="I6" i="12"/>
  <c r="H6" i="12"/>
  <c r="B6" i="12"/>
  <c r="A6" i="12"/>
  <c r="F6" i="12" s="1"/>
  <c r="I5" i="12"/>
  <c r="H5" i="12"/>
  <c r="B5" i="12"/>
  <c r="D5" i="12" s="1"/>
  <c r="A5" i="12"/>
  <c r="F5" i="12" s="1"/>
  <c r="I4" i="12"/>
  <c r="H4" i="12"/>
  <c r="B4" i="12"/>
  <c r="D4" i="12" s="1"/>
  <c r="A4" i="12"/>
  <c r="F4" i="12" s="1"/>
  <c r="I3" i="12"/>
  <c r="H3" i="12"/>
  <c r="B3" i="12"/>
  <c r="E3" i="12" s="1"/>
  <c r="A3" i="12"/>
  <c r="F3" i="12" s="1"/>
  <c r="I2" i="12"/>
  <c r="H2" i="12"/>
  <c r="B2" i="12"/>
  <c r="A2" i="12"/>
  <c r="F2" i="12" s="1"/>
  <c r="J2" i="12" s="1"/>
  <c r="Q2" i="1"/>
  <c r="P2" i="1"/>
  <c r="L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D242" i="12" l="1"/>
  <c r="D801" i="12"/>
  <c r="D1242" i="12"/>
  <c r="C1470" i="12"/>
  <c r="D1959" i="12"/>
  <c r="C83" i="12"/>
  <c r="C1394" i="12"/>
  <c r="D1560" i="12"/>
  <c r="D1931" i="12"/>
  <c r="D2107" i="12"/>
  <c r="C2260" i="12"/>
  <c r="D510" i="12"/>
  <c r="D841" i="12"/>
  <c r="C2151" i="12"/>
  <c r="E4" i="12"/>
  <c r="D626" i="12"/>
  <c r="C1049" i="12"/>
  <c r="D1366" i="12"/>
  <c r="C1496" i="12"/>
  <c r="E1597" i="12"/>
  <c r="D1701" i="12"/>
  <c r="D2155" i="12"/>
  <c r="C2426" i="12"/>
  <c r="D2300" i="12"/>
  <c r="D2302" i="12"/>
  <c r="C2304" i="12"/>
  <c r="D2306" i="12"/>
  <c r="D2308" i="12"/>
  <c r="D2310" i="12"/>
  <c r="C2442" i="12"/>
  <c r="D2443" i="12"/>
  <c r="D2446" i="12"/>
  <c r="D2491" i="12"/>
  <c r="D2395" i="12"/>
  <c r="D2396" i="12"/>
  <c r="C2397" i="12"/>
  <c r="C2398" i="12"/>
  <c r="D2400" i="12"/>
  <c r="C2402" i="12"/>
  <c r="D2403" i="12"/>
  <c r="D2404" i="12"/>
  <c r="C2405" i="12"/>
  <c r="D2406" i="12"/>
  <c r="D2408" i="12"/>
  <c r="D2410" i="12"/>
  <c r="D2411" i="12"/>
  <c r="D2412" i="12"/>
  <c r="D2414" i="12"/>
  <c r="D2416" i="12"/>
  <c r="D2417" i="12"/>
  <c r="D2418" i="12"/>
  <c r="D2419" i="12"/>
  <c r="D2420" i="12"/>
  <c r="D2421" i="12"/>
  <c r="D2422" i="12"/>
  <c r="D2424" i="12"/>
  <c r="D2426" i="12"/>
  <c r="D2290" i="12"/>
  <c r="D2291" i="12"/>
  <c r="D2292" i="12"/>
  <c r="D2294" i="12"/>
  <c r="D2296" i="12"/>
  <c r="C2300" i="12"/>
  <c r="D2427" i="12"/>
  <c r="D2430" i="12"/>
  <c r="D2431" i="12"/>
  <c r="C2433" i="12"/>
  <c r="D2434" i="12"/>
  <c r="D2435" i="12"/>
  <c r="C2438" i="12"/>
  <c r="C2441" i="12"/>
  <c r="D2442" i="12"/>
  <c r="C2336" i="12"/>
  <c r="D2337" i="12"/>
  <c r="D2338" i="12"/>
  <c r="C2340" i="12"/>
  <c r="D2341" i="12"/>
  <c r="D2342" i="12"/>
  <c r="C2344" i="12"/>
  <c r="D2345" i="12"/>
  <c r="D2346" i="12"/>
  <c r="D2348" i="12"/>
  <c r="D2349" i="12"/>
  <c r="D2350" i="12"/>
  <c r="D2352" i="12"/>
  <c r="D2353" i="12"/>
  <c r="C2354" i="12"/>
  <c r="D2355" i="12"/>
  <c r="D2356" i="12"/>
  <c r="D2357" i="12"/>
  <c r="C2358" i="12"/>
  <c r="D2360" i="12"/>
  <c r="C2365" i="12"/>
  <c r="C2366" i="12"/>
  <c r="D2368" i="12"/>
  <c r="D2369" i="12"/>
  <c r="C2370" i="12"/>
  <c r="D2371" i="12"/>
  <c r="D2372" i="12"/>
  <c r="D2373" i="12"/>
  <c r="D2374" i="12"/>
  <c r="D2376" i="12"/>
  <c r="D2378" i="12"/>
  <c r="D2379" i="12"/>
  <c r="C2381" i="12"/>
  <c r="D2382" i="12"/>
  <c r="D2384" i="12"/>
  <c r="C2458" i="12"/>
  <c r="D2462" i="12"/>
  <c r="D2463" i="12"/>
  <c r="C2466" i="12"/>
  <c r="D2467" i="12"/>
  <c r="C2470" i="12"/>
  <c r="C2473" i="12"/>
  <c r="D2474" i="12"/>
  <c r="D2475" i="12"/>
  <c r="D2478" i="12"/>
  <c r="D2482" i="12"/>
  <c r="D2483" i="12"/>
  <c r="D2486" i="12"/>
  <c r="D2487" i="12"/>
  <c r="D2488" i="12"/>
  <c r="D2490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D2569" i="12"/>
  <c r="C2446" i="12"/>
  <c r="D2385" i="12"/>
  <c r="C2386" i="12"/>
  <c r="D2447" i="12"/>
  <c r="C2449" i="12"/>
  <c r="D2450" i="12"/>
  <c r="D2451" i="12"/>
  <c r="D2454" i="12"/>
  <c r="D2455" i="12"/>
  <c r="C2457" i="12"/>
  <c r="D2458" i="12"/>
  <c r="D2572" i="12"/>
  <c r="D2573" i="12"/>
  <c r="C2575" i="12"/>
  <c r="C2576" i="12"/>
  <c r="D2577" i="12"/>
  <c r="D2580" i="12"/>
  <c r="D2593" i="12"/>
  <c r="C2596" i="12"/>
  <c r="D2597" i="12"/>
  <c r="C2599" i="12"/>
  <c r="C2600" i="12"/>
  <c r="D2601" i="12"/>
  <c r="C2604" i="12"/>
  <c r="C2612" i="12"/>
  <c r="C2736" i="12"/>
  <c r="C2788" i="12"/>
  <c r="D2792" i="12"/>
  <c r="D2795" i="12"/>
  <c r="D2796" i="12"/>
  <c r="D2798" i="12"/>
  <c r="D2800" i="12"/>
  <c r="D2801" i="12"/>
  <c r="D2528" i="12"/>
  <c r="D2530" i="12"/>
  <c r="D2531" i="12"/>
  <c r="D2532" i="12"/>
  <c r="D2534" i="12"/>
  <c r="D2535" i="12"/>
  <c r="D2536" i="12"/>
  <c r="D2538" i="12"/>
  <c r="D2539" i="12"/>
  <c r="D2540" i="12"/>
  <c r="D2542" i="12"/>
  <c r="D2543" i="12"/>
  <c r="D2544" i="12"/>
  <c r="D2546" i="12"/>
  <c r="D2547" i="12"/>
  <c r="D2548" i="12"/>
  <c r="D2550" i="12"/>
  <c r="D2551" i="12"/>
  <c r="D2552" i="12"/>
  <c r="C2554" i="12"/>
  <c r="M337" i="1"/>
  <c r="M346" i="1"/>
  <c r="M415" i="1"/>
  <c r="N417" i="1"/>
  <c r="M418" i="1"/>
  <c r="L421" i="1"/>
  <c r="M442" i="1"/>
  <c r="M2563" i="12"/>
  <c r="L235" i="1"/>
  <c r="L279" i="1"/>
  <c r="M304" i="1"/>
  <c r="M332" i="1"/>
  <c r="M344" i="1"/>
  <c r="N344" i="1" s="1"/>
  <c r="M356" i="1"/>
  <c r="K10" i="12"/>
  <c r="K14" i="12"/>
  <c r="M2987" i="12"/>
  <c r="M2990" i="12"/>
  <c r="M2994" i="12"/>
  <c r="N2998" i="12"/>
  <c r="K3001" i="12"/>
  <c r="L79" i="1"/>
  <c r="N84" i="1"/>
  <c r="M102" i="1"/>
  <c r="M109" i="1"/>
  <c r="L173" i="1"/>
  <c r="N453" i="1"/>
  <c r="N437" i="1"/>
  <c r="L460" i="1"/>
  <c r="D482" i="12"/>
  <c r="D660" i="12"/>
  <c r="D2366" i="12"/>
  <c r="C107" i="12"/>
  <c r="E153" i="12"/>
  <c r="C47" i="12"/>
  <c r="D116" i="12"/>
  <c r="C310" i="12"/>
  <c r="C574" i="12"/>
  <c r="C939" i="12"/>
  <c r="C1025" i="12"/>
  <c r="E1090" i="12"/>
  <c r="C1190" i="12"/>
  <c r="C1422" i="12"/>
  <c r="C1530" i="12"/>
  <c r="C1685" i="12"/>
  <c r="D1753" i="12"/>
  <c r="E33" i="12"/>
  <c r="E68" i="12"/>
  <c r="E128" i="12"/>
  <c r="D450" i="12"/>
  <c r="E939" i="12"/>
  <c r="D2115" i="12"/>
  <c r="D2231" i="12"/>
  <c r="C2486" i="12"/>
  <c r="C667" i="12"/>
  <c r="C776" i="12"/>
  <c r="E831" i="12"/>
  <c r="C973" i="12"/>
  <c r="C1013" i="12"/>
  <c r="D1589" i="12"/>
  <c r="C2135" i="12"/>
  <c r="C2220" i="12"/>
  <c r="D2526" i="12"/>
  <c r="D19" i="12"/>
  <c r="E19" i="12"/>
  <c r="D56" i="12"/>
  <c r="E93" i="12"/>
  <c r="E231" i="12"/>
  <c r="D314" i="12"/>
  <c r="D394" i="12"/>
  <c r="C470" i="12"/>
  <c r="G493" i="12"/>
  <c r="C530" i="12"/>
  <c r="D638" i="12"/>
  <c r="D681" i="12"/>
  <c r="C729" i="12"/>
  <c r="C841" i="12"/>
  <c r="D973" i="12"/>
  <c r="C1110" i="12"/>
  <c r="C1448" i="12"/>
  <c r="C1508" i="12"/>
  <c r="C1593" i="12"/>
  <c r="D1637" i="12"/>
  <c r="E37" i="12"/>
  <c r="E76" i="12"/>
  <c r="D111" i="12"/>
  <c r="C135" i="12"/>
  <c r="D164" i="12"/>
  <c r="C218" i="12"/>
  <c r="D290" i="12"/>
  <c r="C692" i="12"/>
  <c r="E759" i="12"/>
  <c r="E813" i="12"/>
  <c r="C1142" i="12"/>
  <c r="C1186" i="12"/>
  <c r="C1380" i="12"/>
  <c r="C1412" i="12"/>
  <c r="C1526" i="12"/>
  <c r="C1545" i="12"/>
  <c r="C1617" i="12"/>
  <c r="D1693" i="12"/>
  <c r="D1741" i="12"/>
  <c r="C1833" i="12"/>
  <c r="D1903" i="12"/>
  <c r="D1995" i="12"/>
  <c r="C2099" i="12"/>
  <c r="D2199" i="12"/>
  <c r="E2316" i="12"/>
  <c r="D2401" i="12"/>
  <c r="C2870" i="12"/>
  <c r="C2872" i="12"/>
  <c r="C2878" i="12"/>
  <c r="C2880" i="12"/>
  <c r="D2885" i="12"/>
  <c r="D2612" i="12"/>
  <c r="D2588" i="12"/>
  <c r="D2645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89" i="12"/>
  <c r="E733" i="12"/>
  <c r="E91" i="12"/>
  <c r="E92" i="12"/>
  <c r="E119" i="12"/>
  <c r="E120" i="12"/>
  <c r="E124" i="12"/>
  <c r="E127" i="12"/>
  <c r="E147" i="12"/>
  <c r="E171" i="12"/>
  <c r="E173" i="12"/>
  <c r="E174" i="12"/>
  <c r="E218" i="12"/>
  <c r="E219" i="12"/>
  <c r="E221" i="12"/>
  <c r="E222" i="12"/>
  <c r="E223" i="12"/>
  <c r="E225" i="12"/>
  <c r="E226" i="12"/>
  <c r="E262" i="12"/>
  <c r="E263" i="12"/>
  <c r="E264" i="12"/>
  <c r="E267" i="12"/>
  <c r="E272" i="12"/>
  <c r="E279" i="12"/>
  <c r="E328" i="12"/>
  <c r="E424" i="12"/>
  <c r="E426" i="12"/>
  <c r="E432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L41" i="1"/>
  <c r="N68" i="1"/>
  <c r="M120" i="1"/>
  <c r="L138" i="1"/>
  <c r="L178" i="1"/>
  <c r="L114" i="1"/>
  <c r="G1754" i="12"/>
  <c r="K2667" i="12"/>
  <c r="L30" i="1"/>
  <c r="L37" i="1"/>
  <c r="L50" i="1"/>
  <c r="M81" i="1"/>
  <c r="M128" i="1"/>
  <c r="L140" i="1"/>
  <c r="L157" i="1"/>
  <c r="M160" i="1"/>
  <c r="M172" i="1"/>
  <c r="M200" i="1"/>
  <c r="L267" i="1"/>
  <c r="M273" i="1"/>
  <c r="L281" i="1"/>
  <c r="L286" i="1"/>
  <c r="N303" i="1"/>
  <c r="L303" i="1"/>
  <c r="N331" i="1"/>
  <c r="L331" i="1"/>
  <c r="L351" i="1"/>
  <c r="L353" i="1"/>
  <c r="L417" i="1"/>
  <c r="N425" i="1"/>
  <c r="M426" i="1"/>
  <c r="M450" i="1"/>
  <c r="L459" i="1"/>
  <c r="N2711" i="12"/>
  <c r="N199" i="1"/>
  <c r="L199" i="1"/>
  <c r="L462" i="1"/>
  <c r="L363" i="1"/>
  <c r="L405" i="1"/>
  <c r="L433" i="1"/>
  <c r="N445" i="1"/>
  <c r="G94" i="12"/>
  <c r="G2481" i="12"/>
  <c r="N2627" i="12"/>
  <c r="L96" i="1"/>
  <c r="M98" i="1"/>
  <c r="M105" i="1"/>
  <c r="L124" i="1"/>
  <c r="L146" i="1"/>
  <c r="L153" i="1"/>
  <c r="L162" i="1"/>
  <c r="M176" i="1"/>
  <c r="L189" i="1"/>
  <c r="M208" i="1"/>
  <c r="N257" i="1"/>
  <c r="L259" i="1"/>
  <c r="N299" i="1"/>
  <c r="K303" i="1"/>
  <c r="M316" i="1"/>
  <c r="K331" i="1"/>
  <c r="N359" i="1"/>
  <c r="L369" i="1"/>
  <c r="L377" i="1"/>
  <c r="L384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M515" i="12"/>
  <c r="N27" i="1"/>
  <c r="N445" i="12"/>
  <c r="M249" i="12"/>
  <c r="M259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L209" i="1"/>
  <c r="M209" i="1"/>
  <c r="L227" i="1"/>
  <c r="N237" i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M245" i="12"/>
  <c r="M237" i="12"/>
  <c r="M241" i="12"/>
  <c r="M299" i="12"/>
  <c r="M307" i="12"/>
  <c r="N453" i="12"/>
  <c r="N1217" i="12"/>
  <c r="L7" i="1"/>
  <c r="L31" i="1"/>
  <c r="M40" i="1"/>
  <c r="M78" i="1"/>
  <c r="L82" i="1"/>
  <c r="K103" i="1"/>
  <c r="L104" i="1"/>
  <c r="N111" i="1"/>
  <c r="L111" i="1"/>
  <c r="L112" i="1"/>
  <c r="M113" i="1"/>
  <c r="L121" i="1"/>
  <c r="L130" i="1"/>
  <c r="L137" i="1"/>
  <c r="L161" i="1"/>
  <c r="M188" i="1"/>
  <c r="M207" i="1"/>
  <c r="L207" i="1"/>
  <c r="M271" i="1"/>
  <c r="L271" i="1"/>
  <c r="L300" i="1"/>
  <c r="M300" i="1"/>
  <c r="L305" i="1"/>
  <c r="M305" i="1"/>
  <c r="L333" i="1"/>
  <c r="M333" i="1"/>
  <c r="L364" i="1"/>
  <c r="M364" i="1"/>
  <c r="M246" i="12"/>
  <c r="M255" i="12"/>
  <c r="N457" i="12"/>
  <c r="M913" i="12"/>
  <c r="M1620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N103" i="1" s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L393" i="1"/>
  <c r="M403" i="1"/>
  <c r="L440" i="1"/>
  <c r="L448" i="1"/>
  <c r="L456" i="1"/>
  <c r="L466" i="1"/>
  <c r="L468" i="1"/>
  <c r="L480" i="1"/>
  <c r="L496" i="1"/>
  <c r="N295" i="1"/>
  <c r="N323" i="1"/>
  <c r="M342" i="1"/>
  <c r="N347" i="1"/>
  <c r="N385" i="1"/>
  <c r="M408" i="1"/>
  <c r="L425" i="1"/>
  <c r="L482" i="1"/>
  <c r="L498" i="1"/>
  <c r="L500" i="1"/>
  <c r="L429" i="1"/>
  <c r="M434" i="1"/>
  <c r="L472" i="1"/>
  <c r="L488" i="1"/>
  <c r="N287" i="1"/>
  <c r="M336" i="1"/>
  <c r="L350" i="1"/>
  <c r="N351" i="1"/>
  <c r="L355" i="1"/>
  <c r="M362" i="1"/>
  <c r="M366" i="1"/>
  <c r="L371" i="1"/>
  <c r="M376" i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M411" i="12"/>
  <c r="M415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N12" i="1" s="1"/>
  <c r="M73" i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19" i="12"/>
  <c r="K716" i="12"/>
  <c r="M732" i="12"/>
  <c r="M1085" i="12"/>
  <c r="M1097" i="12"/>
  <c r="K1097" i="12"/>
  <c r="N1185" i="12"/>
  <c r="N1373" i="12"/>
  <c r="N1375" i="12"/>
  <c r="N1377" i="12"/>
  <c r="N1379" i="12"/>
  <c r="M1600" i="12"/>
  <c r="M1632" i="12"/>
  <c r="N19" i="1"/>
  <c r="L23" i="1"/>
  <c r="L42" i="1"/>
  <c r="L49" i="1"/>
  <c r="L60" i="1"/>
  <c r="L66" i="1"/>
  <c r="M86" i="1"/>
  <c r="N95" i="1"/>
  <c r="L95" i="1"/>
  <c r="K3" i="1"/>
  <c r="M4" i="1"/>
  <c r="N4" i="1" s="1"/>
  <c r="L6" i="1"/>
  <c r="L13" i="1"/>
  <c r="M20" i="1"/>
  <c r="L22" i="1"/>
  <c r="L29" i="1"/>
  <c r="L39" i="1"/>
  <c r="N39" i="1" s="1"/>
  <c r="N47" i="1"/>
  <c r="L51" i="1"/>
  <c r="L59" i="1"/>
  <c r="N71" i="1"/>
  <c r="L71" i="1"/>
  <c r="N76" i="1"/>
  <c r="K79" i="1"/>
  <c r="L80" i="1"/>
  <c r="M89" i="1"/>
  <c r="M94" i="1"/>
  <c r="M1628" i="12"/>
  <c r="K1680" i="12"/>
  <c r="L3" i="1"/>
  <c r="N3" i="1" s="1"/>
  <c r="L15" i="1"/>
  <c r="L38" i="1"/>
  <c r="M48" i="1"/>
  <c r="J1728" i="12"/>
  <c r="G38" i="12"/>
  <c r="M181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7" i="1"/>
  <c r="N15" i="1"/>
  <c r="N20" i="1"/>
  <c r="N23" i="1"/>
  <c r="N28" i="1"/>
  <c r="N31" i="1"/>
  <c r="N40" i="1"/>
  <c r="N43" i="1"/>
  <c r="R43" i="1" s="1"/>
  <c r="N48" i="1"/>
  <c r="N51" i="1"/>
  <c r="N73" i="1"/>
  <c r="N81" i="1"/>
  <c r="N89" i="1"/>
  <c r="R89" i="1" s="1"/>
  <c r="N105" i="1"/>
  <c r="N113" i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R15" i="1"/>
  <c r="L17" i="1"/>
  <c r="L18" i="1"/>
  <c r="L19" i="1"/>
  <c r="R23" i="1"/>
  <c r="L25" i="1"/>
  <c r="L26" i="1"/>
  <c r="L27" i="1"/>
  <c r="R31" i="1"/>
  <c r="L33" i="1"/>
  <c r="L34" i="1"/>
  <c r="L35" i="1"/>
  <c r="N35" i="1" s="1"/>
  <c r="M36" i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N36" i="1"/>
  <c r="R36" i="1" s="1"/>
  <c r="M44" i="1"/>
  <c r="N44" i="1" s="1"/>
  <c r="M52" i="1"/>
  <c r="N52" i="1" s="1"/>
  <c r="R52" i="1" s="1"/>
  <c r="L63" i="1"/>
  <c r="L64" i="1"/>
  <c r="L68" i="1"/>
  <c r="R73" i="1"/>
  <c r="L76" i="1"/>
  <c r="R81" i="1"/>
  <c r="L84" i="1"/>
  <c r="L92" i="1"/>
  <c r="L100" i="1"/>
  <c r="N100" i="1" s="1"/>
  <c r="R100" i="1" s="1"/>
  <c r="R105" i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N92" i="1"/>
  <c r="N208" i="1"/>
  <c r="M283" i="1"/>
  <c r="N283" i="1" s="1"/>
  <c r="L283" i="1"/>
  <c r="N312" i="1"/>
  <c r="L321" i="1"/>
  <c r="M321" i="1"/>
  <c r="M339" i="1"/>
  <c r="L339" i="1"/>
  <c r="N200" i="1"/>
  <c r="L219" i="1"/>
  <c r="L223" i="1"/>
  <c r="R225" i="1"/>
  <c r="N233" i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R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N327" i="1"/>
  <c r="K327" i="1"/>
  <c r="R331" i="1"/>
  <c r="L335" i="1"/>
  <c r="M352" i="1"/>
  <c r="N352" i="1" s="1"/>
  <c r="R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5" i="1"/>
  <c r="L215" i="1"/>
  <c r="M216" i="1"/>
  <c r="N216" i="1" s="1"/>
  <c r="L284" i="1"/>
  <c r="M284" i="1"/>
  <c r="N284" i="1" s="1"/>
  <c r="M290" i="1"/>
  <c r="L290" i="1"/>
  <c r="K295" i="1"/>
  <c r="R295" i="1" s="1"/>
  <c r="N307" i="1"/>
  <c r="K307" i="1"/>
  <c r="N335" i="1"/>
  <c r="K335" i="1"/>
  <c r="N336" i="1"/>
  <c r="L340" i="1"/>
  <c r="M340" i="1"/>
  <c r="N340" i="1" s="1"/>
  <c r="K351" i="1"/>
  <c r="M361" i="1"/>
  <c r="L361" i="1"/>
  <c r="L372" i="1"/>
  <c r="M372" i="1"/>
  <c r="N372" i="1" s="1"/>
  <c r="R372" i="1" s="1"/>
  <c r="N376" i="1"/>
  <c r="L402" i="1"/>
  <c r="M402" i="1"/>
  <c r="N402" i="1" s="1"/>
  <c r="N409" i="1"/>
  <c r="K409" i="1"/>
  <c r="N364" i="1"/>
  <c r="R364" i="1" s="1"/>
  <c r="M370" i="1"/>
  <c r="R376" i="1"/>
  <c r="M388" i="1"/>
  <c r="L388" i="1"/>
  <c r="N394" i="1"/>
  <c r="M401" i="1"/>
  <c r="L401" i="1"/>
  <c r="N304" i="1"/>
  <c r="R304" i="1" s="1"/>
  <c r="N316" i="1"/>
  <c r="R316" i="1" s="1"/>
  <c r="N324" i="1"/>
  <c r="N332" i="1"/>
  <c r="R332" i="1" s="1"/>
  <c r="R344" i="1"/>
  <c r="N355" i="1"/>
  <c r="L359" i="1"/>
  <c r="M360" i="1"/>
  <c r="N360" i="1" s="1"/>
  <c r="R360" i="1" s="1"/>
  <c r="M368" i="1"/>
  <c r="N368" i="1" s="1"/>
  <c r="R368" i="1" s="1"/>
  <c r="N379" i="1"/>
  <c r="M387" i="1"/>
  <c r="N387" i="1" s="1"/>
  <c r="L387" i="1"/>
  <c r="L389" i="1"/>
  <c r="L397" i="1"/>
  <c r="L400" i="1"/>
  <c r="M400" i="1"/>
  <c r="R287" i="1"/>
  <c r="N291" i="1"/>
  <c r="R300" i="1"/>
  <c r="R312" i="1"/>
  <c r="R336" i="1"/>
  <c r="N339" i="1"/>
  <c r="M380" i="1"/>
  <c r="L380" i="1"/>
  <c r="M381" i="1"/>
  <c r="N381" i="1" s="1"/>
  <c r="L381" i="1"/>
  <c r="R387" i="1"/>
  <c r="N389" i="1"/>
  <c r="K389" i="1"/>
  <c r="M398" i="1"/>
  <c r="N398" i="1" s="1"/>
  <c r="L409" i="1"/>
  <c r="L410" i="1"/>
  <c r="M410" i="1"/>
  <c r="N410" i="1" s="1"/>
  <c r="R410" i="1" s="1"/>
  <c r="N406" i="1"/>
  <c r="N433" i="1"/>
  <c r="L436" i="1"/>
  <c r="L437" i="1"/>
  <c r="M438" i="1"/>
  <c r="N438" i="1" s="1"/>
  <c r="L444" i="1"/>
  <c r="L445" i="1"/>
  <c r="M446" i="1"/>
  <c r="N446" i="1" s="1"/>
  <c r="R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N383" i="1"/>
  <c r="R398" i="1"/>
  <c r="N401" i="1"/>
  <c r="R401" i="1" s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R438" i="1"/>
  <c r="N442" i="1"/>
  <c r="R442" i="1" s="1"/>
  <c r="R445" i="1"/>
  <c r="N450" i="1"/>
  <c r="R450" i="1" s="1"/>
  <c r="R453" i="1"/>
  <c r="M423" i="1"/>
  <c r="N426" i="1"/>
  <c r="R426" i="1" s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M744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M1081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M708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M1073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G170" i="12" s="1"/>
  <c r="K173" i="12"/>
  <c r="E217" i="12"/>
  <c r="C217" i="12"/>
  <c r="F234" i="12"/>
  <c r="G234" i="12" s="1"/>
  <c r="K237" i="12"/>
  <c r="F271" i="12"/>
  <c r="M271" i="12" s="1"/>
  <c r="F291" i="12"/>
  <c r="M291" i="12" s="1"/>
  <c r="F295" i="12"/>
  <c r="M295" i="12" s="1"/>
  <c r="F318" i="12"/>
  <c r="G318" i="12" s="1"/>
  <c r="F327" i="12"/>
  <c r="N352" i="12"/>
  <c r="J352" i="12"/>
  <c r="C397" i="12"/>
  <c r="G397" i="12"/>
  <c r="F414" i="12"/>
  <c r="G414" i="12" s="1"/>
  <c r="F455" i="12"/>
  <c r="M455" i="12" s="1"/>
  <c r="F471" i="12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M741" i="12" s="1"/>
  <c r="D775" i="12"/>
  <c r="E775" i="12"/>
  <c r="C775" i="12"/>
  <c r="F783" i="12"/>
  <c r="K783" i="12" s="1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K943" i="12" s="1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G218" i="12" s="1"/>
  <c r="C220" i="12"/>
  <c r="K221" i="12"/>
  <c r="D222" i="12"/>
  <c r="E236" i="12"/>
  <c r="C250" i="12"/>
  <c r="D263" i="12"/>
  <c r="D274" i="12"/>
  <c r="F287" i="12"/>
  <c r="M287" i="12" s="1"/>
  <c r="C294" i="12"/>
  <c r="D298" i="12"/>
  <c r="F303" i="12"/>
  <c r="M303" i="12" s="1"/>
  <c r="C326" i="12"/>
  <c r="D330" i="12"/>
  <c r="F331" i="12"/>
  <c r="F339" i="12"/>
  <c r="M339" i="12" s="1"/>
  <c r="F350" i="12"/>
  <c r="G350" i="12" s="1"/>
  <c r="D354" i="12"/>
  <c r="C354" i="12"/>
  <c r="F379" i="12"/>
  <c r="G379" i="12" s="1"/>
  <c r="G401" i="12"/>
  <c r="D414" i="12"/>
  <c r="C414" i="12"/>
  <c r="J416" i="12"/>
  <c r="F443" i="12"/>
  <c r="M443" i="12" s="1"/>
  <c r="F527" i="12"/>
  <c r="M527" i="12" s="1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M740" i="12"/>
  <c r="D769" i="12"/>
  <c r="C769" i="12"/>
  <c r="D779" i="12"/>
  <c r="C779" i="12"/>
  <c r="E817" i="12"/>
  <c r="D817" i="12"/>
  <c r="C817" i="12"/>
  <c r="F823" i="12"/>
  <c r="K823" i="12" s="1"/>
  <c r="N838" i="12"/>
  <c r="J838" i="12"/>
  <c r="D847" i="12"/>
  <c r="C847" i="12"/>
  <c r="F853" i="12"/>
  <c r="M853" i="12" s="1"/>
  <c r="F857" i="12"/>
  <c r="M857" i="12" s="1"/>
  <c r="D869" i="12"/>
  <c r="C869" i="12"/>
  <c r="F889" i="12"/>
  <c r="F897" i="12"/>
  <c r="M897" i="12" s="1"/>
  <c r="F923" i="12"/>
  <c r="K923" i="12" s="1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G202" i="12" s="1"/>
  <c r="K205" i="12"/>
  <c r="D206" i="12"/>
  <c r="E220" i="12"/>
  <c r="D229" i="12"/>
  <c r="C234" i="12"/>
  <c r="C242" i="12"/>
  <c r="E248" i="12"/>
  <c r="E249" i="12"/>
  <c r="C249" i="12"/>
  <c r="F254" i="12"/>
  <c r="G254" i="12" s="1"/>
  <c r="G257" i="12"/>
  <c r="F270" i="12"/>
  <c r="G270" i="12" s="1"/>
  <c r="C278" i="12"/>
  <c r="F283" i="12"/>
  <c r="M283" i="12" s="1"/>
  <c r="E298" i="12"/>
  <c r="G299" i="12"/>
  <c r="D306" i="12"/>
  <c r="N320" i="12"/>
  <c r="G321" i="12"/>
  <c r="E330" i="12"/>
  <c r="F334" i="12"/>
  <c r="G334" i="12" s="1"/>
  <c r="C338" i="12"/>
  <c r="C346" i="12"/>
  <c r="D362" i="12"/>
  <c r="C362" i="12"/>
  <c r="C378" i="12"/>
  <c r="G411" i="12"/>
  <c r="E411" i="12"/>
  <c r="F423" i="12"/>
  <c r="M423" i="12" s="1"/>
  <c r="G465" i="12"/>
  <c r="C465" i="12"/>
  <c r="E475" i="12"/>
  <c r="D475" i="12"/>
  <c r="E479" i="12"/>
  <c r="D479" i="12"/>
  <c r="E483" i="12"/>
  <c r="D483" i="12"/>
  <c r="F507" i="12"/>
  <c r="M507" i="12" s="1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G809" i="12" s="1"/>
  <c r="F813" i="12"/>
  <c r="F829" i="12"/>
  <c r="M829" i="12" s="1"/>
  <c r="E849" i="12"/>
  <c r="D849" i="12"/>
  <c r="C849" i="12"/>
  <c r="D861" i="12"/>
  <c r="C861" i="12"/>
  <c r="D881" i="12"/>
  <c r="C881" i="12"/>
  <c r="F911" i="12"/>
  <c r="K911" i="12" s="1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G186" i="12" s="1"/>
  <c r="K189" i="12"/>
  <c r="E233" i="12"/>
  <c r="C233" i="12"/>
  <c r="F250" i="12"/>
  <c r="M250" i="12" s="1"/>
  <c r="F263" i="12"/>
  <c r="M263" i="12" s="1"/>
  <c r="F267" i="12"/>
  <c r="M267" i="12" s="1"/>
  <c r="E283" i="12"/>
  <c r="F286" i="12"/>
  <c r="G286" i="12" s="1"/>
  <c r="F302" i="12"/>
  <c r="G302" i="12" s="1"/>
  <c r="F343" i="12"/>
  <c r="M343" i="12" s="1"/>
  <c r="F359" i="12"/>
  <c r="F375" i="12"/>
  <c r="F382" i="12"/>
  <c r="G382" i="12" s="1"/>
  <c r="D390" i="12"/>
  <c r="C390" i="12"/>
  <c r="G395" i="12"/>
  <c r="D395" i="12"/>
  <c r="F399" i="12"/>
  <c r="D406" i="12"/>
  <c r="C406" i="12"/>
  <c r="E423" i="12"/>
  <c r="D423" i="12"/>
  <c r="D430" i="12"/>
  <c r="C430" i="12"/>
  <c r="F439" i="12"/>
  <c r="F446" i="12"/>
  <c r="E458" i="12"/>
  <c r="D458" i="12"/>
  <c r="C458" i="12"/>
  <c r="F463" i="12"/>
  <c r="F490" i="12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M821" i="12" s="1"/>
  <c r="F825" i="12"/>
  <c r="M825" i="12" s="1"/>
  <c r="F835" i="12"/>
  <c r="K835" i="12" s="1"/>
  <c r="D851" i="12"/>
  <c r="E851" i="12"/>
  <c r="C851" i="12"/>
  <c r="F855" i="12"/>
  <c r="K855" i="12" s="1"/>
  <c r="F859" i="12"/>
  <c r="K859" i="12" s="1"/>
  <c r="F873" i="12"/>
  <c r="G873" i="12" s="1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M929" i="12" s="1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14" i="12" s="1"/>
  <c r="G1121" i="12"/>
  <c r="C1121" i="12"/>
  <c r="G1129" i="12"/>
  <c r="C1129" i="12"/>
  <c r="D1130" i="12"/>
  <c r="C1130" i="12"/>
  <c r="F366" i="12"/>
  <c r="G366" i="12" s="1"/>
  <c r="F422" i="12"/>
  <c r="L422" i="12" s="1"/>
  <c r="D426" i="12"/>
  <c r="F438" i="12"/>
  <c r="G443" i="12"/>
  <c r="F482" i="12"/>
  <c r="F486" i="12"/>
  <c r="F523" i="12"/>
  <c r="M523" i="12" s="1"/>
  <c r="F653" i="12"/>
  <c r="F661" i="12"/>
  <c r="F717" i="12"/>
  <c r="F737" i="12"/>
  <c r="M737" i="12" s="1"/>
  <c r="F745" i="12"/>
  <c r="M745" i="12" s="1"/>
  <c r="F761" i="12"/>
  <c r="M761" i="12" s="1"/>
  <c r="F811" i="12"/>
  <c r="K811" i="12" s="1"/>
  <c r="G813" i="12"/>
  <c r="F827" i="12"/>
  <c r="K827" i="12" s="1"/>
  <c r="F841" i="12"/>
  <c r="G841" i="12" s="1"/>
  <c r="F845" i="12"/>
  <c r="M845" i="12" s="1"/>
  <c r="F871" i="12"/>
  <c r="K871" i="12" s="1"/>
  <c r="F877" i="12"/>
  <c r="G877" i="12" s="1"/>
  <c r="G892" i="12"/>
  <c r="G900" i="12"/>
  <c r="F905" i="12"/>
  <c r="M905" i="12" s="1"/>
  <c r="F907" i="12"/>
  <c r="K907" i="12" s="1"/>
  <c r="F909" i="12"/>
  <c r="M909" i="12" s="1"/>
  <c r="F919" i="12"/>
  <c r="K919" i="12" s="1"/>
  <c r="F921" i="12"/>
  <c r="M921" i="12" s="1"/>
  <c r="F937" i="12"/>
  <c r="M937" i="12" s="1"/>
  <c r="F939" i="12"/>
  <c r="K939" i="12" s="1"/>
  <c r="F941" i="12"/>
  <c r="G964" i="12"/>
  <c r="G972" i="12"/>
  <c r="G1016" i="12"/>
  <c r="F1074" i="12"/>
  <c r="M1074" i="12" s="1"/>
  <c r="F1090" i="12"/>
  <c r="M1090" i="12" s="1"/>
  <c r="F1119" i="12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M1171" i="12" s="1"/>
  <c r="C1177" i="12"/>
  <c r="C1178" i="12"/>
  <c r="F1186" i="12"/>
  <c r="G1186" i="12" s="1"/>
  <c r="F1194" i="12"/>
  <c r="M1194" i="12" s="1"/>
  <c r="C1197" i="12"/>
  <c r="C1198" i="12"/>
  <c r="F1211" i="12"/>
  <c r="N1211" i="12" s="1"/>
  <c r="C1216" i="12"/>
  <c r="F1218" i="12"/>
  <c r="G1218" i="12" s="1"/>
  <c r="C1220" i="12"/>
  <c r="F1238" i="12"/>
  <c r="K1238" i="12" s="1"/>
  <c r="F1243" i="12"/>
  <c r="J1243" i="12" s="1"/>
  <c r="C1245" i="12"/>
  <c r="C1246" i="12"/>
  <c r="C1248" i="12"/>
  <c r="C1254" i="12"/>
  <c r="D1259" i="12"/>
  <c r="F1262" i="12"/>
  <c r="M1262" i="12" s="1"/>
  <c r="F1266" i="12"/>
  <c r="G1266" i="12" s="1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M1418" i="12" s="1"/>
  <c r="C1424" i="12"/>
  <c r="N1425" i="12"/>
  <c r="D1430" i="12"/>
  <c r="F1444" i="12"/>
  <c r="K1444" i="12" s="1"/>
  <c r="C1452" i="12"/>
  <c r="D1462" i="12"/>
  <c r="D1468" i="12"/>
  <c r="C1468" i="12"/>
  <c r="C1474" i="12"/>
  <c r="J1475" i="12"/>
  <c r="C1486" i="12"/>
  <c r="D1490" i="12"/>
  <c r="C1506" i="12"/>
  <c r="F1514" i="12"/>
  <c r="M1514" i="12" s="1"/>
  <c r="C1524" i="12"/>
  <c r="C1540" i="12"/>
  <c r="D1548" i="12"/>
  <c r="F1559" i="12"/>
  <c r="N1559" i="12" s="1"/>
  <c r="C1561" i="12"/>
  <c r="F1562" i="12"/>
  <c r="J1562" i="12" s="1"/>
  <c r="C1565" i="12"/>
  <c r="C1568" i="12"/>
  <c r="F1569" i="12"/>
  <c r="F1577" i="12"/>
  <c r="G1577" i="12" s="1"/>
  <c r="C1579" i="12"/>
  <c r="G1580" i="12"/>
  <c r="D1585" i="12"/>
  <c r="C1585" i="12"/>
  <c r="F1591" i="12"/>
  <c r="N1591" i="12" s="1"/>
  <c r="F1593" i="12"/>
  <c r="M1593" i="12" s="1"/>
  <c r="C1595" i="12"/>
  <c r="D1608" i="12"/>
  <c r="C1608" i="12"/>
  <c r="F1625" i="12"/>
  <c r="M1625" i="12" s="1"/>
  <c r="C1641" i="12"/>
  <c r="D1661" i="12"/>
  <c r="C1661" i="12"/>
  <c r="G1694" i="12"/>
  <c r="D1694" i="12"/>
  <c r="F1705" i="12"/>
  <c r="G1705" i="12" s="1"/>
  <c r="D1709" i="12"/>
  <c r="C1709" i="12"/>
  <c r="D1717" i="12"/>
  <c r="C1717" i="12"/>
  <c r="F391" i="12"/>
  <c r="F398" i="12"/>
  <c r="G398" i="12" s="1"/>
  <c r="F427" i="12"/>
  <c r="M427" i="12" s="1"/>
  <c r="F431" i="12"/>
  <c r="M431" i="12" s="1"/>
  <c r="G2" i="12"/>
  <c r="G14" i="12"/>
  <c r="G30" i="12"/>
  <c r="G46" i="12"/>
  <c r="G62" i="12"/>
  <c r="G78" i="12"/>
  <c r="G102" i="12"/>
  <c r="G110" i="12"/>
  <c r="F174" i="12"/>
  <c r="M174" i="12" s="1"/>
  <c r="F178" i="12"/>
  <c r="M178" i="12" s="1"/>
  <c r="F190" i="12"/>
  <c r="M190" i="12" s="1"/>
  <c r="F194" i="12"/>
  <c r="M194" i="12" s="1"/>
  <c r="F206" i="12"/>
  <c r="F210" i="12"/>
  <c r="F222" i="12"/>
  <c r="M222" i="12" s="1"/>
  <c r="F226" i="12"/>
  <c r="M226" i="12" s="1"/>
  <c r="F238" i="12"/>
  <c r="M238" i="12" s="1"/>
  <c r="F242" i="12"/>
  <c r="M242" i="12" s="1"/>
  <c r="F279" i="12"/>
  <c r="F311" i="12"/>
  <c r="M311" i="12" s="1"/>
  <c r="F315" i="12"/>
  <c r="G315" i="12" s="1"/>
  <c r="F363" i="12"/>
  <c r="G369" i="12"/>
  <c r="D379" i="12"/>
  <c r="F383" i="12"/>
  <c r="F403" i="12"/>
  <c r="M403" i="12" s="1"/>
  <c r="F407" i="12"/>
  <c r="M407" i="12" s="1"/>
  <c r="G417" i="12"/>
  <c r="G433" i="12"/>
  <c r="D443" i="12"/>
  <c r="F447" i="12"/>
  <c r="M447" i="12" s="1"/>
  <c r="F451" i="12"/>
  <c r="M451" i="12" s="1"/>
  <c r="C490" i="12"/>
  <c r="F491" i="12"/>
  <c r="M491" i="12" s="1"/>
  <c r="C494" i="12"/>
  <c r="F495" i="12"/>
  <c r="M495" i="12" s="1"/>
  <c r="C502" i="12"/>
  <c r="F503" i="12"/>
  <c r="M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F665" i="12"/>
  <c r="C669" i="12"/>
  <c r="C680" i="12"/>
  <c r="C696" i="12"/>
  <c r="E697" i="12"/>
  <c r="F709" i="12"/>
  <c r="M709" i="12" s="1"/>
  <c r="C712" i="12"/>
  <c r="F721" i="12"/>
  <c r="C728" i="12"/>
  <c r="F729" i="12"/>
  <c r="G729" i="12" s="1"/>
  <c r="E729" i="12"/>
  <c r="C733" i="12"/>
  <c r="C740" i="12"/>
  <c r="C741" i="12"/>
  <c r="C743" i="12"/>
  <c r="C747" i="12"/>
  <c r="K748" i="12"/>
  <c r="C753" i="12"/>
  <c r="C756" i="12"/>
  <c r="C760" i="12"/>
  <c r="F765" i="12"/>
  <c r="M765" i="12" s="1"/>
  <c r="N772" i="12"/>
  <c r="F777" i="12"/>
  <c r="G777" i="12" s="1"/>
  <c r="F781" i="12"/>
  <c r="M781" i="12" s="1"/>
  <c r="E781" i="12"/>
  <c r="C783" i="12"/>
  <c r="F789" i="12"/>
  <c r="F791" i="12"/>
  <c r="K791" i="12" s="1"/>
  <c r="F793" i="12"/>
  <c r="F797" i="12"/>
  <c r="G797" i="12" s="1"/>
  <c r="C803" i="12"/>
  <c r="F807" i="12"/>
  <c r="K807" i="12" s="1"/>
  <c r="C809" i="12"/>
  <c r="C813" i="12"/>
  <c r="F815" i="12"/>
  <c r="K815" i="12" s="1"/>
  <c r="C819" i="12"/>
  <c r="C821" i="12"/>
  <c r="C823" i="12"/>
  <c r="C825" i="12"/>
  <c r="C829" i="12"/>
  <c r="C835" i="12"/>
  <c r="F837" i="12"/>
  <c r="M837" i="12" s="1"/>
  <c r="F839" i="12"/>
  <c r="K839" i="12" s="1"/>
  <c r="F843" i="12"/>
  <c r="K843" i="12" s="1"/>
  <c r="N848" i="12"/>
  <c r="C853" i="12"/>
  <c r="C855" i="12"/>
  <c r="C857" i="12"/>
  <c r="C859" i="12"/>
  <c r="N864" i="12"/>
  <c r="N866" i="12"/>
  <c r="J868" i="12"/>
  <c r="C873" i="12"/>
  <c r="F875" i="12"/>
  <c r="K875" i="12" s="1"/>
  <c r="C887" i="12"/>
  <c r="C889" i="12"/>
  <c r="D892" i="12"/>
  <c r="F893" i="12"/>
  <c r="M893" i="12" s="1"/>
  <c r="C897" i="12"/>
  <c r="D900" i="12"/>
  <c r="F903" i="12"/>
  <c r="K903" i="12" s="1"/>
  <c r="C911" i="12"/>
  <c r="G912" i="12"/>
  <c r="C913" i="12"/>
  <c r="C915" i="12"/>
  <c r="C917" i="12"/>
  <c r="C923" i="12"/>
  <c r="G924" i="12"/>
  <c r="C929" i="12"/>
  <c r="G932" i="12"/>
  <c r="F935" i="12"/>
  <c r="K935" i="12" s="1"/>
  <c r="C943" i="12"/>
  <c r="G944" i="12"/>
  <c r="G952" i="12"/>
  <c r="F955" i="12"/>
  <c r="K955" i="12" s="1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M1070" i="12" s="1"/>
  <c r="C1072" i="12"/>
  <c r="C1082" i="12"/>
  <c r="C1085" i="12"/>
  <c r="D1089" i="12"/>
  <c r="C1098" i="12"/>
  <c r="C1101" i="12"/>
  <c r="D1105" i="12"/>
  <c r="C1114" i="12"/>
  <c r="F1122" i="12"/>
  <c r="G1122" i="12" s="1"/>
  <c r="G1127" i="12"/>
  <c r="K1129" i="12"/>
  <c r="D1135" i="12"/>
  <c r="D1143" i="12"/>
  <c r="C1146" i="12"/>
  <c r="G1151" i="12"/>
  <c r="F1154" i="12"/>
  <c r="G1154" i="12" s="1"/>
  <c r="G1159" i="12"/>
  <c r="C1166" i="12"/>
  <c r="F1167" i="12"/>
  <c r="M1167" i="12" s="1"/>
  <c r="C1174" i="12"/>
  <c r="F1175" i="12"/>
  <c r="M1175" i="12" s="1"/>
  <c r="K1177" i="12"/>
  <c r="N1197" i="12"/>
  <c r="F1199" i="12"/>
  <c r="N1199" i="12" s="1"/>
  <c r="C1202" i="12"/>
  <c r="F1204" i="12"/>
  <c r="K1204" i="12" s="1"/>
  <c r="C1206" i="12"/>
  <c r="F1210" i="12"/>
  <c r="F1214" i="12"/>
  <c r="E1216" i="12"/>
  <c r="C1230" i="12"/>
  <c r="C1232" i="12"/>
  <c r="C1234" i="12"/>
  <c r="N1245" i="12"/>
  <c r="F1250" i="12"/>
  <c r="G1250" i="12" s="1"/>
  <c r="C1252" i="12"/>
  <c r="K1253" i="12"/>
  <c r="C1258" i="12"/>
  <c r="C1264" i="12"/>
  <c r="D1273" i="12"/>
  <c r="C1282" i="12"/>
  <c r="F1286" i="12"/>
  <c r="G1286" i="12" s="1"/>
  <c r="F1290" i="12"/>
  <c r="G1290" i="12" s="1"/>
  <c r="C1294" i="12"/>
  <c r="C1302" i="12"/>
  <c r="C1304" i="12"/>
  <c r="C1310" i="12"/>
  <c r="C1316" i="12"/>
  <c r="E1320" i="12"/>
  <c r="C1326" i="12"/>
  <c r="C1334" i="12"/>
  <c r="C1336" i="12"/>
  <c r="F1340" i="12"/>
  <c r="K1340" i="12" s="1"/>
  <c r="C1342" i="12"/>
  <c r="C1348" i="12"/>
  <c r="F1350" i="12"/>
  <c r="M1350" i="12" s="1"/>
  <c r="F1354" i="12"/>
  <c r="M1354" i="12" s="1"/>
  <c r="C1358" i="12"/>
  <c r="J1361" i="12"/>
  <c r="D1362" i="12"/>
  <c r="C1368" i="12"/>
  <c r="F1370" i="12"/>
  <c r="M1370" i="12" s="1"/>
  <c r="C1374" i="12"/>
  <c r="F1380" i="12"/>
  <c r="K1380" i="12" s="1"/>
  <c r="C1382" i="12"/>
  <c r="C1386" i="12"/>
  <c r="C1390" i="12"/>
  <c r="C1396" i="12"/>
  <c r="F1398" i="12"/>
  <c r="G1398" i="12" s="1"/>
  <c r="F1402" i="12"/>
  <c r="C1406" i="12"/>
  <c r="F1412" i="12"/>
  <c r="K1412" i="12" s="1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K1492" i="12" s="1"/>
  <c r="C1494" i="12"/>
  <c r="C1498" i="12"/>
  <c r="C1500" i="12"/>
  <c r="D1504" i="12"/>
  <c r="C1504" i="12"/>
  <c r="C1520" i="12"/>
  <c r="J1521" i="12"/>
  <c r="N1523" i="12"/>
  <c r="F1526" i="12"/>
  <c r="M1526" i="12" s="1"/>
  <c r="C1532" i="12"/>
  <c r="D1541" i="12"/>
  <c r="F1557" i="12"/>
  <c r="K1557" i="12" s="1"/>
  <c r="E1561" i="12"/>
  <c r="F1570" i="12"/>
  <c r="D1576" i="12"/>
  <c r="C1581" i="12"/>
  <c r="F1589" i="12"/>
  <c r="M1589" i="12" s="1"/>
  <c r="D1591" i="12"/>
  <c r="C1591" i="12"/>
  <c r="D1603" i="12"/>
  <c r="C1603" i="12"/>
  <c r="D1625" i="12"/>
  <c r="C1625" i="12"/>
  <c r="C1656" i="12"/>
  <c r="F1701" i="12"/>
  <c r="G1701" i="12" s="1"/>
  <c r="F430" i="12"/>
  <c r="L430" i="12" s="1"/>
  <c r="F475" i="12"/>
  <c r="F479" i="12"/>
  <c r="G479" i="12" s="1"/>
  <c r="F483" i="12"/>
  <c r="F487" i="12"/>
  <c r="G495" i="12"/>
  <c r="F511" i="12"/>
  <c r="G511" i="12" s="1"/>
  <c r="F519" i="12"/>
  <c r="M519" i="12" s="1"/>
  <c r="E527" i="12"/>
  <c r="F677" i="12"/>
  <c r="G677" i="12" s="1"/>
  <c r="F693" i="12"/>
  <c r="G693" i="12" s="1"/>
  <c r="F725" i="12"/>
  <c r="M725" i="12" s="1"/>
  <c r="E743" i="12"/>
  <c r="F749" i="12"/>
  <c r="M749" i="12" s="1"/>
  <c r="F757" i="12"/>
  <c r="M757" i="12" s="1"/>
  <c r="F773" i="12"/>
  <c r="F779" i="12"/>
  <c r="K779" i="12" s="1"/>
  <c r="F795" i="12"/>
  <c r="K795" i="12" s="1"/>
  <c r="F805" i="12"/>
  <c r="E819" i="12"/>
  <c r="E823" i="12"/>
  <c r="E855" i="12"/>
  <c r="F861" i="12"/>
  <c r="M861" i="12" s="1"/>
  <c r="F863" i="12"/>
  <c r="K863" i="12" s="1"/>
  <c r="F869" i="12"/>
  <c r="E887" i="12"/>
  <c r="F891" i="12"/>
  <c r="K891" i="12" s="1"/>
  <c r="F899" i="12"/>
  <c r="K899" i="12" s="1"/>
  <c r="F925" i="12"/>
  <c r="M925" i="12" s="1"/>
  <c r="F933" i="12"/>
  <c r="M933" i="12" s="1"/>
  <c r="F945" i="12"/>
  <c r="F951" i="12"/>
  <c r="K951" i="12" s="1"/>
  <c r="F953" i="12"/>
  <c r="E1027" i="12"/>
  <c r="E1072" i="12"/>
  <c r="F1078" i="12"/>
  <c r="M1078" i="12" s="1"/>
  <c r="D1085" i="12"/>
  <c r="F1086" i="12"/>
  <c r="M1086" i="12" s="1"/>
  <c r="F1094" i="12"/>
  <c r="G1094" i="12" s="1"/>
  <c r="D1101" i="12"/>
  <c r="F1102" i="12"/>
  <c r="F1106" i="12"/>
  <c r="F1111" i="12"/>
  <c r="F1130" i="12"/>
  <c r="G1130" i="12" s="1"/>
  <c r="F1139" i="12"/>
  <c r="M1139" i="12" s="1"/>
  <c r="N1169" i="12"/>
  <c r="F1170" i="12"/>
  <c r="G1170" i="12" s="1"/>
  <c r="F1178" i="12"/>
  <c r="G1178" i="12" s="1"/>
  <c r="F1187" i="12"/>
  <c r="M1187" i="12" s="1"/>
  <c r="F1198" i="12"/>
  <c r="M1198" i="12" s="1"/>
  <c r="M1201" i="12"/>
  <c r="N1201" i="12"/>
  <c r="F1216" i="12"/>
  <c r="N1216" i="12" s="1"/>
  <c r="F1220" i="12"/>
  <c r="F1246" i="12"/>
  <c r="M1246" i="12" s="1"/>
  <c r="F1278" i="12"/>
  <c r="G1278" i="12" s="1"/>
  <c r="F1284" i="12"/>
  <c r="K1284" i="12" s="1"/>
  <c r="F1306" i="12"/>
  <c r="G1306" i="12" s="1"/>
  <c r="F1318" i="12"/>
  <c r="G1318" i="12" s="1"/>
  <c r="F1322" i="12"/>
  <c r="G1322" i="12" s="1"/>
  <c r="F1324" i="12"/>
  <c r="K1324" i="12" s="1"/>
  <c r="F1338" i="12"/>
  <c r="M1338" i="12" s="1"/>
  <c r="F1344" i="12"/>
  <c r="K1344" i="12" s="1"/>
  <c r="F1364" i="12"/>
  <c r="K1364" i="12" s="1"/>
  <c r="J1395" i="12"/>
  <c r="F1414" i="12"/>
  <c r="M1414" i="12" s="1"/>
  <c r="D1416" i="12"/>
  <c r="C1416" i="12"/>
  <c r="F1430" i="12"/>
  <c r="M1430" i="12" s="1"/>
  <c r="F1450" i="12"/>
  <c r="M1450" i="12" s="1"/>
  <c r="E1458" i="12"/>
  <c r="F1462" i="12"/>
  <c r="M1462" i="12" s="1"/>
  <c r="D1464" i="12"/>
  <c r="C1464" i="12"/>
  <c r="F1482" i="12"/>
  <c r="G1482" i="12" s="1"/>
  <c r="D1492" i="12"/>
  <c r="C1492" i="12"/>
  <c r="F1510" i="12"/>
  <c r="M1510" i="12" s="1"/>
  <c r="D1536" i="12"/>
  <c r="C1536" i="12"/>
  <c r="F1540" i="12"/>
  <c r="K1540" i="12" s="1"/>
  <c r="F1554" i="12"/>
  <c r="J1554" i="12" s="1"/>
  <c r="F1561" i="12"/>
  <c r="G1648" i="12"/>
  <c r="G1654" i="12"/>
  <c r="D1654" i="12"/>
  <c r="F1674" i="12"/>
  <c r="M1674" i="12" s="1"/>
  <c r="D1677" i="12"/>
  <c r="C1677" i="12"/>
  <c r="D1713" i="12"/>
  <c r="C1713" i="12"/>
  <c r="D1721" i="12"/>
  <c r="C1721" i="12"/>
  <c r="F1146" i="12"/>
  <c r="G1146" i="12" s="1"/>
  <c r="F1155" i="12"/>
  <c r="M1155" i="12" s="1"/>
  <c r="F1183" i="12"/>
  <c r="M1183" i="12" s="1"/>
  <c r="F1188" i="12"/>
  <c r="M1188" i="12" s="1"/>
  <c r="F1195" i="12"/>
  <c r="N1195" i="12" s="1"/>
  <c r="F1206" i="12"/>
  <c r="K1206" i="12" s="1"/>
  <c r="F1224" i="12"/>
  <c r="K1224" i="12" s="1"/>
  <c r="F1227" i="12"/>
  <c r="J1227" i="12" s="1"/>
  <c r="F1230" i="12"/>
  <c r="M1230" i="12" s="1"/>
  <c r="F1234" i="12"/>
  <c r="G1234" i="12" s="1"/>
  <c r="F1302" i="12"/>
  <c r="G1302" i="12" s="1"/>
  <c r="F1334" i="12"/>
  <c r="G1334" i="12" s="1"/>
  <c r="F1348" i="12"/>
  <c r="K1348" i="12" s="1"/>
  <c r="F1382" i="12"/>
  <c r="M1382" i="12" s="1"/>
  <c r="F1386" i="12"/>
  <c r="M1386" i="12" s="1"/>
  <c r="D1420" i="12"/>
  <c r="C1420" i="12"/>
  <c r="F1436" i="12"/>
  <c r="K1436" i="12" s="1"/>
  <c r="F1460" i="12"/>
  <c r="K1460" i="12" s="1"/>
  <c r="F1466" i="12"/>
  <c r="M1466" i="12" s="1"/>
  <c r="F1478" i="12"/>
  <c r="M1478" i="12" s="1"/>
  <c r="F1494" i="12"/>
  <c r="G1494" i="12" s="1"/>
  <c r="F1516" i="12"/>
  <c r="K1516" i="12" s="1"/>
  <c r="F1530" i="12"/>
  <c r="M1530" i="12" s="1"/>
  <c r="F1551" i="12"/>
  <c r="N1551" i="12" s="1"/>
  <c r="D1571" i="12"/>
  <c r="C1571" i="12"/>
  <c r="F1585" i="12"/>
  <c r="G1585" i="12" s="1"/>
  <c r="D1605" i="12"/>
  <c r="C1605" i="12"/>
  <c r="D1635" i="12"/>
  <c r="C1635" i="12"/>
  <c r="F1642" i="12"/>
  <c r="M1642" i="12" s="1"/>
  <c r="D1669" i="12"/>
  <c r="C1669" i="12"/>
  <c r="F1396" i="12"/>
  <c r="K1396" i="12" s="1"/>
  <c r="F1428" i="12"/>
  <c r="K1428" i="12" s="1"/>
  <c r="F1434" i="12"/>
  <c r="M1434" i="12" s="1"/>
  <c r="F1440" i="12"/>
  <c r="K1440" i="12" s="1"/>
  <c r="F1446" i="12"/>
  <c r="F1476" i="12"/>
  <c r="K1476" i="12" s="1"/>
  <c r="F1498" i="12"/>
  <c r="G1498" i="12" s="1"/>
  <c r="F1508" i="12"/>
  <c r="K1508" i="12" s="1"/>
  <c r="F1520" i="12"/>
  <c r="K1520" i="12" s="1"/>
  <c r="F1524" i="12"/>
  <c r="K1524" i="12" s="1"/>
  <c r="F1553" i="12"/>
  <c r="G1553" i="12" s="1"/>
  <c r="F1578" i="12"/>
  <c r="J1578" i="12" s="1"/>
  <c r="F1586" i="12"/>
  <c r="M1586" i="12" s="1"/>
  <c r="F1617" i="12"/>
  <c r="F1633" i="12"/>
  <c r="G1633" i="12" s="1"/>
  <c r="G1636" i="12"/>
  <c r="G1646" i="12"/>
  <c r="K1656" i="12"/>
  <c r="F1658" i="12"/>
  <c r="F1662" i="12"/>
  <c r="E1665" i="12"/>
  <c r="F1678" i="12"/>
  <c r="M1678" i="12" s="1"/>
  <c r="F1681" i="12"/>
  <c r="G1681" i="12" s="1"/>
  <c r="G1684" i="12"/>
  <c r="E1686" i="12"/>
  <c r="K1688" i="12"/>
  <c r="F1693" i="12"/>
  <c r="G1693" i="12" s="1"/>
  <c r="F1697" i="12"/>
  <c r="G1697" i="12" s="1"/>
  <c r="F1710" i="12"/>
  <c r="G1710" i="12" s="1"/>
  <c r="F1718" i="12"/>
  <c r="F1733" i="12"/>
  <c r="G1733" i="12" s="1"/>
  <c r="F1737" i="12"/>
  <c r="G1737" i="12" s="1"/>
  <c r="D1738" i="12"/>
  <c r="C1757" i="12"/>
  <c r="F1758" i="12"/>
  <c r="C1761" i="12"/>
  <c r="G1766" i="12"/>
  <c r="F1773" i="12"/>
  <c r="G1773" i="12" s="1"/>
  <c r="F1777" i="12"/>
  <c r="G1777" i="12" s="1"/>
  <c r="D1778" i="12"/>
  <c r="F1781" i="12"/>
  <c r="G1781" i="12" s="1"/>
  <c r="D1782" i="12"/>
  <c r="F1785" i="12"/>
  <c r="G1785" i="12" s="1"/>
  <c r="C1797" i="12"/>
  <c r="C1805" i="12"/>
  <c r="C1809" i="12"/>
  <c r="C1813" i="12"/>
  <c r="C1817" i="12"/>
  <c r="G1822" i="12"/>
  <c r="F1829" i="12"/>
  <c r="G1829" i="12" s="1"/>
  <c r="D1830" i="12"/>
  <c r="F1833" i="12"/>
  <c r="G1833" i="12" s="1"/>
  <c r="E1842" i="12"/>
  <c r="C1853" i="12"/>
  <c r="C1857" i="12"/>
  <c r="G1866" i="12"/>
  <c r="F1869" i="12"/>
  <c r="G1869" i="12" s="1"/>
  <c r="D1870" i="12"/>
  <c r="C1875" i="12"/>
  <c r="C1879" i="12"/>
  <c r="F1883" i="12"/>
  <c r="M1883" i="12" s="1"/>
  <c r="F1885" i="12"/>
  <c r="N1885" i="12" s="1"/>
  <c r="F1887" i="12"/>
  <c r="M1887" i="12" s="1"/>
  <c r="C1889" i="12"/>
  <c r="C1893" i="12"/>
  <c r="F1895" i="12"/>
  <c r="M1895" i="12" s="1"/>
  <c r="F1897" i="12"/>
  <c r="N1897" i="12" s="1"/>
  <c r="F1907" i="12"/>
  <c r="M1907" i="12" s="1"/>
  <c r="F1913" i="12"/>
  <c r="N1913" i="12" s="1"/>
  <c r="C1922" i="12"/>
  <c r="C1933" i="12"/>
  <c r="C1939" i="12"/>
  <c r="D1942" i="12"/>
  <c r="C1943" i="12"/>
  <c r="C1947" i="12"/>
  <c r="C1955" i="12"/>
  <c r="G1958" i="12"/>
  <c r="C1965" i="12"/>
  <c r="F1971" i="12"/>
  <c r="M1971" i="12" s="1"/>
  <c r="F1975" i="12"/>
  <c r="G1975" i="12" s="1"/>
  <c r="G1980" i="12"/>
  <c r="C1982" i="12"/>
  <c r="G1988" i="12"/>
  <c r="C1990" i="12"/>
  <c r="C1991" i="12"/>
  <c r="D1996" i="12"/>
  <c r="F1999" i="12"/>
  <c r="G1999" i="12" s="1"/>
  <c r="D2004" i="12"/>
  <c r="F2007" i="12"/>
  <c r="G2007" i="12" s="1"/>
  <c r="D2019" i="12"/>
  <c r="F2020" i="12"/>
  <c r="C2027" i="12"/>
  <c r="C2031" i="12"/>
  <c r="F2032" i="12"/>
  <c r="M2032" i="12" s="1"/>
  <c r="C2035" i="12"/>
  <c r="C2039" i="12"/>
  <c r="F2040" i="12"/>
  <c r="M2040" i="12" s="1"/>
  <c r="C2043" i="12"/>
  <c r="F2044" i="12"/>
  <c r="M2044" i="12" s="1"/>
  <c r="E2049" i="12"/>
  <c r="F2053" i="12"/>
  <c r="M2053" i="12" s="1"/>
  <c r="F2057" i="12"/>
  <c r="M2057" i="12" s="1"/>
  <c r="C2059" i="12"/>
  <c r="F2060" i="12"/>
  <c r="C2063" i="12"/>
  <c r="C2067" i="12"/>
  <c r="E2077" i="12"/>
  <c r="F2081" i="12"/>
  <c r="M2081" i="12" s="1"/>
  <c r="C2083" i="12"/>
  <c r="C2087" i="12"/>
  <c r="F2088" i="12"/>
  <c r="F2091" i="12"/>
  <c r="G2091" i="12" s="1"/>
  <c r="F2093" i="12"/>
  <c r="M2093" i="12" s="1"/>
  <c r="F2097" i="12"/>
  <c r="M2097" i="12" s="1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M2236" i="12" s="1"/>
  <c r="C2246" i="12"/>
  <c r="K2247" i="12"/>
  <c r="C2259" i="12"/>
  <c r="F2260" i="12"/>
  <c r="M2260" i="12" s="1"/>
  <c r="C2264" i="12"/>
  <c r="F2266" i="12"/>
  <c r="M2266" i="12" s="1"/>
  <c r="C2268" i="12"/>
  <c r="C2275" i="12"/>
  <c r="F2276" i="12"/>
  <c r="C2278" i="12"/>
  <c r="C2288" i="12"/>
  <c r="F2296" i="12"/>
  <c r="K2296" i="12" s="1"/>
  <c r="F2306" i="12"/>
  <c r="K2306" i="12" s="1"/>
  <c r="F2312" i="12"/>
  <c r="M2312" i="12" s="1"/>
  <c r="F2326" i="12"/>
  <c r="K2326" i="12" s="1"/>
  <c r="F2340" i="12"/>
  <c r="G2340" i="12" s="1"/>
  <c r="F2355" i="12"/>
  <c r="N2355" i="12" s="1"/>
  <c r="F2366" i="12"/>
  <c r="M2366" i="12" s="1"/>
  <c r="F2372" i="12"/>
  <c r="N2372" i="12" s="1"/>
  <c r="F2382" i="12"/>
  <c r="G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M2520" i="12" s="1"/>
  <c r="F2664" i="12"/>
  <c r="G2664" i="12" s="1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G2868" i="12" s="1"/>
  <c r="F2905" i="12"/>
  <c r="G2905" i="12" s="1"/>
  <c r="K2978" i="12"/>
  <c r="F1590" i="12"/>
  <c r="N1590" i="12" s="1"/>
  <c r="F1609" i="12"/>
  <c r="F1638" i="12"/>
  <c r="M1638" i="12" s="1"/>
  <c r="F1641" i="12"/>
  <c r="G1641" i="12" s="1"/>
  <c r="F1649" i="12"/>
  <c r="G1649" i="12" s="1"/>
  <c r="F1657" i="12"/>
  <c r="F1673" i="12"/>
  <c r="F1689" i="12"/>
  <c r="G1689" i="12" s="1"/>
  <c r="G1722" i="12"/>
  <c r="F1725" i="12"/>
  <c r="G1725" i="12" s="1"/>
  <c r="F1729" i="12"/>
  <c r="G1729" i="12" s="1"/>
  <c r="G1762" i="12"/>
  <c r="F1765" i="12"/>
  <c r="G1765" i="12" s="1"/>
  <c r="D1766" i="12"/>
  <c r="F1769" i="12"/>
  <c r="G1769" i="12" s="1"/>
  <c r="E1778" i="12"/>
  <c r="G1798" i="12"/>
  <c r="G1810" i="12"/>
  <c r="G1814" i="12"/>
  <c r="F1821" i="12"/>
  <c r="G1821" i="12" s="1"/>
  <c r="D1822" i="12"/>
  <c r="F1825" i="12"/>
  <c r="G1825" i="12" s="1"/>
  <c r="F1838" i="12"/>
  <c r="F1846" i="12"/>
  <c r="G1846" i="12" s="1"/>
  <c r="F1861" i="12"/>
  <c r="G1861" i="12" s="1"/>
  <c r="F1865" i="12"/>
  <c r="G1865" i="12" s="1"/>
  <c r="D1866" i="12"/>
  <c r="C1873" i="12"/>
  <c r="F1877" i="12"/>
  <c r="K1877" i="12" s="1"/>
  <c r="D1879" i="12"/>
  <c r="C1909" i="12"/>
  <c r="F1916" i="12"/>
  <c r="J1916" i="12" s="1"/>
  <c r="C1925" i="12"/>
  <c r="F1940" i="12"/>
  <c r="M1940" i="12" s="1"/>
  <c r="M1942" i="12"/>
  <c r="D1966" i="12"/>
  <c r="F1969" i="12"/>
  <c r="N1969" i="12" s="1"/>
  <c r="G1978" i="12"/>
  <c r="D1980" i="12"/>
  <c r="F1983" i="12"/>
  <c r="G1983" i="12" s="1"/>
  <c r="D1988" i="12"/>
  <c r="K1990" i="12"/>
  <c r="F1992" i="12"/>
  <c r="M1992" i="12" s="1"/>
  <c r="G2018" i="12"/>
  <c r="F2019" i="12"/>
  <c r="G2028" i="12"/>
  <c r="G2036" i="12"/>
  <c r="F2045" i="12"/>
  <c r="M2045" i="12" s="1"/>
  <c r="F2051" i="12"/>
  <c r="G2051" i="12" s="1"/>
  <c r="F2061" i="12"/>
  <c r="M2061" i="12" s="1"/>
  <c r="F2065" i="12"/>
  <c r="M2065" i="12" s="1"/>
  <c r="F2069" i="12"/>
  <c r="M2069" i="12" s="1"/>
  <c r="F2072" i="12"/>
  <c r="F2085" i="12"/>
  <c r="M2085" i="12" s="1"/>
  <c r="F2099" i="12"/>
  <c r="G2099" i="12" s="1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M2248" i="12" s="1"/>
  <c r="F2250" i="12"/>
  <c r="N2250" i="12" s="1"/>
  <c r="G2255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M2358" i="12" s="1"/>
  <c r="C2360" i="12"/>
  <c r="G2361" i="12"/>
  <c r="K2361" i="12"/>
  <c r="C2362" i="12"/>
  <c r="C2374" i="12"/>
  <c r="C2390" i="12"/>
  <c r="E2398" i="12"/>
  <c r="C2406" i="12"/>
  <c r="C2414" i="12"/>
  <c r="C2430" i="12"/>
  <c r="F2431" i="12"/>
  <c r="M2431" i="12" s="1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M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M2790" i="12" s="1"/>
  <c r="C2802" i="12"/>
  <c r="D2808" i="12"/>
  <c r="F2876" i="12"/>
  <c r="G2876" i="12" s="1"/>
  <c r="G2883" i="12"/>
  <c r="F2901" i="12"/>
  <c r="G2901" i="12" s="1"/>
  <c r="C2920" i="12"/>
  <c r="F2921" i="12"/>
  <c r="G2921" i="12" s="1"/>
  <c r="C2928" i="12"/>
  <c r="F2929" i="12"/>
  <c r="G2929" i="12" s="1"/>
  <c r="K2948" i="12"/>
  <c r="M2959" i="12"/>
  <c r="F1709" i="12"/>
  <c r="G1709" i="12" s="1"/>
  <c r="F1713" i="12"/>
  <c r="G1713" i="12" s="1"/>
  <c r="F1717" i="12"/>
  <c r="G1717" i="12" s="1"/>
  <c r="F1721" i="12"/>
  <c r="G1721" i="12" s="1"/>
  <c r="F1757" i="12"/>
  <c r="G1757" i="12" s="1"/>
  <c r="F1761" i="12"/>
  <c r="G1761" i="12" s="1"/>
  <c r="F1797" i="12"/>
  <c r="G1797" i="12" s="1"/>
  <c r="F1805" i="12"/>
  <c r="G1805" i="12" s="1"/>
  <c r="F1809" i="12"/>
  <c r="G1809" i="12" s="1"/>
  <c r="F1813" i="12"/>
  <c r="G1813" i="12" s="1"/>
  <c r="F1817" i="12"/>
  <c r="G1817" i="12" s="1"/>
  <c r="F1853" i="12"/>
  <c r="G1853" i="12" s="1"/>
  <c r="F1857" i="12"/>
  <c r="G1857" i="12" s="1"/>
  <c r="F1879" i="12"/>
  <c r="M1879" i="12" s="1"/>
  <c r="J1890" i="12"/>
  <c r="F1908" i="12"/>
  <c r="M1908" i="12" s="1"/>
  <c r="M1918" i="12"/>
  <c r="N1918" i="12"/>
  <c r="F1932" i="12"/>
  <c r="M1932" i="12" s="1"/>
  <c r="F1939" i="12"/>
  <c r="F1943" i="12"/>
  <c r="M1943" i="12" s="1"/>
  <c r="F1947" i="12"/>
  <c r="G1947" i="12" s="1"/>
  <c r="F1955" i="12"/>
  <c r="G1955" i="12" s="1"/>
  <c r="F1964" i="12"/>
  <c r="J1964" i="12" s="1"/>
  <c r="F1976" i="12"/>
  <c r="F1991" i="12"/>
  <c r="F2000" i="12"/>
  <c r="M2000" i="12" s="1"/>
  <c r="F2008" i="12"/>
  <c r="M2008" i="12" s="1"/>
  <c r="F2012" i="12"/>
  <c r="M2012" i="12" s="1"/>
  <c r="F2016" i="12"/>
  <c r="M2016" i="12" s="1"/>
  <c r="K2030" i="12"/>
  <c r="F2031" i="12"/>
  <c r="G2031" i="12" s="1"/>
  <c r="F2039" i="12"/>
  <c r="G2039" i="12" s="1"/>
  <c r="F2059" i="12"/>
  <c r="G2059" i="12" s="1"/>
  <c r="F2067" i="12"/>
  <c r="G2067" i="12" s="1"/>
  <c r="F2073" i="12"/>
  <c r="M2073" i="12" s="1"/>
  <c r="F2083" i="12"/>
  <c r="G2083" i="12" s="1"/>
  <c r="F2105" i="12"/>
  <c r="M2105" i="12" s="1"/>
  <c r="F2188" i="12"/>
  <c r="M2188" i="12" s="1"/>
  <c r="F2208" i="12"/>
  <c r="M2208" i="12" s="1"/>
  <c r="N2215" i="12"/>
  <c r="N2231" i="12"/>
  <c r="F2245" i="12"/>
  <c r="M2245" i="12" s="1"/>
  <c r="F2268" i="12"/>
  <c r="K2268" i="12" s="1"/>
  <c r="F2277" i="12"/>
  <c r="N2277" i="12" s="1"/>
  <c r="N2291" i="12"/>
  <c r="F2293" i="12"/>
  <c r="N2293" i="12" s="1"/>
  <c r="F2308" i="12"/>
  <c r="K2308" i="12" s="1"/>
  <c r="D2328" i="12"/>
  <c r="F2334" i="12"/>
  <c r="K2334" i="12" s="1"/>
  <c r="F2356" i="12"/>
  <c r="N2356" i="12" s="1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M2680" i="12" s="1"/>
  <c r="F2721" i="12"/>
  <c r="M2721" i="12" s="1"/>
  <c r="E2802" i="12"/>
  <c r="F2858" i="12"/>
  <c r="K2858" i="12" s="1"/>
  <c r="F2860" i="12"/>
  <c r="M2860" i="12" s="1"/>
  <c r="F2942" i="12"/>
  <c r="G2942" i="12" s="1"/>
  <c r="F1741" i="12"/>
  <c r="G1741" i="12" s="1"/>
  <c r="F1745" i="12"/>
  <c r="G1745" i="12" s="1"/>
  <c r="F1749" i="12"/>
  <c r="G1749" i="12" s="1"/>
  <c r="F1753" i="12"/>
  <c r="G1753" i="12" s="1"/>
  <c r="F1789" i="12"/>
  <c r="G1789" i="12" s="1"/>
  <c r="F1793" i="12"/>
  <c r="G1793" i="12" s="1"/>
  <c r="F1801" i="12"/>
  <c r="G1801" i="12" s="1"/>
  <c r="F1837" i="12"/>
  <c r="G1837" i="12" s="1"/>
  <c r="F1841" i="12"/>
  <c r="G1841" i="12" s="1"/>
  <c r="F1845" i="12"/>
  <c r="G1845" i="12" s="1"/>
  <c r="F1849" i="12"/>
  <c r="G1849" i="12" s="1"/>
  <c r="F1891" i="12"/>
  <c r="M1891" i="12" s="1"/>
  <c r="F1915" i="12"/>
  <c r="G1915" i="12" s="1"/>
  <c r="F1919" i="12"/>
  <c r="K1919" i="12" s="1"/>
  <c r="F1924" i="12"/>
  <c r="J1924" i="12" s="1"/>
  <c r="F1931" i="12"/>
  <c r="F1953" i="12"/>
  <c r="K1953" i="12" s="1"/>
  <c r="F1963" i="12"/>
  <c r="G1963" i="12" s="1"/>
  <c r="F1984" i="12"/>
  <c r="M1984" i="12" s="1"/>
  <c r="F2015" i="12"/>
  <c r="F2024" i="12"/>
  <c r="M2024" i="12" s="1"/>
  <c r="F2056" i="12"/>
  <c r="F2075" i="12"/>
  <c r="G2075" i="12" s="1"/>
  <c r="F2204" i="12"/>
  <c r="M2204" i="12" s="1"/>
  <c r="F2216" i="12"/>
  <c r="M2216" i="12" s="1"/>
  <c r="F2224" i="12"/>
  <c r="M2224" i="12" s="1"/>
  <c r="F2228" i="12"/>
  <c r="M2228" i="12" s="1"/>
  <c r="F2232" i="12"/>
  <c r="M2232" i="12" s="1"/>
  <c r="F2240" i="12"/>
  <c r="M2240" i="12" s="1"/>
  <c r="F2244" i="12"/>
  <c r="G2244" i="12" s="1"/>
  <c r="F2261" i="12"/>
  <c r="M2261" i="12" s="1"/>
  <c r="F2272" i="12"/>
  <c r="M2272" i="12" s="1"/>
  <c r="F2292" i="12"/>
  <c r="F2294" i="12"/>
  <c r="N2294" i="12" s="1"/>
  <c r="F2298" i="12"/>
  <c r="K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G2390" i="12" s="1"/>
  <c r="C2392" i="12"/>
  <c r="C2400" i="12"/>
  <c r="F2406" i="12"/>
  <c r="M2406" i="12" s="1"/>
  <c r="C2408" i="12"/>
  <c r="C2413" i="12"/>
  <c r="F2414" i="12"/>
  <c r="M2414" i="12" s="1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M2713" i="12" s="1"/>
  <c r="G2715" i="12"/>
  <c r="G2727" i="12"/>
  <c r="F2778" i="12"/>
  <c r="M2778" i="12" s="1"/>
  <c r="F2801" i="12"/>
  <c r="N2801" i="12" s="1"/>
  <c r="F2806" i="12"/>
  <c r="G2806" i="12" s="1"/>
  <c r="F2813" i="12"/>
  <c r="N2813" i="12" s="1"/>
  <c r="G2819" i="12"/>
  <c r="F2836" i="12"/>
  <c r="G2836" i="12" s="1"/>
  <c r="C2850" i="12"/>
  <c r="F2852" i="12"/>
  <c r="G2852" i="12" s="1"/>
  <c r="F2862" i="12"/>
  <c r="K2862" i="12" s="1"/>
  <c r="F2902" i="12"/>
  <c r="N2902" i="12" s="1"/>
  <c r="F2913" i="12"/>
  <c r="G2913" i="12" s="1"/>
  <c r="E2918" i="12"/>
  <c r="G2926" i="12"/>
  <c r="F2944" i="12"/>
  <c r="N2944" i="12" s="1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G250" i="12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M760" i="12"/>
  <c r="K760" i="12"/>
  <c r="M776" i="12"/>
  <c r="N776" i="12"/>
  <c r="K776" i="12"/>
  <c r="J870" i="12"/>
  <c r="N870" i="12"/>
  <c r="N1200" i="12"/>
  <c r="M1200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M234" i="12"/>
  <c r="G269" i="12"/>
  <c r="G273" i="12"/>
  <c r="M347" i="12"/>
  <c r="N365" i="12"/>
  <c r="G365" i="12"/>
  <c r="N413" i="12"/>
  <c r="G413" i="12"/>
  <c r="J784" i="12"/>
  <c r="N784" i="12"/>
  <c r="J816" i="12"/>
  <c r="N816" i="12"/>
  <c r="N1153" i="12"/>
  <c r="G1153" i="12"/>
  <c r="G1478" i="12"/>
  <c r="M170" i="12"/>
  <c r="M186" i="12"/>
  <c r="N349" i="12"/>
  <c r="G349" i="12"/>
  <c r="G446" i="12"/>
  <c r="N537" i="12"/>
  <c r="G537" i="12"/>
  <c r="M713" i="12"/>
  <c r="G713" i="12"/>
  <c r="M841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M218" i="12"/>
  <c r="N249" i="12"/>
  <c r="K253" i="12"/>
  <c r="K317" i="12"/>
  <c r="K333" i="12"/>
  <c r="K429" i="12"/>
  <c r="K461" i="12"/>
  <c r="N509" i="12"/>
  <c r="G509" i="12"/>
  <c r="N525" i="12"/>
  <c r="G525" i="12"/>
  <c r="G725" i="12"/>
  <c r="N760" i="12"/>
  <c r="M764" i="12"/>
  <c r="K764" i="12"/>
  <c r="G857" i="12"/>
  <c r="G1514" i="12"/>
  <c r="K381" i="12"/>
  <c r="K445" i="12"/>
  <c r="K469" i="12"/>
  <c r="K497" i="12"/>
  <c r="K505" i="12"/>
  <c r="K513" i="12"/>
  <c r="K521" i="12"/>
  <c r="K529" i="12"/>
  <c r="N728" i="12"/>
  <c r="M777" i="12"/>
  <c r="N788" i="12"/>
  <c r="N820" i="12"/>
  <c r="N836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38" i="12"/>
  <c r="G1366" i="12"/>
  <c r="G1370" i="12"/>
  <c r="G1446" i="12"/>
  <c r="G1462" i="12"/>
  <c r="G1510" i="12"/>
  <c r="K1897" i="12"/>
  <c r="M1923" i="12"/>
  <c r="G1923" i="12"/>
  <c r="G289" i="12"/>
  <c r="G363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G1119" i="12"/>
  <c r="N1145" i="12"/>
  <c r="G1145" i="12"/>
  <c r="G1188" i="12"/>
  <c r="M1199" i="12"/>
  <c r="G1204" i="12"/>
  <c r="J1211" i="12"/>
  <c r="G1221" i="12"/>
  <c r="G1230" i="12"/>
  <c r="N1233" i="12"/>
  <c r="M1249" i="12"/>
  <c r="K1249" i="12"/>
  <c r="N1261" i="12"/>
  <c r="K1548" i="12"/>
  <c r="N1556" i="12"/>
  <c r="N1572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N205" i="12"/>
  <c r="N221" i="12"/>
  <c r="N237" i="12"/>
  <c r="G267" i="12"/>
  <c r="G337" i="12"/>
  <c r="G347" i="12"/>
  <c r="G385" i="12"/>
  <c r="G449" i="12"/>
  <c r="G463" i="12"/>
  <c r="K477" i="12"/>
  <c r="K489" i="12"/>
  <c r="K501" i="12"/>
  <c r="K517" i="12"/>
  <c r="G543" i="12"/>
  <c r="K652" i="12"/>
  <c r="N664" i="12"/>
  <c r="K728" i="12"/>
  <c r="K732" i="12"/>
  <c r="N744" i="12"/>
  <c r="N756" i="12"/>
  <c r="G773" i="12"/>
  <c r="N832" i="12"/>
  <c r="N834" i="12"/>
  <c r="N850" i="12"/>
  <c r="G880" i="12"/>
  <c r="G884" i="12"/>
  <c r="G896" i="12"/>
  <c r="G916" i="12"/>
  <c r="G928" i="12"/>
  <c r="N1065" i="12"/>
  <c r="G1070" i="12"/>
  <c r="N1073" i="12"/>
  <c r="N1089" i="12"/>
  <c r="N1137" i="12"/>
  <c r="G1137" i="12"/>
  <c r="K1169" i="12"/>
  <c r="G1183" i="12"/>
  <c r="N1229" i="12"/>
  <c r="K1233" i="12"/>
  <c r="K1237" i="12"/>
  <c r="N1507" i="12"/>
  <c r="M1564" i="12"/>
  <c r="N1564" i="12"/>
  <c r="K1564" i="12"/>
  <c r="M1926" i="12"/>
  <c r="K1926" i="12"/>
  <c r="N1604" i="12"/>
  <c r="K1628" i="12"/>
  <c r="N1640" i="12"/>
  <c r="G1640" i="12"/>
  <c r="G1652" i="12"/>
  <c r="G1690" i="12"/>
  <c r="G1718" i="12"/>
  <c r="G1730" i="12"/>
  <c r="G1794" i="12"/>
  <c r="G1806" i="12"/>
  <c r="G1818" i="12"/>
  <c r="G1838" i="12"/>
  <c r="G1858" i="12"/>
  <c r="K1918" i="12"/>
  <c r="N1953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M2597" i="12"/>
  <c r="N1628" i="12"/>
  <c r="G1907" i="12"/>
  <c r="K1910" i="12"/>
  <c r="K1945" i="12"/>
  <c r="N1945" i="12"/>
  <c r="M2276" i="12"/>
  <c r="J2289" i="12"/>
  <c r="N2289" i="12"/>
  <c r="M2815" i="12"/>
  <c r="N2815" i="12"/>
  <c r="M2235" i="12"/>
  <c r="K2235" i="12"/>
  <c r="N2235" i="12"/>
  <c r="M2263" i="12"/>
  <c r="K2263" i="12"/>
  <c r="G2276" i="12"/>
  <c r="K2282" i="12"/>
  <c r="G2282" i="12"/>
  <c r="M2341" i="12"/>
  <c r="M2353" i="12"/>
  <c r="K2353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1" i="12"/>
  <c r="G1117" i="12"/>
  <c r="K1121" i="12"/>
  <c r="G1181" i="12"/>
  <c r="K1185" i="12"/>
  <c r="G1189" i="12"/>
  <c r="G1198" i="12"/>
  <c r="K1201" i="12"/>
  <c r="N1592" i="12"/>
  <c r="N1612" i="12"/>
  <c r="G1638" i="12"/>
  <c r="G1662" i="12"/>
  <c r="N1672" i="12"/>
  <c r="G1672" i="12"/>
  <c r="G1673" i="12"/>
  <c r="G1706" i="12"/>
  <c r="G1726" i="12"/>
  <c r="G1746" i="12"/>
  <c r="G1758" i="12"/>
  <c r="G1770" i="12"/>
  <c r="G1834" i="12"/>
  <c r="G1854" i="12"/>
  <c r="M1894" i="12"/>
  <c r="K1894" i="12"/>
  <c r="N1894" i="12"/>
  <c r="G1939" i="12"/>
  <c r="G1945" i="12"/>
  <c r="M1950" i="12"/>
  <c r="N1950" i="12"/>
  <c r="G1950" i="12"/>
  <c r="M1966" i="12"/>
  <c r="N1966" i="12"/>
  <c r="N2006" i="12"/>
  <c r="G2006" i="12"/>
  <c r="M2199" i="12"/>
  <c r="N2199" i="12"/>
  <c r="M2219" i="12"/>
  <c r="K2219" i="12"/>
  <c r="G2248" i="12"/>
  <c r="M2275" i="12"/>
  <c r="N2275" i="12"/>
  <c r="M2279" i="12"/>
  <c r="K2279" i="12"/>
  <c r="N2279" i="12"/>
  <c r="M2282" i="12"/>
  <c r="G2358" i="12"/>
  <c r="M2393" i="12"/>
  <c r="G2680" i="12"/>
  <c r="G2936" i="12"/>
  <c r="N2936" i="12"/>
  <c r="G1986" i="12"/>
  <c r="G1994" i="12"/>
  <c r="G2002" i="12"/>
  <c r="G2010" i="12"/>
  <c r="G2012" i="12"/>
  <c r="G2034" i="12"/>
  <c r="G2042" i="12"/>
  <c r="G2044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G2184" i="12"/>
  <c r="N2187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78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K2250" i="12"/>
  <c r="G2260" i="12"/>
  <c r="M2409" i="12"/>
  <c r="K2409" i="12"/>
  <c r="N2417" i="12"/>
  <c r="K2473" i="12"/>
  <c r="G2597" i="12"/>
  <c r="G2778" i="12"/>
  <c r="M2957" i="12"/>
  <c r="N2957" i="12"/>
  <c r="G2891" i="12"/>
  <c r="G2966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G2292" i="12"/>
  <c r="K2295" i="12"/>
  <c r="G2366" i="12"/>
  <c r="G2431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11" i="1"/>
  <c r="R19" i="1"/>
  <c r="R27" i="1"/>
  <c r="R47" i="1"/>
  <c r="L250" i="12"/>
  <c r="L319" i="12"/>
  <c r="L303" i="12"/>
  <c r="L271" i="12"/>
  <c r="L249" i="12"/>
  <c r="L302" i="12"/>
  <c r="L299" i="12"/>
  <c r="L267" i="12"/>
  <c r="L270" i="12"/>
  <c r="L255" i="12"/>
  <c r="L310" i="12"/>
  <c r="K13" i="1"/>
  <c r="M551" i="12" s="1"/>
  <c r="N13" i="1"/>
  <c r="L374" i="12" s="1"/>
  <c r="K21" i="1"/>
  <c r="N21" i="1"/>
  <c r="L334" i="12" s="1"/>
  <c r="K37" i="1"/>
  <c r="M1578" i="12" s="1"/>
  <c r="N37" i="1"/>
  <c r="N189" i="1"/>
  <c r="K189" i="1"/>
  <c r="L232" i="1"/>
  <c r="M232" i="1"/>
  <c r="N232" i="1" s="1"/>
  <c r="N370" i="1"/>
  <c r="K370" i="1"/>
  <c r="K94" i="12"/>
  <c r="K110" i="12"/>
  <c r="K126" i="12"/>
  <c r="K142" i="12"/>
  <c r="K158" i="12"/>
  <c r="L259" i="12"/>
  <c r="L414" i="12"/>
  <c r="L427" i="12"/>
  <c r="N545" i="12"/>
  <c r="K545" i="12"/>
  <c r="N549" i="12"/>
  <c r="K549" i="12"/>
  <c r="K680" i="12"/>
  <c r="N692" i="12"/>
  <c r="J804" i="12"/>
  <c r="K968" i="12"/>
  <c r="K1000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K2936" i="12"/>
  <c r="M2934" i="12"/>
  <c r="K2928" i="12"/>
  <c r="J2916" i="12"/>
  <c r="M2910" i="12"/>
  <c r="K2904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90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M2390" i="12"/>
  <c r="K2377" i="12"/>
  <c r="N2369" i="12"/>
  <c r="N2974" i="12"/>
  <c r="M2972" i="12"/>
  <c r="K2945" i="12"/>
  <c r="M2942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M2852" i="12"/>
  <c r="K2846" i="12"/>
  <c r="K2842" i="12"/>
  <c r="K2838" i="12"/>
  <c r="N2831" i="12"/>
  <c r="M2828" i="12"/>
  <c r="J2823" i="12"/>
  <c r="J2809" i="12"/>
  <c r="M2806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M2868" i="12"/>
  <c r="K2854" i="12"/>
  <c r="N2845" i="12"/>
  <c r="N2843" i="12"/>
  <c r="J2837" i="12"/>
  <c r="M2832" i="12"/>
  <c r="N2827" i="12"/>
  <c r="N2819" i="12"/>
  <c r="N2811" i="12"/>
  <c r="K2806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693" i="12"/>
  <c r="N2683" i="12"/>
  <c r="M2676" i="12"/>
  <c r="M2664" i="12"/>
  <c r="M2660" i="12"/>
  <c r="L53" i="1"/>
  <c r="M53" i="1"/>
  <c r="N53" i="1" s="1"/>
  <c r="R113" i="1"/>
  <c r="N117" i="1"/>
  <c r="K117" i="1"/>
  <c r="N125" i="1"/>
  <c r="K125" i="1"/>
  <c r="N133" i="1"/>
  <c r="K133" i="1"/>
  <c r="N141" i="1"/>
  <c r="K141" i="1"/>
  <c r="N149" i="1"/>
  <c r="K149" i="1"/>
  <c r="N161" i="1"/>
  <c r="K161" i="1"/>
  <c r="R161" i="1" s="1"/>
  <c r="T161" i="1" s="1"/>
  <c r="S161" i="1" s="1"/>
  <c r="U161" i="1" s="1"/>
  <c r="N177" i="1"/>
  <c r="K177" i="1"/>
  <c r="R196" i="1"/>
  <c r="K213" i="1"/>
  <c r="R215" i="1"/>
  <c r="L334" i="1"/>
  <c r="M334" i="1"/>
  <c r="N334" i="1" s="1"/>
  <c r="R334" i="1" s="1"/>
  <c r="K5" i="1"/>
  <c r="M67" i="12" s="1"/>
  <c r="N5" i="1"/>
  <c r="K17" i="1"/>
  <c r="M692" i="12" s="1"/>
  <c r="N17" i="1"/>
  <c r="L474" i="12" s="1"/>
  <c r="K33" i="1"/>
  <c r="M488" i="12" s="1"/>
  <c r="N33" i="1"/>
  <c r="K45" i="1"/>
  <c r="M949" i="12" s="1"/>
  <c r="N45" i="1"/>
  <c r="L940" i="12" s="1"/>
  <c r="K49" i="1"/>
  <c r="N49" i="1"/>
  <c r="R49" i="1" s="1"/>
  <c r="K102" i="1"/>
  <c r="N102" i="1"/>
  <c r="K106" i="12"/>
  <c r="K122" i="12"/>
  <c r="L411" i="12"/>
  <c r="L522" i="12"/>
  <c r="K533" i="12"/>
  <c r="N541" i="12"/>
  <c r="K553" i="12"/>
  <c r="K557" i="12"/>
  <c r="K561" i="12"/>
  <c r="N676" i="12"/>
  <c r="N696" i="12"/>
  <c r="K700" i="12"/>
  <c r="J802" i="12"/>
  <c r="J806" i="12"/>
  <c r="K964" i="12"/>
  <c r="K988" i="12"/>
  <c r="K992" i="12"/>
  <c r="K996" i="12"/>
  <c r="K1020" i="12"/>
  <c r="K1024" i="12"/>
  <c r="K1028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5" i="1"/>
  <c r="R8" i="1"/>
  <c r="R16" i="1"/>
  <c r="R20" i="1"/>
  <c r="R24" i="1"/>
  <c r="R28" i="1"/>
  <c r="R32" i="1"/>
  <c r="R40" i="1"/>
  <c r="R44" i="1"/>
  <c r="R48" i="1"/>
  <c r="R53" i="1"/>
  <c r="K56" i="1"/>
  <c r="M1101" i="12" s="1"/>
  <c r="N56" i="1"/>
  <c r="L57" i="1"/>
  <c r="M57" i="1"/>
  <c r="N57" i="1" s="1"/>
  <c r="R69" i="1"/>
  <c r="R77" i="1"/>
  <c r="R85" i="1"/>
  <c r="R93" i="1"/>
  <c r="R101" i="1"/>
  <c r="R109" i="1"/>
  <c r="N165" i="1"/>
  <c r="K165" i="1"/>
  <c r="N181" i="1"/>
  <c r="K181" i="1"/>
  <c r="K205" i="1"/>
  <c r="K263" i="1"/>
  <c r="N263" i="1"/>
  <c r="L264" i="1"/>
  <c r="M264" i="1"/>
  <c r="N264" i="1" s="1"/>
  <c r="K9" i="1"/>
  <c r="M535" i="12" s="1"/>
  <c r="N9" i="1"/>
  <c r="L538" i="12" s="1"/>
  <c r="K25" i="1"/>
  <c r="M639" i="12" s="1"/>
  <c r="N25" i="1"/>
  <c r="K29" i="1"/>
  <c r="M435" i="12" s="1"/>
  <c r="N29" i="1"/>
  <c r="L435" i="12" s="1"/>
  <c r="K41" i="1"/>
  <c r="M869" i="12" s="1"/>
  <c r="N41" i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N86" i="1"/>
  <c r="K94" i="1"/>
  <c r="N94" i="1"/>
  <c r="K110" i="1"/>
  <c r="N110" i="1"/>
  <c r="R112" i="1"/>
  <c r="N157" i="1"/>
  <c r="K157" i="1"/>
  <c r="N173" i="1"/>
  <c r="K173" i="1"/>
  <c r="L194" i="1"/>
  <c r="M194" i="1"/>
  <c r="N194" i="1" s="1"/>
  <c r="R194" i="1" s="1"/>
  <c r="K231" i="1"/>
  <c r="N231" i="1"/>
  <c r="K90" i="12"/>
  <c r="K138" i="12"/>
  <c r="K154" i="12"/>
  <c r="L262" i="12"/>
  <c r="L323" i="12"/>
  <c r="L366" i="12"/>
  <c r="L431" i="12"/>
  <c r="L462" i="12"/>
  <c r="L518" i="12"/>
  <c r="N533" i="12"/>
  <c r="N553" i="12"/>
  <c r="N557" i="12"/>
  <c r="N561" i="12"/>
  <c r="K102" i="12"/>
  <c r="K118" i="12"/>
  <c r="K134" i="12"/>
  <c r="K150" i="12"/>
  <c r="L307" i="12"/>
  <c r="L326" i="12"/>
  <c r="L415" i="12"/>
  <c r="L419" i="12"/>
  <c r="L498" i="12"/>
  <c r="M539" i="12"/>
  <c r="L661" i="12"/>
  <c r="M697" i="12"/>
  <c r="M700" i="12"/>
  <c r="M701" i="12"/>
  <c r="J808" i="12"/>
  <c r="K984" i="12"/>
  <c r="K1016" i="12"/>
  <c r="M1018" i="12"/>
  <c r="L1135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N6" i="1"/>
  <c r="N10" i="1"/>
  <c r="R10" i="1" s="1"/>
  <c r="N14" i="1"/>
  <c r="L221" i="12" s="1"/>
  <c r="N18" i="1"/>
  <c r="L287" i="12" s="1"/>
  <c r="N22" i="1"/>
  <c r="N26" i="1"/>
  <c r="R26" i="1" s="1"/>
  <c r="N30" i="1"/>
  <c r="R30" i="1" s="1"/>
  <c r="N34" i="1"/>
  <c r="L756" i="12" s="1"/>
  <c r="N38" i="1"/>
  <c r="R38" i="1" s="1"/>
  <c r="N42" i="1"/>
  <c r="N46" i="1"/>
  <c r="R46" i="1" s="1"/>
  <c r="N50" i="1"/>
  <c r="R50" i="1" s="1"/>
  <c r="K60" i="1"/>
  <c r="M1217" i="12" s="1"/>
  <c r="N60" i="1"/>
  <c r="L1217" i="12" s="1"/>
  <c r="L61" i="1"/>
  <c r="M61" i="1"/>
  <c r="N61" i="1" s="1"/>
  <c r="R61" i="1" s="1"/>
  <c r="R68" i="1"/>
  <c r="R76" i="1"/>
  <c r="R84" i="1"/>
  <c r="R92" i="1"/>
  <c r="R108" i="1"/>
  <c r="N121" i="1"/>
  <c r="R121" i="1" s="1"/>
  <c r="K121" i="1"/>
  <c r="N129" i="1"/>
  <c r="K129" i="1"/>
  <c r="N137" i="1"/>
  <c r="K137" i="1"/>
  <c r="N145" i="1"/>
  <c r="K145" i="1"/>
  <c r="N153" i="1"/>
  <c r="R153" i="1" s="1"/>
  <c r="K153" i="1"/>
  <c r="N169" i="1"/>
  <c r="K169" i="1"/>
  <c r="N185" i="1"/>
  <c r="K185" i="1"/>
  <c r="R191" i="1"/>
  <c r="K197" i="1"/>
  <c r="R199" i="1"/>
  <c r="M2667" i="12"/>
  <c r="N2698" i="12"/>
  <c r="J2702" i="12"/>
  <c r="N2719" i="12"/>
  <c r="J2734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N2940" i="12"/>
  <c r="J2960" i="12"/>
  <c r="M2974" i="12"/>
  <c r="K2977" i="12"/>
  <c r="N55" i="1"/>
  <c r="R55" i="1" s="1"/>
  <c r="N59" i="1"/>
  <c r="N63" i="1"/>
  <c r="L1265" i="12" s="1"/>
  <c r="L197" i="1"/>
  <c r="M197" i="1"/>
  <c r="N197" i="1" s="1"/>
  <c r="N203" i="1"/>
  <c r="K203" i="1"/>
  <c r="L205" i="1"/>
  <c r="M205" i="1"/>
  <c r="N205" i="1" s="1"/>
  <c r="N211" i="1"/>
  <c r="K211" i="1"/>
  <c r="L213" i="1"/>
  <c r="M213" i="1"/>
  <c r="N213" i="1" s="1"/>
  <c r="N219" i="1"/>
  <c r="K219" i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R273" i="1" s="1"/>
  <c r="K281" i="1"/>
  <c r="N281" i="1"/>
  <c r="K289" i="1"/>
  <c r="N289" i="1"/>
  <c r="R289" i="1" s="1"/>
  <c r="N293" i="1"/>
  <c r="R293" i="1" s="1"/>
  <c r="L297" i="1"/>
  <c r="M297" i="1"/>
  <c r="L302" i="1"/>
  <c r="M302" i="1"/>
  <c r="N302" i="1" s="1"/>
  <c r="R302" i="1" s="1"/>
  <c r="N309" i="1"/>
  <c r="R309" i="1" s="1"/>
  <c r="L313" i="1"/>
  <c r="M313" i="1"/>
  <c r="N313" i="1" s="1"/>
  <c r="R313" i="1" s="1"/>
  <c r="L318" i="1"/>
  <c r="M318" i="1"/>
  <c r="L345" i="1"/>
  <c r="M345" i="1"/>
  <c r="N345" i="1" s="1"/>
  <c r="R345" i="1" s="1"/>
  <c r="K2362" i="12"/>
  <c r="J2365" i="12"/>
  <c r="M2382" i="12"/>
  <c r="J2383" i="12"/>
  <c r="M2385" i="12"/>
  <c r="M2394" i="12"/>
  <c r="N2429" i="12"/>
  <c r="M2443" i="12"/>
  <c r="J2472" i="12"/>
  <c r="M2508" i="12"/>
  <c r="K2545" i="12"/>
  <c r="K2549" i="12"/>
  <c r="K2553" i="12"/>
  <c r="K2557" i="12"/>
  <c r="N2570" i="12"/>
  <c r="J2574" i="12"/>
  <c r="N2591" i="12"/>
  <c r="N2595" i="12"/>
  <c r="N2618" i="12"/>
  <c r="J2622" i="12"/>
  <c r="M2656" i="12"/>
  <c r="M2672" i="12"/>
  <c r="M2684" i="12"/>
  <c r="M2687" i="12"/>
  <c r="N2691" i="12"/>
  <c r="N2735" i="12"/>
  <c r="M2739" i="12"/>
  <c r="M2751" i="12"/>
  <c r="M2756" i="12"/>
  <c r="J2771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J2935" i="12"/>
  <c r="K2963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R98" i="1" s="1"/>
  <c r="R103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M2524" i="12"/>
  <c r="M2532" i="12"/>
  <c r="M2564" i="12"/>
  <c r="M2593" i="12"/>
  <c r="N2607" i="12"/>
  <c r="N2611" i="12"/>
  <c r="M2630" i="12"/>
  <c r="K2651" i="12"/>
  <c r="M2659" i="12"/>
  <c r="M2668" i="12"/>
  <c r="M2671" i="12"/>
  <c r="M2675" i="12"/>
  <c r="M2679" i="12"/>
  <c r="M2689" i="12"/>
  <c r="N2703" i="12"/>
  <c r="N2707" i="12"/>
  <c r="J2718" i="12"/>
  <c r="N2723" i="12"/>
  <c r="N2730" i="12"/>
  <c r="M2753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J2919" i="12"/>
  <c r="N2928" i="12"/>
  <c r="M2938" i="12"/>
  <c r="M2945" i="12"/>
  <c r="M2969" i="12"/>
  <c r="N54" i="1"/>
  <c r="R54" i="1" s="1"/>
  <c r="N58" i="1"/>
  <c r="R59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00" i="1"/>
  <c r="R208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R232" i="1"/>
  <c r="R233" i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292" i="1"/>
  <c r="R307" i="1"/>
  <c r="R308" i="1"/>
  <c r="L329" i="1"/>
  <c r="M329" i="1"/>
  <c r="N329" i="1" s="1"/>
  <c r="R329" i="1" s="1"/>
  <c r="N354" i="1"/>
  <c r="K354" i="1"/>
  <c r="N116" i="1"/>
  <c r="R116" i="1" s="1"/>
  <c r="R117" i="1"/>
  <c r="N120" i="1"/>
  <c r="R120" i="1" s="1"/>
  <c r="N124" i="1"/>
  <c r="R124" i="1" s="1"/>
  <c r="N128" i="1"/>
  <c r="R128" i="1" s="1"/>
  <c r="N132" i="1"/>
  <c r="R132" i="1" s="1"/>
  <c r="R133" i="1"/>
  <c r="N136" i="1"/>
  <c r="R136" i="1" s="1"/>
  <c r="R137" i="1"/>
  <c r="N140" i="1"/>
  <c r="R140" i="1" s="1"/>
  <c r="N144" i="1"/>
  <c r="R144" i="1" s="1"/>
  <c r="N148" i="1"/>
  <c r="R148" i="1" s="1"/>
  <c r="R149" i="1"/>
  <c r="N152" i="1"/>
  <c r="R152" i="1" s="1"/>
  <c r="N156" i="1"/>
  <c r="R156" i="1" s="1"/>
  <c r="N160" i="1"/>
  <c r="R160" i="1" s="1"/>
  <c r="N164" i="1"/>
  <c r="R164" i="1" s="1"/>
  <c r="N168" i="1"/>
  <c r="R168" i="1" s="1"/>
  <c r="N172" i="1"/>
  <c r="R172" i="1" s="1"/>
  <c r="R173" i="1"/>
  <c r="N176" i="1"/>
  <c r="R176" i="1" s="1"/>
  <c r="R177" i="1"/>
  <c r="N180" i="1"/>
  <c r="R180" i="1" s="1"/>
  <c r="R181" i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R237" i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N271" i="1"/>
  <c r="R276" i="1"/>
  <c r="R284" i="1"/>
  <c r="R299" i="1"/>
  <c r="R303" i="1"/>
  <c r="R323" i="1"/>
  <c r="R324" i="1"/>
  <c r="R339" i="1"/>
  <c r="R340" i="1"/>
  <c r="R351" i="1"/>
  <c r="N198" i="1"/>
  <c r="R198" i="1" s="1"/>
  <c r="N202" i="1"/>
  <c r="R202" i="1" s="1"/>
  <c r="N206" i="1"/>
  <c r="R206" i="1" s="1"/>
  <c r="N210" i="1"/>
  <c r="L2971" i="12" s="1"/>
  <c r="N214" i="1"/>
  <c r="R214" i="1" s="1"/>
  <c r="N218" i="1"/>
  <c r="R218" i="1" s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L234" i="1"/>
  <c r="L237" i="1"/>
  <c r="N238" i="1"/>
  <c r="R238" i="1" s="1"/>
  <c r="L238" i="1"/>
  <c r="L241" i="1"/>
  <c r="N242" i="1"/>
  <c r="R242" i="1" s="1"/>
  <c r="L242" i="1"/>
  <c r="L245" i="1"/>
  <c r="N246" i="1"/>
  <c r="R246" i="1" s="1"/>
  <c r="L246" i="1"/>
  <c r="L249" i="1"/>
  <c r="N250" i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L266" i="1"/>
  <c r="L269" i="1"/>
  <c r="N270" i="1"/>
  <c r="R270" i="1" s="1"/>
  <c r="L270" i="1"/>
  <c r="N274" i="1"/>
  <c r="R274" i="1" s="1"/>
  <c r="L277" i="1"/>
  <c r="N282" i="1"/>
  <c r="R282" i="1" s="1"/>
  <c r="L285" i="1"/>
  <c r="N290" i="1"/>
  <c r="R290" i="1" s="1"/>
  <c r="M294" i="1"/>
  <c r="M301" i="1"/>
  <c r="N301" i="1" s="1"/>
  <c r="R301" i="1" s="1"/>
  <c r="N305" i="1"/>
  <c r="R305" i="1" s="1"/>
  <c r="M310" i="1"/>
  <c r="M317" i="1"/>
  <c r="N317" i="1" s="1"/>
  <c r="R317" i="1" s="1"/>
  <c r="N321" i="1"/>
  <c r="R321" i="1" s="1"/>
  <c r="M326" i="1"/>
  <c r="N337" i="1"/>
  <c r="R337" i="1" s="1"/>
  <c r="R347" i="1"/>
  <c r="R355" i="1"/>
  <c r="N358" i="1"/>
  <c r="K358" i="1"/>
  <c r="R371" i="1"/>
  <c r="R375" i="1"/>
  <c r="M272" i="1"/>
  <c r="N272" i="1" s="1"/>
  <c r="R272" i="1" s="1"/>
  <c r="K277" i="1"/>
  <c r="N277" i="1"/>
  <c r="M280" i="1"/>
  <c r="N280" i="1" s="1"/>
  <c r="R280" i="1" s="1"/>
  <c r="K285" i="1"/>
  <c r="N285" i="1"/>
  <c r="M288" i="1"/>
  <c r="N288" i="1" s="1"/>
  <c r="R288" i="1" s="1"/>
  <c r="M306" i="1"/>
  <c r="N306" i="1" s="1"/>
  <c r="R306" i="1" s="1"/>
  <c r="R327" i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34" i="1"/>
  <c r="R250" i="1"/>
  <c r="R254" i="1"/>
  <c r="R266" i="1"/>
  <c r="N278" i="1"/>
  <c r="R278" i="1" s="1"/>
  <c r="N286" i="1"/>
  <c r="R286" i="1" s="1"/>
  <c r="N297" i="1"/>
  <c r="R297" i="1" s="1"/>
  <c r="M341" i="1"/>
  <c r="N341" i="1" s="1"/>
  <c r="R341" i="1" s="1"/>
  <c r="L349" i="1"/>
  <c r="M349" i="1"/>
  <c r="N349" i="1" s="1"/>
  <c r="R349" i="1" s="1"/>
  <c r="R363" i="1"/>
  <c r="N366" i="1"/>
  <c r="K366" i="1"/>
  <c r="K385" i="1"/>
  <c r="R385" i="1" s="1"/>
  <c r="M439" i="1"/>
  <c r="N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R414" i="1" s="1"/>
  <c r="M455" i="1"/>
  <c r="N455" i="1" s="1"/>
  <c r="R455" i="1" s="1"/>
  <c r="L455" i="1"/>
  <c r="R370" i="1"/>
  <c r="L386" i="1"/>
  <c r="M386" i="1"/>
  <c r="N386" i="1" s="1"/>
  <c r="R386" i="1" s="1"/>
  <c r="R393" i="1"/>
  <c r="L396" i="1"/>
  <c r="M396" i="1"/>
  <c r="N396" i="1" s="1"/>
  <c r="R396" i="1" s="1"/>
  <c r="K399" i="1"/>
  <c r="L420" i="1"/>
  <c r="M420" i="1"/>
  <c r="N420" i="1" s="1"/>
  <c r="R420" i="1" s="1"/>
  <c r="N294" i="1"/>
  <c r="R294" i="1" s="1"/>
  <c r="N298" i="1"/>
  <c r="R298" i="1" s="1"/>
  <c r="N310" i="1"/>
  <c r="R310" i="1" s="1"/>
  <c r="N314" i="1"/>
  <c r="R314" i="1" s="1"/>
  <c r="N318" i="1"/>
  <c r="R318" i="1" s="1"/>
  <c r="N322" i="1"/>
  <c r="R322" i="1" s="1"/>
  <c r="N326" i="1"/>
  <c r="R326" i="1" s="1"/>
  <c r="N330" i="1"/>
  <c r="R330" i="1" s="1"/>
  <c r="N342" i="1"/>
  <c r="R342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R379" i="1"/>
  <c r="K381" i="1"/>
  <c r="R381" i="1" s="1"/>
  <c r="R383" i="1"/>
  <c r="L391" i="1"/>
  <c r="M391" i="1"/>
  <c r="N391" i="1" s="1"/>
  <c r="R391" i="1" s="1"/>
  <c r="R394" i="1"/>
  <c r="L399" i="1"/>
  <c r="M399" i="1"/>
  <c r="N399" i="1" s="1"/>
  <c r="R406" i="1"/>
  <c r="R402" i="1"/>
  <c r="L404" i="1"/>
  <c r="M404" i="1"/>
  <c r="N404" i="1" s="1"/>
  <c r="R404" i="1" s="1"/>
  <c r="L427" i="1"/>
  <c r="M427" i="1"/>
  <c r="N427" i="1" s="1"/>
  <c r="R427" i="1" s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R415" i="1" s="1"/>
  <c r="M443" i="1"/>
  <c r="N443" i="1" s="1"/>
  <c r="L443" i="1"/>
  <c r="N395" i="1"/>
  <c r="R395" i="1" s="1"/>
  <c r="N403" i="1"/>
  <c r="R403" i="1" s="1"/>
  <c r="L419" i="1"/>
  <c r="M419" i="1"/>
  <c r="N419" i="1" s="1"/>
  <c r="R419" i="1" s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R447" i="1" s="1"/>
  <c r="L447" i="1"/>
  <c r="N423" i="1"/>
  <c r="R423" i="1" s="1"/>
  <c r="N431" i="1"/>
  <c r="R431" i="1" s="1"/>
  <c r="M432" i="1"/>
  <c r="R439" i="1"/>
  <c r="R443" i="1"/>
  <c r="M416" i="1"/>
  <c r="N416" i="1" s="1"/>
  <c r="R416" i="1" s="1"/>
  <c r="K417" i="1"/>
  <c r="R417" i="1" s="1"/>
  <c r="M424" i="1"/>
  <c r="N424" i="1" s="1"/>
  <c r="R424" i="1" s="1"/>
  <c r="K425" i="1"/>
  <c r="R425" i="1" s="1"/>
  <c r="N392" i="1"/>
  <c r="R392" i="1" s="1"/>
  <c r="N400" i="1"/>
  <c r="R400" i="1" s="1"/>
  <c r="N408" i="1"/>
  <c r="R408" i="1" s="1"/>
  <c r="N412" i="1"/>
  <c r="R412" i="1" s="1"/>
  <c r="N428" i="1"/>
  <c r="R428" i="1" s="1"/>
  <c r="N432" i="1"/>
  <c r="N436" i="1"/>
  <c r="N440" i="1"/>
  <c r="N444" i="1"/>
  <c r="N448" i="1"/>
  <c r="N452" i="1"/>
  <c r="N456" i="1"/>
  <c r="M463" i="1"/>
  <c r="L465" i="1"/>
  <c r="M465" i="1"/>
  <c r="N465" i="1" s="1"/>
  <c r="R465" i="1" s="1"/>
  <c r="K466" i="1"/>
  <c r="N466" i="1"/>
  <c r="N472" i="1"/>
  <c r="K472" i="1"/>
  <c r="L475" i="1"/>
  <c r="M475" i="1"/>
  <c r="L479" i="1"/>
  <c r="M479" i="1"/>
  <c r="N479" i="1" s="1"/>
  <c r="R479" i="1" s="1"/>
  <c r="L483" i="1"/>
  <c r="M483" i="1"/>
  <c r="L487" i="1"/>
  <c r="M487" i="1"/>
  <c r="N487" i="1" s="1"/>
  <c r="R487" i="1" s="1"/>
  <c r="L491" i="1"/>
  <c r="M491" i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K470" i="1"/>
  <c r="N470" i="1"/>
  <c r="K432" i="1"/>
  <c r="K436" i="1"/>
  <c r="K440" i="1"/>
  <c r="K444" i="1"/>
  <c r="K448" i="1"/>
  <c r="K452" i="1"/>
  <c r="K456" i="1"/>
  <c r="N460" i="1"/>
  <c r="R460" i="1" s="1"/>
  <c r="N463" i="1"/>
  <c r="R463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N475" i="1"/>
  <c r="R475" i="1" s="1"/>
  <c r="N483" i="1"/>
  <c r="R483" i="1" s="1"/>
  <c r="N491" i="1"/>
  <c r="R491" i="1" s="1"/>
  <c r="K500" i="1"/>
  <c r="N500" i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L19" i="12"/>
  <c r="K19" i="12"/>
  <c r="G19" i="12"/>
  <c r="N19" i="12"/>
  <c r="J19" i="12"/>
  <c r="M19" i="12"/>
  <c r="N25" i="12"/>
  <c r="J25" i="12"/>
  <c r="M25" i="12"/>
  <c r="L25" i="12"/>
  <c r="K25" i="12"/>
  <c r="M32" i="12"/>
  <c r="L32" i="12"/>
  <c r="K32" i="12"/>
  <c r="N32" i="12"/>
  <c r="J32" i="12"/>
  <c r="K35" i="12"/>
  <c r="G35" i="12"/>
  <c r="N35" i="12"/>
  <c r="J35" i="12"/>
  <c r="M35" i="12"/>
  <c r="N41" i="12"/>
  <c r="J41" i="12"/>
  <c r="M41" i="12"/>
  <c r="K41" i="12"/>
  <c r="M48" i="12"/>
  <c r="K48" i="12"/>
  <c r="N48" i="12"/>
  <c r="J48" i="12"/>
  <c r="K51" i="12"/>
  <c r="G51" i="12"/>
  <c r="N51" i="12"/>
  <c r="J51" i="12"/>
  <c r="M51" i="12"/>
  <c r="N57" i="12"/>
  <c r="J57" i="12"/>
  <c r="M57" i="12"/>
  <c r="K57" i="12"/>
  <c r="M64" i="12"/>
  <c r="L64" i="12"/>
  <c r="K64" i="12"/>
  <c r="N64" i="12"/>
  <c r="J64" i="12"/>
  <c r="L67" i="12"/>
  <c r="K67" i="12"/>
  <c r="G67" i="12"/>
  <c r="N67" i="12"/>
  <c r="J67" i="12"/>
  <c r="N73" i="12"/>
  <c r="J73" i="12"/>
  <c r="L73" i="12"/>
  <c r="K73" i="12"/>
  <c r="M80" i="12"/>
  <c r="L80" i="12"/>
  <c r="K80" i="12"/>
  <c r="N80" i="12"/>
  <c r="J80" i="12"/>
  <c r="L83" i="12"/>
  <c r="K83" i="12"/>
  <c r="G83" i="12"/>
  <c r="N83" i="12"/>
  <c r="J83" i="12"/>
  <c r="M83" i="12"/>
  <c r="N89" i="12"/>
  <c r="J89" i="12"/>
  <c r="M89" i="12"/>
  <c r="L89" i="12"/>
  <c r="K89" i="12"/>
  <c r="M96" i="12"/>
  <c r="L96" i="12"/>
  <c r="K96" i="12"/>
  <c r="N96" i="12"/>
  <c r="J96" i="12"/>
  <c r="L99" i="12"/>
  <c r="K99" i="12"/>
  <c r="G99" i="12"/>
  <c r="N99" i="12"/>
  <c r="J99" i="12"/>
  <c r="M99" i="12"/>
  <c r="N105" i="12"/>
  <c r="J105" i="12"/>
  <c r="M105" i="12"/>
  <c r="L105" i="12"/>
  <c r="K105" i="12"/>
  <c r="M112" i="12"/>
  <c r="L112" i="12"/>
  <c r="K112" i="12"/>
  <c r="N112" i="12"/>
  <c r="J112" i="12"/>
  <c r="L115" i="12"/>
  <c r="K115" i="12"/>
  <c r="G115" i="12"/>
  <c r="N115" i="12"/>
  <c r="J115" i="12"/>
  <c r="M115" i="12"/>
  <c r="N121" i="12"/>
  <c r="J121" i="12"/>
  <c r="M121" i="12"/>
  <c r="L121" i="12"/>
  <c r="K121" i="12"/>
  <c r="M128" i="12"/>
  <c r="L128" i="12"/>
  <c r="K128" i="12"/>
  <c r="N128" i="12"/>
  <c r="J128" i="12"/>
  <c r="K131" i="12"/>
  <c r="G131" i="12"/>
  <c r="N131" i="12"/>
  <c r="J131" i="12"/>
  <c r="M131" i="12"/>
  <c r="N137" i="12"/>
  <c r="J137" i="12"/>
  <c r="M137" i="12"/>
  <c r="K137" i="12"/>
  <c r="M144" i="12"/>
  <c r="K144" i="12"/>
  <c r="N144" i="12"/>
  <c r="J144" i="12"/>
  <c r="K147" i="12"/>
  <c r="G147" i="12"/>
  <c r="N147" i="12"/>
  <c r="J147" i="12"/>
  <c r="M147" i="12"/>
  <c r="N153" i="12"/>
  <c r="J153" i="12"/>
  <c r="M153" i="12"/>
  <c r="K153" i="12"/>
  <c r="M160" i="12"/>
  <c r="K160" i="12"/>
  <c r="N160" i="12"/>
  <c r="J160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L172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J195" i="12"/>
  <c r="N195" i="12"/>
  <c r="M195" i="12"/>
  <c r="K199" i="12"/>
  <c r="J199" i="12"/>
  <c r="N199" i="12"/>
  <c r="M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M21" i="12"/>
  <c r="L21" i="12"/>
  <c r="K21" i="12"/>
  <c r="M28" i="12"/>
  <c r="L28" i="12"/>
  <c r="K28" i="12"/>
  <c r="N28" i="12"/>
  <c r="J28" i="12"/>
  <c r="L31" i="12"/>
  <c r="K31" i="12"/>
  <c r="G31" i="12"/>
  <c r="N31" i="12"/>
  <c r="J31" i="12"/>
  <c r="M31" i="12"/>
  <c r="G32" i="12"/>
  <c r="N37" i="12"/>
  <c r="J37" i="12"/>
  <c r="M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K53" i="12"/>
  <c r="M60" i="12"/>
  <c r="L60" i="12"/>
  <c r="K60" i="12"/>
  <c r="N60" i="12"/>
  <c r="J60" i="12"/>
  <c r="L63" i="12"/>
  <c r="K63" i="12"/>
  <c r="G63" i="12"/>
  <c r="N63" i="12"/>
  <c r="J63" i="12"/>
  <c r="G64" i="12"/>
  <c r="N69" i="12"/>
  <c r="J69" i="12"/>
  <c r="L69" i="12"/>
  <c r="K69" i="12"/>
  <c r="M76" i="12"/>
  <c r="L76" i="12"/>
  <c r="K76" i="12"/>
  <c r="N76" i="12"/>
  <c r="J76" i="12"/>
  <c r="L79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L92" i="12"/>
  <c r="K92" i="12"/>
  <c r="N92" i="12"/>
  <c r="J92" i="12"/>
  <c r="L95" i="12"/>
  <c r="K95" i="12"/>
  <c r="G95" i="12"/>
  <c r="N95" i="12"/>
  <c r="J95" i="12"/>
  <c r="M95" i="12"/>
  <c r="G96" i="12"/>
  <c r="N101" i="12"/>
  <c r="J101" i="12"/>
  <c r="M101" i="12"/>
  <c r="L101" i="12"/>
  <c r="K101" i="12"/>
  <c r="M108" i="12"/>
  <c r="L108" i="12"/>
  <c r="K108" i="12"/>
  <c r="N108" i="12"/>
  <c r="J108" i="12"/>
  <c r="L111" i="12"/>
  <c r="K111" i="12"/>
  <c r="G111" i="12"/>
  <c r="N111" i="12"/>
  <c r="J111" i="12"/>
  <c r="M111" i="12"/>
  <c r="G112" i="12"/>
  <c r="N117" i="12"/>
  <c r="J117" i="12"/>
  <c r="M117" i="12"/>
  <c r="L117" i="12"/>
  <c r="K117" i="12"/>
  <c r="M124" i="12"/>
  <c r="L124" i="12"/>
  <c r="K124" i="12"/>
  <c r="N124" i="12"/>
  <c r="J124" i="12"/>
  <c r="L127" i="12"/>
  <c r="K127" i="12"/>
  <c r="G127" i="12"/>
  <c r="N127" i="12"/>
  <c r="J127" i="12"/>
  <c r="M127" i="12"/>
  <c r="G128" i="12"/>
  <c r="N133" i="12"/>
  <c r="J133" i="12"/>
  <c r="M133" i="12"/>
  <c r="K133" i="12"/>
  <c r="M140" i="12"/>
  <c r="K140" i="12"/>
  <c r="N140" i="12"/>
  <c r="J140" i="12"/>
  <c r="K143" i="12"/>
  <c r="G143" i="12"/>
  <c r="N143" i="12"/>
  <c r="J143" i="12"/>
  <c r="M143" i="12"/>
  <c r="G144" i="12"/>
  <c r="N149" i="12"/>
  <c r="J149" i="12"/>
  <c r="M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L176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L21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L243" i="12"/>
  <c r="J243" i="12"/>
  <c r="N243" i="12"/>
  <c r="M243" i="12"/>
  <c r="K247" i="12"/>
  <c r="J247" i="12"/>
  <c r="N247" i="12"/>
  <c r="M247" i="12"/>
  <c r="L247" i="12"/>
  <c r="L264" i="12"/>
  <c r="K264" i="12"/>
  <c r="N264" i="12"/>
  <c r="M264" i="12"/>
  <c r="J264" i="12"/>
  <c r="L296" i="12"/>
  <c r="K296" i="12"/>
  <c r="N296" i="12"/>
  <c r="M296" i="12"/>
  <c r="J296" i="12"/>
  <c r="L328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L424" i="12"/>
  <c r="K424" i="12"/>
  <c r="N424" i="12"/>
  <c r="M424" i="12"/>
  <c r="J424" i="12"/>
  <c r="L456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M24" i="12"/>
  <c r="L24" i="12"/>
  <c r="K24" i="12"/>
  <c r="N24" i="12"/>
  <c r="J24" i="12"/>
  <c r="L27" i="12"/>
  <c r="K27" i="12"/>
  <c r="G27" i="12"/>
  <c r="N27" i="12"/>
  <c r="J27" i="12"/>
  <c r="M27" i="12"/>
  <c r="N33" i="12"/>
  <c r="J33" i="12"/>
  <c r="M33" i="12"/>
  <c r="L33" i="12"/>
  <c r="K33" i="12"/>
  <c r="M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K56" i="12"/>
  <c r="N56" i="12"/>
  <c r="J56" i="12"/>
  <c r="L59" i="12"/>
  <c r="K59" i="12"/>
  <c r="G59" i="12"/>
  <c r="N59" i="12"/>
  <c r="J59" i="12"/>
  <c r="N65" i="12"/>
  <c r="J65" i="12"/>
  <c r="L65" i="12"/>
  <c r="K65" i="12"/>
  <c r="L72" i="12"/>
  <c r="K72" i="12"/>
  <c r="N72" i="12"/>
  <c r="J72" i="12"/>
  <c r="L75" i="12"/>
  <c r="K75" i="12"/>
  <c r="G75" i="12"/>
  <c r="N75" i="12"/>
  <c r="J75" i="12"/>
  <c r="M75" i="12"/>
  <c r="N81" i="12"/>
  <c r="J81" i="12"/>
  <c r="M81" i="12"/>
  <c r="L81" i="12"/>
  <c r="K81" i="12"/>
  <c r="M88" i="12"/>
  <c r="L88" i="12"/>
  <c r="K88" i="12"/>
  <c r="N88" i="12"/>
  <c r="J88" i="12"/>
  <c r="L91" i="12"/>
  <c r="K91" i="12"/>
  <c r="G91" i="12"/>
  <c r="N91" i="12"/>
  <c r="J91" i="12"/>
  <c r="M91" i="12"/>
  <c r="N97" i="12"/>
  <c r="J97" i="12"/>
  <c r="M97" i="12"/>
  <c r="L97" i="12"/>
  <c r="K97" i="12"/>
  <c r="M104" i="12"/>
  <c r="L104" i="12"/>
  <c r="K104" i="12"/>
  <c r="N104" i="12"/>
  <c r="J104" i="12"/>
  <c r="L107" i="12"/>
  <c r="K107" i="12"/>
  <c r="G107" i="12"/>
  <c r="N107" i="12"/>
  <c r="J107" i="12"/>
  <c r="M107" i="12"/>
  <c r="N113" i="12"/>
  <c r="J113" i="12"/>
  <c r="M113" i="12"/>
  <c r="L113" i="12"/>
  <c r="K113" i="12"/>
  <c r="M120" i="12"/>
  <c r="L120" i="12"/>
  <c r="K120" i="12"/>
  <c r="N120" i="12"/>
  <c r="J120" i="12"/>
  <c r="L123" i="12"/>
  <c r="K123" i="12"/>
  <c r="G123" i="12"/>
  <c r="N123" i="12"/>
  <c r="J123" i="12"/>
  <c r="M123" i="12"/>
  <c r="N129" i="12"/>
  <c r="J129" i="12"/>
  <c r="M129" i="12"/>
  <c r="L129" i="12"/>
  <c r="K129" i="12"/>
  <c r="M136" i="12"/>
  <c r="K136" i="12"/>
  <c r="N136" i="12"/>
  <c r="J136" i="12"/>
  <c r="K139" i="12"/>
  <c r="G139" i="12"/>
  <c r="N139" i="12"/>
  <c r="J139" i="12"/>
  <c r="M139" i="12"/>
  <c r="N145" i="12"/>
  <c r="J145" i="12"/>
  <c r="M145" i="12"/>
  <c r="L145" i="12"/>
  <c r="K145" i="12"/>
  <c r="M152" i="12"/>
  <c r="K152" i="12"/>
  <c r="N152" i="12"/>
  <c r="J152" i="12"/>
  <c r="K155" i="12"/>
  <c r="G155" i="12"/>
  <c r="N155" i="12"/>
  <c r="J155" i="12"/>
  <c r="M155" i="12"/>
  <c r="N161" i="12"/>
  <c r="J161" i="12"/>
  <c r="M161" i="12"/>
  <c r="K161" i="12"/>
  <c r="K167" i="12"/>
  <c r="J167" i="12"/>
  <c r="N167" i="12"/>
  <c r="M167" i="12"/>
  <c r="K180" i="12"/>
  <c r="J180" i="12"/>
  <c r="N180" i="12"/>
  <c r="M180" i="12"/>
  <c r="J200" i="12"/>
  <c r="N200" i="12"/>
  <c r="M200" i="12"/>
  <c r="K200" i="12"/>
  <c r="K203" i="12"/>
  <c r="N203" i="12"/>
  <c r="M203" i="12"/>
  <c r="L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L244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M20" i="12"/>
  <c r="L20" i="12"/>
  <c r="K20" i="12"/>
  <c r="N20" i="12"/>
  <c r="J20" i="12"/>
  <c r="L23" i="12"/>
  <c r="K23" i="12"/>
  <c r="G23" i="12"/>
  <c r="N23" i="12"/>
  <c r="J23" i="12"/>
  <c r="M23" i="12"/>
  <c r="G24" i="12"/>
  <c r="N29" i="12"/>
  <c r="J29" i="12"/>
  <c r="M29" i="12"/>
  <c r="L29" i="12"/>
  <c r="K29" i="12"/>
  <c r="M36" i="12"/>
  <c r="K36" i="12"/>
  <c r="N36" i="12"/>
  <c r="J36" i="12"/>
  <c r="K39" i="12"/>
  <c r="G39" i="12"/>
  <c r="N39" i="12"/>
  <c r="J39" i="12"/>
  <c r="M39" i="12"/>
  <c r="G40" i="12"/>
  <c r="N45" i="12"/>
  <c r="J45" i="12"/>
  <c r="M45" i="12"/>
  <c r="K45" i="12"/>
  <c r="M52" i="12"/>
  <c r="K52" i="12"/>
  <c r="N52" i="12"/>
  <c r="J52" i="12"/>
  <c r="K55" i="12"/>
  <c r="G55" i="12"/>
  <c r="N55" i="12"/>
  <c r="J55" i="12"/>
  <c r="M55" i="12"/>
  <c r="G56" i="12"/>
  <c r="N61" i="12"/>
  <c r="J61" i="12"/>
  <c r="L61" i="12"/>
  <c r="K61" i="12"/>
  <c r="M68" i="12"/>
  <c r="L68" i="12"/>
  <c r="K68" i="12"/>
  <c r="N68" i="12"/>
  <c r="J68" i="12"/>
  <c r="L71" i="12"/>
  <c r="K71" i="12"/>
  <c r="G71" i="12"/>
  <c r="N71" i="12"/>
  <c r="J71" i="12"/>
  <c r="G72" i="12"/>
  <c r="N77" i="12"/>
  <c r="J77" i="12"/>
  <c r="M77" i="12"/>
  <c r="L77" i="12"/>
  <c r="K77" i="12"/>
  <c r="M84" i="12"/>
  <c r="L84" i="12"/>
  <c r="K84" i="12"/>
  <c r="N84" i="12"/>
  <c r="J84" i="12"/>
  <c r="L87" i="12"/>
  <c r="K87" i="12"/>
  <c r="G87" i="12"/>
  <c r="N87" i="12"/>
  <c r="J87" i="12"/>
  <c r="M87" i="12"/>
  <c r="G88" i="12"/>
  <c r="N93" i="12"/>
  <c r="J93" i="12"/>
  <c r="M93" i="12"/>
  <c r="L93" i="12"/>
  <c r="K93" i="12"/>
  <c r="M100" i="12"/>
  <c r="L100" i="12"/>
  <c r="K100" i="12"/>
  <c r="N100" i="12"/>
  <c r="J100" i="12"/>
  <c r="L103" i="12"/>
  <c r="K103" i="12"/>
  <c r="G103" i="12"/>
  <c r="N103" i="12"/>
  <c r="J103" i="12"/>
  <c r="M103" i="12"/>
  <c r="G104" i="12"/>
  <c r="N109" i="12"/>
  <c r="J109" i="12"/>
  <c r="M109" i="12"/>
  <c r="L109" i="12"/>
  <c r="K109" i="12"/>
  <c r="M116" i="12"/>
  <c r="L116" i="12"/>
  <c r="K116" i="12"/>
  <c r="N116" i="12"/>
  <c r="J116" i="12"/>
  <c r="L119" i="12"/>
  <c r="K119" i="12"/>
  <c r="G119" i="12"/>
  <c r="N119" i="12"/>
  <c r="J119" i="12"/>
  <c r="M119" i="12"/>
  <c r="G120" i="12"/>
  <c r="N125" i="12"/>
  <c r="J125" i="12"/>
  <c r="M125" i="12"/>
  <c r="L125" i="12"/>
  <c r="K125" i="12"/>
  <c r="M132" i="12"/>
  <c r="K132" i="12"/>
  <c r="N132" i="12"/>
  <c r="J132" i="12"/>
  <c r="K135" i="12"/>
  <c r="G135" i="12"/>
  <c r="N135" i="12"/>
  <c r="J135" i="12"/>
  <c r="M135" i="12"/>
  <c r="G136" i="12"/>
  <c r="N141" i="12"/>
  <c r="J141" i="12"/>
  <c r="M141" i="12"/>
  <c r="L141" i="12"/>
  <c r="K141" i="12"/>
  <c r="M148" i="12"/>
  <c r="K148" i="12"/>
  <c r="N148" i="12"/>
  <c r="J148" i="12"/>
  <c r="K151" i="12"/>
  <c r="G151" i="12"/>
  <c r="N151" i="12"/>
  <c r="J151" i="12"/>
  <c r="M151" i="12"/>
  <c r="G152" i="12"/>
  <c r="N157" i="12"/>
  <c r="J157" i="12"/>
  <c r="M157" i="12"/>
  <c r="K157" i="12"/>
  <c r="M164" i="12"/>
  <c r="L164" i="12"/>
  <c r="K164" i="12"/>
  <c r="N164" i="12"/>
  <c r="J164" i="12"/>
  <c r="L184" i="12"/>
  <c r="J184" i="12"/>
  <c r="N184" i="12"/>
  <c r="M184" i="12"/>
  <c r="K184" i="12"/>
  <c r="K187" i="12"/>
  <c r="N187" i="12"/>
  <c r="M187" i="12"/>
  <c r="J187" i="12"/>
  <c r="N188" i="12"/>
  <c r="M188" i="12"/>
  <c r="K188" i="12"/>
  <c r="J188" i="12"/>
  <c r="K207" i="12"/>
  <c r="M207" i="12"/>
  <c r="L207" i="12"/>
  <c r="J207" i="12"/>
  <c r="N207" i="12"/>
  <c r="L208" i="12"/>
  <c r="M208" i="12"/>
  <c r="K208" i="12"/>
  <c r="J208" i="12"/>
  <c r="N208" i="12"/>
  <c r="K211" i="12"/>
  <c r="L211" i="12"/>
  <c r="J211" i="12"/>
  <c r="N211" i="12"/>
  <c r="M211" i="12"/>
  <c r="K215" i="12"/>
  <c r="J215" i="12"/>
  <c r="N215" i="12"/>
  <c r="M215" i="12"/>
  <c r="L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L252" i="12"/>
  <c r="K252" i="12"/>
  <c r="J252" i="12"/>
  <c r="N252" i="12"/>
  <c r="M252" i="12"/>
  <c r="K280" i="12"/>
  <c r="N280" i="12"/>
  <c r="M280" i="12"/>
  <c r="J280" i="12"/>
  <c r="L312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K408" i="12"/>
  <c r="N408" i="12"/>
  <c r="M408" i="12"/>
  <c r="J408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L18" i="12"/>
  <c r="C21" i="12"/>
  <c r="G21" i="12"/>
  <c r="D22" i="12"/>
  <c r="L22" i="12"/>
  <c r="C25" i="12"/>
  <c r="G25" i="12"/>
  <c r="D26" i="12"/>
  <c r="L26" i="12"/>
  <c r="C29" i="12"/>
  <c r="G29" i="12"/>
  <c r="D30" i="12"/>
  <c r="L30" i="12"/>
  <c r="C33" i="12"/>
  <c r="G33" i="12"/>
  <c r="D34" i="12"/>
  <c r="C37" i="12"/>
  <c r="G37" i="12"/>
  <c r="D38" i="12"/>
  <c r="C41" i="12"/>
  <c r="G41" i="12"/>
  <c r="D42" i="12"/>
  <c r="C45" i="12"/>
  <c r="G45" i="12"/>
  <c r="D46" i="12"/>
  <c r="C49" i="12"/>
  <c r="G49" i="12"/>
  <c r="D50" i="12"/>
  <c r="C53" i="12"/>
  <c r="G53" i="12"/>
  <c r="D54" i="12"/>
  <c r="C57" i="12"/>
  <c r="G57" i="12"/>
  <c r="D58" i="12"/>
  <c r="L58" i="12"/>
  <c r="C61" i="12"/>
  <c r="G61" i="12"/>
  <c r="D62" i="12"/>
  <c r="L62" i="12"/>
  <c r="C65" i="12"/>
  <c r="G65" i="12"/>
  <c r="D66" i="12"/>
  <c r="L66" i="12"/>
  <c r="C69" i="12"/>
  <c r="G69" i="12"/>
  <c r="D70" i="12"/>
  <c r="L70" i="12"/>
  <c r="C73" i="12"/>
  <c r="G73" i="12"/>
  <c r="D74" i="12"/>
  <c r="L74" i="12"/>
  <c r="C77" i="12"/>
  <c r="G77" i="12"/>
  <c r="D78" i="12"/>
  <c r="L78" i="12"/>
  <c r="C81" i="12"/>
  <c r="G81" i="12"/>
  <c r="D82" i="12"/>
  <c r="L82" i="12"/>
  <c r="C85" i="12"/>
  <c r="G85" i="12"/>
  <c r="D86" i="12"/>
  <c r="L86" i="12"/>
  <c r="C89" i="12"/>
  <c r="G89" i="12"/>
  <c r="D90" i="12"/>
  <c r="L90" i="12"/>
  <c r="C93" i="12"/>
  <c r="G93" i="12"/>
  <c r="D94" i="12"/>
  <c r="L94" i="12"/>
  <c r="C97" i="12"/>
  <c r="G97" i="12"/>
  <c r="D98" i="12"/>
  <c r="L98" i="12"/>
  <c r="C101" i="12"/>
  <c r="G101" i="12"/>
  <c r="D102" i="12"/>
  <c r="L102" i="12"/>
  <c r="C105" i="12"/>
  <c r="G105" i="12"/>
  <c r="D106" i="12"/>
  <c r="L106" i="12"/>
  <c r="C109" i="12"/>
  <c r="G109" i="12"/>
  <c r="D110" i="12"/>
  <c r="L110" i="12"/>
  <c r="C113" i="12"/>
  <c r="G113" i="12"/>
  <c r="D114" i="12"/>
  <c r="L114" i="12"/>
  <c r="C117" i="12"/>
  <c r="G117" i="12"/>
  <c r="D118" i="12"/>
  <c r="L118" i="12"/>
  <c r="C121" i="12"/>
  <c r="G121" i="12"/>
  <c r="D122" i="12"/>
  <c r="L122" i="12"/>
  <c r="C125" i="12"/>
  <c r="G125" i="12"/>
  <c r="D126" i="12"/>
  <c r="L126" i="12"/>
  <c r="C129" i="12"/>
  <c r="G129" i="12"/>
  <c r="D130" i="12"/>
  <c r="C133" i="12"/>
  <c r="G133" i="12"/>
  <c r="D134" i="12"/>
  <c r="C137" i="12"/>
  <c r="G137" i="12"/>
  <c r="D138" i="12"/>
  <c r="C141" i="12"/>
  <c r="G141" i="12"/>
  <c r="D142" i="12"/>
  <c r="C145" i="12"/>
  <c r="G145" i="12"/>
  <c r="D146" i="12"/>
  <c r="C149" i="12"/>
  <c r="G149" i="12"/>
  <c r="D150" i="12"/>
  <c r="C153" i="12"/>
  <c r="G153" i="12"/>
  <c r="D154" i="12"/>
  <c r="C157" i="12"/>
  <c r="G157" i="12"/>
  <c r="D158" i="12"/>
  <c r="C161" i="12"/>
  <c r="G161" i="12"/>
  <c r="D162" i="12"/>
  <c r="C165" i="12"/>
  <c r="G165" i="12"/>
  <c r="N166" i="12"/>
  <c r="J166" i="12"/>
  <c r="K166" i="12"/>
  <c r="G168" i="12"/>
  <c r="J169" i="12"/>
  <c r="D173" i="12"/>
  <c r="D175" i="12"/>
  <c r="E176" i="12"/>
  <c r="C177" i="12"/>
  <c r="L177" i="12"/>
  <c r="G178" i="12"/>
  <c r="L178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G194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L209" i="12"/>
  <c r="G210" i="12"/>
  <c r="L210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G226" i="12"/>
  <c r="L226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2" i="12"/>
  <c r="L242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L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L263" i="12"/>
  <c r="E265" i="12"/>
  <c r="D265" i="12"/>
  <c r="L268" i="12"/>
  <c r="K268" i="12"/>
  <c r="M268" i="12"/>
  <c r="K271" i="12"/>
  <c r="N271" i="12"/>
  <c r="J271" i="12"/>
  <c r="M273" i="12"/>
  <c r="L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E281" i="12"/>
  <c r="D281" i="12"/>
  <c r="L284" i="12"/>
  <c r="K284" i="12"/>
  <c r="M284" i="12"/>
  <c r="K287" i="12"/>
  <c r="N287" i="12"/>
  <c r="J287" i="12"/>
  <c r="M289" i="12"/>
  <c r="J289" i="12"/>
  <c r="N290" i="12"/>
  <c r="J290" i="12"/>
  <c r="M290" i="12"/>
  <c r="K290" i="12"/>
  <c r="G291" i="12"/>
  <c r="D292" i="12"/>
  <c r="G292" i="12"/>
  <c r="C292" i="12"/>
  <c r="G293" i="12"/>
  <c r="K293" i="12"/>
  <c r="G294" i="12"/>
  <c r="L295" i="12"/>
  <c r="E297" i="12"/>
  <c r="D297" i="12"/>
  <c r="L300" i="12"/>
  <c r="K300" i="12"/>
  <c r="M300" i="12"/>
  <c r="K303" i="12"/>
  <c r="N303" i="12"/>
  <c r="J303" i="12"/>
  <c r="M305" i="12"/>
  <c r="L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L311" i="12"/>
  <c r="E313" i="12"/>
  <c r="D313" i="12"/>
  <c r="L316" i="12"/>
  <c r="K316" i="12"/>
  <c r="M316" i="12"/>
  <c r="K319" i="12"/>
  <c r="N319" i="12"/>
  <c r="J319" i="12"/>
  <c r="M321" i="12"/>
  <c r="L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L327" i="12"/>
  <c r="E329" i="12"/>
  <c r="D329" i="12"/>
  <c r="L332" i="12"/>
  <c r="K332" i="12"/>
  <c r="M332" i="12"/>
  <c r="K335" i="12"/>
  <c r="N335" i="12"/>
  <c r="J335" i="12"/>
  <c r="M337" i="12"/>
  <c r="L337" i="12"/>
  <c r="J337" i="12"/>
  <c r="N338" i="12"/>
  <c r="J338" i="12"/>
  <c r="M338" i="12"/>
  <c r="K338" i="12"/>
  <c r="G339" i="12"/>
  <c r="D340" i="12"/>
  <c r="G340" i="12"/>
  <c r="C340" i="12"/>
  <c r="G341" i="12"/>
  <c r="K341" i="12"/>
  <c r="G342" i="12"/>
  <c r="L343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L359" i="12"/>
  <c r="E361" i="12"/>
  <c r="D361" i="12"/>
  <c r="L364" i="12"/>
  <c r="K364" i="12"/>
  <c r="M364" i="12"/>
  <c r="K367" i="12"/>
  <c r="N367" i="12"/>
  <c r="J367" i="12"/>
  <c r="M369" i="12"/>
  <c r="L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L375" i="12"/>
  <c r="E377" i="12"/>
  <c r="D377" i="12"/>
  <c r="L380" i="12"/>
  <c r="K380" i="12"/>
  <c r="M380" i="12"/>
  <c r="K383" i="12"/>
  <c r="N383" i="12"/>
  <c r="J383" i="12"/>
  <c r="M385" i="12"/>
  <c r="L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L391" i="12"/>
  <c r="E393" i="12"/>
  <c r="D393" i="12"/>
  <c r="L396" i="12"/>
  <c r="K396" i="12"/>
  <c r="K399" i="12"/>
  <c r="N399" i="12"/>
  <c r="J399" i="12"/>
  <c r="L401" i="12"/>
  <c r="J401" i="12"/>
  <c r="N402" i="12"/>
  <c r="J402" i="12"/>
  <c r="M402" i="12"/>
  <c r="K402" i="12"/>
  <c r="G403" i="12"/>
  <c r="D404" i="12"/>
  <c r="G404" i="12"/>
  <c r="C404" i="12"/>
  <c r="G405" i="12"/>
  <c r="K405" i="12"/>
  <c r="G406" i="12"/>
  <c r="E409" i="12"/>
  <c r="D409" i="12"/>
  <c r="L412" i="12"/>
  <c r="K412" i="12"/>
  <c r="M412" i="12"/>
  <c r="K415" i="12"/>
  <c r="N415" i="12"/>
  <c r="J415" i="12"/>
  <c r="M417" i="12"/>
  <c r="L417" i="12"/>
  <c r="J417" i="12"/>
  <c r="N418" i="12"/>
  <c r="J418" i="12"/>
  <c r="M418" i="12"/>
  <c r="K418" i="12"/>
  <c r="G419" i="12"/>
  <c r="D420" i="12"/>
  <c r="G420" i="12"/>
  <c r="C420" i="12"/>
  <c r="G421" i="12"/>
  <c r="K421" i="12"/>
  <c r="G422" i="12"/>
  <c r="L423" i="12"/>
  <c r="E425" i="12"/>
  <c r="D425" i="12"/>
  <c r="L428" i="12"/>
  <c r="K428" i="12"/>
  <c r="M428" i="12"/>
  <c r="K431" i="12"/>
  <c r="N431" i="12"/>
  <c r="J431" i="12"/>
  <c r="M433" i="12"/>
  <c r="L433" i="12"/>
  <c r="J433" i="12"/>
  <c r="N434" i="12"/>
  <c r="J434" i="12"/>
  <c r="M434" i="12"/>
  <c r="K434" i="12"/>
  <c r="G435" i="12"/>
  <c r="D436" i="12"/>
  <c r="G436" i="12"/>
  <c r="C436" i="12"/>
  <c r="G437" i="12"/>
  <c r="K437" i="12"/>
  <c r="G438" i="12"/>
  <c r="L439" i="12"/>
  <c r="E441" i="12"/>
  <c r="D441" i="12"/>
  <c r="L444" i="12"/>
  <c r="K444" i="12"/>
  <c r="M444" i="12"/>
  <c r="K447" i="12"/>
  <c r="N447" i="12"/>
  <c r="J447" i="12"/>
  <c r="M449" i="12"/>
  <c r="L449" i="12"/>
  <c r="J449" i="12"/>
  <c r="N450" i="12"/>
  <c r="J450" i="12"/>
  <c r="M450" i="12"/>
  <c r="K450" i="12"/>
  <c r="G451" i="12"/>
  <c r="D452" i="12"/>
  <c r="G452" i="12"/>
  <c r="C452" i="12"/>
  <c r="G453" i="12"/>
  <c r="K453" i="12"/>
  <c r="G454" i="12"/>
  <c r="L455" i="12"/>
  <c r="E457" i="12"/>
  <c r="D457" i="12"/>
  <c r="L460" i="12"/>
  <c r="K460" i="12"/>
  <c r="M460" i="12"/>
  <c r="K466" i="12"/>
  <c r="G466" i="12"/>
  <c r="N466" i="12"/>
  <c r="J466" i="12"/>
  <c r="M466" i="12"/>
  <c r="L467" i="12"/>
  <c r="K467" i="12"/>
  <c r="N467" i="12"/>
  <c r="J467" i="12"/>
  <c r="E468" i="12"/>
  <c r="D468" i="12"/>
  <c r="G468" i="12"/>
  <c r="C468" i="12"/>
  <c r="G471" i="12"/>
  <c r="M472" i="12"/>
  <c r="L472" i="12"/>
  <c r="K472" i="12"/>
  <c r="N472" i="12"/>
  <c r="K482" i="12"/>
  <c r="G482" i="12"/>
  <c r="N482" i="12"/>
  <c r="J482" i="12"/>
  <c r="L483" i="12"/>
  <c r="K483" i="12"/>
  <c r="N483" i="12"/>
  <c r="J483" i="12"/>
  <c r="E484" i="12"/>
  <c r="D484" i="12"/>
  <c r="G484" i="12"/>
  <c r="C484" i="12"/>
  <c r="G487" i="12"/>
  <c r="K488" i="12"/>
  <c r="N488" i="12"/>
  <c r="K498" i="12"/>
  <c r="G498" i="12"/>
  <c r="N498" i="12"/>
  <c r="J498" i="12"/>
  <c r="M498" i="12"/>
  <c r="L499" i="12"/>
  <c r="K499" i="12"/>
  <c r="N499" i="12"/>
  <c r="J499" i="12"/>
  <c r="E500" i="12"/>
  <c r="D500" i="12"/>
  <c r="G500" i="12"/>
  <c r="C500" i="12"/>
  <c r="G503" i="12"/>
  <c r="M504" i="12"/>
  <c r="L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G519" i="12"/>
  <c r="M520" i="12"/>
  <c r="L520" i="12"/>
  <c r="K520" i="12"/>
  <c r="N520" i="12"/>
  <c r="K530" i="12"/>
  <c r="G530" i="12"/>
  <c r="N530" i="12"/>
  <c r="J530" i="12"/>
  <c r="M530" i="12"/>
  <c r="L531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L559" i="12"/>
  <c r="K559" i="12"/>
  <c r="N559" i="12"/>
  <c r="J559" i="12"/>
  <c r="M567" i="12"/>
  <c r="L567" i="12"/>
  <c r="K567" i="12"/>
  <c r="N567" i="12"/>
  <c r="J567" i="12"/>
  <c r="M575" i="12"/>
  <c r="L575" i="12"/>
  <c r="K575" i="12"/>
  <c r="N575" i="12"/>
  <c r="J575" i="12"/>
  <c r="M583" i="12"/>
  <c r="L583" i="12"/>
  <c r="K583" i="12"/>
  <c r="N583" i="12"/>
  <c r="J583" i="12"/>
  <c r="M591" i="12"/>
  <c r="L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L690" i="12"/>
  <c r="K706" i="12"/>
  <c r="J706" i="12"/>
  <c r="N706" i="12"/>
  <c r="M706" i="12"/>
  <c r="L706" i="12"/>
  <c r="K722" i="12"/>
  <c r="J722" i="12"/>
  <c r="N722" i="12"/>
  <c r="M722" i="12"/>
  <c r="L722" i="12"/>
  <c r="K738" i="12"/>
  <c r="J738" i="12"/>
  <c r="N738" i="12"/>
  <c r="M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M18" i="12"/>
  <c r="C20" i="12"/>
  <c r="E22" i="12"/>
  <c r="M22" i="12"/>
  <c r="C24" i="12"/>
  <c r="E26" i="12"/>
  <c r="M26" i="12"/>
  <c r="C28" i="12"/>
  <c r="E30" i="12"/>
  <c r="M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C60" i="12"/>
  <c r="E62" i="12"/>
  <c r="C64" i="12"/>
  <c r="E66" i="12"/>
  <c r="M66" i="12"/>
  <c r="C68" i="12"/>
  <c r="E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M134" i="12"/>
  <c r="C136" i="12"/>
  <c r="E138" i="12"/>
  <c r="M138" i="12"/>
  <c r="C140" i="12"/>
  <c r="E142" i="12"/>
  <c r="M142" i="12"/>
  <c r="C144" i="12"/>
  <c r="E146" i="12"/>
  <c r="M146" i="12"/>
  <c r="C148" i="12"/>
  <c r="E150" i="12"/>
  <c r="M150" i="12"/>
  <c r="C152" i="12"/>
  <c r="E154" i="12"/>
  <c r="M154" i="12"/>
  <c r="C156" i="12"/>
  <c r="E158" i="12"/>
  <c r="M158" i="12"/>
  <c r="C160" i="12"/>
  <c r="E162" i="12"/>
  <c r="M162" i="12"/>
  <c r="C164" i="12"/>
  <c r="G166" i="12"/>
  <c r="G167" i="12"/>
  <c r="C167" i="12"/>
  <c r="C168" i="12"/>
  <c r="G169" i="12"/>
  <c r="K169" i="12"/>
  <c r="N170" i="12"/>
  <c r="J170" i="12"/>
  <c r="K170" i="12"/>
  <c r="G172" i="12"/>
  <c r="J173" i="12"/>
  <c r="D177" i="12"/>
  <c r="N177" i="12"/>
  <c r="D179" i="12"/>
  <c r="E180" i="12"/>
  <c r="C181" i="12"/>
  <c r="L181" i="12"/>
  <c r="G182" i="12"/>
  <c r="L182" i="12"/>
  <c r="G183" i="12"/>
  <c r="C183" i="12"/>
  <c r="C184" i="12"/>
  <c r="G185" i="12"/>
  <c r="K185" i="12"/>
  <c r="N186" i="12"/>
  <c r="J186" i="12"/>
  <c r="K186" i="12"/>
  <c r="G188" i="12"/>
  <c r="J189" i="12"/>
  <c r="D193" i="12"/>
  <c r="N193" i="12"/>
  <c r="D195" i="12"/>
  <c r="E196" i="12"/>
  <c r="C197" i="12"/>
  <c r="G198" i="12"/>
  <c r="G199" i="12"/>
  <c r="C199" i="12"/>
  <c r="C200" i="12"/>
  <c r="G201" i="12"/>
  <c r="K201" i="12"/>
  <c r="N202" i="12"/>
  <c r="J202" i="12"/>
  <c r="K202" i="12"/>
  <c r="G204" i="12"/>
  <c r="J205" i="12"/>
  <c r="D209" i="12"/>
  <c r="N209" i="12"/>
  <c r="D211" i="12"/>
  <c r="E212" i="12"/>
  <c r="C213" i="12"/>
  <c r="L213" i="12"/>
  <c r="G214" i="12"/>
  <c r="L214" i="12"/>
  <c r="G215" i="12"/>
  <c r="C215" i="12"/>
  <c r="C216" i="12"/>
  <c r="G217" i="12"/>
  <c r="K217" i="12"/>
  <c r="N218" i="12"/>
  <c r="J218" i="12"/>
  <c r="K218" i="12"/>
  <c r="G220" i="12"/>
  <c r="J221" i="12"/>
  <c r="O221" i="12" s="1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N234" i="12"/>
  <c r="J234" i="12"/>
  <c r="K234" i="12"/>
  <c r="G236" i="12"/>
  <c r="J237" i="12"/>
  <c r="D241" i="12"/>
  <c r="N241" i="12"/>
  <c r="D243" i="12"/>
  <c r="E244" i="12"/>
  <c r="C245" i="12"/>
  <c r="L245" i="12"/>
  <c r="G246" i="12"/>
  <c r="L246" i="12"/>
  <c r="G247" i="12"/>
  <c r="C247" i="12"/>
  <c r="C248" i="12"/>
  <c r="G249" i="12"/>
  <c r="K249" i="12"/>
  <c r="N250" i="12"/>
  <c r="J250" i="12"/>
  <c r="K250" i="12"/>
  <c r="D252" i="12"/>
  <c r="G252" i="12"/>
  <c r="M253" i="12"/>
  <c r="L253" i="12"/>
  <c r="J253" i="12"/>
  <c r="N254" i="12"/>
  <c r="J254" i="12"/>
  <c r="M254" i="12"/>
  <c r="K254" i="12"/>
  <c r="G255" i="12"/>
  <c r="D256" i="12"/>
  <c r="G256" i="12"/>
  <c r="C256" i="12"/>
  <c r="K257" i="12"/>
  <c r="G258" i="12"/>
  <c r="L258" i="12"/>
  <c r="E260" i="12"/>
  <c r="E261" i="12"/>
  <c r="D261" i="12"/>
  <c r="C265" i="12"/>
  <c r="K267" i="12"/>
  <c r="N267" i="12"/>
  <c r="J267" i="12"/>
  <c r="N268" i="12"/>
  <c r="M269" i="12"/>
  <c r="L269" i="12"/>
  <c r="J269" i="12"/>
  <c r="N270" i="12"/>
  <c r="J270" i="12"/>
  <c r="M270" i="12"/>
  <c r="K270" i="12"/>
  <c r="G271" i="12"/>
  <c r="D272" i="12"/>
  <c r="G272" i="12"/>
  <c r="C272" i="12"/>
  <c r="K273" i="12"/>
  <c r="G274" i="12"/>
  <c r="E276" i="12"/>
  <c r="E277" i="12"/>
  <c r="D277" i="12"/>
  <c r="C281" i="12"/>
  <c r="K283" i="12"/>
  <c r="N283" i="12"/>
  <c r="J283" i="12"/>
  <c r="N284" i="12"/>
  <c r="M285" i="12"/>
  <c r="J285" i="12"/>
  <c r="N286" i="12"/>
  <c r="J286" i="12"/>
  <c r="M286" i="12"/>
  <c r="K286" i="12"/>
  <c r="G287" i="12"/>
  <c r="D288" i="12"/>
  <c r="G288" i="12"/>
  <c r="C288" i="12"/>
  <c r="K289" i="12"/>
  <c r="G290" i="12"/>
  <c r="E292" i="12"/>
  <c r="E293" i="12"/>
  <c r="D293" i="12"/>
  <c r="C297" i="12"/>
  <c r="K299" i="12"/>
  <c r="N299" i="12"/>
  <c r="J299" i="12"/>
  <c r="N300" i="12"/>
  <c r="M301" i="12"/>
  <c r="L301" i="12"/>
  <c r="J301" i="12"/>
  <c r="N302" i="12"/>
  <c r="J302" i="12"/>
  <c r="M302" i="12"/>
  <c r="K302" i="12"/>
  <c r="G303" i="12"/>
  <c r="D304" i="12"/>
  <c r="G304" i="12"/>
  <c r="C304" i="12"/>
  <c r="K305" i="12"/>
  <c r="G306" i="12"/>
  <c r="L306" i="12"/>
  <c r="E308" i="12"/>
  <c r="E309" i="12"/>
  <c r="D309" i="12"/>
  <c r="C313" i="12"/>
  <c r="K315" i="12"/>
  <c r="N315" i="12"/>
  <c r="J315" i="12"/>
  <c r="N316" i="12"/>
  <c r="M317" i="12"/>
  <c r="L317" i="12"/>
  <c r="J317" i="12"/>
  <c r="N318" i="12"/>
  <c r="J318" i="12"/>
  <c r="M318" i="12"/>
  <c r="K318" i="12"/>
  <c r="G319" i="12"/>
  <c r="D320" i="12"/>
  <c r="G320" i="12"/>
  <c r="C320" i="12"/>
  <c r="K321" i="12"/>
  <c r="G322" i="12"/>
  <c r="L322" i="12"/>
  <c r="E324" i="12"/>
  <c r="E325" i="12"/>
  <c r="D325" i="12"/>
  <c r="C329" i="12"/>
  <c r="K331" i="12"/>
  <c r="N331" i="12"/>
  <c r="J331" i="12"/>
  <c r="N332" i="12"/>
  <c r="M333" i="12"/>
  <c r="L333" i="12"/>
  <c r="J333" i="12"/>
  <c r="N334" i="12"/>
  <c r="J334" i="12"/>
  <c r="M334" i="12"/>
  <c r="K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N350" i="12"/>
  <c r="J350" i="12"/>
  <c r="M350" i="12"/>
  <c r="K350" i="12"/>
  <c r="G351" i="12"/>
  <c r="D352" i="12"/>
  <c r="G352" i="12"/>
  <c r="C352" i="12"/>
  <c r="K353" i="12"/>
  <c r="G354" i="12"/>
  <c r="L354" i="12"/>
  <c r="E356" i="12"/>
  <c r="E357" i="12"/>
  <c r="D357" i="12"/>
  <c r="C361" i="12"/>
  <c r="K363" i="12"/>
  <c r="N363" i="12"/>
  <c r="J363" i="12"/>
  <c r="N364" i="12"/>
  <c r="M365" i="12"/>
  <c r="L365" i="12"/>
  <c r="J365" i="12"/>
  <c r="N366" i="12"/>
  <c r="J366" i="12"/>
  <c r="M366" i="12"/>
  <c r="K366" i="12"/>
  <c r="G367" i="12"/>
  <c r="D368" i="12"/>
  <c r="G368" i="12"/>
  <c r="C368" i="12"/>
  <c r="K369" i="12"/>
  <c r="G370" i="12"/>
  <c r="L370" i="12"/>
  <c r="E372" i="12"/>
  <c r="E373" i="12"/>
  <c r="D373" i="12"/>
  <c r="C377" i="12"/>
  <c r="K379" i="12"/>
  <c r="N379" i="12"/>
  <c r="J379" i="12"/>
  <c r="N380" i="12"/>
  <c r="M381" i="12"/>
  <c r="L381" i="12"/>
  <c r="J381" i="12"/>
  <c r="N382" i="12"/>
  <c r="J382" i="12"/>
  <c r="M382" i="12"/>
  <c r="K382" i="12"/>
  <c r="G383" i="12"/>
  <c r="D384" i="12"/>
  <c r="G384" i="12"/>
  <c r="C384" i="12"/>
  <c r="K385" i="12"/>
  <c r="G386" i="12"/>
  <c r="L386" i="12"/>
  <c r="E388" i="12"/>
  <c r="E389" i="12"/>
  <c r="D389" i="12"/>
  <c r="C393" i="12"/>
  <c r="K395" i="12"/>
  <c r="N395" i="12"/>
  <c r="J395" i="12"/>
  <c r="N396" i="12"/>
  <c r="L397" i="12"/>
  <c r="J397" i="12"/>
  <c r="N398" i="12"/>
  <c r="J398" i="12"/>
  <c r="K398" i="12"/>
  <c r="G399" i="12"/>
  <c r="D400" i="12"/>
  <c r="G400" i="12"/>
  <c r="C400" i="12"/>
  <c r="K401" i="12"/>
  <c r="G402" i="12"/>
  <c r="E404" i="12"/>
  <c r="E405" i="12"/>
  <c r="D405" i="12"/>
  <c r="C409" i="12"/>
  <c r="K411" i="12"/>
  <c r="N411" i="12"/>
  <c r="J411" i="12"/>
  <c r="N412" i="12"/>
  <c r="M413" i="12"/>
  <c r="L413" i="12"/>
  <c r="J413" i="12"/>
  <c r="N414" i="12"/>
  <c r="J414" i="12"/>
  <c r="M414" i="12"/>
  <c r="K414" i="12"/>
  <c r="G415" i="12"/>
  <c r="D416" i="12"/>
  <c r="G416" i="12"/>
  <c r="C416" i="12"/>
  <c r="K417" i="12"/>
  <c r="G418" i="12"/>
  <c r="L418" i="12"/>
  <c r="E420" i="12"/>
  <c r="E421" i="12"/>
  <c r="D421" i="12"/>
  <c r="C425" i="12"/>
  <c r="K427" i="12"/>
  <c r="N427" i="12"/>
  <c r="J427" i="12"/>
  <c r="N428" i="12"/>
  <c r="M429" i="12"/>
  <c r="L429" i="12"/>
  <c r="J429" i="12"/>
  <c r="N430" i="12"/>
  <c r="J430" i="12"/>
  <c r="M430" i="12"/>
  <c r="K430" i="12"/>
  <c r="G431" i="12"/>
  <c r="D432" i="12"/>
  <c r="G432" i="12"/>
  <c r="C432" i="12"/>
  <c r="K433" i="12"/>
  <c r="G434" i="12"/>
  <c r="E436" i="12"/>
  <c r="E437" i="12"/>
  <c r="D437" i="12"/>
  <c r="C441" i="12"/>
  <c r="K443" i="12"/>
  <c r="N443" i="12"/>
  <c r="J443" i="12"/>
  <c r="N444" i="12"/>
  <c r="M445" i="12"/>
  <c r="L445" i="12"/>
  <c r="J445" i="12"/>
  <c r="N446" i="12"/>
  <c r="J446" i="12"/>
  <c r="M446" i="12"/>
  <c r="K446" i="12"/>
  <c r="G447" i="12"/>
  <c r="D448" i="12"/>
  <c r="G448" i="12"/>
  <c r="C448" i="12"/>
  <c r="K449" i="12"/>
  <c r="G450" i="12"/>
  <c r="L450" i="12"/>
  <c r="E452" i="12"/>
  <c r="E453" i="12"/>
  <c r="D453" i="12"/>
  <c r="C457" i="12"/>
  <c r="K459" i="12"/>
  <c r="N459" i="12"/>
  <c r="J459" i="12"/>
  <c r="N460" i="12"/>
  <c r="M461" i="12"/>
  <c r="L461" i="12"/>
  <c r="J461" i="12"/>
  <c r="K462" i="12"/>
  <c r="G462" i="12"/>
  <c r="N462" i="12"/>
  <c r="J462" i="12"/>
  <c r="M462" i="12"/>
  <c r="L463" i="12"/>
  <c r="K463" i="12"/>
  <c r="N463" i="12"/>
  <c r="J463" i="12"/>
  <c r="E464" i="12"/>
  <c r="D464" i="12"/>
  <c r="G464" i="12"/>
  <c r="C464" i="12"/>
  <c r="G467" i="12"/>
  <c r="M468" i="12"/>
  <c r="L468" i="12"/>
  <c r="K468" i="12"/>
  <c r="N468" i="12"/>
  <c r="K478" i="12"/>
  <c r="G478" i="12"/>
  <c r="N478" i="12"/>
  <c r="J478" i="12"/>
  <c r="M478" i="12"/>
  <c r="L479" i="12"/>
  <c r="K479" i="12"/>
  <c r="N479" i="12"/>
  <c r="J479" i="12"/>
  <c r="E480" i="12"/>
  <c r="D480" i="12"/>
  <c r="G480" i="12"/>
  <c r="C480" i="12"/>
  <c r="G483" i="12"/>
  <c r="K484" i="12"/>
  <c r="N484" i="12"/>
  <c r="K494" i="12"/>
  <c r="G494" i="12"/>
  <c r="N494" i="12"/>
  <c r="J494" i="12"/>
  <c r="M494" i="12"/>
  <c r="K495" i="12"/>
  <c r="N495" i="12"/>
  <c r="J495" i="12"/>
  <c r="E496" i="12"/>
  <c r="D496" i="12"/>
  <c r="G496" i="12"/>
  <c r="C496" i="12"/>
  <c r="G499" i="12"/>
  <c r="M500" i="12"/>
  <c r="L500" i="12"/>
  <c r="K500" i="12"/>
  <c r="N500" i="12"/>
  <c r="K510" i="12"/>
  <c r="G510" i="12"/>
  <c r="N510" i="12"/>
  <c r="J510" i="12"/>
  <c r="M510" i="12"/>
  <c r="L511" i="12"/>
  <c r="K511" i="12"/>
  <c r="N511" i="12"/>
  <c r="J511" i="12"/>
  <c r="E512" i="12"/>
  <c r="D512" i="12"/>
  <c r="G512" i="12"/>
  <c r="C512" i="12"/>
  <c r="G515" i="12"/>
  <c r="M516" i="12"/>
  <c r="L516" i="12"/>
  <c r="K516" i="12"/>
  <c r="N516" i="12"/>
  <c r="K526" i="12"/>
  <c r="G526" i="12"/>
  <c r="N526" i="12"/>
  <c r="J526" i="12"/>
  <c r="M526" i="12"/>
  <c r="L527" i="12"/>
  <c r="K527" i="12"/>
  <c r="N527" i="12"/>
  <c r="J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L548" i="12"/>
  <c r="K548" i="12"/>
  <c r="N548" i="12"/>
  <c r="L558" i="12"/>
  <c r="K558" i="12"/>
  <c r="G558" i="12"/>
  <c r="N558" i="12"/>
  <c r="J558" i="12"/>
  <c r="M558" i="12"/>
  <c r="G559" i="12"/>
  <c r="L566" i="12"/>
  <c r="K566" i="12"/>
  <c r="G566" i="12"/>
  <c r="N566" i="12"/>
  <c r="J566" i="12"/>
  <c r="M566" i="12"/>
  <c r="G567" i="12"/>
  <c r="L574" i="12"/>
  <c r="K574" i="12"/>
  <c r="G574" i="12"/>
  <c r="N574" i="12"/>
  <c r="J574" i="12"/>
  <c r="M574" i="12"/>
  <c r="G575" i="12"/>
  <c r="L582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L686" i="12"/>
  <c r="J686" i="12"/>
  <c r="N686" i="12"/>
  <c r="M686" i="12"/>
  <c r="K702" i="12"/>
  <c r="L702" i="12"/>
  <c r="J702" i="12"/>
  <c r="N702" i="12"/>
  <c r="M702" i="12"/>
  <c r="K718" i="12"/>
  <c r="L718" i="12"/>
  <c r="J718" i="12"/>
  <c r="N718" i="12"/>
  <c r="M718" i="12"/>
  <c r="K734" i="12"/>
  <c r="L734" i="12"/>
  <c r="J734" i="12"/>
  <c r="N734" i="12"/>
  <c r="M734" i="12"/>
  <c r="K750" i="12"/>
  <c r="L750" i="12"/>
  <c r="J750" i="12"/>
  <c r="N750" i="12"/>
  <c r="M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N174" i="12"/>
  <c r="J174" i="12"/>
  <c r="K174" i="12"/>
  <c r="G176" i="12"/>
  <c r="J177" i="12"/>
  <c r="G187" i="12"/>
  <c r="C187" i="12"/>
  <c r="G189" i="12"/>
  <c r="N190" i="12"/>
  <c r="J190" i="12"/>
  <c r="K190" i="12"/>
  <c r="G192" i="12"/>
  <c r="J193" i="12"/>
  <c r="G203" i="12"/>
  <c r="C203" i="12"/>
  <c r="G205" i="12"/>
  <c r="N206" i="12"/>
  <c r="J206" i="12"/>
  <c r="K206" i="12"/>
  <c r="G208" i="12"/>
  <c r="J209" i="12"/>
  <c r="G219" i="12"/>
  <c r="C219" i="12"/>
  <c r="G221" i="12"/>
  <c r="N222" i="12"/>
  <c r="J222" i="12"/>
  <c r="K222" i="12"/>
  <c r="G224" i="12"/>
  <c r="J225" i="12"/>
  <c r="G235" i="12"/>
  <c r="C235" i="12"/>
  <c r="G237" i="12"/>
  <c r="N238" i="12"/>
  <c r="J238" i="12"/>
  <c r="K238" i="12"/>
  <c r="G240" i="12"/>
  <c r="J241" i="12"/>
  <c r="G251" i="12"/>
  <c r="C251" i="12"/>
  <c r="E257" i="12"/>
  <c r="D257" i="12"/>
  <c r="L260" i="12"/>
  <c r="K260" i="12"/>
  <c r="M260" i="12"/>
  <c r="K263" i="12"/>
  <c r="N263" i="12"/>
  <c r="J263" i="12"/>
  <c r="M265" i="12"/>
  <c r="L265" i="12"/>
  <c r="J265" i="12"/>
  <c r="N266" i="12"/>
  <c r="J266" i="12"/>
  <c r="M266" i="12"/>
  <c r="K266" i="12"/>
  <c r="D268" i="12"/>
  <c r="G268" i="12"/>
  <c r="C268" i="12"/>
  <c r="E273" i="12"/>
  <c r="D273" i="12"/>
  <c r="K276" i="12"/>
  <c r="M276" i="12"/>
  <c r="K279" i="12"/>
  <c r="N279" i="12"/>
  <c r="J279" i="12"/>
  <c r="M281" i="12"/>
  <c r="L281" i="12"/>
  <c r="J281" i="12"/>
  <c r="N282" i="12"/>
  <c r="J282" i="12"/>
  <c r="M282" i="12"/>
  <c r="K282" i="12"/>
  <c r="D284" i="12"/>
  <c r="G284" i="12"/>
  <c r="C284" i="12"/>
  <c r="E289" i="12"/>
  <c r="D289" i="12"/>
  <c r="K292" i="12"/>
  <c r="M292" i="12"/>
  <c r="K295" i="12"/>
  <c r="N295" i="12"/>
  <c r="J295" i="12"/>
  <c r="M297" i="12"/>
  <c r="J297" i="12"/>
  <c r="N298" i="12"/>
  <c r="J298" i="12"/>
  <c r="M298" i="12"/>
  <c r="K298" i="12"/>
  <c r="D300" i="12"/>
  <c r="G300" i="12"/>
  <c r="C300" i="12"/>
  <c r="E305" i="12"/>
  <c r="D305" i="12"/>
  <c r="L308" i="12"/>
  <c r="K308" i="12"/>
  <c r="M308" i="12"/>
  <c r="K311" i="12"/>
  <c r="N311" i="12"/>
  <c r="J311" i="12"/>
  <c r="M313" i="12"/>
  <c r="L313" i="12"/>
  <c r="J313" i="12"/>
  <c r="N314" i="12"/>
  <c r="J314" i="12"/>
  <c r="M314" i="12"/>
  <c r="K314" i="12"/>
  <c r="D316" i="12"/>
  <c r="G316" i="12"/>
  <c r="C316" i="12"/>
  <c r="E321" i="12"/>
  <c r="D321" i="12"/>
  <c r="L324" i="12"/>
  <c r="K324" i="12"/>
  <c r="M324" i="12"/>
  <c r="K327" i="12"/>
  <c r="N327" i="12"/>
  <c r="J327" i="12"/>
  <c r="M329" i="12"/>
  <c r="L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K343" i="12"/>
  <c r="N343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L356" i="12"/>
  <c r="K356" i="12"/>
  <c r="M356" i="12"/>
  <c r="K359" i="12"/>
  <c r="N359" i="12"/>
  <c r="J359" i="12"/>
  <c r="M361" i="12"/>
  <c r="L361" i="12"/>
  <c r="J361" i="12"/>
  <c r="N362" i="12"/>
  <c r="J362" i="12"/>
  <c r="M362" i="12"/>
  <c r="K362" i="12"/>
  <c r="D364" i="12"/>
  <c r="G364" i="12"/>
  <c r="C364" i="12"/>
  <c r="E369" i="12"/>
  <c r="D369" i="12"/>
  <c r="L372" i="12"/>
  <c r="K372" i="12"/>
  <c r="M372" i="12"/>
  <c r="K375" i="12"/>
  <c r="N375" i="12"/>
  <c r="J375" i="12"/>
  <c r="M377" i="12"/>
  <c r="L377" i="12"/>
  <c r="J377" i="12"/>
  <c r="N378" i="12"/>
  <c r="J378" i="12"/>
  <c r="M378" i="12"/>
  <c r="K378" i="12"/>
  <c r="D380" i="12"/>
  <c r="G380" i="12"/>
  <c r="C380" i="12"/>
  <c r="E385" i="12"/>
  <c r="D385" i="12"/>
  <c r="L388" i="12"/>
  <c r="K388" i="12"/>
  <c r="M388" i="12"/>
  <c r="K391" i="12"/>
  <c r="N391" i="12"/>
  <c r="J391" i="12"/>
  <c r="M393" i="12"/>
  <c r="L393" i="12"/>
  <c r="J393" i="12"/>
  <c r="N394" i="12"/>
  <c r="J394" i="12"/>
  <c r="K394" i="12"/>
  <c r="D396" i="12"/>
  <c r="G396" i="12"/>
  <c r="C396" i="12"/>
  <c r="E401" i="12"/>
  <c r="D401" i="12"/>
  <c r="K404" i="12"/>
  <c r="M404" i="12"/>
  <c r="K407" i="12"/>
  <c r="N407" i="12"/>
  <c r="J407" i="12"/>
  <c r="M409" i="12"/>
  <c r="L409" i="12"/>
  <c r="J409" i="12"/>
  <c r="N410" i="12"/>
  <c r="J410" i="12"/>
  <c r="M410" i="12"/>
  <c r="K410" i="12"/>
  <c r="D412" i="12"/>
  <c r="G412" i="12"/>
  <c r="C412" i="12"/>
  <c r="E417" i="12"/>
  <c r="D417" i="12"/>
  <c r="L420" i="12"/>
  <c r="K420" i="12"/>
  <c r="M420" i="12"/>
  <c r="K423" i="12"/>
  <c r="N423" i="12"/>
  <c r="J423" i="12"/>
  <c r="M425" i="12"/>
  <c r="L425" i="12"/>
  <c r="J425" i="12"/>
  <c r="N426" i="12"/>
  <c r="J426" i="12"/>
  <c r="M426" i="12"/>
  <c r="K426" i="12"/>
  <c r="D428" i="12"/>
  <c r="G428" i="12"/>
  <c r="C428" i="12"/>
  <c r="E433" i="12"/>
  <c r="D433" i="12"/>
  <c r="K436" i="12"/>
  <c r="M436" i="12"/>
  <c r="K439" i="12"/>
  <c r="N439" i="12"/>
  <c r="J439" i="12"/>
  <c r="M441" i="12"/>
  <c r="L441" i="12"/>
  <c r="J441" i="12"/>
  <c r="N442" i="12"/>
  <c r="J442" i="12"/>
  <c r="M442" i="12"/>
  <c r="K442" i="12"/>
  <c r="D444" i="12"/>
  <c r="G444" i="12"/>
  <c r="C444" i="12"/>
  <c r="E449" i="12"/>
  <c r="D449" i="12"/>
  <c r="L452" i="12"/>
  <c r="K452" i="12"/>
  <c r="M452" i="12"/>
  <c r="K455" i="12"/>
  <c r="N455" i="12"/>
  <c r="J455" i="12"/>
  <c r="M457" i="12"/>
  <c r="L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L475" i="12"/>
  <c r="K475" i="12"/>
  <c r="N475" i="12"/>
  <c r="J475" i="12"/>
  <c r="E476" i="12"/>
  <c r="D476" i="12"/>
  <c r="G476" i="12"/>
  <c r="C476" i="12"/>
  <c r="M480" i="12"/>
  <c r="L480" i="12"/>
  <c r="K480" i="12"/>
  <c r="N480" i="12"/>
  <c r="K490" i="12"/>
  <c r="G490" i="12"/>
  <c r="N490" i="12"/>
  <c r="J490" i="12"/>
  <c r="M490" i="12"/>
  <c r="L491" i="12"/>
  <c r="K491" i="12"/>
  <c r="N491" i="12"/>
  <c r="J491" i="12"/>
  <c r="E492" i="12"/>
  <c r="D492" i="12"/>
  <c r="G492" i="12"/>
  <c r="C492" i="12"/>
  <c r="M496" i="12"/>
  <c r="L496" i="12"/>
  <c r="K496" i="12"/>
  <c r="N496" i="12"/>
  <c r="K506" i="12"/>
  <c r="G506" i="12"/>
  <c r="N506" i="12"/>
  <c r="J506" i="12"/>
  <c r="M506" i="12"/>
  <c r="L507" i="12"/>
  <c r="K507" i="12"/>
  <c r="N507" i="12"/>
  <c r="J507" i="12"/>
  <c r="E508" i="12"/>
  <c r="D508" i="12"/>
  <c r="G508" i="12"/>
  <c r="C508" i="12"/>
  <c r="M512" i="12"/>
  <c r="L512" i="12"/>
  <c r="K512" i="12"/>
  <c r="N512" i="12"/>
  <c r="K522" i="12"/>
  <c r="G522" i="12"/>
  <c r="N522" i="12"/>
  <c r="J522" i="12"/>
  <c r="M522" i="12"/>
  <c r="L523" i="12"/>
  <c r="K523" i="12"/>
  <c r="N523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L544" i="12"/>
  <c r="K544" i="12"/>
  <c r="N544" i="12"/>
  <c r="M555" i="12"/>
  <c r="L555" i="12"/>
  <c r="K555" i="12"/>
  <c r="N555" i="12"/>
  <c r="J555" i="12"/>
  <c r="M563" i="12"/>
  <c r="L563" i="12"/>
  <c r="K563" i="12"/>
  <c r="N563" i="12"/>
  <c r="J563" i="12"/>
  <c r="M571" i="12"/>
  <c r="L571" i="12"/>
  <c r="K571" i="12"/>
  <c r="N571" i="12"/>
  <c r="J571" i="12"/>
  <c r="M579" i="12"/>
  <c r="L579" i="12"/>
  <c r="K579" i="12"/>
  <c r="N579" i="12"/>
  <c r="J579" i="12"/>
  <c r="M587" i="12"/>
  <c r="L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L687" i="12"/>
  <c r="K687" i="12"/>
  <c r="J687" i="12"/>
  <c r="N687" i="12"/>
  <c r="M687" i="12"/>
  <c r="L691" i="12"/>
  <c r="J691" i="12"/>
  <c r="N691" i="12"/>
  <c r="M691" i="12"/>
  <c r="K691" i="12"/>
  <c r="K694" i="12"/>
  <c r="N694" i="12"/>
  <c r="M694" i="12"/>
  <c r="L694" i="12"/>
  <c r="J694" i="12"/>
  <c r="L703" i="12"/>
  <c r="K703" i="12"/>
  <c r="J703" i="12"/>
  <c r="N703" i="12"/>
  <c r="M703" i="12"/>
  <c r="L707" i="12"/>
  <c r="J707" i="12"/>
  <c r="N707" i="12"/>
  <c r="M707" i="12"/>
  <c r="K707" i="12"/>
  <c r="K710" i="12"/>
  <c r="N710" i="12"/>
  <c r="M710" i="12"/>
  <c r="L710" i="12"/>
  <c r="J710" i="12"/>
  <c r="L719" i="12"/>
  <c r="K719" i="12"/>
  <c r="J719" i="12"/>
  <c r="N719" i="12"/>
  <c r="M719" i="12"/>
  <c r="L723" i="12"/>
  <c r="J723" i="12"/>
  <c r="N723" i="12"/>
  <c r="M723" i="12"/>
  <c r="K723" i="12"/>
  <c r="K726" i="12"/>
  <c r="N726" i="12"/>
  <c r="M726" i="12"/>
  <c r="L726" i="12"/>
  <c r="J726" i="12"/>
  <c r="L735" i="12"/>
  <c r="K735" i="12"/>
  <c r="J735" i="12"/>
  <c r="N735" i="12"/>
  <c r="M735" i="12"/>
  <c r="L739" i="12"/>
  <c r="J739" i="12"/>
  <c r="N739" i="12"/>
  <c r="M739" i="12"/>
  <c r="K739" i="12"/>
  <c r="K742" i="12"/>
  <c r="N742" i="12"/>
  <c r="M742" i="12"/>
  <c r="L742" i="12"/>
  <c r="J742" i="12"/>
  <c r="L751" i="12"/>
  <c r="K751" i="12"/>
  <c r="J751" i="12"/>
  <c r="N751" i="12"/>
  <c r="M751" i="12"/>
  <c r="L755" i="12"/>
  <c r="J755" i="12"/>
  <c r="N755" i="12"/>
  <c r="M755" i="12"/>
  <c r="K755" i="12"/>
  <c r="K758" i="12"/>
  <c r="N758" i="12"/>
  <c r="M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L174" i="12"/>
  <c r="G175" i="12"/>
  <c r="C175" i="12"/>
  <c r="C176" i="12"/>
  <c r="G177" i="12"/>
  <c r="K177" i="12"/>
  <c r="N178" i="12"/>
  <c r="J178" i="12"/>
  <c r="K178" i="12"/>
  <c r="G180" i="12"/>
  <c r="J181" i="12"/>
  <c r="D187" i="12"/>
  <c r="C189" i="12"/>
  <c r="G190" i="12"/>
  <c r="G191" i="12"/>
  <c r="C191" i="12"/>
  <c r="C192" i="12"/>
  <c r="G193" i="12"/>
  <c r="K193" i="12"/>
  <c r="N194" i="12"/>
  <c r="J194" i="12"/>
  <c r="K194" i="12"/>
  <c r="G196" i="12"/>
  <c r="J197" i="12"/>
  <c r="D203" i="12"/>
  <c r="C205" i="12"/>
  <c r="G206" i="12"/>
  <c r="L206" i="12"/>
  <c r="G207" i="12"/>
  <c r="C207" i="12"/>
  <c r="C208" i="12"/>
  <c r="G209" i="12"/>
  <c r="K209" i="12"/>
  <c r="N210" i="12"/>
  <c r="J210" i="12"/>
  <c r="K210" i="12"/>
  <c r="G212" i="12"/>
  <c r="J213" i="12"/>
  <c r="D219" i="12"/>
  <c r="C221" i="12"/>
  <c r="G222" i="12"/>
  <c r="L222" i="12"/>
  <c r="G223" i="12"/>
  <c r="C223" i="12"/>
  <c r="C224" i="12"/>
  <c r="G225" i="12"/>
  <c r="K225" i="12"/>
  <c r="N226" i="12"/>
  <c r="J226" i="12"/>
  <c r="K226" i="12"/>
  <c r="G228" i="12"/>
  <c r="J229" i="12"/>
  <c r="D235" i="12"/>
  <c r="C237" i="12"/>
  <c r="G238" i="12"/>
  <c r="L238" i="12"/>
  <c r="G239" i="12"/>
  <c r="C239" i="12"/>
  <c r="C240" i="12"/>
  <c r="G241" i="12"/>
  <c r="K241" i="12"/>
  <c r="N242" i="12"/>
  <c r="J242" i="12"/>
  <c r="K242" i="12"/>
  <c r="G244" i="12"/>
  <c r="J245" i="12"/>
  <c r="D251" i="12"/>
  <c r="E253" i="12"/>
  <c r="D253" i="12"/>
  <c r="L256" i="12"/>
  <c r="K256" i="12"/>
  <c r="M256" i="12"/>
  <c r="C257" i="12"/>
  <c r="K259" i="12"/>
  <c r="N259" i="12"/>
  <c r="J259" i="12"/>
  <c r="N260" i="12"/>
  <c r="M261" i="12"/>
  <c r="L261" i="12"/>
  <c r="J261" i="12"/>
  <c r="N262" i="12"/>
  <c r="J262" i="12"/>
  <c r="M262" i="12"/>
  <c r="K262" i="12"/>
  <c r="G263" i="12"/>
  <c r="D264" i="12"/>
  <c r="G264" i="12"/>
  <c r="C264" i="12"/>
  <c r="G265" i="12"/>
  <c r="K265" i="12"/>
  <c r="G266" i="12"/>
  <c r="L266" i="12"/>
  <c r="E268" i="12"/>
  <c r="E269" i="12"/>
  <c r="D269" i="12"/>
  <c r="L272" i="12"/>
  <c r="K272" i="12"/>
  <c r="M272" i="12"/>
  <c r="C273" i="12"/>
  <c r="K275" i="12"/>
  <c r="N275" i="12"/>
  <c r="J275" i="12"/>
  <c r="N276" i="12"/>
  <c r="M277" i="12"/>
  <c r="L277" i="12"/>
  <c r="J277" i="12"/>
  <c r="N278" i="12"/>
  <c r="J278" i="12"/>
  <c r="M278" i="12"/>
  <c r="K278" i="12"/>
  <c r="G279" i="12"/>
  <c r="D280" i="12"/>
  <c r="G280" i="12"/>
  <c r="C280" i="12"/>
  <c r="G281" i="12"/>
  <c r="K281" i="12"/>
  <c r="G282" i="12"/>
  <c r="E284" i="12"/>
  <c r="E285" i="12"/>
  <c r="D285" i="12"/>
  <c r="K288" i="12"/>
  <c r="M288" i="12"/>
  <c r="C289" i="12"/>
  <c r="K291" i="12"/>
  <c r="N291" i="12"/>
  <c r="J291" i="12"/>
  <c r="N292" i="12"/>
  <c r="M293" i="12"/>
  <c r="J293" i="12"/>
  <c r="N294" i="12"/>
  <c r="J294" i="12"/>
  <c r="M294" i="12"/>
  <c r="K294" i="12"/>
  <c r="G295" i="12"/>
  <c r="D296" i="12"/>
  <c r="G296" i="12"/>
  <c r="C296" i="12"/>
  <c r="G297" i="12"/>
  <c r="K297" i="12"/>
  <c r="G298" i="12"/>
  <c r="L298" i="12"/>
  <c r="E300" i="12"/>
  <c r="E301" i="12"/>
  <c r="D301" i="12"/>
  <c r="L304" i="12"/>
  <c r="K304" i="12"/>
  <c r="M304" i="12"/>
  <c r="C305" i="12"/>
  <c r="K307" i="12"/>
  <c r="N307" i="12"/>
  <c r="J307" i="12"/>
  <c r="N308" i="12"/>
  <c r="M309" i="12"/>
  <c r="L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L314" i="12"/>
  <c r="E316" i="12"/>
  <c r="E317" i="12"/>
  <c r="D317" i="12"/>
  <c r="L320" i="12"/>
  <c r="K320" i="12"/>
  <c r="M320" i="12"/>
  <c r="C321" i="12"/>
  <c r="K323" i="12"/>
  <c r="N323" i="12"/>
  <c r="J323" i="12"/>
  <c r="N324" i="12"/>
  <c r="M325" i="12"/>
  <c r="L325" i="12"/>
  <c r="J325" i="12"/>
  <c r="N326" i="12"/>
  <c r="J326" i="12"/>
  <c r="M326" i="12"/>
  <c r="K326" i="12"/>
  <c r="G327" i="12"/>
  <c r="D328" i="12"/>
  <c r="G328" i="12"/>
  <c r="C328" i="12"/>
  <c r="G329" i="12"/>
  <c r="K329" i="12"/>
  <c r="G330" i="12"/>
  <c r="L330" i="12"/>
  <c r="E332" i="12"/>
  <c r="E333" i="12"/>
  <c r="D333" i="12"/>
  <c r="L336" i="12"/>
  <c r="K336" i="12"/>
  <c r="M336" i="12"/>
  <c r="C337" i="12"/>
  <c r="K339" i="12"/>
  <c r="N339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L357" i="12"/>
  <c r="J357" i="12"/>
  <c r="N358" i="12"/>
  <c r="J358" i="12"/>
  <c r="M358" i="12"/>
  <c r="K358" i="12"/>
  <c r="G359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L373" i="12"/>
  <c r="J373" i="12"/>
  <c r="N374" i="12"/>
  <c r="J374" i="12"/>
  <c r="M374" i="12"/>
  <c r="K374" i="12"/>
  <c r="G375" i="12"/>
  <c r="D376" i="12"/>
  <c r="G376" i="12"/>
  <c r="C376" i="12"/>
  <c r="G377" i="12"/>
  <c r="K377" i="12"/>
  <c r="G378" i="12"/>
  <c r="L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L389" i="12"/>
  <c r="J389" i="12"/>
  <c r="N390" i="12"/>
  <c r="J390" i="12"/>
  <c r="M390" i="12"/>
  <c r="K390" i="12"/>
  <c r="G391" i="12"/>
  <c r="D392" i="12"/>
  <c r="G392" i="12"/>
  <c r="C392" i="12"/>
  <c r="G393" i="12"/>
  <c r="K393" i="12"/>
  <c r="G394" i="12"/>
  <c r="L394" i="12"/>
  <c r="E396" i="12"/>
  <c r="E397" i="12"/>
  <c r="D397" i="12"/>
  <c r="L400" i="12"/>
  <c r="K400" i="12"/>
  <c r="C401" i="12"/>
  <c r="K403" i="12"/>
  <c r="N403" i="12"/>
  <c r="J403" i="12"/>
  <c r="N404" i="12"/>
  <c r="M405" i="12"/>
  <c r="L405" i="12"/>
  <c r="J405" i="12"/>
  <c r="N406" i="12"/>
  <c r="J406" i="12"/>
  <c r="M406" i="12"/>
  <c r="K406" i="12"/>
  <c r="G407" i="12"/>
  <c r="D408" i="12"/>
  <c r="G408" i="12"/>
  <c r="C408" i="12"/>
  <c r="G409" i="12"/>
  <c r="K409" i="12"/>
  <c r="G410" i="12"/>
  <c r="L410" i="12"/>
  <c r="E412" i="12"/>
  <c r="E413" i="12"/>
  <c r="D413" i="12"/>
  <c r="L416" i="12"/>
  <c r="K416" i="12"/>
  <c r="M416" i="12"/>
  <c r="C417" i="12"/>
  <c r="K419" i="12"/>
  <c r="N419" i="12"/>
  <c r="J419" i="12"/>
  <c r="N420" i="12"/>
  <c r="M421" i="12"/>
  <c r="L421" i="12"/>
  <c r="J421" i="12"/>
  <c r="N422" i="12"/>
  <c r="J422" i="12"/>
  <c r="M422" i="12"/>
  <c r="K422" i="12"/>
  <c r="G423" i="12"/>
  <c r="D424" i="12"/>
  <c r="G424" i="12"/>
  <c r="C424" i="12"/>
  <c r="G425" i="12"/>
  <c r="K425" i="12"/>
  <c r="G426" i="12"/>
  <c r="L426" i="12"/>
  <c r="E428" i="12"/>
  <c r="E429" i="12"/>
  <c r="D429" i="12"/>
  <c r="L432" i="12"/>
  <c r="K432" i="12"/>
  <c r="M432" i="12"/>
  <c r="C433" i="12"/>
  <c r="K435" i="12"/>
  <c r="N435" i="12"/>
  <c r="J435" i="12"/>
  <c r="N436" i="12"/>
  <c r="M437" i="12"/>
  <c r="L437" i="12"/>
  <c r="J437" i="12"/>
  <c r="N438" i="12"/>
  <c r="J438" i="12"/>
  <c r="M438" i="12"/>
  <c r="K438" i="12"/>
  <c r="G439" i="12"/>
  <c r="D440" i="12"/>
  <c r="G440" i="12"/>
  <c r="C440" i="12"/>
  <c r="G441" i="12"/>
  <c r="K441" i="12"/>
  <c r="G442" i="12"/>
  <c r="L442" i="12"/>
  <c r="E444" i="12"/>
  <c r="E445" i="12"/>
  <c r="D445" i="12"/>
  <c r="L448" i="12"/>
  <c r="K448" i="12"/>
  <c r="M448" i="12"/>
  <c r="C449" i="12"/>
  <c r="K451" i="12"/>
  <c r="N451" i="12"/>
  <c r="J451" i="12"/>
  <c r="N452" i="12"/>
  <c r="M453" i="12"/>
  <c r="L453" i="12"/>
  <c r="J453" i="12"/>
  <c r="N454" i="12"/>
  <c r="J454" i="12"/>
  <c r="M454" i="12"/>
  <c r="K454" i="12"/>
  <c r="G455" i="12"/>
  <c r="D456" i="12"/>
  <c r="G456" i="12"/>
  <c r="C456" i="12"/>
  <c r="G457" i="12"/>
  <c r="K457" i="12"/>
  <c r="G458" i="12"/>
  <c r="L458" i="12"/>
  <c r="E460" i="12"/>
  <c r="E461" i="12"/>
  <c r="D461" i="12"/>
  <c r="K470" i="12"/>
  <c r="G470" i="12"/>
  <c r="N470" i="12"/>
  <c r="J470" i="12"/>
  <c r="M470" i="12"/>
  <c r="L471" i="12"/>
  <c r="K471" i="12"/>
  <c r="N471" i="12"/>
  <c r="J471" i="12"/>
  <c r="E472" i="12"/>
  <c r="D472" i="12"/>
  <c r="G472" i="12"/>
  <c r="C472" i="12"/>
  <c r="G475" i="12"/>
  <c r="M476" i="12"/>
  <c r="L476" i="12"/>
  <c r="K476" i="12"/>
  <c r="N476" i="12"/>
  <c r="K486" i="12"/>
  <c r="G486" i="12"/>
  <c r="N486" i="12"/>
  <c r="J486" i="12"/>
  <c r="L487" i="12"/>
  <c r="K487" i="12"/>
  <c r="N487" i="12"/>
  <c r="J487" i="12"/>
  <c r="E488" i="12"/>
  <c r="D488" i="12"/>
  <c r="G488" i="12"/>
  <c r="C488" i="12"/>
  <c r="G491" i="12"/>
  <c r="M492" i="12"/>
  <c r="L492" i="12"/>
  <c r="K492" i="12"/>
  <c r="N492" i="12"/>
  <c r="K502" i="12"/>
  <c r="G502" i="12"/>
  <c r="N502" i="12"/>
  <c r="J502" i="12"/>
  <c r="M502" i="12"/>
  <c r="L503" i="12"/>
  <c r="K503" i="12"/>
  <c r="N503" i="12"/>
  <c r="J503" i="12"/>
  <c r="E504" i="12"/>
  <c r="D504" i="12"/>
  <c r="G504" i="12"/>
  <c r="C504" i="12"/>
  <c r="G507" i="12"/>
  <c r="M508" i="12"/>
  <c r="L508" i="12"/>
  <c r="K508" i="12"/>
  <c r="N508" i="12"/>
  <c r="K518" i="12"/>
  <c r="G518" i="12"/>
  <c r="N518" i="12"/>
  <c r="J518" i="12"/>
  <c r="M518" i="12"/>
  <c r="L519" i="12"/>
  <c r="K519" i="12"/>
  <c r="N519" i="12"/>
  <c r="J519" i="12"/>
  <c r="E520" i="12"/>
  <c r="D520" i="12"/>
  <c r="G520" i="12"/>
  <c r="C520" i="12"/>
  <c r="G523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L554" i="12"/>
  <c r="K554" i="12"/>
  <c r="G554" i="12"/>
  <c r="N554" i="12"/>
  <c r="J554" i="12"/>
  <c r="M554" i="12"/>
  <c r="G555" i="12"/>
  <c r="L562" i="12"/>
  <c r="K562" i="12"/>
  <c r="G562" i="12"/>
  <c r="N562" i="12"/>
  <c r="J562" i="12"/>
  <c r="M562" i="12"/>
  <c r="G563" i="12"/>
  <c r="L570" i="12"/>
  <c r="K570" i="12"/>
  <c r="G570" i="12"/>
  <c r="N570" i="12"/>
  <c r="J570" i="12"/>
  <c r="M570" i="12"/>
  <c r="G571" i="12"/>
  <c r="L578" i="12"/>
  <c r="K578" i="12"/>
  <c r="G578" i="12"/>
  <c r="N578" i="12"/>
  <c r="J578" i="12"/>
  <c r="M578" i="12"/>
  <c r="G579" i="12"/>
  <c r="L586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L679" i="12"/>
  <c r="N679" i="12"/>
  <c r="M679" i="12"/>
  <c r="K679" i="12"/>
  <c r="J679" i="12"/>
  <c r="K682" i="12"/>
  <c r="M682" i="12"/>
  <c r="L682" i="12"/>
  <c r="J682" i="12"/>
  <c r="N682" i="12"/>
  <c r="L683" i="12"/>
  <c r="M683" i="12"/>
  <c r="K683" i="12"/>
  <c r="J683" i="12"/>
  <c r="N683" i="12"/>
  <c r="L695" i="12"/>
  <c r="N695" i="12"/>
  <c r="M695" i="12"/>
  <c r="K695" i="12"/>
  <c r="J695" i="12"/>
  <c r="K698" i="12"/>
  <c r="M698" i="12"/>
  <c r="L698" i="12"/>
  <c r="J698" i="12"/>
  <c r="N698" i="12"/>
  <c r="L699" i="12"/>
  <c r="M699" i="12"/>
  <c r="K699" i="12"/>
  <c r="J699" i="12"/>
  <c r="N699" i="12"/>
  <c r="L711" i="12"/>
  <c r="N711" i="12"/>
  <c r="M711" i="12"/>
  <c r="K711" i="12"/>
  <c r="J711" i="12"/>
  <c r="K714" i="12"/>
  <c r="M714" i="12"/>
  <c r="L714" i="12"/>
  <c r="J714" i="12"/>
  <c r="N714" i="12"/>
  <c r="L715" i="12"/>
  <c r="M715" i="12"/>
  <c r="K715" i="12"/>
  <c r="J715" i="12"/>
  <c r="N715" i="12"/>
  <c r="L727" i="12"/>
  <c r="N727" i="12"/>
  <c r="M727" i="12"/>
  <c r="K727" i="12"/>
  <c r="J727" i="12"/>
  <c r="K730" i="12"/>
  <c r="M730" i="12"/>
  <c r="L730" i="12"/>
  <c r="J730" i="12"/>
  <c r="N730" i="12"/>
  <c r="L731" i="12"/>
  <c r="M731" i="12"/>
  <c r="K731" i="12"/>
  <c r="J731" i="12"/>
  <c r="N731" i="12"/>
  <c r="L743" i="12"/>
  <c r="N743" i="12"/>
  <c r="M743" i="12"/>
  <c r="K743" i="12"/>
  <c r="J743" i="12"/>
  <c r="K746" i="12"/>
  <c r="M746" i="12"/>
  <c r="L746" i="12"/>
  <c r="J746" i="12"/>
  <c r="N746" i="12"/>
  <c r="L747" i="12"/>
  <c r="M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L465" i="12"/>
  <c r="D469" i="12"/>
  <c r="L469" i="12"/>
  <c r="D473" i="12"/>
  <c r="L473" i="12"/>
  <c r="D477" i="12"/>
  <c r="L477" i="12"/>
  <c r="D481" i="12"/>
  <c r="L481" i="12"/>
  <c r="D485" i="12"/>
  <c r="L485" i="12"/>
  <c r="D489" i="12"/>
  <c r="L489" i="12"/>
  <c r="D493" i="12"/>
  <c r="L493" i="12"/>
  <c r="D497" i="12"/>
  <c r="L497" i="12"/>
  <c r="D501" i="12"/>
  <c r="L501" i="12"/>
  <c r="D505" i="12"/>
  <c r="L505" i="12"/>
  <c r="D509" i="12"/>
  <c r="L509" i="12"/>
  <c r="D513" i="12"/>
  <c r="L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L557" i="12"/>
  <c r="C560" i="12"/>
  <c r="G560" i="12"/>
  <c r="K560" i="12"/>
  <c r="D561" i="12"/>
  <c r="L561" i="12"/>
  <c r="C564" i="12"/>
  <c r="G564" i="12"/>
  <c r="K564" i="12"/>
  <c r="D565" i="12"/>
  <c r="L565" i="12"/>
  <c r="C568" i="12"/>
  <c r="G568" i="12"/>
  <c r="K568" i="12"/>
  <c r="D569" i="12"/>
  <c r="L569" i="12"/>
  <c r="C572" i="12"/>
  <c r="G572" i="12"/>
  <c r="K572" i="12"/>
  <c r="D573" i="12"/>
  <c r="L573" i="12"/>
  <c r="C576" i="12"/>
  <c r="G576" i="12"/>
  <c r="K576" i="12"/>
  <c r="D577" i="12"/>
  <c r="L577" i="12"/>
  <c r="C580" i="12"/>
  <c r="G580" i="12"/>
  <c r="K580" i="12"/>
  <c r="D581" i="12"/>
  <c r="L581" i="12"/>
  <c r="C584" i="12"/>
  <c r="G584" i="12"/>
  <c r="K584" i="12"/>
  <c r="D585" i="12"/>
  <c r="L585" i="12"/>
  <c r="C588" i="12"/>
  <c r="G588" i="12"/>
  <c r="K588" i="12"/>
  <c r="D589" i="12"/>
  <c r="L589" i="12"/>
  <c r="C592" i="12"/>
  <c r="G592" i="12"/>
  <c r="K592" i="12"/>
  <c r="D593" i="12"/>
  <c r="L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G653" i="12"/>
  <c r="L653" i="12"/>
  <c r="G654" i="12"/>
  <c r="C654" i="12"/>
  <c r="C655" i="12"/>
  <c r="G656" i="12"/>
  <c r="K656" i="12"/>
  <c r="N657" i="12"/>
  <c r="J657" i="12"/>
  <c r="K657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L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L700" i="12"/>
  <c r="G701" i="12"/>
  <c r="L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7" i="12"/>
  <c r="L717" i="12"/>
  <c r="G718" i="12"/>
  <c r="C718" i="12"/>
  <c r="C719" i="12"/>
  <c r="G720" i="12"/>
  <c r="K720" i="12"/>
  <c r="N721" i="12"/>
  <c r="J721" i="12"/>
  <c r="K721" i="12"/>
  <c r="G723" i="12"/>
  <c r="J724" i="12"/>
  <c r="D728" i="12"/>
  <c r="D730" i="12"/>
  <c r="E731" i="12"/>
  <c r="C732" i="12"/>
  <c r="L732" i="12"/>
  <c r="G733" i="12"/>
  <c r="L733" i="12"/>
  <c r="G734" i="12"/>
  <c r="C734" i="12"/>
  <c r="C735" i="12"/>
  <c r="G736" i="12"/>
  <c r="K736" i="12"/>
  <c r="N737" i="12"/>
  <c r="J737" i="12"/>
  <c r="K737" i="12"/>
  <c r="G739" i="12"/>
  <c r="J740" i="12"/>
  <c r="D744" i="12"/>
  <c r="D746" i="12"/>
  <c r="E747" i="12"/>
  <c r="C748" i="12"/>
  <c r="L748" i="12"/>
  <c r="G749" i="12"/>
  <c r="L749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G765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G789" i="12"/>
  <c r="K792" i="12"/>
  <c r="M792" i="12"/>
  <c r="L792" i="12"/>
  <c r="M794" i="12"/>
  <c r="K794" i="12"/>
  <c r="L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L817" i="12"/>
  <c r="N817" i="12"/>
  <c r="J817" i="12"/>
  <c r="K817" i="12"/>
  <c r="E818" i="12"/>
  <c r="G818" i="12"/>
  <c r="C818" i="12"/>
  <c r="N819" i="12"/>
  <c r="J819" i="12"/>
  <c r="L819" i="12"/>
  <c r="G819" i="12"/>
  <c r="M819" i="12"/>
  <c r="G821" i="12"/>
  <c r="K824" i="12"/>
  <c r="M824" i="12"/>
  <c r="L824" i="12"/>
  <c r="M826" i="12"/>
  <c r="K826" i="12"/>
  <c r="L826" i="12"/>
  <c r="N828" i="12"/>
  <c r="N830" i="12"/>
  <c r="G832" i="12"/>
  <c r="C832" i="12"/>
  <c r="E832" i="12"/>
  <c r="L833" i="12"/>
  <c r="N833" i="12"/>
  <c r="J833" i="12"/>
  <c r="K833" i="12"/>
  <c r="E834" i="12"/>
  <c r="G834" i="12"/>
  <c r="C834" i="12"/>
  <c r="N835" i="12"/>
  <c r="J835" i="12"/>
  <c r="L835" i="12"/>
  <c r="G835" i="12"/>
  <c r="M835" i="12"/>
  <c r="G837" i="12"/>
  <c r="K840" i="12"/>
  <c r="M840" i="12"/>
  <c r="L840" i="12"/>
  <c r="M842" i="12"/>
  <c r="K842" i="12"/>
  <c r="L842" i="12"/>
  <c r="N844" i="12"/>
  <c r="N846" i="12"/>
  <c r="G848" i="12"/>
  <c r="C848" i="12"/>
  <c r="E848" i="12"/>
  <c r="L849" i="12"/>
  <c r="N849" i="12"/>
  <c r="J849" i="12"/>
  <c r="K849" i="12"/>
  <c r="E850" i="12"/>
  <c r="G850" i="12"/>
  <c r="C850" i="12"/>
  <c r="N851" i="12"/>
  <c r="J851" i="12"/>
  <c r="L851" i="12"/>
  <c r="G851" i="12"/>
  <c r="M851" i="12"/>
  <c r="G853" i="12"/>
  <c r="K856" i="12"/>
  <c r="M856" i="12"/>
  <c r="L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L867" i="12"/>
  <c r="G867" i="12"/>
  <c r="M867" i="12"/>
  <c r="G869" i="12"/>
  <c r="K872" i="12"/>
  <c r="M872" i="12"/>
  <c r="L872" i="12"/>
  <c r="M874" i="12"/>
  <c r="K874" i="12"/>
  <c r="L874" i="12"/>
  <c r="N876" i="12"/>
  <c r="N878" i="12"/>
  <c r="N883" i="12"/>
  <c r="J883" i="12"/>
  <c r="M883" i="12"/>
  <c r="L883" i="12"/>
  <c r="G883" i="12"/>
  <c r="L885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N899" i="12"/>
  <c r="J899" i="12"/>
  <c r="M899" i="12"/>
  <c r="L899" i="12"/>
  <c r="G899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N933" i="12"/>
  <c r="J933" i="12"/>
  <c r="E938" i="12"/>
  <c r="D938" i="12"/>
  <c r="G938" i="12"/>
  <c r="C938" i="12"/>
  <c r="M942" i="12"/>
  <c r="L942" i="12"/>
  <c r="K942" i="12"/>
  <c r="N942" i="12"/>
  <c r="N947" i="12"/>
  <c r="J947" i="12"/>
  <c r="M947" i="12"/>
  <c r="L947" i="12"/>
  <c r="G947" i="12"/>
  <c r="L949" i="12"/>
  <c r="K949" i="12"/>
  <c r="G949" i="12"/>
  <c r="N949" i="12"/>
  <c r="J949" i="12"/>
  <c r="E954" i="12"/>
  <c r="D954" i="12"/>
  <c r="G954" i="12"/>
  <c r="C954" i="12"/>
  <c r="L965" i="12"/>
  <c r="K965" i="12"/>
  <c r="G965" i="12"/>
  <c r="N965" i="12"/>
  <c r="J965" i="12"/>
  <c r="M965" i="12"/>
  <c r="N967" i="12"/>
  <c r="J967" i="12"/>
  <c r="M967" i="12"/>
  <c r="L967" i="12"/>
  <c r="K967" i="12"/>
  <c r="G967" i="12"/>
  <c r="L981" i="12"/>
  <c r="K981" i="12"/>
  <c r="G981" i="12"/>
  <c r="N981" i="12"/>
  <c r="J981" i="12"/>
  <c r="M981" i="12"/>
  <c r="N983" i="12"/>
  <c r="J983" i="12"/>
  <c r="M983" i="12"/>
  <c r="L983" i="12"/>
  <c r="K983" i="12"/>
  <c r="G983" i="12"/>
  <c r="L997" i="12"/>
  <c r="K997" i="12"/>
  <c r="G997" i="12"/>
  <c r="N997" i="12"/>
  <c r="J997" i="12"/>
  <c r="M997" i="12"/>
  <c r="N999" i="12"/>
  <c r="J999" i="12"/>
  <c r="M999" i="12"/>
  <c r="L999" i="12"/>
  <c r="K999" i="12"/>
  <c r="G999" i="12"/>
  <c r="L1013" i="12"/>
  <c r="K1013" i="12"/>
  <c r="G1013" i="12"/>
  <c r="N1013" i="12"/>
  <c r="J1013" i="12"/>
  <c r="M1013" i="12"/>
  <c r="N1015" i="12"/>
  <c r="J1015" i="12"/>
  <c r="M1015" i="12"/>
  <c r="L1015" i="12"/>
  <c r="K1015" i="12"/>
  <c r="G1015" i="12"/>
  <c r="L1029" i="12"/>
  <c r="K1029" i="12"/>
  <c r="G1029" i="12"/>
  <c r="N1029" i="12"/>
  <c r="J1029" i="12"/>
  <c r="M1029" i="12"/>
  <c r="N1031" i="12"/>
  <c r="J1031" i="12"/>
  <c r="M1031" i="12"/>
  <c r="L1031" i="12"/>
  <c r="K1031" i="12"/>
  <c r="G1031" i="12"/>
  <c r="L1045" i="12"/>
  <c r="K1045" i="12"/>
  <c r="G1045" i="12"/>
  <c r="N1045" i="12"/>
  <c r="J1045" i="12"/>
  <c r="M1045" i="12"/>
  <c r="N1047" i="12"/>
  <c r="J1047" i="12"/>
  <c r="M1047" i="12"/>
  <c r="L1047" i="12"/>
  <c r="K1047" i="12"/>
  <c r="G1047" i="12"/>
  <c r="L1061" i="12"/>
  <c r="K1061" i="12"/>
  <c r="G1061" i="12"/>
  <c r="N1061" i="12"/>
  <c r="J1061" i="12"/>
  <c r="M1061" i="12"/>
  <c r="N1063" i="12"/>
  <c r="J1063" i="12"/>
  <c r="M1063" i="12"/>
  <c r="L1063" i="12"/>
  <c r="K1063" i="12"/>
  <c r="G1063" i="12"/>
  <c r="K1079" i="12"/>
  <c r="L1079" i="12"/>
  <c r="J1079" i="12"/>
  <c r="N1079" i="12"/>
  <c r="M1079" i="12"/>
  <c r="L1080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L1124" i="12"/>
  <c r="K1124" i="12"/>
  <c r="N1124" i="12"/>
  <c r="M1124" i="12"/>
  <c r="J1124" i="12"/>
  <c r="L1140" i="12"/>
  <c r="K1140" i="12"/>
  <c r="N1140" i="12"/>
  <c r="M1140" i="12"/>
  <c r="J1140" i="12"/>
  <c r="L1156" i="12"/>
  <c r="K1156" i="12"/>
  <c r="N1156" i="12"/>
  <c r="M1156" i="12"/>
  <c r="J1156" i="12"/>
  <c r="L1172" i="12"/>
  <c r="K1172" i="12"/>
  <c r="N1172" i="12"/>
  <c r="M1172" i="12"/>
  <c r="J1172" i="12"/>
  <c r="L1192" i="12"/>
  <c r="N1192" i="12"/>
  <c r="M1192" i="12"/>
  <c r="K1192" i="12"/>
  <c r="G1192" i="12"/>
  <c r="J1192" i="12"/>
  <c r="K1223" i="12"/>
  <c r="N1223" i="12"/>
  <c r="M1223" i="12"/>
  <c r="J1223" i="12"/>
  <c r="L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C487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L556" i="12"/>
  <c r="M557" i="12"/>
  <c r="C559" i="12"/>
  <c r="D560" i="12"/>
  <c r="L560" i="12"/>
  <c r="M561" i="12"/>
  <c r="C563" i="12"/>
  <c r="D564" i="12"/>
  <c r="L564" i="12"/>
  <c r="M565" i="12"/>
  <c r="C567" i="12"/>
  <c r="D568" i="12"/>
  <c r="L568" i="12"/>
  <c r="M569" i="12"/>
  <c r="C571" i="12"/>
  <c r="D572" i="12"/>
  <c r="L572" i="12"/>
  <c r="M573" i="12"/>
  <c r="C575" i="12"/>
  <c r="D576" i="12"/>
  <c r="L576" i="12"/>
  <c r="M577" i="12"/>
  <c r="C579" i="12"/>
  <c r="D580" i="12"/>
  <c r="L580" i="12"/>
  <c r="M581" i="12"/>
  <c r="C583" i="12"/>
  <c r="D584" i="12"/>
  <c r="L584" i="12"/>
  <c r="M585" i="12"/>
  <c r="C587" i="12"/>
  <c r="D588" i="12"/>
  <c r="L588" i="12"/>
  <c r="M589" i="12"/>
  <c r="C591" i="12"/>
  <c r="D592" i="12"/>
  <c r="L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G657" i="12"/>
  <c r="L657" i="12"/>
  <c r="G658" i="12"/>
  <c r="C658" i="12"/>
  <c r="C659" i="12"/>
  <c r="G660" i="12"/>
  <c r="K660" i="12"/>
  <c r="N661" i="12"/>
  <c r="J661" i="12"/>
  <c r="K661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N677" i="12"/>
  <c r="J677" i="12"/>
  <c r="K677" i="12"/>
  <c r="G679" i="12"/>
  <c r="J680" i="12"/>
  <c r="D684" i="12"/>
  <c r="N684" i="12"/>
  <c r="D686" i="12"/>
  <c r="E687" i="12"/>
  <c r="C688" i="12"/>
  <c r="L688" i="12"/>
  <c r="G689" i="12"/>
  <c r="L689" i="12"/>
  <c r="G690" i="12"/>
  <c r="C690" i="12"/>
  <c r="C691" i="12"/>
  <c r="G692" i="12"/>
  <c r="K692" i="12"/>
  <c r="N693" i="12"/>
  <c r="J693" i="12"/>
  <c r="K693" i="12"/>
  <c r="G695" i="12"/>
  <c r="J696" i="12"/>
  <c r="D700" i="12"/>
  <c r="N700" i="12"/>
  <c r="D702" i="12"/>
  <c r="E703" i="12"/>
  <c r="C704" i="12"/>
  <c r="L704" i="12"/>
  <c r="G705" i="12"/>
  <c r="L705" i="12"/>
  <c r="G706" i="12"/>
  <c r="C706" i="12"/>
  <c r="C707" i="12"/>
  <c r="G708" i="12"/>
  <c r="K708" i="12"/>
  <c r="N709" i="12"/>
  <c r="J709" i="12"/>
  <c r="K709" i="12"/>
  <c r="G711" i="12"/>
  <c r="J712" i="12"/>
  <c r="D716" i="12"/>
  <c r="N716" i="12"/>
  <c r="D718" i="12"/>
  <c r="E719" i="12"/>
  <c r="C720" i="12"/>
  <c r="L720" i="12"/>
  <c r="G721" i="12"/>
  <c r="L721" i="12"/>
  <c r="G722" i="12"/>
  <c r="C722" i="12"/>
  <c r="C723" i="12"/>
  <c r="G724" i="12"/>
  <c r="K724" i="12"/>
  <c r="N725" i="12"/>
  <c r="J725" i="12"/>
  <c r="K725" i="12"/>
  <c r="G727" i="12"/>
  <c r="J728" i="12"/>
  <c r="D732" i="12"/>
  <c r="N732" i="12"/>
  <c r="D734" i="12"/>
  <c r="E735" i="12"/>
  <c r="C736" i="12"/>
  <c r="L736" i="12"/>
  <c r="G737" i="12"/>
  <c r="L737" i="12"/>
  <c r="G738" i="12"/>
  <c r="C738" i="12"/>
  <c r="C739" i="12"/>
  <c r="G740" i="12"/>
  <c r="K740" i="12"/>
  <c r="N741" i="12"/>
  <c r="J741" i="12"/>
  <c r="K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N757" i="12"/>
  <c r="J757" i="12"/>
  <c r="K757" i="12"/>
  <c r="G759" i="12"/>
  <c r="J760" i="12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N773" i="12"/>
  <c r="J773" i="12"/>
  <c r="K773" i="12"/>
  <c r="G775" i="12"/>
  <c r="J776" i="12"/>
  <c r="N778" i="12"/>
  <c r="G780" i="12"/>
  <c r="C780" i="12"/>
  <c r="E780" i="12"/>
  <c r="L781" i="12"/>
  <c r="N781" i="12"/>
  <c r="J781" i="12"/>
  <c r="K781" i="12"/>
  <c r="E782" i="12"/>
  <c r="G782" i="12"/>
  <c r="C782" i="12"/>
  <c r="N783" i="12"/>
  <c r="J783" i="12"/>
  <c r="L783" i="12"/>
  <c r="G783" i="12"/>
  <c r="M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L797" i="12"/>
  <c r="N797" i="12"/>
  <c r="J797" i="12"/>
  <c r="K797" i="12"/>
  <c r="E798" i="12"/>
  <c r="G798" i="12"/>
  <c r="C798" i="12"/>
  <c r="N799" i="12"/>
  <c r="J799" i="12"/>
  <c r="L799" i="12"/>
  <c r="G799" i="12"/>
  <c r="M799" i="12"/>
  <c r="D800" i="12"/>
  <c r="G801" i="12"/>
  <c r="M801" i="12"/>
  <c r="D802" i="12"/>
  <c r="K804" i="12"/>
  <c r="M804" i="12"/>
  <c r="M806" i="12"/>
  <c r="K806" i="12"/>
  <c r="L806" i="12"/>
  <c r="N808" i="12"/>
  <c r="N810" i="12"/>
  <c r="G812" i="12"/>
  <c r="C812" i="12"/>
  <c r="E812" i="12"/>
  <c r="L813" i="12"/>
  <c r="N813" i="12"/>
  <c r="J813" i="12"/>
  <c r="K813" i="12"/>
  <c r="E814" i="12"/>
  <c r="G814" i="12"/>
  <c r="C814" i="12"/>
  <c r="N815" i="12"/>
  <c r="J815" i="12"/>
  <c r="L815" i="12"/>
  <c r="G815" i="12"/>
  <c r="M815" i="12"/>
  <c r="D816" i="12"/>
  <c r="G817" i="12"/>
  <c r="M817" i="12"/>
  <c r="D818" i="12"/>
  <c r="K820" i="12"/>
  <c r="M820" i="12"/>
  <c r="L820" i="12"/>
  <c r="M822" i="12"/>
  <c r="K822" i="12"/>
  <c r="L822" i="12"/>
  <c r="N824" i="12"/>
  <c r="N826" i="12"/>
  <c r="G828" i="12"/>
  <c r="C828" i="12"/>
  <c r="E828" i="12"/>
  <c r="L829" i="12"/>
  <c r="N829" i="12"/>
  <c r="J829" i="12"/>
  <c r="K829" i="12"/>
  <c r="E830" i="12"/>
  <c r="G830" i="12"/>
  <c r="C830" i="12"/>
  <c r="N831" i="12"/>
  <c r="J831" i="12"/>
  <c r="L831" i="12"/>
  <c r="G831" i="12"/>
  <c r="M831" i="12"/>
  <c r="D832" i="12"/>
  <c r="G833" i="12"/>
  <c r="M833" i="12"/>
  <c r="D834" i="12"/>
  <c r="K836" i="12"/>
  <c r="M836" i="12"/>
  <c r="L836" i="12"/>
  <c r="M838" i="12"/>
  <c r="K838" i="12"/>
  <c r="L838" i="12"/>
  <c r="N840" i="12"/>
  <c r="N842" i="12"/>
  <c r="G844" i="12"/>
  <c r="C844" i="12"/>
  <c r="E844" i="12"/>
  <c r="L845" i="12"/>
  <c r="N845" i="12"/>
  <c r="J845" i="12"/>
  <c r="K845" i="12"/>
  <c r="E846" i="12"/>
  <c r="G846" i="12"/>
  <c r="C846" i="12"/>
  <c r="N847" i="12"/>
  <c r="J847" i="12"/>
  <c r="L847" i="12"/>
  <c r="G847" i="12"/>
  <c r="M847" i="12"/>
  <c r="D848" i="12"/>
  <c r="G849" i="12"/>
  <c r="M849" i="12"/>
  <c r="D850" i="12"/>
  <c r="K852" i="12"/>
  <c r="M852" i="12"/>
  <c r="L852" i="12"/>
  <c r="M854" i="12"/>
  <c r="K854" i="12"/>
  <c r="L854" i="12"/>
  <c r="N856" i="12"/>
  <c r="N858" i="12"/>
  <c r="G860" i="12"/>
  <c r="C860" i="12"/>
  <c r="E860" i="12"/>
  <c r="N861" i="12"/>
  <c r="J861" i="12"/>
  <c r="K861" i="12"/>
  <c r="E862" i="12"/>
  <c r="G862" i="12"/>
  <c r="C862" i="12"/>
  <c r="N863" i="12"/>
  <c r="J863" i="12"/>
  <c r="G863" i="12"/>
  <c r="M863" i="12"/>
  <c r="D864" i="12"/>
  <c r="G865" i="12"/>
  <c r="M865" i="12"/>
  <c r="D866" i="12"/>
  <c r="K868" i="12"/>
  <c r="M868" i="12"/>
  <c r="L868" i="12"/>
  <c r="M870" i="12"/>
  <c r="K870" i="12"/>
  <c r="L870" i="12"/>
  <c r="N872" i="12"/>
  <c r="N874" i="12"/>
  <c r="G876" i="12"/>
  <c r="C876" i="12"/>
  <c r="E876" i="12"/>
  <c r="L877" i="12"/>
  <c r="N877" i="12"/>
  <c r="J877" i="12"/>
  <c r="K877" i="12"/>
  <c r="E878" i="12"/>
  <c r="G878" i="12"/>
  <c r="C878" i="12"/>
  <c r="N879" i="12"/>
  <c r="J879" i="12"/>
  <c r="M879" i="12"/>
  <c r="L879" i="12"/>
  <c r="G879" i="12"/>
  <c r="L881" i="12"/>
  <c r="K881" i="12"/>
  <c r="G881" i="12"/>
  <c r="N881" i="12"/>
  <c r="J881" i="12"/>
  <c r="E886" i="12"/>
  <c r="D886" i="12"/>
  <c r="G886" i="12"/>
  <c r="C886" i="12"/>
  <c r="M890" i="12"/>
  <c r="L890" i="12"/>
  <c r="K890" i="12"/>
  <c r="N890" i="12"/>
  <c r="N895" i="12"/>
  <c r="J895" i="12"/>
  <c r="M895" i="12"/>
  <c r="L895" i="12"/>
  <c r="G895" i="12"/>
  <c r="L897" i="12"/>
  <c r="K897" i="12"/>
  <c r="G897" i="12"/>
  <c r="N897" i="12"/>
  <c r="J897" i="12"/>
  <c r="E902" i="12"/>
  <c r="D902" i="12"/>
  <c r="G902" i="12"/>
  <c r="C902" i="12"/>
  <c r="M906" i="12"/>
  <c r="K906" i="12"/>
  <c r="N906" i="12"/>
  <c r="N911" i="12"/>
  <c r="J911" i="12"/>
  <c r="M911" i="12"/>
  <c r="G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K929" i="12"/>
  <c r="G929" i="12"/>
  <c r="N929" i="12"/>
  <c r="J929" i="12"/>
  <c r="E934" i="12"/>
  <c r="D934" i="12"/>
  <c r="G934" i="12"/>
  <c r="C934" i="12"/>
  <c r="M938" i="12"/>
  <c r="L938" i="12"/>
  <c r="K938" i="12"/>
  <c r="N938" i="12"/>
  <c r="N943" i="12"/>
  <c r="J943" i="12"/>
  <c r="M943" i="12"/>
  <c r="L943" i="12"/>
  <c r="G943" i="12"/>
  <c r="L945" i="12"/>
  <c r="K945" i="12"/>
  <c r="G945" i="12"/>
  <c r="N945" i="12"/>
  <c r="J945" i="12"/>
  <c r="E950" i="12"/>
  <c r="D950" i="12"/>
  <c r="G950" i="12"/>
  <c r="C950" i="12"/>
  <c r="M954" i="12"/>
  <c r="L954" i="12"/>
  <c r="K954" i="12"/>
  <c r="N954" i="12"/>
  <c r="L969" i="12"/>
  <c r="K969" i="12"/>
  <c r="G969" i="12"/>
  <c r="N969" i="12"/>
  <c r="J969" i="12"/>
  <c r="M969" i="12"/>
  <c r="N971" i="12"/>
  <c r="J971" i="12"/>
  <c r="M971" i="12"/>
  <c r="L971" i="12"/>
  <c r="K971" i="12"/>
  <c r="G971" i="12"/>
  <c r="L985" i="12"/>
  <c r="K985" i="12"/>
  <c r="G985" i="12"/>
  <c r="N985" i="12"/>
  <c r="J985" i="12"/>
  <c r="M985" i="12"/>
  <c r="N987" i="12"/>
  <c r="J987" i="12"/>
  <c r="M987" i="12"/>
  <c r="L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L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L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L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L1100" i="12"/>
  <c r="J1100" i="12"/>
  <c r="N1100" i="12"/>
  <c r="M1100" i="12"/>
  <c r="K1100" i="12"/>
  <c r="L1212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N665" i="12"/>
  <c r="J665" i="12"/>
  <c r="K665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N729" i="12"/>
  <c r="J729" i="12"/>
  <c r="K729" i="12"/>
  <c r="G731" i="12"/>
  <c r="J732" i="12"/>
  <c r="N736" i="12"/>
  <c r="G742" i="12"/>
  <c r="C742" i="12"/>
  <c r="G744" i="12"/>
  <c r="N745" i="12"/>
  <c r="J745" i="12"/>
  <c r="K745" i="12"/>
  <c r="G747" i="12"/>
  <c r="J748" i="12"/>
  <c r="N752" i="12"/>
  <c r="G758" i="12"/>
  <c r="C758" i="12"/>
  <c r="G760" i="12"/>
  <c r="N761" i="12"/>
  <c r="J761" i="12"/>
  <c r="K761" i="12"/>
  <c r="G763" i="12"/>
  <c r="J764" i="12"/>
  <c r="N768" i="12"/>
  <c r="G774" i="12"/>
  <c r="C774" i="12"/>
  <c r="G776" i="12"/>
  <c r="L777" i="12"/>
  <c r="N777" i="12"/>
  <c r="J777" i="12"/>
  <c r="K777" i="12"/>
  <c r="E778" i="12"/>
  <c r="G778" i="12"/>
  <c r="C778" i="12"/>
  <c r="N779" i="12"/>
  <c r="J779" i="12"/>
  <c r="L779" i="12"/>
  <c r="G779" i="12"/>
  <c r="M779" i="12"/>
  <c r="K784" i="12"/>
  <c r="M784" i="12"/>
  <c r="L784" i="12"/>
  <c r="M786" i="12"/>
  <c r="K786" i="12"/>
  <c r="L786" i="12"/>
  <c r="G792" i="12"/>
  <c r="C792" i="12"/>
  <c r="E792" i="12"/>
  <c r="L793" i="12"/>
  <c r="N793" i="12"/>
  <c r="J793" i="12"/>
  <c r="K793" i="12"/>
  <c r="E794" i="12"/>
  <c r="G794" i="12"/>
  <c r="C794" i="12"/>
  <c r="N795" i="12"/>
  <c r="J795" i="12"/>
  <c r="L795" i="12"/>
  <c r="G795" i="12"/>
  <c r="M795" i="12"/>
  <c r="K800" i="12"/>
  <c r="M800" i="12"/>
  <c r="L800" i="12"/>
  <c r="M802" i="12"/>
  <c r="K802" i="12"/>
  <c r="G808" i="12"/>
  <c r="C808" i="12"/>
  <c r="E808" i="12"/>
  <c r="N809" i="12"/>
  <c r="J809" i="12"/>
  <c r="K809" i="12"/>
  <c r="E810" i="12"/>
  <c r="G810" i="12"/>
  <c r="C810" i="12"/>
  <c r="N811" i="12"/>
  <c r="J811" i="12"/>
  <c r="L811" i="12"/>
  <c r="G811" i="12"/>
  <c r="M811" i="12"/>
  <c r="K816" i="12"/>
  <c r="M816" i="12"/>
  <c r="L816" i="12"/>
  <c r="M818" i="12"/>
  <c r="K818" i="12"/>
  <c r="L818" i="12"/>
  <c r="G824" i="12"/>
  <c r="C824" i="12"/>
  <c r="E824" i="12"/>
  <c r="L825" i="12"/>
  <c r="N825" i="12"/>
  <c r="J825" i="12"/>
  <c r="K825" i="12"/>
  <c r="E826" i="12"/>
  <c r="G826" i="12"/>
  <c r="C826" i="12"/>
  <c r="N827" i="12"/>
  <c r="J827" i="12"/>
  <c r="L827" i="12"/>
  <c r="G827" i="12"/>
  <c r="M827" i="12"/>
  <c r="K832" i="12"/>
  <c r="M832" i="12"/>
  <c r="L832" i="12"/>
  <c r="M834" i="12"/>
  <c r="K834" i="12"/>
  <c r="L834" i="12"/>
  <c r="G840" i="12"/>
  <c r="C840" i="12"/>
  <c r="E840" i="12"/>
  <c r="L841" i="12"/>
  <c r="N841" i="12"/>
  <c r="J841" i="12"/>
  <c r="K841" i="12"/>
  <c r="E842" i="12"/>
  <c r="G842" i="12"/>
  <c r="C842" i="12"/>
  <c r="N843" i="12"/>
  <c r="J843" i="12"/>
  <c r="L843" i="12"/>
  <c r="G843" i="12"/>
  <c r="M843" i="12"/>
  <c r="K848" i="12"/>
  <c r="M848" i="12"/>
  <c r="L848" i="12"/>
  <c r="M850" i="12"/>
  <c r="K850" i="12"/>
  <c r="L850" i="12"/>
  <c r="G856" i="12"/>
  <c r="C856" i="12"/>
  <c r="E856" i="12"/>
  <c r="L857" i="12"/>
  <c r="N857" i="12"/>
  <c r="J857" i="12"/>
  <c r="K857" i="12"/>
  <c r="E858" i="12"/>
  <c r="G858" i="12"/>
  <c r="C858" i="12"/>
  <c r="N859" i="12"/>
  <c r="J859" i="12"/>
  <c r="G859" i="12"/>
  <c r="M859" i="12"/>
  <c r="K864" i="12"/>
  <c r="M864" i="12"/>
  <c r="M866" i="12"/>
  <c r="K866" i="12"/>
  <c r="L866" i="12"/>
  <c r="G872" i="12"/>
  <c r="C872" i="12"/>
  <c r="E872" i="12"/>
  <c r="L873" i="12"/>
  <c r="N873" i="12"/>
  <c r="J873" i="12"/>
  <c r="K873" i="12"/>
  <c r="E874" i="12"/>
  <c r="G874" i="12"/>
  <c r="C874" i="12"/>
  <c r="N875" i="12"/>
  <c r="J875" i="12"/>
  <c r="L875" i="12"/>
  <c r="G875" i="12"/>
  <c r="M875" i="12"/>
  <c r="E882" i="12"/>
  <c r="D882" i="12"/>
  <c r="G882" i="12"/>
  <c r="C882" i="12"/>
  <c r="M886" i="12"/>
  <c r="L886" i="12"/>
  <c r="K886" i="12"/>
  <c r="N886" i="12"/>
  <c r="N891" i="12"/>
  <c r="J891" i="12"/>
  <c r="M891" i="12"/>
  <c r="L891" i="12"/>
  <c r="G891" i="12"/>
  <c r="L893" i="12"/>
  <c r="K893" i="12"/>
  <c r="G893" i="12"/>
  <c r="N893" i="12"/>
  <c r="J893" i="12"/>
  <c r="E898" i="12"/>
  <c r="D898" i="12"/>
  <c r="G898" i="12"/>
  <c r="C898" i="12"/>
  <c r="M902" i="12"/>
  <c r="L902" i="12"/>
  <c r="K902" i="12"/>
  <c r="N902" i="12"/>
  <c r="N907" i="12"/>
  <c r="J907" i="12"/>
  <c r="M907" i="12"/>
  <c r="G907" i="12"/>
  <c r="K909" i="12"/>
  <c r="G909" i="12"/>
  <c r="N909" i="12"/>
  <c r="J909" i="12"/>
  <c r="E914" i="12"/>
  <c r="D914" i="12"/>
  <c r="G914" i="12"/>
  <c r="C914" i="12"/>
  <c r="M918" i="12"/>
  <c r="K918" i="12"/>
  <c r="N918" i="12"/>
  <c r="N923" i="12"/>
  <c r="J923" i="12"/>
  <c r="M923" i="12"/>
  <c r="G923" i="12"/>
  <c r="K925" i="12"/>
  <c r="G925" i="12"/>
  <c r="N925" i="12"/>
  <c r="J925" i="12"/>
  <c r="E930" i="12"/>
  <c r="D930" i="12"/>
  <c r="G930" i="12"/>
  <c r="C930" i="12"/>
  <c r="M934" i="12"/>
  <c r="K934" i="12"/>
  <c r="N934" i="12"/>
  <c r="N939" i="12"/>
  <c r="J939" i="12"/>
  <c r="M939" i="12"/>
  <c r="L939" i="12"/>
  <c r="G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N955" i="12"/>
  <c r="J955" i="12"/>
  <c r="M955" i="12"/>
  <c r="L955" i="12"/>
  <c r="G955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L973" i="12"/>
  <c r="K973" i="12"/>
  <c r="G973" i="12"/>
  <c r="N973" i="12"/>
  <c r="J973" i="12"/>
  <c r="M973" i="12"/>
  <c r="N975" i="12"/>
  <c r="J975" i="12"/>
  <c r="M975" i="12"/>
  <c r="L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L1053" i="12"/>
  <c r="K1053" i="12"/>
  <c r="G1053" i="12"/>
  <c r="N1053" i="12"/>
  <c r="J1053" i="12"/>
  <c r="M1053" i="12"/>
  <c r="N1055" i="12"/>
  <c r="J1055" i="12"/>
  <c r="M1055" i="12"/>
  <c r="L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N653" i="12"/>
  <c r="J653" i="12"/>
  <c r="K653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N717" i="12"/>
  <c r="J717" i="12"/>
  <c r="K717" i="12"/>
  <c r="G719" i="12"/>
  <c r="J720" i="12"/>
  <c r="G730" i="12"/>
  <c r="C730" i="12"/>
  <c r="G732" i="12"/>
  <c r="N733" i="12"/>
  <c r="J733" i="12"/>
  <c r="K733" i="12"/>
  <c r="G735" i="12"/>
  <c r="J736" i="12"/>
  <c r="G746" i="12"/>
  <c r="C746" i="12"/>
  <c r="G748" i="12"/>
  <c r="N749" i="12"/>
  <c r="J749" i="12"/>
  <c r="K749" i="12"/>
  <c r="G751" i="12"/>
  <c r="J752" i="12"/>
  <c r="G762" i="12"/>
  <c r="C762" i="12"/>
  <c r="G764" i="12"/>
  <c r="N765" i="12"/>
  <c r="J765" i="12"/>
  <c r="K765" i="12"/>
  <c r="G767" i="12"/>
  <c r="J768" i="12"/>
  <c r="K780" i="12"/>
  <c r="M780" i="12"/>
  <c r="L780" i="12"/>
  <c r="M782" i="12"/>
  <c r="K782" i="12"/>
  <c r="L782" i="12"/>
  <c r="G788" i="12"/>
  <c r="C788" i="12"/>
  <c r="E788" i="12"/>
  <c r="L789" i="12"/>
  <c r="N789" i="12"/>
  <c r="J789" i="12"/>
  <c r="K789" i="12"/>
  <c r="E790" i="12"/>
  <c r="G790" i="12"/>
  <c r="C790" i="12"/>
  <c r="N791" i="12"/>
  <c r="J791" i="12"/>
  <c r="L791" i="12"/>
  <c r="G791" i="12"/>
  <c r="M791" i="12"/>
  <c r="K796" i="12"/>
  <c r="M796" i="12"/>
  <c r="L796" i="12"/>
  <c r="M798" i="12"/>
  <c r="K798" i="12"/>
  <c r="L798" i="12"/>
  <c r="G804" i="12"/>
  <c r="C804" i="12"/>
  <c r="E804" i="12"/>
  <c r="N805" i="12"/>
  <c r="J805" i="12"/>
  <c r="K805" i="12"/>
  <c r="E806" i="12"/>
  <c r="G806" i="12"/>
  <c r="C806" i="12"/>
  <c r="N807" i="12"/>
  <c r="J807" i="12"/>
  <c r="L807" i="12"/>
  <c r="G807" i="12"/>
  <c r="M807" i="12"/>
  <c r="K812" i="12"/>
  <c r="M812" i="12"/>
  <c r="L812" i="12"/>
  <c r="M814" i="12"/>
  <c r="K814" i="12"/>
  <c r="L814" i="12"/>
  <c r="G820" i="12"/>
  <c r="C820" i="12"/>
  <c r="E820" i="12"/>
  <c r="L821" i="12"/>
  <c r="N821" i="12"/>
  <c r="J821" i="12"/>
  <c r="K821" i="12"/>
  <c r="E822" i="12"/>
  <c r="G822" i="12"/>
  <c r="C822" i="12"/>
  <c r="N823" i="12"/>
  <c r="J823" i="12"/>
  <c r="L823" i="12"/>
  <c r="G823" i="12"/>
  <c r="M823" i="12"/>
  <c r="K828" i="12"/>
  <c r="M828" i="12"/>
  <c r="L828" i="12"/>
  <c r="M830" i="12"/>
  <c r="K830" i="12"/>
  <c r="L830" i="12"/>
  <c r="G836" i="12"/>
  <c r="C836" i="12"/>
  <c r="E836" i="12"/>
  <c r="L837" i="12"/>
  <c r="N837" i="12"/>
  <c r="J837" i="12"/>
  <c r="K837" i="12"/>
  <c r="E838" i="12"/>
  <c r="G838" i="12"/>
  <c r="C838" i="12"/>
  <c r="N839" i="12"/>
  <c r="J839" i="12"/>
  <c r="L839" i="12"/>
  <c r="G839" i="12"/>
  <c r="M839" i="12"/>
  <c r="K844" i="12"/>
  <c r="M844" i="12"/>
  <c r="L844" i="12"/>
  <c r="M846" i="12"/>
  <c r="K846" i="12"/>
  <c r="L846" i="12"/>
  <c r="G852" i="12"/>
  <c r="C852" i="12"/>
  <c r="E852" i="12"/>
  <c r="L853" i="12"/>
  <c r="N853" i="12"/>
  <c r="J853" i="12"/>
  <c r="K853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L869" i="12"/>
  <c r="N869" i="12"/>
  <c r="J869" i="12"/>
  <c r="K869" i="12"/>
  <c r="E870" i="12"/>
  <c r="G870" i="12"/>
  <c r="C870" i="12"/>
  <c r="N871" i="12"/>
  <c r="J871" i="12"/>
  <c r="L871" i="12"/>
  <c r="G871" i="12"/>
  <c r="M871" i="12"/>
  <c r="K876" i="12"/>
  <c r="M876" i="12"/>
  <c r="L876" i="12"/>
  <c r="M878" i="12"/>
  <c r="K878" i="12"/>
  <c r="L878" i="12"/>
  <c r="M882" i="12"/>
  <c r="L882" i="12"/>
  <c r="K882" i="12"/>
  <c r="N882" i="12"/>
  <c r="N887" i="12"/>
  <c r="J887" i="12"/>
  <c r="M887" i="12"/>
  <c r="L887" i="12"/>
  <c r="G887" i="12"/>
  <c r="L889" i="12"/>
  <c r="K889" i="12"/>
  <c r="G889" i="12"/>
  <c r="N889" i="12"/>
  <c r="J889" i="12"/>
  <c r="E894" i="12"/>
  <c r="D894" i="12"/>
  <c r="G894" i="12"/>
  <c r="C894" i="12"/>
  <c r="M898" i="12"/>
  <c r="L898" i="12"/>
  <c r="K898" i="12"/>
  <c r="N898" i="12"/>
  <c r="N903" i="12"/>
  <c r="J903" i="12"/>
  <c r="M903" i="12"/>
  <c r="L903" i="12"/>
  <c r="G903" i="12"/>
  <c r="L905" i="12"/>
  <c r="K905" i="12"/>
  <c r="G905" i="12"/>
  <c r="N905" i="12"/>
  <c r="J905" i="12"/>
  <c r="E910" i="12"/>
  <c r="D910" i="12"/>
  <c r="G910" i="12"/>
  <c r="C910" i="12"/>
  <c r="M914" i="12"/>
  <c r="K914" i="12"/>
  <c r="N914" i="12"/>
  <c r="N919" i="12"/>
  <c r="J919" i="12"/>
  <c r="M919" i="12"/>
  <c r="G919" i="12"/>
  <c r="K921" i="12"/>
  <c r="G921" i="12"/>
  <c r="N921" i="12"/>
  <c r="J921" i="12"/>
  <c r="E926" i="12"/>
  <c r="D926" i="12"/>
  <c r="G926" i="12"/>
  <c r="C926" i="12"/>
  <c r="M930" i="12"/>
  <c r="K930" i="12"/>
  <c r="N930" i="12"/>
  <c r="N935" i="12"/>
  <c r="J935" i="12"/>
  <c r="M935" i="12"/>
  <c r="G935" i="12"/>
  <c r="K937" i="12"/>
  <c r="G937" i="12"/>
  <c r="N937" i="12"/>
  <c r="J937" i="12"/>
  <c r="E942" i="12"/>
  <c r="D942" i="12"/>
  <c r="G942" i="12"/>
  <c r="C942" i="12"/>
  <c r="M946" i="12"/>
  <c r="L946" i="12"/>
  <c r="K946" i="12"/>
  <c r="N946" i="12"/>
  <c r="N951" i="12"/>
  <c r="J951" i="12"/>
  <c r="M951" i="12"/>
  <c r="L951" i="12"/>
  <c r="G951" i="12"/>
  <c r="L953" i="12"/>
  <c r="K953" i="12"/>
  <c r="G953" i="12"/>
  <c r="N953" i="12"/>
  <c r="J953" i="12"/>
  <c r="L961" i="12"/>
  <c r="K961" i="12"/>
  <c r="G961" i="12"/>
  <c r="N961" i="12"/>
  <c r="J961" i="12"/>
  <c r="M961" i="12"/>
  <c r="N963" i="12"/>
  <c r="J963" i="12"/>
  <c r="M963" i="12"/>
  <c r="L963" i="12"/>
  <c r="K963" i="12"/>
  <c r="G963" i="12"/>
  <c r="L977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L1057" i="12"/>
  <c r="K1057" i="12"/>
  <c r="G1057" i="12"/>
  <c r="N1057" i="12"/>
  <c r="J1057" i="12"/>
  <c r="M1057" i="12"/>
  <c r="N1059" i="12"/>
  <c r="J1059" i="12"/>
  <c r="M1059" i="12"/>
  <c r="L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G1199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L1065" i="12"/>
  <c r="G1066" i="12"/>
  <c r="L1066" i="12"/>
  <c r="G1067" i="12"/>
  <c r="C1067" i="12"/>
  <c r="C1068" i="12"/>
  <c r="G1069" i="12"/>
  <c r="K1069" i="12"/>
  <c r="N1070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J1086" i="12"/>
  <c r="K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N1102" i="12"/>
  <c r="J1102" i="12"/>
  <c r="K1102" i="12"/>
  <c r="G1104" i="12"/>
  <c r="J1105" i="12"/>
  <c r="D1109" i="12"/>
  <c r="K1111" i="12"/>
  <c r="N1111" i="12"/>
  <c r="J1111" i="12"/>
  <c r="N1112" i="12"/>
  <c r="M1113" i="12"/>
  <c r="L1113" i="12"/>
  <c r="J1113" i="12"/>
  <c r="N1114" i="12"/>
  <c r="J1114" i="12"/>
  <c r="M1114" i="12"/>
  <c r="K1114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N1130" i="12"/>
  <c r="J1130" i="12"/>
  <c r="M1130" i="12"/>
  <c r="K1130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J1146" i="12"/>
  <c r="M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5" i="12"/>
  <c r="J1175" i="12"/>
  <c r="N1176" i="12"/>
  <c r="M1177" i="12"/>
  <c r="L1177" i="12"/>
  <c r="J1177" i="12"/>
  <c r="N1178" i="12"/>
  <c r="J1178" i="12"/>
  <c r="M1178" i="12"/>
  <c r="K1178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L1204" i="12"/>
  <c r="J1204" i="12"/>
  <c r="N1204" i="12"/>
  <c r="L1216" i="12"/>
  <c r="K1216" i="12"/>
  <c r="J1216" i="12"/>
  <c r="M1216" i="12"/>
  <c r="G1224" i="12"/>
  <c r="N1231" i="12"/>
  <c r="M1236" i="12"/>
  <c r="N1238" i="12"/>
  <c r="J1238" i="12"/>
  <c r="M1238" i="12"/>
  <c r="L1238" i="12"/>
  <c r="G1238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L962" i="12"/>
  <c r="J964" i="12"/>
  <c r="N964" i="12"/>
  <c r="D966" i="12"/>
  <c r="L966" i="12"/>
  <c r="J968" i="12"/>
  <c r="N968" i="12"/>
  <c r="D970" i="12"/>
  <c r="L970" i="12"/>
  <c r="J972" i="12"/>
  <c r="N972" i="12"/>
  <c r="D974" i="12"/>
  <c r="L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L1050" i="12"/>
  <c r="J1052" i="12"/>
  <c r="N1052" i="12"/>
  <c r="D1054" i="12"/>
  <c r="L1054" i="12"/>
  <c r="J1056" i="12"/>
  <c r="N1056" i="12"/>
  <c r="D1058" i="12"/>
  <c r="L1058" i="12"/>
  <c r="J1060" i="12"/>
  <c r="N1060" i="12"/>
  <c r="D1062" i="12"/>
  <c r="L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J1090" i="12"/>
  <c r="K1090" i="12"/>
  <c r="G1092" i="12"/>
  <c r="J1093" i="12"/>
  <c r="E1095" i="12"/>
  <c r="D1097" i="12"/>
  <c r="M1098" i="12"/>
  <c r="E1100" i="12"/>
  <c r="L1101" i="12"/>
  <c r="G1103" i="12"/>
  <c r="C1103" i="12"/>
  <c r="G1105" i="12"/>
  <c r="N1106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K1123" i="12"/>
  <c r="N1123" i="12"/>
  <c r="J1123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N1139" i="12"/>
  <c r="J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K1155" i="12"/>
  <c r="N1155" i="12"/>
  <c r="J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N1171" i="12"/>
  <c r="J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N1187" i="12"/>
  <c r="J1187" i="12"/>
  <c r="L1188" i="12"/>
  <c r="J1188" i="12"/>
  <c r="N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N1206" i="12"/>
  <c r="J1206" i="12"/>
  <c r="M1206" i="12"/>
  <c r="L1206" i="12"/>
  <c r="G1206" i="12"/>
  <c r="K1207" i="12"/>
  <c r="N1207" i="12"/>
  <c r="M1207" i="12"/>
  <c r="L1207" i="12"/>
  <c r="G1208" i="12"/>
  <c r="K1211" i="12"/>
  <c r="M1211" i="12"/>
  <c r="L1211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K1227" i="12"/>
  <c r="M1227" i="12"/>
  <c r="L1227" i="12"/>
  <c r="N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N1078" i="12"/>
  <c r="J1078" i="12"/>
  <c r="K1078" i="12"/>
  <c r="G1080" i="12"/>
  <c r="J1081" i="12"/>
  <c r="N1085" i="12"/>
  <c r="D1087" i="12"/>
  <c r="C1089" i="12"/>
  <c r="G1090" i="12"/>
  <c r="L1090" i="12"/>
  <c r="G1091" i="12"/>
  <c r="C1091" i="12"/>
  <c r="C1092" i="12"/>
  <c r="G1093" i="12"/>
  <c r="K1093" i="12"/>
  <c r="N1094" i="12"/>
  <c r="J1094" i="12"/>
  <c r="K1094" i="12"/>
  <c r="G1096" i="12"/>
  <c r="J1097" i="12"/>
  <c r="N1101" i="12"/>
  <c r="D1103" i="12"/>
  <c r="C1105" i="12"/>
  <c r="G1106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K1119" i="12"/>
  <c r="N1119" i="12"/>
  <c r="J1119" i="12"/>
  <c r="N1120" i="12"/>
  <c r="M1121" i="12"/>
  <c r="L1121" i="12"/>
  <c r="J1121" i="12"/>
  <c r="N1122" i="12"/>
  <c r="J1122" i="12"/>
  <c r="M1122" i="12"/>
  <c r="K1122" i="12"/>
  <c r="G1123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G1139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N1154" i="12"/>
  <c r="J1154" i="12"/>
  <c r="M1154" i="12"/>
  <c r="K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K1167" i="12"/>
  <c r="N1167" i="12"/>
  <c r="J1167" i="12"/>
  <c r="N1168" i="12"/>
  <c r="M1169" i="12"/>
  <c r="L1169" i="12"/>
  <c r="J1169" i="12"/>
  <c r="N1170" i="12"/>
  <c r="J1170" i="12"/>
  <c r="M1170" i="12"/>
  <c r="K1170" i="12"/>
  <c r="G1171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K1183" i="12"/>
  <c r="N1183" i="12"/>
  <c r="J1183" i="12"/>
  <c r="N1184" i="12"/>
  <c r="M1185" i="12"/>
  <c r="L1185" i="12"/>
  <c r="J1185" i="12"/>
  <c r="N1186" i="12"/>
  <c r="J1186" i="12"/>
  <c r="M1186" i="12"/>
  <c r="K1186" i="12"/>
  <c r="G1187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K1195" i="12"/>
  <c r="M1195" i="12"/>
  <c r="L1195" i="12"/>
  <c r="K1199" i="12"/>
  <c r="L1199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J1220" i="12"/>
  <c r="N1220" i="12"/>
  <c r="K1220" i="12"/>
  <c r="K1222" i="12"/>
  <c r="L1224" i="12"/>
  <c r="N1224" i="12"/>
  <c r="M1224" i="12"/>
  <c r="J1224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K1243" i="12"/>
  <c r="M1243" i="12"/>
  <c r="L1243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N1234" i="12"/>
  <c r="J1234" i="12"/>
  <c r="K1234" i="12"/>
  <c r="G1236" i="12"/>
  <c r="J1237" i="12"/>
  <c r="G1247" i="12"/>
  <c r="C1247" i="12"/>
  <c r="G1249" i="12"/>
  <c r="N1250" i="12"/>
  <c r="J1250" i="12"/>
  <c r="K1250" i="12"/>
  <c r="G1252" i="12"/>
  <c r="J1253" i="12"/>
  <c r="N1257" i="12"/>
  <c r="G1263" i="12"/>
  <c r="C1263" i="12"/>
  <c r="G1265" i="12"/>
  <c r="N1266" i="12"/>
  <c r="J1266" i="12"/>
  <c r="K1266" i="12"/>
  <c r="G1268" i="12"/>
  <c r="J1269" i="12"/>
  <c r="N1273" i="12"/>
  <c r="G1279" i="12"/>
  <c r="C1279" i="12"/>
  <c r="E1285" i="12"/>
  <c r="G1285" i="12"/>
  <c r="C1285" i="12"/>
  <c r="N1286" i="12"/>
  <c r="J1286" i="12"/>
  <c r="L1286" i="12"/>
  <c r="K1286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N1302" i="12"/>
  <c r="J1302" i="12"/>
  <c r="L1302" i="12"/>
  <c r="K1302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N1318" i="12"/>
  <c r="J1318" i="12"/>
  <c r="L1318" i="12"/>
  <c r="K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N1334" i="12"/>
  <c r="J1334" i="12"/>
  <c r="L1334" i="12"/>
  <c r="K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L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N1382" i="12"/>
  <c r="J1382" i="12"/>
  <c r="L1382" i="12"/>
  <c r="K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J1398" i="12"/>
  <c r="L1398" i="12"/>
  <c r="K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L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J1430" i="12"/>
  <c r="L1430" i="12"/>
  <c r="K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N1446" i="12"/>
  <c r="J1446" i="12"/>
  <c r="L1446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N1462" i="12"/>
  <c r="J1462" i="12"/>
  <c r="L1462" i="12"/>
  <c r="K1462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J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N1494" i="12"/>
  <c r="J1494" i="12"/>
  <c r="L1494" i="12"/>
  <c r="K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K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N1526" i="12"/>
  <c r="J1526" i="12"/>
  <c r="L1526" i="12"/>
  <c r="K1526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K1554" i="12"/>
  <c r="N1554" i="12"/>
  <c r="D1559" i="12"/>
  <c r="C1559" i="12"/>
  <c r="K1562" i="12"/>
  <c r="L1562" i="12"/>
  <c r="N1562" i="12"/>
  <c r="L1567" i="12"/>
  <c r="J1567" i="12"/>
  <c r="M1567" i="12"/>
  <c r="G1570" i="12"/>
  <c r="C1570" i="12"/>
  <c r="D1570" i="12"/>
  <c r="E1572" i="12"/>
  <c r="C1572" i="12"/>
  <c r="N1573" i="12"/>
  <c r="J1573" i="12"/>
  <c r="L1573" i="12"/>
  <c r="G1573" i="12"/>
  <c r="M1573" i="12"/>
  <c r="G1578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L1284" i="12"/>
  <c r="N1284" i="12"/>
  <c r="J1284" i="12"/>
  <c r="G1284" i="12"/>
  <c r="M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N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L1364" i="12"/>
  <c r="N1364" i="12"/>
  <c r="J1364" i="12"/>
  <c r="G1364" i="12"/>
  <c r="M1364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G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L1396" i="12"/>
  <c r="N1396" i="12"/>
  <c r="J1396" i="12"/>
  <c r="G1396" i="12"/>
  <c r="M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N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L1428" i="12"/>
  <c r="N1428" i="12"/>
  <c r="J1428" i="12"/>
  <c r="G1428" i="12"/>
  <c r="M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N1444" i="12"/>
  <c r="J1444" i="12"/>
  <c r="G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L1460" i="12"/>
  <c r="N1460" i="12"/>
  <c r="J1460" i="12"/>
  <c r="G1460" i="12"/>
  <c r="M1460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L1492" i="12"/>
  <c r="N1492" i="12"/>
  <c r="J1492" i="12"/>
  <c r="G1492" i="12"/>
  <c r="M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L1508" i="12"/>
  <c r="N1508" i="12"/>
  <c r="J1508" i="12"/>
  <c r="G1508" i="12"/>
  <c r="M1508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L1540" i="12"/>
  <c r="J1540" i="12"/>
  <c r="G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J1557" i="12"/>
  <c r="L1557" i="12"/>
  <c r="G1557" i="12"/>
  <c r="M1557" i="12"/>
  <c r="G1562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N1194" i="12"/>
  <c r="J1194" i="12"/>
  <c r="K1194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M1234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M1250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M1266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N1344" i="12"/>
  <c r="J1344" i="12"/>
  <c r="G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L1440" i="12"/>
  <c r="N1440" i="12"/>
  <c r="J1440" i="12"/>
  <c r="G1440" i="12"/>
  <c r="M1440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L1520" i="12"/>
  <c r="N1520" i="12"/>
  <c r="J1520" i="12"/>
  <c r="G1520" i="12"/>
  <c r="M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G1559" i="12"/>
  <c r="E1562" i="12"/>
  <c r="M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N1586" i="12"/>
  <c r="L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4" i="12"/>
  <c r="L1194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G1211" i="12"/>
  <c r="C1211" i="12"/>
  <c r="C1212" i="12"/>
  <c r="G1213" i="12"/>
  <c r="K1213" i="12"/>
  <c r="N1214" i="12"/>
  <c r="J1214" i="12"/>
  <c r="K1214" i="12"/>
  <c r="G1216" i="12"/>
  <c r="J1217" i="12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G1243" i="12"/>
  <c r="C1243" i="12"/>
  <c r="C1244" i="12"/>
  <c r="G1245" i="12"/>
  <c r="K1245" i="12"/>
  <c r="N1246" i="12"/>
  <c r="J1246" i="12"/>
  <c r="K1246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N1262" i="12"/>
  <c r="J1262" i="12"/>
  <c r="K1262" i="12"/>
  <c r="G1264" i="12"/>
  <c r="J1265" i="12"/>
  <c r="O1265" i="12" s="1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N1278" i="12"/>
  <c r="J1278" i="12"/>
  <c r="K1278" i="12"/>
  <c r="K1281" i="12"/>
  <c r="L1281" i="12"/>
  <c r="K1283" i="12"/>
  <c r="L1283" i="12"/>
  <c r="N1285" i="12"/>
  <c r="N1287" i="12"/>
  <c r="K1288" i="12"/>
  <c r="E1289" i="12"/>
  <c r="G1289" i="12"/>
  <c r="C1289" i="12"/>
  <c r="N1290" i="12"/>
  <c r="J1290" i="12"/>
  <c r="L1290" i="12"/>
  <c r="K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N1322" i="12"/>
  <c r="J1322" i="12"/>
  <c r="L1322" i="12"/>
  <c r="K1322" i="12"/>
  <c r="G1323" i="12"/>
  <c r="C1323" i="12"/>
  <c r="E1323" i="12"/>
  <c r="L1324" i="12"/>
  <c r="N1324" i="12"/>
  <c r="J1324" i="12"/>
  <c r="G1324" i="12"/>
  <c r="M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L1340" i="12"/>
  <c r="N1340" i="12"/>
  <c r="J1340" i="12"/>
  <c r="G1340" i="12"/>
  <c r="M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J1354" i="12"/>
  <c r="L1354" i="12"/>
  <c r="K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N1370" i="12"/>
  <c r="J1370" i="12"/>
  <c r="L1370" i="12"/>
  <c r="K1370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N1386" i="12"/>
  <c r="J1386" i="12"/>
  <c r="L1386" i="12"/>
  <c r="K1386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N1402" i="12"/>
  <c r="J1402" i="12"/>
  <c r="L1402" i="12"/>
  <c r="K1402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J1418" i="12"/>
  <c r="L1418" i="12"/>
  <c r="K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N1434" i="12"/>
  <c r="J1434" i="12"/>
  <c r="L1434" i="12"/>
  <c r="K1434" i="12"/>
  <c r="G1435" i="12"/>
  <c r="C1435" i="12"/>
  <c r="E1435" i="12"/>
  <c r="L1436" i="12"/>
  <c r="N1436" i="12"/>
  <c r="J1436" i="12"/>
  <c r="G1436" i="12"/>
  <c r="M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N1466" i="12"/>
  <c r="J1466" i="12"/>
  <c r="L1466" i="12"/>
  <c r="K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J1482" i="12"/>
  <c r="L1482" i="12"/>
  <c r="K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N1498" i="12"/>
  <c r="J1498" i="12"/>
  <c r="L1498" i="12"/>
  <c r="K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J1514" i="12"/>
  <c r="L1514" i="12"/>
  <c r="K1514" i="12"/>
  <c r="G1515" i="12"/>
  <c r="C1515" i="12"/>
  <c r="E1515" i="12"/>
  <c r="L1516" i="12"/>
  <c r="N1516" i="12"/>
  <c r="J1516" i="12"/>
  <c r="G1516" i="12"/>
  <c r="M1516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N1530" i="12"/>
  <c r="J1530" i="12"/>
  <c r="L1530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L1559" i="12"/>
  <c r="M1559" i="12"/>
  <c r="J1559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K1570" i="12"/>
  <c r="N1570" i="12"/>
  <c r="L1570" i="12"/>
  <c r="G1572" i="12"/>
  <c r="K1573" i="12"/>
  <c r="D1575" i="12"/>
  <c r="C1575" i="12"/>
  <c r="K1578" i="12"/>
  <c r="L1578" i="12"/>
  <c r="N1578" i="12"/>
  <c r="L1583" i="12"/>
  <c r="J1583" i="12"/>
  <c r="M1583" i="12"/>
  <c r="G1586" i="12"/>
  <c r="C1586" i="12"/>
  <c r="D1586" i="12"/>
  <c r="J1586" i="12"/>
  <c r="E1588" i="12"/>
  <c r="C1588" i="12"/>
  <c r="N1589" i="12"/>
  <c r="J1589" i="12"/>
  <c r="L1589" i="12"/>
  <c r="G1589" i="12"/>
  <c r="K1589" i="12"/>
  <c r="K1590" i="12"/>
  <c r="M1590" i="12"/>
  <c r="L1590" i="12"/>
  <c r="J1590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G1908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G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N1553" i="12"/>
  <c r="J1553" i="12"/>
  <c r="K1553" i="12"/>
  <c r="G1555" i="12"/>
  <c r="J1556" i="12"/>
  <c r="G1566" i="12"/>
  <c r="C1566" i="12"/>
  <c r="G1568" i="12"/>
  <c r="N1569" i="12"/>
  <c r="J1569" i="12"/>
  <c r="K1569" i="12"/>
  <c r="G1571" i="12"/>
  <c r="J1572" i="12"/>
  <c r="G1582" i="12"/>
  <c r="C1582" i="12"/>
  <c r="G1584" i="12"/>
  <c r="N1585" i="12"/>
  <c r="J1585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N1633" i="12"/>
  <c r="J1633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M1649" i="12"/>
  <c r="N1649" i="12"/>
  <c r="J1649" i="12"/>
  <c r="K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N1662" i="12"/>
  <c r="J1662" i="12"/>
  <c r="K1662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N1681" i="12"/>
  <c r="J1681" i="12"/>
  <c r="K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L1693" i="12"/>
  <c r="N1693" i="12"/>
  <c r="J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M1701" i="12"/>
  <c r="L1701" i="12"/>
  <c r="N1701" i="12"/>
  <c r="J1701" i="12"/>
  <c r="K1701" i="12"/>
  <c r="D1704" i="12"/>
  <c r="G1704" i="12"/>
  <c r="C1704" i="12"/>
  <c r="E1704" i="12"/>
  <c r="N1706" i="12"/>
  <c r="J1706" i="12"/>
  <c r="M1706" i="12"/>
  <c r="K1706" i="12"/>
  <c r="G1707" i="12"/>
  <c r="M1707" i="12"/>
  <c r="M1709" i="12"/>
  <c r="L1709" i="12"/>
  <c r="N1709" i="12"/>
  <c r="J1709" i="12"/>
  <c r="K1709" i="12"/>
  <c r="D1712" i="12"/>
  <c r="G1712" i="12"/>
  <c r="C1712" i="12"/>
  <c r="E1712" i="12"/>
  <c r="N1714" i="12"/>
  <c r="J1714" i="12"/>
  <c r="M1714" i="12"/>
  <c r="K1714" i="12"/>
  <c r="G1715" i="12"/>
  <c r="M1715" i="12"/>
  <c r="M1717" i="12"/>
  <c r="L1717" i="12"/>
  <c r="N1717" i="12"/>
  <c r="J1717" i="12"/>
  <c r="K1717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L1725" i="12"/>
  <c r="N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M1733" i="12"/>
  <c r="L1733" i="12"/>
  <c r="N1733" i="12"/>
  <c r="J1733" i="12"/>
  <c r="K1733" i="12"/>
  <c r="D1736" i="12"/>
  <c r="G1736" i="12"/>
  <c r="C1736" i="12"/>
  <c r="E1736" i="12"/>
  <c r="N1738" i="12"/>
  <c r="J1738" i="12"/>
  <c r="M1738" i="12"/>
  <c r="K1738" i="12"/>
  <c r="G1739" i="12"/>
  <c r="M1739" i="12"/>
  <c r="M1741" i="12"/>
  <c r="L1741" i="12"/>
  <c r="N1741" i="12"/>
  <c r="J1741" i="12"/>
  <c r="K1741" i="12"/>
  <c r="D1744" i="12"/>
  <c r="G1744" i="12"/>
  <c r="C1744" i="12"/>
  <c r="E1744" i="12"/>
  <c r="N1746" i="12"/>
  <c r="J1746" i="12"/>
  <c r="M1746" i="12"/>
  <c r="K1746" i="12"/>
  <c r="G1747" i="12"/>
  <c r="M1747" i="12"/>
  <c r="M1749" i="12"/>
  <c r="L1749" i="12"/>
  <c r="N1749" i="12"/>
  <c r="J1749" i="12"/>
  <c r="K1749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L1757" i="12"/>
  <c r="N1757" i="12"/>
  <c r="J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M1765" i="12"/>
  <c r="L1765" i="12"/>
  <c r="N1765" i="12"/>
  <c r="J1765" i="12"/>
  <c r="K1765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N1781" i="12"/>
  <c r="J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L1789" i="12"/>
  <c r="N1789" i="12"/>
  <c r="J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M1797" i="12"/>
  <c r="L1797" i="12"/>
  <c r="N1797" i="12"/>
  <c r="J1797" i="12"/>
  <c r="K1797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N1805" i="12"/>
  <c r="J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M1813" i="12"/>
  <c r="L1813" i="12"/>
  <c r="N1813" i="12"/>
  <c r="J1813" i="12"/>
  <c r="K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L1821" i="12"/>
  <c r="N1821" i="12"/>
  <c r="J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M1829" i="12"/>
  <c r="L1829" i="12"/>
  <c r="N1829" i="12"/>
  <c r="J1829" i="12"/>
  <c r="K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J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M1845" i="12"/>
  <c r="L1845" i="12"/>
  <c r="N1845" i="12"/>
  <c r="J1845" i="12"/>
  <c r="K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L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M1861" i="12"/>
  <c r="L1861" i="12"/>
  <c r="N1861" i="12"/>
  <c r="J1861" i="12"/>
  <c r="K1861" i="12"/>
  <c r="D1864" i="12"/>
  <c r="G1864" i="12"/>
  <c r="C1864" i="12"/>
  <c r="E1864" i="12"/>
  <c r="N1866" i="12"/>
  <c r="J1866" i="12"/>
  <c r="M1866" i="12"/>
  <c r="K1866" i="12"/>
  <c r="G1867" i="12"/>
  <c r="M1867" i="12"/>
  <c r="M1869" i="12"/>
  <c r="L1869" i="12"/>
  <c r="N1869" i="12"/>
  <c r="J1869" i="12"/>
  <c r="K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G1877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N1943" i="12"/>
  <c r="J1943" i="12"/>
  <c r="L1943" i="12"/>
  <c r="G1943" i="12"/>
  <c r="K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N1658" i="12"/>
  <c r="J1658" i="12"/>
  <c r="K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N1674" i="12"/>
  <c r="J1674" i="12"/>
  <c r="K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M1553" i="12"/>
  <c r="E1555" i="12"/>
  <c r="G1558" i="12"/>
  <c r="C1558" i="12"/>
  <c r="G1560" i="12"/>
  <c r="N1561" i="12"/>
  <c r="J1561" i="12"/>
  <c r="K1561" i="12"/>
  <c r="G1563" i="12"/>
  <c r="J1564" i="12"/>
  <c r="E1566" i="12"/>
  <c r="D1568" i="12"/>
  <c r="M1569" i="12"/>
  <c r="E1571" i="12"/>
  <c r="L1572" i="12"/>
  <c r="G1574" i="12"/>
  <c r="C1574" i="12"/>
  <c r="G1576" i="12"/>
  <c r="N1577" i="12"/>
  <c r="J1577" i="12"/>
  <c r="K1577" i="12"/>
  <c r="G1579" i="12"/>
  <c r="J1580" i="12"/>
  <c r="E1582" i="12"/>
  <c r="D1584" i="12"/>
  <c r="M1585" i="12"/>
  <c r="E1587" i="12"/>
  <c r="L1588" i="12"/>
  <c r="G1590" i="12"/>
  <c r="C1590" i="12"/>
  <c r="G1592" i="12"/>
  <c r="N1593" i="12"/>
  <c r="J1593" i="12"/>
  <c r="K1593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K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N1625" i="12"/>
  <c r="J1625" i="12"/>
  <c r="K1625" i="12"/>
  <c r="G1627" i="12"/>
  <c r="J1628" i="12"/>
  <c r="E1630" i="12"/>
  <c r="D1632" i="12"/>
  <c r="N1632" i="12"/>
  <c r="M1633" i="12"/>
  <c r="D1634" i="12"/>
  <c r="E1635" i="12"/>
  <c r="C1636" i="12"/>
  <c r="N1638" i="12"/>
  <c r="J1638" i="12"/>
  <c r="K1638" i="12"/>
  <c r="N1639" i="12"/>
  <c r="L1640" i="12"/>
  <c r="M1640" i="12"/>
  <c r="J1640" i="12"/>
  <c r="M1641" i="12"/>
  <c r="N1641" i="12"/>
  <c r="J1641" i="12"/>
  <c r="K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M1657" i="12"/>
  <c r="N1657" i="12"/>
  <c r="J1657" i="12"/>
  <c r="K1657" i="12"/>
  <c r="G1658" i="12"/>
  <c r="G1659" i="12"/>
  <c r="C1659" i="12"/>
  <c r="D1659" i="12"/>
  <c r="G1660" i="12"/>
  <c r="K1660" i="12"/>
  <c r="G1661" i="12"/>
  <c r="L1661" i="12"/>
  <c r="L1662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N1673" i="12"/>
  <c r="J1673" i="12"/>
  <c r="K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M1689" i="12"/>
  <c r="L1689" i="12"/>
  <c r="N1689" i="12"/>
  <c r="J1689" i="12"/>
  <c r="K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M1697" i="12"/>
  <c r="L1697" i="12"/>
  <c r="N1697" i="12"/>
  <c r="J1697" i="12"/>
  <c r="K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L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M1710" i="12"/>
  <c r="K1710" i="12"/>
  <c r="G1711" i="12"/>
  <c r="M1711" i="12"/>
  <c r="M1713" i="12"/>
  <c r="L1713" i="12"/>
  <c r="N1713" i="12"/>
  <c r="J1713" i="12"/>
  <c r="K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J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L1729" i="12"/>
  <c r="N1729" i="12"/>
  <c r="J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M1737" i="12"/>
  <c r="L1737" i="12"/>
  <c r="N1737" i="12"/>
  <c r="J1737" i="12"/>
  <c r="K1737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M1745" i="12"/>
  <c r="L1745" i="12"/>
  <c r="N1745" i="12"/>
  <c r="J1745" i="12"/>
  <c r="K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M1753" i="12"/>
  <c r="L1753" i="12"/>
  <c r="N1753" i="12"/>
  <c r="J1753" i="12"/>
  <c r="K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M1769" i="12"/>
  <c r="L1769" i="12"/>
  <c r="N1769" i="12"/>
  <c r="J1769" i="12"/>
  <c r="K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M1785" i="12"/>
  <c r="L1785" i="12"/>
  <c r="N1785" i="12"/>
  <c r="J1785" i="12"/>
  <c r="K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M1801" i="12"/>
  <c r="L1801" i="12"/>
  <c r="N1801" i="12"/>
  <c r="J1801" i="12"/>
  <c r="K1801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M1809" i="12"/>
  <c r="L1809" i="12"/>
  <c r="N1809" i="12"/>
  <c r="J1809" i="12"/>
  <c r="K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M1817" i="12"/>
  <c r="L1817" i="12"/>
  <c r="N1817" i="12"/>
  <c r="J1817" i="12"/>
  <c r="K1817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L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M1833" i="12"/>
  <c r="L1833" i="12"/>
  <c r="N1833" i="12"/>
  <c r="J1833" i="12"/>
  <c r="K1833" i="12"/>
  <c r="L1834" i="12"/>
  <c r="D1836" i="12"/>
  <c r="G1836" i="12"/>
  <c r="C1836" i="12"/>
  <c r="E1836" i="12"/>
  <c r="J1836" i="12"/>
  <c r="N1838" i="12"/>
  <c r="J1838" i="12"/>
  <c r="M1838" i="12"/>
  <c r="K1838" i="12"/>
  <c r="G1839" i="12"/>
  <c r="M1839" i="12"/>
  <c r="M1841" i="12"/>
  <c r="L1841" i="12"/>
  <c r="N1841" i="12"/>
  <c r="J1841" i="12"/>
  <c r="K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M1849" i="12"/>
  <c r="L1849" i="12"/>
  <c r="N1849" i="12"/>
  <c r="J1849" i="12"/>
  <c r="K1849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L1857" i="12"/>
  <c r="N1857" i="12"/>
  <c r="J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N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L1877" i="12"/>
  <c r="N1877" i="12"/>
  <c r="M1877" i="12"/>
  <c r="J1877" i="12"/>
  <c r="M1878" i="12"/>
  <c r="L1878" i="12"/>
  <c r="K1878" i="12"/>
  <c r="N1878" i="12"/>
  <c r="J1881" i="12"/>
  <c r="L1885" i="12"/>
  <c r="K1885" i="12"/>
  <c r="J1885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N1895" i="12"/>
  <c r="J1895" i="12"/>
  <c r="K1895" i="12"/>
  <c r="G1896" i="12"/>
  <c r="C1896" i="12"/>
  <c r="E1896" i="12"/>
  <c r="L1897" i="12"/>
  <c r="J1897" i="12"/>
  <c r="M1897" i="12"/>
  <c r="D1905" i="12"/>
  <c r="C1905" i="12"/>
  <c r="K1908" i="12"/>
  <c r="L1908" i="12"/>
  <c r="N1908" i="12"/>
  <c r="L1913" i="12"/>
  <c r="J1913" i="12"/>
  <c r="M1913" i="12"/>
  <c r="G1916" i="12"/>
  <c r="C1916" i="12"/>
  <c r="D1916" i="12"/>
  <c r="E1918" i="12"/>
  <c r="C1918" i="12"/>
  <c r="N1919" i="12"/>
  <c r="J1919" i="12"/>
  <c r="L1919" i="12"/>
  <c r="G1919" i="12"/>
  <c r="M1919" i="12"/>
  <c r="G1924" i="12"/>
  <c r="C1924" i="12"/>
  <c r="D1924" i="12"/>
  <c r="D1929" i="12"/>
  <c r="C1929" i="12"/>
  <c r="E1942" i="12"/>
  <c r="C1942" i="12"/>
  <c r="L1953" i="12"/>
  <c r="M1953" i="12"/>
  <c r="J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L1969" i="12"/>
  <c r="M1969" i="12"/>
  <c r="K1969" i="12"/>
  <c r="J1969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K1932" i="12"/>
  <c r="N1932" i="12"/>
  <c r="L1932" i="12"/>
  <c r="D1937" i="12"/>
  <c r="C1937" i="12"/>
  <c r="K1940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K1883" i="12"/>
  <c r="G1885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K1924" i="12"/>
  <c r="L1924" i="12"/>
  <c r="N1924" i="12"/>
  <c r="L1929" i="12"/>
  <c r="J1929" i="12"/>
  <c r="M1929" i="12"/>
  <c r="G1932" i="12"/>
  <c r="C1932" i="12"/>
  <c r="D1932" i="12"/>
  <c r="J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J1915" i="12"/>
  <c r="K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G1984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G2000" i="12"/>
  <c r="D2001" i="12"/>
  <c r="G2001" i="12"/>
  <c r="C2001" i="12"/>
  <c r="K2002" i="12"/>
  <c r="G2003" i="12"/>
  <c r="E2006" i="12"/>
  <c r="D2006" i="12"/>
  <c r="C2010" i="12"/>
  <c r="K2012" i="12"/>
  <c r="N2012" i="12"/>
  <c r="J2012" i="12"/>
  <c r="N2013" i="12"/>
  <c r="M2014" i="12"/>
  <c r="L2014" i="12"/>
  <c r="J2014" i="12"/>
  <c r="N2015" i="12"/>
  <c r="J2015" i="12"/>
  <c r="M2015" i="12"/>
  <c r="K2015" i="12"/>
  <c r="G2016" i="12"/>
  <c r="D2017" i="12"/>
  <c r="G2017" i="12"/>
  <c r="C2017" i="12"/>
  <c r="K2018" i="12"/>
  <c r="G2019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J2031" i="12"/>
  <c r="M2031" i="12"/>
  <c r="K2031" i="12"/>
  <c r="G2032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N2053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G2072" i="12"/>
  <c r="N2077" i="12"/>
  <c r="J2077" i="12"/>
  <c r="L2077" i="12"/>
  <c r="K2077" i="12"/>
  <c r="K2078" i="12"/>
  <c r="M2078" i="12"/>
  <c r="L2078" i="12"/>
  <c r="N2078" i="12"/>
  <c r="G2080" i="12"/>
  <c r="N2085" i="12"/>
  <c r="J2085" i="12"/>
  <c r="L2085" i="12"/>
  <c r="K2085" i="12"/>
  <c r="K2086" i="12"/>
  <c r="M2086" i="12"/>
  <c r="L2086" i="12"/>
  <c r="N2086" i="12"/>
  <c r="G2088" i="12"/>
  <c r="N2093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G1964" i="12"/>
  <c r="C1964" i="12"/>
  <c r="G1966" i="12"/>
  <c r="N1967" i="12"/>
  <c r="J1967" i="12"/>
  <c r="K1967" i="12"/>
  <c r="G1969" i="12"/>
  <c r="J1970" i="12"/>
  <c r="K1976" i="12"/>
  <c r="N1976" i="12"/>
  <c r="J1976" i="12"/>
  <c r="M1978" i="12"/>
  <c r="L1978" i="12"/>
  <c r="J1978" i="12"/>
  <c r="N1979" i="12"/>
  <c r="J1979" i="12"/>
  <c r="M1979" i="12"/>
  <c r="K1979" i="12"/>
  <c r="D1981" i="12"/>
  <c r="G1981" i="12"/>
  <c r="C1981" i="12"/>
  <c r="L1984" i="12"/>
  <c r="E1986" i="12"/>
  <c r="D1986" i="12"/>
  <c r="L1989" i="12"/>
  <c r="K1989" i="12"/>
  <c r="M1989" i="12"/>
  <c r="K1992" i="12"/>
  <c r="N1992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L2000" i="12"/>
  <c r="E2002" i="12"/>
  <c r="D2002" i="12"/>
  <c r="L2005" i="12"/>
  <c r="K2005" i="12"/>
  <c r="M2005" i="12"/>
  <c r="K2008" i="12"/>
  <c r="N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N2024" i="12"/>
  <c r="J2024" i="12"/>
  <c r="M2026" i="12"/>
  <c r="L2026" i="12"/>
  <c r="J2026" i="12"/>
  <c r="N2027" i="12"/>
  <c r="J2027" i="12"/>
  <c r="M2027" i="12"/>
  <c r="K2027" i="12"/>
  <c r="D2029" i="12"/>
  <c r="G2029" i="12"/>
  <c r="C2029" i="12"/>
  <c r="L2032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M2060" i="12"/>
  <c r="K2060" i="12"/>
  <c r="N2060" i="12"/>
  <c r="J2060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J1891" i="12"/>
  <c r="K1891" i="12"/>
  <c r="G1893" i="12"/>
  <c r="J1894" i="12"/>
  <c r="G1904" i="12"/>
  <c r="C1904" i="12"/>
  <c r="G1906" i="12"/>
  <c r="N1907" i="12"/>
  <c r="J1907" i="12"/>
  <c r="K1907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M1931" i="12"/>
  <c r="E1933" i="12"/>
  <c r="L1934" i="12"/>
  <c r="G1936" i="12"/>
  <c r="C1936" i="12"/>
  <c r="G1938" i="12"/>
  <c r="N1939" i="12"/>
  <c r="J1939" i="12"/>
  <c r="K1939" i="12"/>
  <c r="G1941" i="12"/>
  <c r="J1942" i="12"/>
  <c r="E1944" i="12"/>
  <c r="D1946" i="12"/>
  <c r="M1947" i="12"/>
  <c r="E1949" i="12"/>
  <c r="L1950" i="12"/>
  <c r="G1952" i="12"/>
  <c r="C1952" i="12"/>
  <c r="G1954" i="12"/>
  <c r="N1955" i="12"/>
  <c r="J1955" i="12"/>
  <c r="K1955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N1975" i="12"/>
  <c r="J1975" i="12"/>
  <c r="M1975" i="12"/>
  <c r="K1975" i="12"/>
  <c r="G1976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G1992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N2007" i="12"/>
  <c r="J2007" i="12"/>
  <c r="M2007" i="12"/>
  <c r="K2007" i="12"/>
  <c r="G2008" i="12"/>
  <c r="D2009" i="12"/>
  <c r="G2009" i="12"/>
  <c r="C2009" i="12"/>
  <c r="K2010" i="12"/>
  <c r="G2011" i="12"/>
  <c r="L2011" i="12"/>
  <c r="L2012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G2024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N2039" i="12"/>
  <c r="J2039" i="12"/>
  <c r="M2039" i="12"/>
  <c r="K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N2057" i="12"/>
  <c r="J2057" i="12"/>
  <c r="L2057" i="12"/>
  <c r="K2057" i="12"/>
  <c r="K2058" i="12"/>
  <c r="M2058" i="12"/>
  <c r="L2058" i="12"/>
  <c r="N2058" i="12"/>
  <c r="G2060" i="12"/>
  <c r="G2063" i="12"/>
  <c r="N2065" i="12"/>
  <c r="J2065" i="12"/>
  <c r="L2065" i="12"/>
  <c r="K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N2081" i="12"/>
  <c r="J2081" i="12"/>
  <c r="L2081" i="12"/>
  <c r="K2081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J2097" i="12"/>
  <c r="L2097" i="12"/>
  <c r="K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K1984" i="12"/>
  <c r="N1984" i="12"/>
  <c r="J1984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K2000" i="12"/>
  <c r="N2000" i="12"/>
  <c r="J2000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N2019" i="12"/>
  <c r="J2019" i="12"/>
  <c r="M2019" i="12"/>
  <c r="K2019" i="12"/>
  <c r="D2021" i="12"/>
  <c r="G2021" i="12"/>
  <c r="C2021" i="12"/>
  <c r="E2026" i="12"/>
  <c r="D2026" i="12"/>
  <c r="L2029" i="12"/>
  <c r="K2029" i="12"/>
  <c r="M2029" i="12"/>
  <c r="K2032" i="12"/>
  <c r="N2032" i="12"/>
  <c r="J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L2051" i="12"/>
  <c r="N2051" i="12"/>
  <c r="J2051" i="12"/>
  <c r="M2051" i="12"/>
  <c r="K2051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L2067" i="12"/>
  <c r="N2067" i="12"/>
  <c r="J2067" i="12"/>
  <c r="M2067" i="12"/>
  <c r="K2067" i="12"/>
  <c r="G2070" i="12"/>
  <c r="C2070" i="12"/>
  <c r="E2070" i="12"/>
  <c r="D2070" i="12"/>
  <c r="M2072" i="12"/>
  <c r="K2072" i="12"/>
  <c r="N2072" i="12"/>
  <c r="J2072" i="12"/>
  <c r="L2075" i="12"/>
  <c r="N2075" i="12"/>
  <c r="J2075" i="12"/>
  <c r="M2075" i="12"/>
  <c r="K2075" i="12"/>
  <c r="G2078" i="12"/>
  <c r="C2078" i="12"/>
  <c r="E2078" i="12"/>
  <c r="D2078" i="12"/>
  <c r="M2080" i="12"/>
  <c r="K2080" i="12"/>
  <c r="N2080" i="12"/>
  <c r="J2080" i="12"/>
  <c r="L2083" i="12"/>
  <c r="N2083" i="12"/>
  <c r="J2083" i="12"/>
  <c r="M2083" i="12"/>
  <c r="K2083" i="12"/>
  <c r="G2086" i="12"/>
  <c r="C2086" i="12"/>
  <c r="E2086" i="12"/>
  <c r="D2086" i="12"/>
  <c r="M2088" i="12"/>
  <c r="K2088" i="12"/>
  <c r="N2088" i="12"/>
  <c r="J2088" i="12"/>
  <c r="L2091" i="12"/>
  <c r="N2091" i="12"/>
  <c r="J2091" i="12"/>
  <c r="M2091" i="12"/>
  <c r="K2091" i="12"/>
  <c r="G2094" i="12"/>
  <c r="C2094" i="12"/>
  <c r="E2094" i="12"/>
  <c r="D2094" i="12"/>
  <c r="M2096" i="12"/>
  <c r="K2096" i="12"/>
  <c r="N2096" i="12"/>
  <c r="J2096" i="12"/>
  <c r="L2099" i="12"/>
  <c r="N2099" i="12"/>
  <c r="J2099" i="12"/>
  <c r="M2099" i="12"/>
  <c r="K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G2057" i="12"/>
  <c r="C2061" i="12"/>
  <c r="G2061" i="12"/>
  <c r="C2065" i="12"/>
  <c r="G2065" i="12"/>
  <c r="C2069" i="12"/>
  <c r="G2069" i="12"/>
  <c r="C2073" i="12"/>
  <c r="G2073" i="12"/>
  <c r="C2077" i="12"/>
  <c r="G2077" i="12"/>
  <c r="C2081" i="12"/>
  <c r="G2081" i="12"/>
  <c r="C2085" i="12"/>
  <c r="G2085" i="12"/>
  <c r="C2089" i="12"/>
  <c r="G2089" i="12"/>
  <c r="C2093" i="12"/>
  <c r="G2093" i="12"/>
  <c r="C2097" i="12"/>
  <c r="G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N2228" i="12"/>
  <c r="J2228" i="12"/>
  <c r="K2228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J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N2184" i="12"/>
  <c r="J2184" i="12"/>
  <c r="K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D2223" i="12"/>
  <c r="N2223" i="12"/>
  <c r="D2225" i="12"/>
  <c r="E2226" i="12"/>
  <c r="C2227" i="12"/>
  <c r="L2227" i="12"/>
  <c r="G2228" i="12"/>
  <c r="L2228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K2261" i="12"/>
  <c r="L2261" i="12"/>
  <c r="N2261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K2293" i="12"/>
  <c r="L2293" i="12"/>
  <c r="J2293" i="12"/>
  <c r="E2295" i="12"/>
  <c r="D2295" i="12"/>
  <c r="C2295" i="12"/>
  <c r="N2296" i="12"/>
  <c r="J2296" i="12"/>
  <c r="M2296" i="12"/>
  <c r="L2296" i="12"/>
  <c r="G2296" i="12"/>
  <c r="G2298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N2188" i="12"/>
  <c r="J2188" i="12"/>
  <c r="K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N2236" i="12"/>
  <c r="J2236" i="12"/>
  <c r="K2236" i="12"/>
  <c r="G2238" i="12"/>
  <c r="J2239" i="12"/>
  <c r="K2245" i="12"/>
  <c r="L2245" i="12"/>
  <c r="N2245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G2261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G2293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8" i="12"/>
  <c r="L2188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6" i="12"/>
  <c r="L2236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G2245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L2298" i="12"/>
  <c r="J2298" i="12"/>
  <c r="N2298" i="12"/>
  <c r="M2298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N2260" i="12"/>
  <c r="J2260" i="12"/>
  <c r="K2260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J2356" i="12"/>
  <c r="M2356" i="12"/>
  <c r="K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L2340" i="12"/>
  <c r="N2340" i="12"/>
  <c r="J2340" i="12"/>
  <c r="M2340" i="12"/>
  <c r="K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G2356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N2406" i="12"/>
  <c r="J2406" i="12"/>
  <c r="K2406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K2479" i="12"/>
  <c r="N2479" i="12"/>
  <c r="J2479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N2520" i="12"/>
  <c r="J2520" i="12"/>
  <c r="L2520" i="12"/>
  <c r="K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M2503" i="12"/>
  <c r="K2503" i="12"/>
  <c r="N2503" i="12"/>
  <c r="J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N2382" i="12"/>
  <c r="J2382" i="12"/>
  <c r="K2382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N2442" i="12"/>
  <c r="J2442" i="12"/>
  <c r="M2442" i="12"/>
  <c r="K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3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G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N2616" i="12"/>
  <c r="J2616" i="12"/>
  <c r="M2616" i="12"/>
  <c r="K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J2652" i="12"/>
  <c r="L2652" i="12"/>
  <c r="G2652" i="12"/>
  <c r="M2652" i="12"/>
  <c r="G2654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4" i="12"/>
  <c r="J2654" i="12"/>
  <c r="N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N2680" i="12"/>
  <c r="J2680" i="12"/>
  <c r="K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J2737" i="12"/>
  <c r="M2737" i="12"/>
  <c r="K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L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06" i="12"/>
  <c r="J2806" i="12"/>
  <c r="N2806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J2741" i="12"/>
  <c r="K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G2860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J2834" i="12"/>
  <c r="L2834" i="12"/>
  <c r="G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N2860" i="12"/>
  <c r="J2860" i="12"/>
  <c r="K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N2913" i="12"/>
  <c r="J2913" i="12"/>
  <c r="M2913" i="12"/>
  <c r="K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9" i="1"/>
  <c r="S99" i="1" s="1"/>
  <c r="U99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T32" i="1"/>
  <c r="S32" i="1" s="1"/>
  <c r="U32" i="1" s="1"/>
  <c r="M2" i="1"/>
  <c r="N2" i="1" s="1"/>
  <c r="L9" i="12" s="1"/>
  <c r="M2836" i="12" l="1"/>
  <c r="L254" i="12"/>
  <c r="G1175" i="12"/>
  <c r="G2200" i="12"/>
  <c r="G1593" i="12"/>
  <c r="G861" i="12"/>
  <c r="G1354" i="12"/>
  <c r="G1262" i="12"/>
  <c r="M2816" i="12"/>
  <c r="M2944" i="12"/>
  <c r="L315" i="12"/>
  <c r="G1971" i="12"/>
  <c r="G757" i="12"/>
  <c r="M2901" i="12"/>
  <c r="G2414" i="12"/>
  <c r="M1916" i="12"/>
  <c r="G1887" i="12"/>
  <c r="K1559" i="12"/>
  <c r="M489" i="12"/>
  <c r="M486" i="12"/>
  <c r="M400" i="12"/>
  <c r="L288" i="12"/>
  <c r="L282" i="12"/>
  <c r="M394" i="12"/>
  <c r="L297" i="12"/>
  <c r="L290" i="12"/>
  <c r="L285" i="12"/>
  <c r="M62" i="12"/>
  <c r="M482" i="12"/>
  <c r="M61" i="12"/>
  <c r="M72" i="12"/>
  <c r="M73" i="12"/>
  <c r="R21" i="1"/>
  <c r="M485" i="12"/>
  <c r="M484" i="12"/>
  <c r="M398" i="12"/>
  <c r="M70" i="12"/>
  <c r="M401" i="12"/>
  <c r="M396" i="12"/>
  <c r="L289" i="12"/>
  <c r="M59" i="12"/>
  <c r="L293" i="12"/>
  <c r="L292" i="12"/>
  <c r="M397" i="12"/>
  <c r="M58" i="12"/>
  <c r="M71" i="12"/>
  <c r="M65" i="12"/>
  <c r="M69" i="12"/>
  <c r="M63" i="12"/>
  <c r="R4" i="1"/>
  <c r="L51" i="12"/>
  <c r="L37" i="12"/>
  <c r="L35" i="12"/>
  <c r="L57" i="12"/>
  <c r="L56" i="12"/>
  <c r="L41" i="12"/>
  <c r="L53" i="12"/>
  <c r="L40" i="12"/>
  <c r="L36" i="12"/>
  <c r="L39" i="12"/>
  <c r="L52" i="12"/>
  <c r="L55" i="12"/>
  <c r="L34" i="12"/>
  <c r="L38" i="12"/>
  <c r="L42" i="12"/>
  <c r="L46" i="12"/>
  <c r="L50" i="12"/>
  <c r="L54" i="12"/>
  <c r="L188" i="12"/>
  <c r="L193" i="12"/>
  <c r="L197" i="12"/>
  <c r="L200" i="12"/>
  <c r="L187" i="12"/>
  <c r="L194" i="12"/>
  <c r="R12" i="1"/>
  <c r="L195" i="12"/>
  <c r="L199" i="12"/>
  <c r="L198" i="12"/>
  <c r="L190" i="12"/>
  <c r="L436" i="12"/>
  <c r="L404" i="12"/>
  <c r="L276" i="12"/>
  <c r="L434" i="12"/>
  <c r="L402" i="12"/>
  <c r="L274" i="12"/>
  <c r="L166" i="12"/>
  <c r="L162" i="12"/>
  <c r="L158" i="12"/>
  <c r="L154" i="12"/>
  <c r="L150" i="12"/>
  <c r="L146" i="12"/>
  <c r="L142" i="12"/>
  <c r="L138" i="12"/>
  <c r="L134" i="12"/>
  <c r="L130" i="12"/>
  <c r="L157" i="12"/>
  <c r="L143" i="12"/>
  <c r="L140" i="12"/>
  <c r="L163" i="12"/>
  <c r="L160" i="12"/>
  <c r="R500" i="1"/>
  <c r="R366" i="1"/>
  <c r="L502" i="12"/>
  <c r="L526" i="12"/>
  <c r="L447" i="12"/>
  <c r="L761" i="12"/>
  <c r="L335" i="12"/>
  <c r="L237" i="12"/>
  <c r="O237" i="12" s="1"/>
  <c r="L772" i="12"/>
  <c r="L446" i="12"/>
  <c r="M399" i="12"/>
  <c r="M335" i="12"/>
  <c r="M217" i="12"/>
  <c r="M205" i="12"/>
  <c r="L278" i="12"/>
  <c r="L757" i="12"/>
  <c r="L286" i="12"/>
  <c r="L283" i="12"/>
  <c r="M487" i="12"/>
  <c r="M279" i="12"/>
  <c r="M439" i="12"/>
  <c r="M331" i="12"/>
  <c r="M327" i="12"/>
  <c r="M323" i="12"/>
  <c r="M214" i="12"/>
  <c r="L440" i="12"/>
  <c r="L280" i="12"/>
  <c r="L151" i="12"/>
  <c r="L148" i="12"/>
  <c r="L139" i="12"/>
  <c r="L136" i="12"/>
  <c r="L149" i="12"/>
  <c r="L137" i="12"/>
  <c r="R397" i="1"/>
  <c r="R358" i="1"/>
  <c r="L1064" i="12"/>
  <c r="L454" i="12"/>
  <c r="L350" i="12"/>
  <c r="L291" i="12"/>
  <c r="L944" i="12"/>
  <c r="L514" i="12"/>
  <c r="L339" i="12"/>
  <c r="L760" i="12"/>
  <c r="O760" i="12" s="1"/>
  <c r="L510" i="12"/>
  <c r="L776" i="12"/>
  <c r="O776" i="12" s="1"/>
  <c r="L773" i="12"/>
  <c r="M483" i="12"/>
  <c r="M210" i="12"/>
  <c r="M275" i="12"/>
  <c r="M395" i="12"/>
  <c r="M213" i="12"/>
  <c r="O1217" i="12"/>
  <c r="L407" i="12"/>
  <c r="L279" i="12"/>
  <c r="L408" i="12"/>
  <c r="L135" i="12"/>
  <c r="L132" i="12"/>
  <c r="L161" i="12"/>
  <c r="L133" i="12"/>
  <c r="L147" i="12"/>
  <c r="L144" i="12"/>
  <c r="L131" i="12"/>
  <c r="R145" i="1"/>
  <c r="T145" i="1" s="1"/>
  <c r="S145" i="1" s="1"/>
  <c r="U145" i="1" s="1"/>
  <c r="R129" i="1"/>
  <c r="T129" i="1" s="1"/>
  <c r="S129" i="1" s="1"/>
  <c r="U129" i="1" s="1"/>
  <c r="L803" i="12"/>
  <c r="L506" i="12"/>
  <c r="L342" i="12"/>
  <c r="L275" i="12"/>
  <c r="L294" i="12"/>
  <c r="L1139" i="12"/>
  <c r="L451" i="12"/>
  <c r="L1545" i="12"/>
  <c r="L43" i="12"/>
  <c r="L443" i="12"/>
  <c r="L234" i="12"/>
  <c r="M206" i="12"/>
  <c r="L438" i="12"/>
  <c r="R389" i="1"/>
  <c r="M209" i="12"/>
  <c r="G2266" i="12"/>
  <c r="G2406" i="12"/>
  <c r="M1924" i="12"/>
  <c r="M1022" i="12"/>
  <c r="M986" i="12"/>
  <c r="M982" i="12"/>
  <c r="R165" i="1"/>
  <c r="T165" i="1" s="1"/>
  <c r="S165" i="1" s="1"/>
  <c r="U165" i="1" s="1"/>
  <c r="M990" i="12"/>
  <c r="M676" i="12"/>
  <c r="R195" i="1"/>
  <c r="T195" i="1" s="1"/>
  <c r="S195" i="1" s="1"/>
  <c r="U195" i="1" s="1"/>
  <c r="L2535" i="12"/>
  <c r="L2519" i="12"/>
  <c r="L2909" i="12"/>
  <c r="R468" i="1"/>
  <c r="L2910" i="12"/>
  <c r="L2770" i="12"/>
  <c r="L2624" i="12"/>
  <c r="L2576" i="12"/>
  <c r="L2527" i="12"/>
  <c r="R210" i="1"/>
  <c r="L1894" i="12"/>
  <c r="O1894" i="12" s="1"/>
  <c r="L2023" i="12"/>
  <c r="L2393" i="12"/>
  <c r="O2393" i="12" s="1"/>
  <c r="L2994" i="12"/>
  <c r="O2994" i="12" s="1"/>
  <c r="L1625" i="12"/>
  <c r="L1742" i="12"/>
  <c r="L1870" i="12"/>
  <c r="L1910" i="12"/>
  <c r="O1910" i="12" s="1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O2803" i="12" s="1"/>
  <c r="L2728" i="12"/>
  <c r="L2584" i="12"/>
  <c r="L2531" i="12"/>
  <c r="L2515" i="12"/>
  <c r="L2941" i="12"/>
  <c r="L2873" i="12"/>
  <c r="L2831" i="12"/>
  <c r="L2752" i="12"/>
  <c r="O2752" i="12" s="1"/>
  <c r="L2712" i="12"/>
  <c r="L1638" i="12"/>
  <c r="L1782" i="12"/>
  <c r="L1926" i="12"/>
  <c r="O1926" i="12" s="1"/>
  <c r="L1987" i="12"/>
  <c r="L2048" i="12"/>
  <c r="L2084" i="12"/>
  <c r="L2231" i="12"/>
  <c r="L2382" i="12"/>
  <c r="L2495" i="12"/>
  <c r="L2683" i="12"/>
  <c r="O2683" i="12" s="1"/>
  <c r="L2787" i="12"/>
  <c r="L2990" i="12"/>
  <c r="O2990" i="12" s="1"/>
  <c r="L1649" i="12"/>
  <c r="L1814" i="12"/>
  <c r="L1970" i="12"/>
  <c r="L2024" i="12"/>
  <c r="L2200" i="12"/>
  <c r="L2263" i="12"/>
  <c r="L2317" i="12"/>
  <c r="L2366" i="12"/>
  <c r="L2474" i="12"/>
  <c r="L2748" i="12"/>
  <c r="L2688" i="12"/>
  <c r="L2926" i="12"/>
  <c r="L2573" i="12"/>
  <c r="L2608" i="12"/>
  <c r="L2773" i="12"/>
  <c r="L1923" i="12"/>
  <c r="L2341" i="12"/>
  <c r="L2203" i="12"/>
  <c r="O2203" i="12" s="1"/>
  <c r="L2962" i="12"/>
  <c r="O2962" i="12" s="1"/>
  <c r="L2361" i="12"/>
  <c r="O2361" i="12" s="1"/>
  <c r="L1641" i="12"/>
  <c r="L1750" i="12"/>
  <c r="L1887" i="12"/>
  <c r="L1928" i="12"/>
  <c r="L2003" i="12"/>
  <c r="L2068" i="12"/>
  <c r="L2247" i="12"/>
  <c r="O2247" i="12" s="1"/>
  <c r="L2345" i="12"/>
  <c r="L2405" i="12"/>
  <c r="L2601" i="12"/>
  <c r="L2819" i="12"/>
  <c r="O2819" i="12" s="1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O2974" i="12" s="1"/>
  <c r="L2922" i="12"/>
  <c r="L2900" i="12"/>
  <c r="O2900" i="12" s="1"/>
  <c r="L2709" i="12"/>
  <c r="L1694" i="12"/>
  <c r="L1822" i="12"/>
  <c r="L1946" i="12"/>
  <c r="L1992" i="12"/>
  <c r="L2052" i="12"/>
  <c r="L2096" i="12"/>
  <c r="L2248" i="12"/>
  <c r="L2409" i="12"/>
  <c r="O2409" i="12" s="1"/>
  <c r="L2613" i="12"/>
  <c r="L2749" i="12"/>
  <c r="L2804" i="12"/>
  <c r="L1726" i="12"/>
  <c r="L1854" i="12"/>
  <c r="L1971" i="12"/>
  <c r="L2039" i="12"/>
  <c r="L2219" i="12"/>
  <c r="O2219" i="12" s="1"/>
  <c r="L2275" i="12"/>
  <c r="L2337" i="12"/>
  <c r="L2442" i="12"/>
  <c r="L2507" i="12"/>
  <c r="L2816" i="12"/>
  <c r="L2439" i="12"/>
  <c r="L2704" i="12"/>
  <c r="L1960" i="12"/>
  <c r="L2297" i="12"/>
  <c r="L2458" i="12"/>
  <c r="L1654" i="12"/>
  <c r="L1790" i="12"/>
  <c r="L1896" i="12"/>
  <c r="L1958" i="12"/>
  <c r="O1958" i="12" s="1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612" i="12"/>
  <c r="O1612" i="12" s="1"/>
  <c r="L1734" i="12"/>
  <c r="L1862" i="12"/>
  <c r="L1947" i="12"/>
  <c r="L1999" i="12"/>
  <c r="L2064" i="12"/>
  <c r="L2199" i="12"/>
  <c r="L2249" i="12"/>
  <c r="L2431" i="12"/>
  <c r="L2633" i="12"/>
  <c r="L2764" i="12"/>
  <c r="L2832" i="12"/>
  <c r="L1766" i="12"/>
  <c r="L1891" i="12"/>
  <c r="L1983" i="12"/>
  <c r="L2076" i="12"/>
  <c r="L2232" i="12"/>
  <c r="L2279" i="12"/>
  <c r="O2279" i="12" s="1"/>
  <c r="L2357" i="12"/>
  <c r="L2451" i="12"/>
  <c r="L2605" i="12"/>
  <c r="L2904" i="12"/>
  <c r="L2701" i="12"/>
  <c r="L2736" i="12"/>
  <c r="L2999" i="12"/>
  <c r="L2511" i="12"/>
  <c r="L2621" i="12"/>
  <c r="L2733" i="12"/>
  <c r="L2092" i="12"/>
  <c r="L1886" i="12"/>
  <c r="O1886" i="12" s="1"/>
  <c r="L2036" i="12"/>
  <c r="L2235" i="12"/>
  <c r="O2235" i="12" s="1"/>
  <c r="L2004" i="12"/>
  <c r="L1624" i="12"/>
  <c r="L1702" i="12"/>
  <c r="L1830" i="12"/>
  <c r="L1907" i="12"/>
  <c r="L1963" i="12"/>
  <c r="L2035" i="12"/>
  <c r="L2187" i="12"/>
  <c r="O2187" i="12" s="1"/>
  <c r="L2281" i="12"/>
  <c r="L2377" i="12"/>
  <c r="O2377" i="12" s="1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628" i="12"/>
  <c r="O1628" i="12" s="1"/>
  <c r="L1774" i="12"/>
  <c r="L1874" i="12"/>
  <c r="O1874" i="12" s="1"/>
  <c r="L1975" i="12"/>
  <c r="L2031" i="12"/>
  <c r="L2080" i="12"/>
  <c r="L2216" i="12"/>
  <c r="L2295" i="12"/>
  <c r="O2295" i="12" s="1"/>
  <c r="L2491" i="12"/>
  <c r="L2649" i="12"/>
  <c r="L2782" i="12"/>
  <c r="L2967" i="12"/>
  <c r="L1642" i="12"/>
  <c r="L1806" i="12"/>
  <c r="L1942" i="12"/>
  <c r="O1942" i="12" s="1"/>
  <c r="L2007" i="12"/>
  <c r="L2183" i="12"/>
  <c r="L2251" i="12"/>
  <c r="L2291" i="12"/>
  <c r="L2358" i="12"/>
  <c r="L2455" i="12"/>
  <c r="L2664" i="12"/>
  <c r="L2921" i="12"/>
  <c r="L2925" i="12"/>
  <c r="L2966" i="12"/>
  <c r="L2471" i="12"/>
  <c r="L2717" i="12"/>
  <c r="L1608" i="12"/>
  <c r="M994" i="12"/>
  <c r="M1002" i="12"/>
  <c r="M704" i="12"/>
  <c r="M1010" i="12"/>
  <c r="L2713" i="12"/>
  <c r="L2015" i="12"/>
  <c r="L1931" i="12"/>
  <c r="L1939" i="12"/>
  <c r="L1838" i="12"/>
  <c r="L2487" i="12"/>
  <c r="R110" i="1"/>
  <c r="T110" i="1" s="1"/>
  <c r="S110" i="1" s="1"/>
  <c r="U110" i="1" s="1"/>
  <c r="M1030" i="12"/>
  <c r="M688" i="12"/>
  <c r="R141" i="1"/>
  <c r="T141" i="1" s="1"/>
  <c r="S141" i="1" s="1"/>
  <c r="U141" i="1" s="1"/>
  <c r="R125" i="1"/>
  <c r="T125" i="1" s="1"/>
  <c r="S125" i="1" s="1"/>
  <c r="U125" i="1" s="1"/>
  <c r="M696" i="12"/>
  <c r="L2597" i="12"/>
  <c r="L2499" i="12"/>
  <c r="L2503" i="12"/>
  <c r="L1657" i="12"/>
  <c r="L2276" i="12"/>
  <c r="L1758" i="12"/>
  <c r="L1633" i="12"/>
  <c r="M1572" i="12"/>
  <c r="R343" i="1"/>
  <c r="R219" i="1"/>
  <c r="R203" i="1"/>
  <c r="T203" i="1" s="1"/>
  <c r="S203" i="1" s="1"/>
  <c r="U203" i="1" s="1"/>
  <c r="R157" i="1"/>
  <c r="T157" i="1" s="1"/>
  <c r="S157" i="1" s="1"/>
  <c r="U157" i="1" s="1"/>
  <c r="M998" i="12"/>
  <c r="M680" i="12"/>
  <c r="M1014" i="12"/>
  <c r="M685" i="12"/>
  <c r="L2292" i="12"/>
  <c r="L2244" i="12"/>
  <c r="L2056" i="12"/>
  <c r="L1991" i="12"/>
  <c r="L2072" i="12"/>
  <c r="L2019" i="12"/>
  <c r="L2184" i="12"/>
  <c r="L2060" i="12"/>
  <c r="L1718" i="12"/>
  <c r="L1617" i="12"/>
  <c r="L1798" i="12"/>
  <c r="M1026" i="12"/>
  <c r="M684" i="12"/>
  <c r="M1006" i="12"/>
  <c r="M978" i="12"/>
  <c r="M2292" i="12"/>
  <c r="L1976" i="12"/>
  <c r="L2641" i="12"/>
  <c r="L2104" i="12"/>
  <c r="L1846" i="12"/>
  <c r="L2088" i="12"/>
  <c r="L2020" i="12"/>
  <c r="M1570" i="12"/>
  <c r="N207" i="1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T207" i="1" s="1"/>
  <c r="S207" i="1" s="1"/>
  <c r="U207" i="1" s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T56" i="1" s="1"/>
  <c r="S56" i="1" s="1"/>
  <c r="U56" i="1" s="1"/>
  <c r="R33" i="1"/>
  <c r="L367" i="12"/>
  <c r="L2422" i="12"/>
  <c r="L2466" i="12"/>
  <c r="L2374" i="12"/>
  <c r="O2374" i="12" s="1"/>
  <c r="M2422" i="12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T86" i="1" s="1"/>
  <c r="S86" i="1" s="1"/>
  <c r="U86" i="1" s="1"/>
  <c r="R213" i="1"/>
  <c r="R205" i="1"/>
  <c r="T205" i="1" s="1"/>
  <c r="S205" i="1" s="1"/>
  <c r="U205" i="1" s="1"/>
  <c r="R197" i="1"/>
  <c r="T197" i="1" s="1"/>
  <c r="S197" i="1" s="1"/>
  <c r="U197" i="1" s="1"/>
  <c r="R185" i="1"/>
  <c r="T185" i="1" s="1"/>
  <c r="S185" i="1" s="1"/>
  <c r="U185" i="1" s="1"/>
  <c r="R57" i="1"/>
  <c r="T57" i="1" s="1"/>
  <c r="S57" i="1" s="1"/>
  <c r="U57" i="1" s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T106" i="1" s="1"/>
  <c r="S106" i="1" s="1"/>
  <c r="U106" i="1" s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T96" i="1" s="1"/>
  <c r="S96" i="1" s="1"/>
  <c r="U96" i="1" s="1"/>
  <c r="M459" i="12"/>
  <c r="M1608" i="12"/>
  <c r="M1135" i="12"/>
  <c r="O1135" i="12" s="1"/>
  <c r="M672" i="12"/>
  <c r="M649" i="12"/>
  <c r="R259" i="1"/>
  <c r="R211" i="1"/>
  <c r="R169" i="1"/>
  <c r="T169" i="1" s="1"/>
  <c r="S169" i="1" s="1"/>
  <c r="U169" i="1" s="1"/>
  <c r="R60" i="1"/>
  <c r="T60" i="1" s="1"/>
  <c r="S60" i="1" s="1"/>
  <c r="U60" i="1" s="1"/>
  <c r="L395" i="12"/>
  <c r="L1151" i="12"/>
  <c r="O1151" i="12" s="1"/>
  <c r="L660" i="12"/>
  <c r="L358" i="12"/>
  <c r="R102" i="1"/>
  <c r="T102" i="1" s="1"/>
  <c r="S102" i="1" s="1"/>
  <c r="U102" i="1" s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2422" i="12" l="1"/>
  <c r="O1127" i="12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X14" i="8"/>
  <c r="V14" i="8"/>
  <c r="U14" i="8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W14" i="8" l="1"/>
  <c r="W18" i="8"/>
  <c r="W22" i="8"/>
  <c r="W26" i="8"/>
  <c r="W30" i="8"/>
  <c r="P2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<sst xmlns="http://schemas.openxmlformats.org/spreadsheetml/2006/main" count="71662" uniqueCount="3419">
  <si>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</si>
  <si>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</si>
  <si>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</si>
  <si>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</si>
  <si>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</si>
  <si>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</si>
  <si>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</si>
  <si>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</si>
  <si>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</si>
  <si>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</si>
  <si>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</si>
  <si>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</si>
  <si>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</si>
  <si>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</si>
  <si>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</si>
  <si>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</si>
  <si>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</si>
  <si>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</si>
  <si>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</si>
  <si>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</si>
  <si>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</si>
  <si>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</si>
  <si>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</si>
  <si>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</si>
  <si>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</si>
  <si>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</si>
  <si>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</si>
  <si>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</si>
  <si>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</si>
  <si>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</si>
  <si>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</si>
  <si>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</si>
  <si>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</si>
  <si>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</si>
  <si>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</si>
  <si>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</si>
  <si>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</si>
  <si>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</si>
  <si>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</si>
  <si>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</si>
  <si>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</si>
  <si>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</si>
  <si>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</si>
  <si>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</si>
  <si>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</si>
  <si>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</si>
  <si>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</si>
  <si>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</si>
  <si>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</si>
  <si>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</si>
  <si>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</si>
  <si>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</si>
  <si>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</si>
  <si>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</si>
  <si>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</si>
  <si>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</si>
  <si>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</si>
  <si>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</si>
  <si>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</si>
  <si>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</si>
  <si>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</si>
  <si>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</si>
  <si>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</si>
  <si>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</si>
  <si>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</si>
  <si>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</si>
  <si>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</si>
  <si>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</si>
  <si>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</si>
  <si>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</si>
  <si>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</si>
  <si>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</si>
  <si>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</si>
  <si>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</si>
  <si>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</si>
  <si>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</si>
  <si>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</si>
  <si>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</si>
  <si>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</si>
  <si>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</si>
  <si>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</si>
  <si>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</si>
  <si>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</si>
  <si>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</si>
  <si>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</si>
  <si>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</si>
  <si>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</si>
  <si>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</si>
  <si>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</si>
  <si>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</si>
  <si>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</si>
  <si>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</si>
  <si>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</si>
  <si>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</si>
  <si>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</si>
  <si>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</si>
  <si>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</si>
  <si>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</si>
  <si>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</si>
  <si>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</si>
  <si>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</si>
  <si>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</si>
  <si>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</si>
  <si>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</si>
  <si>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</si>
  <si>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</si>
  <si>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</si>
  <si>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</si>
  <si>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</si>
  <si>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</si>
  <si>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</si>
  <si>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泉美</t>
  </si>
  <si>
    <t>ﾆｼｵｶ ｲｽﾞﾐ</t>
  </si>
  <si>
    <t>金田　浩聖</t>
  </si>
  <si>
    <t>ｶﾈﾀﾞ ｺｳｾｲ</t>
  </si>
  <si>
    <t>松浦　海翔</t>
  </si>
  <si>
    <t>ﾏﾂｳﾗ ﾐｶﾙ</t>
  </si>
  <si>
    <t>岡﨑　一彗</t>
  </si>
  <si>
    <t>ｵｶｻﾞｷ ｲｯｾｲ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</si>
  <si>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</si>
  <si>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</si>
  <si>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</si>
  <si>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</si>
  <si>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</si>
  <si>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</si>
  <si>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</si>
  <si>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</si>
  <si>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</si>
  <si>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</si>
  <si>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</si>
  <si>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</si>
  <si>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</si>
  <si>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</si>
  <si>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</si>
  <si>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</si>
  <si>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</si>
  <si>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</si>
  <si>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</si>
  <si>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</si>
  <si>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</si>
  <si>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</si>
  <si>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</si>
  <si>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</si>
  <si>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</si>
  <si>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</si>
  <si>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</si>
  <si>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</si>
  <si>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</si>
  <si>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</si>
  <si>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</si>
  <si>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</si>
  <si>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</si>
  <si>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</si>
  <si>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</si>
  <si>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</si>
  <si>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</si>
  <si>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</si>
  <si>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</si>
  <si>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</si>
  <si>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</si>
  <si>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</si>
  <si>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</si>
  <si>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</si>
  <si>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</si>
  <si>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</si>
  <si>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</si>
  <si>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</si>
  <si>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</si>
  <si>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</si>
  <si>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</si>
  <si>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</si>
  <si>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</si>
  <si>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</si>
  <si>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</si>
  <si>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</si>
  <si>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</si>
  <si>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</si>
  <si>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</si>
  <si>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</si>
  <si>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</si>
  <si>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</si>
  <si>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</si>
  <si>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</si>
  <si>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</si>
  <si>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</si>
  <si>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</si>
  <si>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</si>
  <si>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</si>
  <si>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</si>
  <si>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</si>
  <si>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</si>
  <si>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</si>
  <si>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</si>
  <si>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</si>
  <si>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</si>
  <si>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</si>
  <si>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</si>
  <si>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</si>
  <si>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</si>
  <si>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</si>
  <si>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</si>
  <si>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</si>
  <si>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</si>
  <si>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</si>
  <si>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</si>
  <si>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</si>
  <si>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</si>
  <si>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</si>
  <si>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</si>
  <si>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</si>
  <si>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</si>
  <si>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</si>
  <si>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</si>
  <si>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</si>
  <si>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</si>
  <si>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</si>
  <si>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</si>
  <si>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</si>
  <si>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</si>
  <si>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三宅　秀明</t>
  </si>
  <si>
    <t>ﾐﾔｹ ﾋﾃﾞｱｷ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</si>
  <si>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</si>
  <si>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</si>
  <si>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</si>
  <si>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</si>
  <si>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</si>
  <si>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</si>
  <si>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</si>
  <si>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</si>
  <si>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</si>
  <si>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</si>
  <si>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</si>
  <si>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</si>
  <si>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</si>
  <si>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</si>
  <si>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</si>
  <si>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</si>
  <si>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</si>
  <si>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</si>
  <si>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</si>
  <si>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</si>
  <si>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</si>
  <si>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</si>
  <si>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</si>
  <si>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</si>
  <si>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</si>
  <si>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</si>
  <si>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</si>
  <si>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</si>
  <si>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</si>
  <si>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</si>
  <si>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</si>
  <si>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</si>
  <si>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</si>
  <si>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</si>
  <si>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</si>
  <si>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</si>
  <si>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</si>
  <si>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</si>
  <si>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</si>
  <si>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</si>
  <si>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</si>
  <si>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</si>
  <si>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</si>
  <si>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</si>
  <si>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</si>
  <si>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</si>
  <si>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</si>
  <si>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</si>
  <si>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</si>
  <si>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</si>
  <si>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</si>
  <si>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</si>
  <si>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</si>
  <si>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</si>
  <si>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</si>
  <si>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 xml:space="preserve"> 2:10.00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</si>
  <si>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</si>
  <si>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</si>
  <si>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</si>
  <si>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</si>
  <si>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</si>
  <si>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</si>
  <si>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</si>
  <si>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</si>
  <si>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</si>
  <si>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</si>
  <si>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</si>
  <si>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</si>
  <si>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</si>
  <si>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</si>
  <si>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</si>
  <si>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</si>
  <si>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</si>
  <si>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</si>
  <si>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</si>
  <si>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</si>
  <si>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</si>
  <si>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</si>
  <si>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</si>
  <si>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</si>
  <si>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</si>
  <si>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</si>
  <si>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</si>
  <si>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</si>
  <si>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</si>
  <si>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</si>
  <si>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</si>
  <si>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</si>
  <si>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</si>
  <si>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</si>
  <si>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</si>
  <si>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</si>
  <si>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</si>
  <si>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</si>
  <si>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</si>
  <si>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</si>
  <si>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</si>
  <si>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</si>
  <si>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</si>
  <si>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</si>
  <si>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</si>
  <si>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</si>
  <si>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</si>
  <si>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</si>
  <si>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</si>
  <si>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1:04.94</t>
  </si>
  <si>
    <t xml:space="preserve"> 1:02.28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</si>
  <si>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</si>
  <si>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</si>
  <si>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</si>
  <si>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</si>
  <si>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</si>
  <si>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</si>
  <si>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</si>
  <si>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</si>
  <si>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井上　心稟</t>
  </si>
  <si>
    <t>ｲﾉｳｴ ｺｺﾘ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</si>
  <si>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</si>
  <si>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</si>
  <si>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</si>
  <si>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</si>
  <si>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</si>
  <si>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</si>
  <si>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</si>
  <si>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</si>
  <si>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</si>
  <si>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</si>
  <si>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</si>
  <si>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</si>
  <si>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西条ＳＣ</t>
  </si>
  <si>
    <t>ｻｲｼﾞｮｳSC</t>
  </si>
  <si>
    <t>ＭＧ瀬戸内</t>
  </si>
  <si>
    <t>MGｾﾄｳﾁ</t>
  </si>
  <si>
    <t>森田　淳夢</t>
  </si>
  <si>
    <t>ﾓﾘﾀ ｱﾂﾑ</t>
  </si>
  <si>
    <t>渡部　隼斗</t>
  </si>
  <si>
    <t>ﾜﾀﾅﾍﾞ ﾊﾔﾄ</t>
  </si>
  <si>
    <t>髙石　健翔</t>
  </si>
  <si>
    <t>ﾀｶｲｼ ｹﾝﾄ</t>
  </si>
  <si>
    <t>森田　尚斗</t>
  </si>
  <si>
    <t>ﾓﾘﾀ ﾅｵﾄ</t>
  </si>
  <si>
    <t>金田　莉東</t>
  </si>
  <si>
    <t>ｶﾈﾀﾞ ﾘﾄ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</si>
  <si>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</si>
  <si>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</si>
  <si>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</si>
  <si>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</si>
  <si>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</si>
  <si>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</si>
  <si>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</si>
  <si>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</si>
  <si>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</si>
  <si>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</si>
  <si>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白石優里花</t>
  </si>
  <si>
    <t>ｼﾗｲｼ ﾕﾘｶ</t>
  </si>
  <si>
    <t>岡本　望愛</t>
  </si>
  <si>
    <t>ｵｶﾓﾄ ﾓｱ</t>
  </si>
  <si>
    <t>永田　実悠</t>
  </si>
  <si>
    <t>ﾅｶﾞﾀ ﾐﾕ</t>
  </si>
  <si>
    <t>ＭＧ双葉</t>
  </si>
  <si>
    <t>MGﾌﾀﾊﾞ</t>
  </si>
  <si>
    <t>青野　　空</t>
  </si>
  <si>
    <t>ｱｵﾉ ｿﾗ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</si>
  <si>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</si>
  <si>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</si>
  <si>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</si>
  <si>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</si>
  <si>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</si>
  <si>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</si>
  <si>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</si>
  <si>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</si>
  <si>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</si>
  <si>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</si>
  <si>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</si>
  <si>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</si>
  <si>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</si>
  <si>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</si>
  <si>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</si>
  <si>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</si>
  <si>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</si>
  <si>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</si>
  <si>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</si>
  <si>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</si>
  <si>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藤並　拓郎</t>
  </si>
  <si>
    <t>ﾌｼﾞﾅﾐ ﾀｸﾛｳ</t>
  </si>
  <si>
    <t>山田　朔久</t>
  </si>
  <si>
    <t>ﾔﾏﾀﾞ ｻｸ</t>
  </si>
  <si>
    <t>松岡誠士郎</t>
  </si>
  <si>
    <t>ﾏﾂｵｶ ｾｲｼﾛｳ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</si>
  <si>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</si>
  <si>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</si>
  <si>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</si>
  <si>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</si>
  <si>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</si>
  <si>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</si>
  <si>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</si>
  <si>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</si>
  <si>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中谷　栄翔</t>
  </si>
  <si>
    <t>ﾅｶﾀﾆ ｴｲﾄ</t>
  </si>
  <si>
    <t>参川　莉子</t>
  </si>
  <si>
    <t>中田　律子</t>
  </si>
  <si>
    <t>ﾅｶﾀ ﾘﾂｺ</t>
  </si>
  <si>
    <t>神野　心愛</t>
  </si>
  <si>
    <t>ｼﾞﾝﾉ ﾐｱ</t>
  </si>
  <si>
    <t>大石　千尋</t>
  </si>
  <si>
    <t>ｵｵｲｼ ﾁﾋﾛ</t>
  </si>
  <si>
    <t>小田　　楓</t>
  </si>
  <si>
    <t>ｵﾀﾞ ｶｴﾃﾞ</t>
  </si>
  <si>
    <t>渡邊　樹身</t>
  </si>
  <si>
    <t>ﾜﾀﾅﾍﾞ ｼﾞｭﾐ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</si>
  <si>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</si>
  <si>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</si>
  <si>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</si>
  <si>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</si>
  <si>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</si>
  <si>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</si>
  <si>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竹本　大輝</t>
  </si>
  <si>
    <t>ﾀｹﾓﾄ ﾀﾞｲｷ</t>
  </si>
  <si>
    <t>菊地　希実</t>
  </si>
  <si>
    <t>ｷｸﾁ ﾉｿﾞﾐ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</si>
  <si>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</si>
  <si>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</si>
  <si>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</si>
  <si>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</si>
  <si>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</si>
  <si>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</si>
  <si>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</si>
  <si>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</si>
  <si>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</si>
  <si>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</si>
  <si>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</si>
  <si>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</si>
  <si>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</si>
  <si>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</si>
  <si>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</si>
  <si>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</si>
  <si>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</si>
  <si>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</si>
  <si>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</si>
  <si>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</si>
  <si>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</si>
  <si>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</si>
  <si>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</si>
  <si>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</si>
  <si>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弓達　　悠</t>
  </si>
  <si>
    <t>ﾕﾀﾞﾃ ﾊﾙ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</si>
  <si>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</si>
  <si>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</si>
  <si>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</si>
  <si>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</si>
  <si>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</si>
  <si>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</si>
  <si>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</si>
  <si>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</si>
  <si>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</si>
  <si>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</si>
  <si>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</si>
  <si>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</si>
  <si>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</si>
  <si>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</si>
  <si>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此下　栞奈</t>
  </si>
  <si>
    <t>ｺﾉｼﾀ ｶﾝﾅ</t>
  </si>
  <si>
    <t>兵頭　杏南</t>
  </si>
  <si>
    <t>ﾋｮｳﾄﾞｳ ｱﾝﾅ</t>
  </si>
  <si>
    <t>渡邊　莉友</t>
  </si>
  <si>
    <t>ﾜﾀﾅﾍﾞ ﾘﾄ</t>
  </si>
  <si>
    <t>しまなみST</t>
  </si>
  <si>
    <t>ｼﾏﾅﾐST</t>
  </si>
  <si>
    <t>AzuMax</t>
  </si>
  <si>
    <t>藤田　莉帆</t>
  </si>
  <si>
    <t>ﾌｼﾞﾀ ﾘﾎ</t>
  </si>
  <si>
    <t>えいしSC北条</t>
  </si>
  <si>
    <t>ｴｲｼﾎｳｼﾞｮ</t>
  </si>
  <si>
    <t>えいしSC砥部</t>
  </si>
  <si>
    <t>ｴｲｼSCﾄﾍﾞ</t>
  </si>
  <si>
    <t>谷本いづみ</t>
  </si>
  <si>
    <t>ﾀﾆﾓﾄ ｲﾂﾞﾐ</t>
  </si>
  <si>
    <t>えいしSC松山</t>
  </si>
  <si>
    <t>ｴｲｼﾏﾂﾔﾏ</t>
  </si>
  <si>
    <t>競技No.</t>
    <rPh sb="0" eb="2">
      <t>キョウギ</t>
    </rPh>
    <phoneticPr fontId="2"/>
  </si>
  <si>
    <t xml:space="preserve"> 3:00.00</t>
  </si>
  <si>
    <t xml:space="preserve">   36.00</t>
  </si>
  <si>
    <t xml:space="preserve">   41.12</t>
  </si>
  <si>
    <t xml:space="preserve">   36.36</t>
  </si>
  <si>
    <t xml:space="preserve"> 2:50.00</t>
  </si>
  <si>
    <t xml:space="preserve">   51.18</t>
  </si>
  <si>
    <t xml:space="preserve"> 1:00.00</t>
  </si>
  <si>
    <t xml:space="preserve">   32.50</t>
  </si>
  <si>
    <t xml:space="preserve"> 2:35.00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</si>
  <si>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</si>
  <si>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</si>
  <si>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</si>
  <si>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</si>
  <si>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</si>
  <si>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</si>
  <si>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</si>
  <si>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中矢　紫媛</t>
  </si>
  <si>
    <t>ﾅｶﾔ ｼｵﾝ</t>
  </si>
  <si>
    <t>岡本　大翔</t>
  </si>
  <si>
    <t>ｵｶﾓﾄ ﾊﾙﾄ</t>
  </si>
  <si>
    <t>是澤　祥太</t>
  </si>
  <si>
    <t>ｺﾚｻﾜ ｼｮｳﾀ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</si>
  <si>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</si>
  <si>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</si>
  <si>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</si>
  <si>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</si>
  <si>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</si>
  <si>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</si>
  <si>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</si>
  <si>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</si>
  <si>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</si>
  <si>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</si>
  <si>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</si>
  <si>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</si>
  <si>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</si>
  <si>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</si>
  <si>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築山　柚人</t>
  </si>
  <si>
    <t>ﾂｷﾔﾏ ﾕｳﾄ</t>
  </si>
  <si>
    <t>中島　妃穂</t>
  </si>
  <si>
    <t>ﾅｶｼﾏ ｷﾎ</t>
  </si>
  <si>
    <t>山﨑　陽羽</t>
  </si>
  <si>
    <t>ﾔﾏｻｷ ﾋﾜ</t>
  </si>
  <si>
    <t>水野　結愛</t>
  </si>
  <si>
    <t>ﾐｽﾞﾉ ﾕｱ</t>
  </si>
  <si>
    <t>武智　菜月</t>
  </si>
  <si>
    <t>ﾀｹﾁ ﾅﾂｷ</t>
  </si>
  <si>
    <t>渡邊　渓太</t>
  </si>
  <si>
    <t>ﾜﾀﾅﾍﾞ ｹｲﾀ</t>
  </si>
  <si>
    <t>兼平　　諒</t>
  </si>
  <si>
    <t>ｶﾈﾋﾗ ﾘｮｳ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</si>
  <si>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</si>
  <si>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</si>
  <si>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</si>
  <si>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</si>
  <si>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</si>
  <si>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</si>
  <si>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星山　心結</t>
  </si>
  <si>
    <t>ﾎｼﾔﾏ ｺﾅ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</si>
  <si>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</si>
  <si>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</si>
  <si>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</si>
  <si>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</si>
  <si>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</si>
  <si>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</si>
  <si>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</si>
  <si>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</si>
  <si>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</si>
  <si>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</si>
  <si>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</si>
  <si>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</si>
  <si>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髙橋　希光</t>
  </si>
  <si>
    <t>ﾀｶﾊｼ ﾙﾐ</t>
  </si>
  <si>
    <t>大野ひより</t>
  </si>
  <si>
    <t>ｵｵﾉ ﾋﾖﾘ</t>
  </si>
  <si>
    <t>畔地　俊輔</t>
  </si>
  <si>
    <t>ｱｾﾞﾁ ｼｭﾝｽｹ</t>
  </si>
  <si>
    <t>宇佐美甚吉</t>
  </si>
  <si>
    <t>ｳｻﾐ ｼﾞﾝｷﾁ</t>
  </si>
  <si>
    <t>石原　凌介</t>
  </si>
  <si>
    <t>ｲｼﾊﾗ ﾘｮｳｽｹ</t>
  </si>
  <si>
    <t>井上　恭吾</t>
  </si>
  <si>
    <t>ｲﾉｳｴ ｷｮｳｺﾞ</t>
  </si>
  <si>
    <t>森實　駿斗</t>
  </si>
  <si>
    <t>ﾓﾘｻﾞﾈ ｼｭﾝﾄ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</si>
  <si>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</si>
  <si>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</si>
  <si>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</si>
  <si>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</si>
  <si>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</si>
  <si>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</si>
  <si>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矢野　凪菜</t>
  </si>
  <si>
    <t>ﾔﾉ ﾅﾅ</t>
  </si>
  <si>
    <t>近藤　優大</t>
  </si>
  <si>
    <t>ｺﾝﾄﾞｳ ﾕｳﾀﾞｲ</t>
  </si>
  <si>
    <t>岡田　英明</t>
  </si>
  <si>
    <t>ｵｶﾀﾞ ﾋﾃﾞｱｷ</t>
  </si>
  <si>
    <t>岡田　真奈</t>
  </si>
  <si>
    <t>ｵｶﾀﾞ ﾏﾅ</t>
  </si>
  <si>
    <t xml:space="preserve"> 4:45.00</t>
  </si>
  <si>
    <t xml:space="preserve">   33.28</t>
  </si>
  <si>
    <t xml:space="preserve">   33.00</t>
  </si>
  <si>
    <t xml:space="preserve">   32.45</t>
  </si>
  <si>
    <t xml:space="preserve">   34.65</t>
  </si>
  <si>
    <t xml:space="preserve">   31.32</t>
  </si>
  <si>
    <t xml:space="preserve"> 4:40.00</t>
  </si>
  <si>
    <t>門田　七海</t>
  </si>
  <si>
    <t>ｶﾄﾞﾀ ﾅﾐ</t>
  </si>
  <si>
    <t>水谷　結和</t>
  </si>
  <si>
    <t>ﾐｽﾞﾀﾆ ﾕﾜ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</si>
  <si>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</si>
  <si>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</si>
  <si>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</si>
  <si>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</si>
  <si>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</si>
  <si>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</si>
  <si>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越智　史洋</t>
  </si>
  <si>
    <t>ｵﾁ ﾌﾐﾋﾛ</t>
  </si>
  <si>
    <t>山﨑　創太</t>
  </si>
  <si>
    <t>ﾔﾏｻｷ ｿｳﾀ</t>
  </si>
  <si>
    <t>大川　心暖</t>
  </si>
  <si>
    <t>ｵｵｶﾜ ｼｵﾝ</t>
  </si>
  <si>
    <t>梶谷　知花</t>
  </si>
  <si>
    <t>ｶｼﾞﾀﾆ ﾁﾊﾅ</t>
  </si>
  <si>
    <t>中岡　果音</t>
  </si>
  <si>
    <t>ﾅｶｵｶ ｶﾉﾝ</t>
  </si>
  <si>
    <t>秀野　　葵</t>
  </si>
  <si>
    <t>ｼｭｳﾉ ｱｵｲ</t>
  </si>
  <si>
    <t>小笠原美帆</t>
  </si>
  <si>
    <t>ｵｶﾞｻﾜﾗ ﾐﾎ</t>
  </si>
  <si>
    <t>秀野　　光</t>
  </si>
  <si>
    <t>ｼｭｳﾉ ﾋｶﾘ</t>
  </si>
  <si>
    <t>門田　彩聖</t>
  </si>
  <si>
    <t>ｶﾄﾞﾀ ｲﾛｾ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</si>
  <si>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</si>
  <si>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</si>
  <si>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</si>
  <si>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</si>
  <si>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</si>
  <si>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</si>
  <si>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重松　裕乃</t>
  </si>
  <si>
    <t>ｼｹﾞﾏﾂ ﾕﾉ</t>
  </si>
  <si>
    <t>荒本　莉音</t>
  </si>
  <si>
    <t>ｱﾗﾓﾄ ﾘﾝ</t>
  </si>
  <si>
    <t>白石優芽華</t>
  </si>
  <si>
    <t>ｼﾗｲｼ ﾕﾒｶ</t>
  </si>
  <si>
    <t>原　愛美夏</t>
  </si>
  <si>
    <t>ﾊﾗ ｱﾐｶ</t>
  </si>
  <si>
    <t>石川　幸明</t>
  </si>
  <si>
    <t>ｲｼｶﾜ ｺｳﾒｲ</t>
  </si>
  <si>
    <t>小池　真生</t>
  </si>
  <si>
    <t>ｺｲｹ ﾏｵ</t>
  </si>
  <si>
    <t>秦　　玲奈</t>
  </si>
  <si>
    <t>ﾊﾀﾞ ﾚｲﾅ</t>
  </si>
  <si>
    <t>瀬野　遥香</t>
  </si>
  <si>
    <t>ｾﾉ ﾊﾙｶ</t>
  </si>
  <si>
    <t>近藤　由都</t>
  </si>
  <si>
    <t>ｺﾝﾄﾞｳ ﾕｲﾄ</t>
  </si>
  <si>
    <t>大西　颯真</t>
  </si>
  <si>
    <t>ｵｵﾆｼ ｿｳﾏ</t>
  </si>
  <si>
    <t>石原SC山越</t>
  </si>
  <si>
    <t>I.S.C.Y.</t>
  </si>
  <si>
    <t>戒能　　駿</t>
  </si>
  <si>
    <t>ｶｲﾉｳ ｼｭﾝ</t>
  </si>
  <si>
    <t>山内　奏人</t>
  </si>
  <si>
    <t>ﾔﾏｳﾁ ｶﾅﾄ</t>
  </si>
  <si>
    <t>長野　雅也</t>
  </si>
  <si>
    <t>ﾅｶﾞﾉ ﾏｻﾔ</t>
  </si>
  <si>
    <t>大河内陽介</t>
  </si>
  <si>
    <t>ｵｵｺｳﾁ ﾖｳｽｹ</t>
  </si>
  <si>
    <t>満汐　奏空</t>
  </si>
  <si>
    <t>ﾐﾂｼｵ ｿﾗ</t>
  </si>
  <si>
    <t>小野　寛生</t>
  </si>
  <si>
    <t>ｵﾉ ｶﾝｾｲ</t>
  </si>
  <si>
    <t>石川　智暉</t>
  </si>
  <si>
    <t>ｲｼｶﾜ ﾄﾓｷ</t>
  </si>
  <si>
    <t>京森　沙凪</t>
  </si>
  <si>
    <t>ｷｮｳﾓﾘ ｻﾅ</t>
  </si>
  <si>
    <t>白石　和士</t>
  </si>
  <si>
    <t>ｼﾗｲｼ ｶｽﾞﾄ</t>
  </si>
  <si>
    <t>井下　耀翔</t>
  </si>
  <si>
    <t>ｲﾉｼﾀ ｱｷﾄ</t>
  </si>
  <si>
    <t>芦原　拓海</t>
  </si>
  <si>
    <t>ｱｼﾊﾗ ﾀｸﾐ</t>
  </si>
  <si>
    <t>日淺　　華</t>
  </si>
  <si>
    <t>ﾋｱｻ ﾊﾅ</t>
  </si>
  <si>
    <t>青野　遥花</t>
  </si>
  <si>
    <t>ｱｵﾉ ﾊﾙｶ</t>
  </si>
  <si>
    <t>長野　桐弥</t>
  </si>
  <si>
    <t>ﾅｶﾞﾉ ﾄｳﾔ</t>
  </si>
  <si>
    <t xml:space="preserve"> 4:12.00</t>
  </si>
  <si>
    <t xml:space="preserve"> 4:00.00</t>
  </si>
  <si>
    <t xml:space="preserve"> 1:55.00</t>
  </si>
  <si>
    <t xml:space="preserve"> 3:55.00</t>
  </si>
  <si>
    <t xml:space="preserve"> 3:44.00</t>
  </si>
  <si>
    <t xml:space="preserve"> 4:20.00</t>
  </si>
  <si>
    <t xml:space="preserve"> 4:50.00</t>
  </si>
  <si>
    <t xml:space="preserve"> 2:22.00</t>
  </si>
  <si>
    <t xml:space="preserve">   51.32</t>
  </si>
  <si>
    <t xml:space="preserve">   40.34</t>
  </si>
  <si>
    <t xml:space="preserve">   32.49</t>
  </si>
  <si>
    <t xml:space="preserve">   31.67</t>
  </si>
  <si>
    <t xml:space="preserve">   31.01</t>
  </si>
  <si>
    <t xml:space="preserve">   30.89</t>
  </si>
  <si>
    <t xml:space="preserve">   30.05</t>
  </si>
  <si>
    <t xml:space="preserve">   29.88</t>
  </si>
  <si>
    <t xml:space="preserve">   28.51</t>
  </si>
  <si>
    <t xml:space="preserve">   28.50</t>
  </si>
  <si>
    <t xml:space="preserve">   37.35</t>
  </si>
  <si>
    <t xml:space="preserve">   35.74</t>
  </si>
  <si>
    <t xml:space="preserve">   35.26</t>
  </si>
  <si>
    <t xml:space="preserve">   33.78</t>
  </si>
  <si>
    <t xml:space="preserve">   32.77</t>
  </si>
  <si>
    <t xml:space="preserve">   31.27</t>
  </si>
  <si>
    <t xml:space="preserve">   30.92</t>
  </si>
  <si>
    <t xml:space="preserve">   29.40</t>
  </si>
  <si>
    <t xml:space="preserve">   29.73</t>
  </si>
  <si>
    <t xml:space="preserve">   27.01</t>
  </si>
  <si>
    <t xml:space="preserve"> 1:04.63</t>
  </si>
  <si>
    <t xml:space="preserve"> 1:08.00</t>
  </si>
  <si>
    <t xml:space="preserve"> 1:04.51</t>
  </si>
  <si>
    <t xml:space="preserve">   37.78</t>
  </si>
  <si>
    <t xml:space="preserve">   42.31</t>
  </si>
  <si>
    <t xml:space="preserve">   35.47</t>
  </si>
  <si>
    <t xml:space="preserve">   27.83</t>
  </si>
  <si>
    <t xml:space="preserve">   27.69</t>
  </si>
  <si>
    <t xml:space="preserve"> 1:04.50</t>
  </si>
  <si>
    <t xml:space="preserve">   34.61</t>
  </si>
  <si>
    <t xml:space="preserve">   30.80</t>
  </si>
  <si>
    <t xml:space="preserve">   28.03</t>
  </si>
  <si>
    <t xml:space="preserve"> 4:35.00</t>
  </si>
  <si>
    <t xml:space="preserve"> 4:30.00</t>
  </si>
  <si>
    <t xml:space="preserve"> 4:15.00</t>
  </si>
  <si>
    <t xml:space="preserve"> 2:30.00</t>
  </si>
  <si>
    <t xml:space="preserve"> 2:10.72</t>
  </si>
  <si>
    <t xml:space="preserve"> 2:12.00</t>
  </si>
  <si>
    <t xml:space="preserve"> 2:15.30</t>
  </si>
  <si>
    <t xml:space="preserve"> 2:17.00</t>
  </si>
  <si>
    <t>10歳以下</t>
  </si>
  <si>
    <t>11～12歳</t>
  </si>
  <si>
    <t>13～14歳</t>
  </si>
  <si>
    <t>大学生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</si>
  <si>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</si>
  <si>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</si>
  <si>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</si>
  <si>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</si>
  <si>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</si>
  <si>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</si>
  <si>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</si>
  <si>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</si>
  <si>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</si>
  <si>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</si>
  <si>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</si>
  <si>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</si>
  <si>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</si>
  <si>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</si>
  <si>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>アクアパレットまつやま</t>
  </si>
  <si>
    <t>ジャパン高松</t>
  </si>
  <si>
    <t>ｼﾞｬﾊﾟﾝﾀｶ</t>
  </si>
  <si>
    <t xml:space="preserve"> 2:13.00</t>
  </si>
  <si>
    <t xml:space="preserve"> 3:35.00</t>
  </si>
  <si>
    <t xml:space="preserve"> 3:40.00</t>
  </si>
  <si>
    <t xml:space="preserve"> 2:32.00</t>
  </si>
  <si>
    <t xml:space="preserve"> 4:05.00</t>
  </si>
  <si>
    <t xml:space="preserve"> 2:01.00</t>
  </si>
  <si>
    <t xml:space="preserve"> 2:40.00</t>
  </si>
  <si>
    <t xml:space="preserve"> 4:25.00</t>
  </si>
  <si>
    <t>ジャパン丸亀</t>
  </si>
  <si>
    <t>ｼﾞｬﾊﾟﾝﾏﾙ</t>
  </si>
  <si>
    <t xml:space="preserve"> 2:15.00</t>
  </si>
  <si>
    <t xml:space="preserve"> 1:57.00</t>
  </si>
  <si>
    <t xml:space="preserve"> 3:50.00</t>
  </si>
  <si>
    <t xml:space="preserve"> 2:11.50</t>
  </si>
  <si>
    <t xml:space="preserve"> 4:10.00</t>
  </si>
  <si>
    <t xml:space="preserve"> 2:06.00</t>
  </si>
  <si>
    <t xml:space="preserve"> 4:08.00</t>
  </si>
  <si>
    <t xml:space="preserve"> 2:23.00</t>
  </si>
  <si>
    <t xml:space="preserve"> 4:33.00</t>
  </si>
  <si>
    <t xml:space="preserve"> 4:47.00</t>
  </si>
  <si>
    <t>ジャパン観</t>
  </si>
  <si>
    <t>Jｶﾝｵﾝｼﾞ</t>
  </si>
  <si>
    <t xml:space="preserve"> 1:56.00</t>
  </si>
  <si>
    <t xml:space="preserve"> 3:34.00</t>
  </si>
  <si>
    <t xml:space="preserve"> 2:09.00</t>
  </si>
  <si>
    <t xml:space="preserve"> 2:11.00</t>
  </si>
  <si>
    <t>伊藤ＳＳ</t>
  </si>
  <si>
    <t>ｲﾄｳSS</t>
  </si>
  <si>
    <t xml:space="preserve"> 2:04.00</t>
  </si>
  <si>
    <t xml:space="preserve"> 3:53.00</t>
  </si>
  <si>
    <t xml:space="preserve"> 2:14.00</t>
  </si>
  <si>
    <t xml:space="preserve"> 4:22.00</t>
  </si>
  <si>
    <t xml:space="preserve"> 2:19.00</t>
  </si>
  <si>
    <t xml:space="preserve"> 2:05.00</t>
  </si>
  <si>
    <t xml:space="preserve"> 4:16.00</t>
  </si>
  <si>
    <t xml:space="preserve"> 2:27.00</t>
  </si>
  <si>
    <t xml:space="preserve"> 4:42.00</t>
  </si>
  <si>
    <t>坂出伊藤ＳＳ</t>
  </si>
  <si>
    <t>ｻｶｲﾃﾞｲﾄｳ</t>
  </si>
  <si>
    <t xml:space="preserve"> 3:45.00</t>
  </si>
  <si>
    <t xml:space="preserve"> 3:38.00</t>
  </si>
  <si>
    <t xml:space="preserve"> 3:58.50</t>
  </si>
  <si>
    <t xml:space="preserve"> 3:57.00</t>
  </si>
  <si>
    <t xml:space="preserve"> 4:03.00</t>
  </si>
  <si>
    <t xml:space="preserve"> 4:29.00</t>
  </si>
  <si>
    <t xml:space="preserve"> 4:28.00</t>
  </si>
  <si>
    <t>サンダーＳＳ</t>
  </si>
  <si>
    <t>ｻﾝﾀﾞｰSS</t>
  </si>
  <si>
    <t xml:space="preserve"> 1:55.50</t>
  </si>
  <si>
    <t xml:space="preserve"> 3:59.00</t>
  </si>
  <si>
    <t>JSSセンコー</t>
  </si>
  <si>
    <t>JSSｾﾝｺｰ</t>
  </si>
  <si>
    <t xml:space="preserve"> 2:25.00</t>
  </si>
  <si>
    <t>ジャパン三木</t>
  </si>
  <si>
    <t>ｼﾞｬﾊﾟﾝﾐｷ</t>
  </si>
  <si>
    <t xml:space="preserve"> 2:18.00</t>
  </si>
  <si>
    <t xml:space="preserve"> 3:32.00</t>
  </si>
  <si>
    <t xml:space="preserve"> 2:38.00</t>
  </si>
  <si>
    <t xml:space="preserve"> 3:48.00</t>
  </si>
  <si>
    <t xml:space="preserve"> 2:02.50</t>
  </si>
  <si>
    <t xml:space="preserve"> 2:33.00</t>
  </si>
  <si>
    <t xml:space="preserve"> 2:16.50</t>
  </si>
  <si>
    <t xml:space="preserve"> 4:36.00</t>
  </si>
  <si>
    <t>ハッピー鴨島</t>
  </si>
  <si>
    <t>ﾊｯﾋﾟｰｶﾓｼ</t>
  </si>
  <si>
    <t xml:space="preserve"> 2:02.82</t>
  </si>
  <si>
    <t>ＯＫＳＳ</t>
  </si>
  <si>
    <t>OKSS</t>
  </si>
  <si>
    <t xml:space="preserve"> 2:00.37</t>
  </si>
  <si>
    <t xml:space="preserve"> 4:11.56</t>
  </si>
  <si>
    <t xml:space="preserve"> 2:16.09</t>
  </si>
  <si>
    <t xml:space="preserve"> 4:33.23</t>
  </si>
  <si>
    <t>ＯＫ脇町</t>
  </si>
  <si>
    <t>OKﾜｷﾏﾁ</t>
  </si>
  <si>
    <t xml:space="preserve"> 3:57.34</t>
  </si>
  <si>
    <t xml:space="preserve"> 4:20.72</t>
  </si>
  <si>
    <t>ＯＫ藍住</t>
  </si>
  <si>
    <t>OKｱｲｽﾞﾐ</t>
  </si>
  <si>
    <t xml:space="preserve"> 3:36.00</t>
  </si>
  <si>
    <t xml:space="preserve"> 3:58.00</t>
  </si>
  <si>
    <t xml:space="preserve"> 1:56.50</t>
  </si>
  <si>
    <t>ｲｵｷSCk</t>
  </si>
  <si>
    <t xml:space="preserve"> 4:03.50</t>
  </si>
  <si>
    <t xml:space="preserve"> 4:26.00</t>
  </si>
  <si>
    <t xml:space="preserve"> 3:35.19</t>
  </si>
  <si>
    <t xml:space="preserve"> 3:54.30</t>
  </si>
  <si>
    <t xml:space="preserve"> 4:18.72</t>
  </si>
  <si>
    <t xml:space="preserve"> 3:57.60</t>
  </si>
  <si>
    <t xml:space="preserve"> 2:13.50</t>
  </si>
  <si>
    <t xml:space="preserve"> 2:02.14</t>
  </si>
  <si>
    <t xml:space="preserve"> 4:17.97</t>
  </si>
  <si>
    <t xml:space="preserve"> 2:28.09</t>
  </si>
  <si>
    <t xml:space="preserve"> 2:09.95</t>
  </si>
  <si>
    <t xml:space="preserve"> 4:33.15</t>
  </si>
  <si>
    <t>八幡浜ＳＣ</t>
  </si>
  <si>
    <t>ﾔﾜﾀﾊﾏSC</t>
  </si>
  <si>
    <t xml:space="preserve"> 4:21.00</t>
  </si>
  <si>
    <t xml:space="preserve"> 4:04.00</t>
  </si>
  <si>
    <t xml:space="preserve"> 4:18.00</t>
  </si>
  <si>
    <t xml:space="preserve"> 2:08.00</t>
  </si>
  <si>
    <t xml:space="preserve"> 1:52.00</t>
  </si>
  <si>
    <t xml:space="preserve"> 3:39.00</t>
  </si>
  <si>
    <t xml:space="preserve"> 2:31.00</t>
  </si>
  <si>
    <t xml:space="preserve"> 1:59.66</t>
  </si>
  <si>
    <t xml:space="preserve"> 2:02.20</t>
  </si>
  <si>
    <t xml:space="preserve"> 2:13.61</t>
  </si>
  <si>
    <t xml:space="preserve"> 2:22.92</t>
  </si>
  <si>
    <t xml:space="preserve"> 4:23.00</t>
  </si>
  <si>
    <t xml:space="preserve"> 1:56.58</t>
  </si>
  <si>
    <t xml:space="preserve"> 2:22.48</t>
  </si>
  <si>
    <t xml:space="preserve"> 2:06.85</t>
  </si>
  <si>
    <t xml:space="preserve"> 2:37.27</t>
  </si>
  <si>
    <t xml:space="preserve"> 1:57.15</t>
  </si>
  <si>
    <t xml:space="preserve"> 2:10.94</t>
  </si>
  <si>
    <t xml:space="preserve"> 4:14.00</t>
  </si>
  <si>
    <t xml:space="preserve"> 2:12.84</t>
  </si>
  <si>
    <t xml:space="preserve"> 2:29.32</t>
  </si>
  <si>
    <t xml:space="preserve"> 4:27.00</t>
  </si>
  <si>
    <t>ﾓｰﾆSS</t>
  </si>
  <si>
    <t xml:space="preserve"> 2:08.23</t>
  </si>
  <si>
    <t xml:space="preserve"> 2:33.68</t>
  </si>
  <si>
    <t>みかづきＳＳ</t>
  </si>
  <si>
    <t>ﾐｶﾂﾞｷSS</t>
  </si>
  <si>
    <t xml:space="preserve"> 3:41.25</t>
  </si>
  <si>
    <t xml:space="preserve"> 3:34.34</t>
  </si>
  <si>
    <t xml:space="preserve"> 4:01.98</t>
  </si>
  <si>
    <t xml:space="preserve"> 4:02.87</t>
  </si>
  <si>
    <t xml:space="preserve"> 1:53.63</t>
  </si>
  <si>
    <t xml:space="preserve"> 3:58.12</t>
  </si>
  <si>
    <t xml:space="preserve"> 4:17.19</t>
  </si>
  <si>
    <t xml:space="preserve"> 2:04.24</t>
  </si>
  <si>
    <t xml:space="preserve"> 4:45.88</t>
  </si>
  <si>
    <t xml:space="preserve"> 4:34.35</t>
  </si>
  <si>
    <t>ＪＳＳ高知</t>
  </si>
  <si>
    <t>JSSｺｳﾁ</t>
  </si>
  <si>
    <t xml:space="preserve"> 3:49.00</t>
  </si>
  <si>
    <t xml:space="preserve"> 4:17.00</t>
  </si>
  <si>
    <t xml:space="preserve"> 4:11.92</t>
  </si>
  <si>
    <t xml:space="preserve"> 4:43.91</t>
  </si>
  <si>
    <t>ZEYO-ST</t>
  </si>
  <si>
    <t>NSP高知</t>
  </si>
  <si>
    <t>NSPｺｳﾁ</t>
  </si>
  <si>
    <t xml:space="preserve"> 2:10.09</t>
  </si>
  <si>
    <t xml:space="preserve"> 3:31.63</t>
  </si>
  <si>
    <t xml:space="preserve"> 2:24.63</t>
  </si>
  <si>
    <t xml:space="preserve"> 3:57.93</t>
  </si>
  <si>
    <t>寺尾　温大</t>
  </si>
  <si>
    <t>ﾃﾗｵ ﾊﾙﾄ</t>
  </si>
  <si>
    <t>松本　大和</t>
  </si>
  <si>
    <t>ﾏﾂﾓﾄ ﾔﾏﾄ</t>
  </si>
  <si>
    <t>二宮　　彪</t>
  </si>
  <si>
    <t>ﾆﾉﾐﾔ ﾀｹｼ</t>
  </si>
  <si>
    <t>松本　瑛騎</t>
  </si>
  <si>
    <t>ﾏﾂﾓﾄ ｴｲｷ</t>
  </si>
  <si>
    <t>荒木　颯斗</t>
  </si>
  <si>
    <t>ｱﾗｷ ﾊﾔﾄ</t>
  </si>
  <si>
    <t>池内　亮真</t>
  </si>
  <si>
    <t>ｲｹｳﾁ ﾘｮｳﾏ</t>
  </si>
  <si>
    <t>奥本　真心</t>
  </si>
  <si>
    <t>ｵｸﾓﾄ ｼﾝ</t>
  </si>
  <si>
    <t>芝　　怜菜</t>
  </si>
  <si>
    <t>ｼﾊﾞ ﾚｲﾅ</t>
  </si>
  <si>
    <t>桑村　叶海</t>
  </si>
  <si>
    <t>ｸﾜﾑﾗ ｶﾅﾐ</t>
  </si>
  <si>
    <t>田村　　菫</t>
  </si>
  <si>
    <t>ﾀﾑﾗ ｽﾐﾚ</t>
  </si>
  <si>
    <t>髙岡　美空</t>
  </si>
  <si>
    <t>ﾀｶｵｶ ﾐｸ</t>
  </si>
  <si>
    <t>山本　　実</t>
  </si>
  <si>
    <t>ﾔﾏﾓﾄ ﾐﾉﾘ</t>
  </si>
  <si>
    <t>松岡　怜佳</t>
  </si>
  <si>
    <t>ﾏﾂｵｶ ﾚｲｶ</t>
  </si>
  <si>
    <t>三浦　正樹</t>
  </si>
  <si>
    <t>ﾐｳﾗ ﾏｻｷ</t>
  </si>
  <si>
    <t>古茂田悠人</t>
  </si>
  <si>
    <t>ｺﾓﾀﾞ ﾕｳﾄ</t>
  </si>
  <si>
    <t>神野　未羽</t>
  </si>
  <si>
    <t>ｼﾞﾝﾉ ﾐｵ</t>
  </si>
  <si>
    <t>三宅　玲奈</t>
  </si>
  <si>
    <t>ﾐﾔｹ ﾚｲﾅ</t>
  </si>
  <si>
    <t>田中　稔也</t>
  </si>
  <si>
    <t>ﾀﾅｶ ﾄｼﾔ</t>
  </si>
  <si>
    <t>森　　天乃</t>
  </si>
  <si>
    <t>ﾓﾘ ｱﾏﾉ</t>
  </si>
  <si>
    <t>谷若　紅羽</t>
  </si>
  <si>
    <t>ﾀﾆﾜｶ ｸﾚﾊ</t>
  </si>
  <si>
    <t>酒井　　淀</t>
  </si>
  <si>
    <t>ｻｶｲ ﾃﾝ</t>
  </si>
  <si>
    <t>深川　花夏</t>
  </si>
  <si>
    <t>ﾌｶｶﾞﾜ ﾊﾅ</t>
  </si>
  <si>
    <t>竹井　絢翔</t>
  </si>
  <si>
    <t>ﾀｹｲ ｱﾔﾄ</t>
  </si>
  <si>
    <t>坂本　結星</t>
  </si>
  <si>
    <t>ｻｶﾓﾄ ﾕｳｾｲ</t>
  </si>
  <si>
    <t>新瀬　友太</t>
  </si>
  <si>
    <t>ｼﾝｾ ﾕｳﾀ</t>
  </si>
  <si>
    <t>玉井　淳規</t>
  </si>
  <si>
    <t>ﾀﾏｲ ｱﾂｷ</t>
  </si>
  <si>
    <t>矢野樹一郎</t>
  </si>
  <si>
    <t>ﾔﾉ ｷｲﾁﾛｳ</t>
  </si>
  <si>
    <t>清水進太郎</t>
  </si>
  <si>
    <t>ｼﾐｽﾞ ｼﾝﾀﾛｳ</t>
  </si>
  <si>
    <t>玉井　悠貴</t>
  </si>
  <si>
    <t>ﾀﾏｲ ﾊﾙｷ</t>
  </si>
  <si>
    <t>大西　紗羅</t>
  </si>
  <si>
    <t>ｵｵﾆｼ ｻﾗ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</si>
  <si>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</si>
  <si>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</si>
  <si>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</si>
  <si>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</si>
  <si>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</si>
  <si>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</si>
  <si>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</si>
  <si>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</si>
  <si>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門石　光生</t>
  </si>
  <si>
    <t>ｶﾄﾞｲｼ ﾐｳ</t>
  </si>
  <si>
    <t>上杉　美羽</t>
  </si>
  <si>
    <t>ｳｴｽｷﾞ ﾐｳ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</si>
  <si>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</si>
  <si>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</si>
  <si>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</si>
  <si>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</si>
  <si>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</si>
  <si>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</si>
  <si>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満汐　航士</t>
  </si>
  <si>
    <t>ﾐﾂｼｵ ｺｳｼ</t>
  </si>
  <si>
    <t>尾﨑　建太</t>
  </si>
  <si>
    <t>ｵｻﾞｷ ｹﾝﾀ</t>
  </si>
  <si>
    <t>越智　美来</t>
  </si>
  <si>
    <t>ｵﾁ ﾐﾗｲ</t>
  </si>
  <si>
    <t>久保　嘉輝</t>
  </si>
  <si>
    <t>ｸﾎﾞ ﾖｼｷ</t>
  </si>
  <si>
    <t>宇都宮彰斗</t>
  </si>
  <si>
    <t>ｳﾂﾉﾐﾔ ｱｷﾄ</t>
  </si>
  <si>
    <t>MESSA</t>
  </si>
  <si>
    <t>長谷川　蓮</t>
  </si>
  <si>
    <t>ﾊｾｶﾞﾜ ﾚﾝ</t>
  </si>
  <si>
    <t>三好　郁哉</t>
  </si>
  <si>
    <t>ﾐﾖｼ ﾌﾐﾔ</t>
  </si>
  <si>
    <t>濱田虎太朗</t>
  </si>
  <si>
    <t>ﾊﾏﾀﾞ ｺﾀﾛｳ</t>
  </si>
  <si>
    <t>石山はる妃</t>
  </si>
  <si>
    <t>ｲｼﾔﾏ ﾊﾙｷ</t>
  </si>
  <si>
    <t>岡本　心陽</t>
  </si>
  <si>
    <t>ｵｶﾓﾄ ｺﾊﾙ</t>
  </si>
  <si>
    <t>村上　愛莉</t>
  </si>
  <si>
    <t>ﾑﾗｶﾐ ｱｲﾘ</t>
  </si>
  <si>
    <t>河野　宇竜</t>
  </si>
  <si>
    <t>ｺｳﾉ ｳﾘｭｳ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</si>
  <si>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</si>
  <si>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</si>
  <si>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</si>
  <si>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</si>
  <si>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</si>
  <si>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</si>
  <si>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</si>
  <si>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</si>
  <si>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濱田　莉子</t>
  </si>
  <si>
    <t>ﾊﾏﾀﾞ ﾘｺ</t>
  </si>
  <si>
    <t>井上　加一</t>
  </si>
  <si>
    <t>ｲﾉｳｴ ｶｲ</t>
  </si>
  <si>
    <t>MESSA宇和島</t>
  </si>
  <si>
    <t>ﾒｯｻｳﾜｼﾞﾏ</t>
  </si>
  <si>
    <t>田中　　武</t>
  </si>
  <si>
    <t>ﾀﾅｶ ﾀｹﾙ</t>
  </si>
  <si>
    <t xml:space="preserve"> 2:52.00</t>
  </si>
  <si>
    <t xml:space="preserve"> 2:33.98</t>
  </si>
  <si>
    <t xml:space="preserve"> 2:17.19</t>
  </si>
  <si>
    <t xml:space="preserve"> 2:28.35</t>
  </si>
  <si>
    <t xml:space="preserve"> 2:29.91</t>
  </si>
  <si>
    <t xml:space="preserve"> 2:14.01</t>
  </si>
  <si>
    <t xml:space="preserve"> 2:20.50</t>
  </si>
  <si>
    <t xml:space="preserve"> 2:02.67</t>
  </si>
  <si>
    <t xml:space="preserve"> 1:11.51</t>
  </si>
  <si>
    <t xml:space="preserve"> 1:06.88</t>
  </si>
  <si>
    <t xml:space="preserve"> 1:11.94</t>
  </si>
  <si>
    <t xml:space="preserve"> 1:09.32</t>
  </si>
  <si>
    <t xml:space="preserve"> 1:10.13</t>
  </si>
  <si>
    <t xml:space="preserve"> 1:08.66</t>
  </si>
  <si>
    <t xml:space="preserve"> 1:10.75</t>
  </si>
  <si>
    <t xml:space="preserve"> 1:06.78</t>
  </si>
  <si>
    <t xml:space="preserve">   59.32</t>
  </si>
  <si>
    <t xml:space="preserve"> 1:02.41</t>
  </si>
  <si>
    <t xml:space="preserve"> 1:00.65</t>
  </si>
  <si>
    <t xml:space="preserve">   59.84</t>
  </si>
  <si>
    <t xml:space="preserve">   58.08</t>
  </si>
  <si>
    <t xml:space="preserve"> 1:22.00</t>
  </si>
  <si>
    <t xml:space="preserve"> 1:09.52</t>
  </si>
  <si>
    <t xml:space="preserve"> 1:10.83</t>
  </si>
  <si>
    <t xml:space="preserve"> 1:08.88</t>
  </si>
  <si>
    <t xml:space="preserve"> 1:09.25</t>
  </si>
  <si>
    <t xml:space="preserve"> 1:05.28</t>
  </si>
  <si>
    <t xml:space="preserve">   59.77</t>
  </si>
  <si>
    <t xml:space="preserve"> 1:02.82</t>
  </si>
  <si>
    <t xml:space="preserve"> 1:18.92</t>
  </si>
  <si>
    <t xml:space="preserve"> 1:08.20</t>
  </si>
  <si>
    <t xml:space="preserve"> 1:18.83</t>
  </si>
  <si>
    <t xml:space="preserve"> 1:17.69</t>
  </si>
  <si>
    <t xml:space="preserve"> 1:04.76</t>
  </si>
  <si>
    <t xml:space="preserve"> 1:03.41</t>
  </si>
  <si>
    <t xml:space="preserve">   34.71</t>
  </si>
  <si>
    <t xml:space="preserve">   33.93</t>
  </si>
  <si>
    <t xml:space="preserve">   33.82</t>
  </si>
  <si>
    <t xml:space="preserve">   33.64</t>
  </si>
  <si>
    <t xml:space="preserve">   32.24</t>
  </si>
  <si>
    <t xml:space="preserve">   33.96</t>
  </si>
  <si>
    <t xml:space="preserve">   31.87</t>
  </si>
  <si>
    <t xml:space="preserve">   31.65</t>
  </si>
  <si>
    <t xml:space="preserve">   31.83</t>
  </si>
  <si>
    <t xml:space="preserve">   31.61</t>
  </si>
  <si>
    <t xml:space="preserve">   30.28</t>
  </si>
  <si>
    <t xml:space="preserve">   29.36</t>
  </si>
  <si>
    <t xml:space="preserve">   30.16</t>
  </si>
  <si>
    <t xml:space="preserve">   29.83</t>
  </si>
  <si>
    <t xml:space="preserve">   29.98</t>
  </si>
  <si>
    <t xml:space="preserve">   30.09</t>
  </si>
  <si>
    <t xml:space="preserve">   30.30</t>
  </si>
  <si>
    <t xml:space="preserve">   30.40</t>
  </si>
  <si>
    <t xml:space="preserve">   29.10</t>
  </si>
  <si>
    <t xml:space="preserve">   29.06</t>
  </si>
  <si>
    <t xml:space="preserve">   26.42</t>
  </si>
  <si>
    <t xml:space="preserve">   29.18</t>
  </si>
  <si>
    <t xml:space="preserve">   27.38</t>
  </si>
  <si>
    <t xml:space="preserve">   26.37</t>
  </si>
  <si>
    <t xml:space="preserve">   25.77</t>
  </si>
  <si>
    <t xml:space="preserve">   25.80</t>
  </si>
  <si>
    <t xml:space="preserve">   25.70</t>
  </si>
  <si>
    <t xml:space="preserve">   35.29</t>
  </si>
  <si>
    <t xml:space="preserve">   36.68</t>
  </si>
  <si>
    <t xml:space="preserve">   36.53</t>
  </si>
  <si>
    <t xml:space="preserve">   36.52</t>
  </si>
  <si>
    <t xml:space="preserve">   37.12</t>
  </si>
  <si>
    <t xml:space="preserve">   33.01</t>
  </si>
  <si>
    <t xml:space="preserve">   31.71</t>
  </si>
  <si>
    <t xml:space="preserve">   28.49</t>
  </si>
  <si>
    <t xml:space="preserve">   31.92</t>
  </si>
  <si>
    <t xml:space="preserve">   31.74</t>
  </si>
  <si>
    <t xml:space="preserve">   28.91</t>
  </si>
  <si>
    <t xml:space="preserve">   31.41</t>
  </si>
  <si>
    <t xml:space="preserve">   31.13</t>
  </si>
  <si>
    <t xml:space="preserve">   29.84</t>
  </si>
  <si>
    <t xml:space="preserve">   30.10</t>
  </si>
  <si>
    <t xml:space="preserve">   25.84</t>
  </si>
  <si>
    <t xml:space="preserve">   28.59</t>
  </si>
  <si>
    <t xml:space="preserve">   31.10</t>
  </si>
  <si>
    <t xml:space="preserve">   28.15</t>
  </si>
  <si>
    <t xml:space="preserve">   28.19</t>
  </si>
  <si>
    <t xml:space="preserve">   25.97</t>
  </si>
  <si>
    <t xml:space="preserve"> 2:07.99</t>
  </si>
  <si>
    <t xml:space="preserve">   37.19</t>
  </si>
  <si>
    <t xml:space="preserve">   35.48</t>
  </si>
  <si>
    <t xml:space="preserve">   36.47</t>
  </si>
  <si>
    <t xml:space="preserve">   37.20</t>
  </si>
  <si>
    <t xml:space="preserve">   37.51</t>
  </si>
  <si>
    <t xml:space="preserve">   38.25</t>
  </si>
  <si>
    <t xml:space="preserve">   35.33</t>
  </si>
  <si>
    <t xml:space="preserve">   33.92</t>
  </si>
  <si>
    <t xml:space="preserve">   35.08</t>
  </si>
  <si>
    <t xml:space="preserve">   31.95</t>
  </si>
  <si>
    <t xml:space="preserve">   33.76</t>
  </si>
  <si>
    <t xml:space="preserve">   29.97</t>
  </si>
  <si>
    <t xml:space="preserve">   30.95</t>
  </si>
  <si>
    <t xml:space="preserve"> 2:21.65</t>
  </si>
  <si>
    <t xml:space="preserve"> 1:08.81</t>
  </si>
  <si>
    <t xml:space="preserve"> 1:08.43</t>
  </si>
  <si>
    <t xml:space="preserve"> 1:03.96</t>
  </si>
  <si>
    <t xml:space="preserve"> 1:03.88</t>
  </si>
  <si>
    <t xml:space="preserve"> 1:02.94</t>
  </si>
  <si>
    <t xml:space="preserve"> 1:03.07</t>
  </si>
  <si>
    <t xml:space="preserve"> 1:05.69</t>
  </si>
  <si>
    <t xml:space="preserve"> 1:05.81</t>
  </si>
  <si>
    <t xml:space="preserve">   59.22</t>
  </si>
  <si>
    <t xml:space="preserve">   59.04</t>
  </si>
  <si>
    <t xml:space="preserve">   57.89</t>
  </si>
  <si>
    <t xml:space="preserve">   54.95</t>
  </si>
  <si>
    <t xml:space="preserve">   54.22</t>
  </si>
  <si>
    <t xml:space="preserve">   43.34</t>
  </si>
  <si>
    <t xml:space="preserve">   40.22</t>
  </si>
  <si>
    <t xml:space="preserve">   41.90</t>
  </si>
  <si>
    <t xml:space="preserve">   39.89</t>
  </si>
  <si>
    <t xml:space="preserve">   38.06</t>
  </si>
  <si>
    <t xml:space="preserve">   38.39</t>
  </si>
  <si>
    <t xml:space="preserve">   37.66</t>
  </si>
  <si>
    <t xml:space="preserve">   34.91</t>
  </si>
  <si>
    <t xml:space="preserve">   36.14</t>
  </si>
  <si>
    <t xml:space="preserve">   33.36</t>
  </si>
  <si>
    <t xml:space="preserve">   31.76</t>
  </si>
  <si>
    <t xml:space="preserve"> 2:15.26</t>
  </si>
  <si>
    <t>Bｸﾞﾙ-ﾌﾟ</t>
  </si>
  <si>
    <t>Cｸﾞﾙ-ﾌﾟ</t>
  </si>
  <si>
    <t>Dｸﾞﾙ-ﾌﾟ</t>
  </si>
  <si>
    <t>CSｸﾞﾙ-ﾌﾟ</t>
  </si>
  <si>
    <t>ﾀﾞｲｶﾞｸｾｲ</t>
  </si>
  <si>
    <t>11~12歳</t>
  </si>
  <si>
    <t>13~14歳</t>
  </si>
  <si>
    <t>15~18歳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</si>
  <si>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</si>
  <si>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用紙はA4設定です。</t>
    <rPh sb="0" eb="2">
      <t>ヨウシ</t>
    </rPh>
    <rPh sb="5" eb="7">
      <t>セッテイ</t>
    </rPh>
    <phoneticPr fontId="2"/>
  </si>
  <si>
    <t>　追加の場合は提出とは違うフォームで送るか、指定場所に提出して下さい（追加者のみ）</t>
    <rPh sb="1" eb="3">
      <t>ツイカ</t>
    </rPh>
    <rPh sb="4" eb="6">
      <t>バアイ</t>
    </rPh>
    <rPh sb="7" eb="9">
      <t>テイシュツ</t>
    </rPh>
    <rPh sb="11" eb="12">
      <t>チガ</t>
    </rPh>
    <rPh sb="18" eb="19">
      <t>オク</t>
    </rPh>
    <rPh sb="22" eb="26">
      <t>シテイバショ</t>
    </rPh>
    <rPh sb="27" eb="29">
      <t>テイシュツ</t>
    </rPh>
    <rPh sb="31" eb="32">
      <t>クダ</t>
    </rPh>
    <rPh sb="35" eb="37">
      <t>ツイカ</t>
    </rPh>
    <rPh sb="37" eb="38">
      <t>シャ</t>
    </rPh>
    <phoneticPr fontId="2"/>
  </si>
  <si>
    <t>　招集開始20分前までが〆切時間となります。　それ以降の提出は失格となりますので</t>
    <rPh sb="1" eb="3">
      <t>ショウシュウ</t>
    </rPh>
    <rPh sb="3" eb="5">
      <t>カイシ</t>
    </rPh>
    <rPh sb="7" eb="8">
      <t>フン</t>
    </rPh>
    <rPh sb="8" eb="9">
      <t>マエ</t>
    </rPh>
    <rPh sb="12" eb="14">
      <t>シメキリ</t>
    </rPh>
    <rPh sb="14" eb="16">
      <t>ジカン</t>
    </rPh>
    <rPh sb="25" eb="27">
      <t>イコウ</t>
    </rPh>
    <rPh sb="28" eb="30">
      <t>テイシュツ</t>
    </rPh>
    <rPh sb="31" eb="33">
      <t>シッカク</t>
    </rPh>
    <phoneticPr fontId="2"/>
  </si>
  <si>
    <t>　気を付けて下さい。</t>
    <rPh sb="1" eb="2">
      <t>キ</t>
    </rPh>
    <rPh sb="3" eb="4">
      <t>ツ</t>
    </rPh>
    <rPh sb="6" eb="7">
      <t>クダ</t>
    </rPh>
    <phoneticPr fontId="2"/>
  </si>
  <si>
    <t>ご協力をお願いします</t>
    <rPh sb="1" eb="3">
      <t>キョウリョク</t>
    </rPh>
    <rPh sb="5" eb="6">
      <t>ネガ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</si>
  <si>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1">
      <t>ショゾクメイ</t>
    </rPh>
    <rPh sb="22" eb="24">
      <t>ヘンコウ</t>
    </rPh>
    <rPh sb="26" eb="27">
      <t>オク</t>
    </rPh>
    <rPh sb="29" eb="30">
      <t>クダ</t>
    </rPh>
    <phoneticPr fontId="2"/>
  </si>
  <si>
    <t>2024年度 東予・中予・南予地区　合同記録会</t>
  </si>
  <si>
    <t>松山西中等</t>
  </si>
  <si>
    <t>ﾏﾂﾔﾏﾆｼ</t>
  </si>
  <si>
    <t>松岡　拓史</t>
  </si>
  <si>
    <t>ﾏﾂｵｶ ﾀｸﾐ</t>
  </si>
  <si>
    <t>藤山　大輝</t>
  </si>
  <si>
    <t>ﾌｼﾞﾔﾏ ﾀｲｷ</t>
  </si>
  <si>
    <t>根本　大雅</t>
  </si>
  <si>
    <t>ﾈﾓﾄ ﾀｲｶﾞ</t>
  </si>
  <si>
    <t>別府　和哉</t>
  </si>
  <si>
    <t>ﾍﾞｯﾌﾟ ｶｽﾞﾔ</t>
  </si>
  <si>
    <t>荒金淳一郎</t>
  </si>
  <si>
    <t>ｱﾗｶﾈ ｼﾞｭﾝｲﾁﾛｳ</t>
  </si>
  <si>
    <t>松山北高</t>
  </si>
  <si>
    <t>ﾏﾂﾔﾏｷﾀｺｳ</t>
  </si>
  <si>
    <t>運勢　　叶</t>
  </si>
  <si>
    <t>ｳﾝｾｲ ｶﾅﾀ</t>
  </si>
  <si>
    <t>森　　恒成</t>
  </si>
  <si>
    <t>ﾓﾘ ｺｳｾｲ</t>
  </si>
  <si>
    <t>三浦　晴人</t>
  </si>
  <si>
    <t>ﾐｳﾗ ﾊﾙﾄ</t>
  </si>
  <si>
    <t>池田　昂生</t>
  </si>
  <si>
    <t>ｲｹﾀﾞ ｺｳｾｲ</t>
  </si>
  <si>
    <t>藤村洸太郎</t>
  </si>
  <si>
    <t>ﾌｼﾞﾑﾗ ｺｳﾀﾛｳ</t>
  </si>
  <si>
    <t>細川　遥翔</t>
  </si>
  <si>
    <t>ﾎｿｶﾜ ﾊﾙﾄ</t>
  </si>
  <si>
    <t>松山中央高</t>
  </si>
  <si>
    <t>ﾏﾂﾔﾏﾁｭｳｵ</t>
  </si>
  <si>
    <t>日野　遥斗</t>
  </si>
  <si>
    <t>ﾋﾉ ﾊﾙﾄ</t>
  </si>
  <si>
    <t>冨岡　幹太</t>
  </si>
  <si>
    <t>ﾄﾐｵｶ ｶﾝﾀ</t>
  </si>
  <si>
    <t>渡部　与景</t>
  </si>
  <si>
    <t>ﾜﾀﾅﾍﾞ ｸﾐｶｹﾞ</t>
  </si>
  <si>
    <t>中山　太智</t>
  </si>
  <si>
    <t>ﾅｶﾔﾏ ﾀｲﾁ</t>
  </si>
  <si>
    <t>金野　穂積</t>
  </si>
  <si>
    <t>ｶﾈﾉ ﾎﾂﾞﾐ</t>
  </si>
  <si>
    <t>金並　悠真</t>
  </si>
  <si>
    <t>ｷﾝﾅﾐ ﾕｳﾏ</t>
  </si>
  <si>
    <t>福本　　竣</t>
  </si>
  <si>
    <t>ﾌｸﾓﾄ ｼｭﾝ</t>
  </si>
  <si>
    <t>三原　大知</t>
  </si>
  <si>
    <t>ﾐﾊﾗ ﾀﾞｲﾁ</t>
  </si>
  <si>
    <t>小松　　蒼</t>
  </si>
  <si>
    <t>ｺﾏﾂ ｿｳ</t>
  </si>
  <si>
    <t>松澤　克己</t>
  </si>
  <si>
    <t>ﾏﾂｻﾞﾜ ｶﾂﾐ</t>
  </si>
  <si>
    <t>河野　大誠</t>
  </si>
  <si>
    <t>ｺｳﾉ ﾀｲｾｲ</t>
  </si>
  <si>
    <t>森田　涼介</t>
  </si>
  <si>
    <t>ﾓﾘﾀ ﾘｮｳｽｹ</t>
  </si>
  <si>
    <t>芳野　慶次</t>
  </si>
  <si>
    <t>ﾖｼﾉ ｹｲｼﾞ</t>
  </si>
  <si>
    <t>武本　　渚</t>
  </si>
  <si>
    <t>ﾀｹﾓﾄ ﾅｷﾞｻ</t>
  </si>
  <si>
    <t>越智　美翔</t>
  </si>
  <si>
    <t>ｵﾁ ﾐﾄ</t>
  </si>
  <si>
    <t>内田　明花</t>
  </si>
  <si>
    <t>ｳﾁﾀﾞ ﾊﾙｶ</t>
  </si>
  <si>
    <t>朝倉　寧々</t>
  </si>
  <si>
    <t>ｱｻｸﾗ ﾈﾈ</t>
  </si>
  <si>
    <t>篠原　羽音</t>
  </si>
  <si>
    <t>ｼﾉﾊﾗ ﾊﾉﾝ</t>
  </si>
  <si>
    <t>阪田　雄太</t>
  </si>
  <si>
    <t>ｻｶﾀ ﾕｳﾀ</t>
  </si>
  <si>
    <t>後藤　希望</t>
  </si>
  <si>
    <t>ｺﾞﾄｳ ﾉｿﾞﾑ</t>
  </si>
  <si>
    <t>山田　哲生</t>
  </si>
  <si>
    <t>ﾔﾏﾀﾞ ﾃｯｾｲ</t>
  </si>
  <si>
    <t>鶴原　　空</t>
  </si>
  <si>
    <t>ﾂﾙﾊﾗ ｿﾗ</t>
  </si>
  <si>
    <t>中矢　景介</t>
  </si>
  <si>
    <t>ﾅｶﾔ ｹｲｽｹ</t>
  </si>
  <si>
    <t>高橋　龍正</t>
  </si>
  <si>
    <t>ﾀｶﾊｼ ﾘｭｳｾｲ</t>
  </si>
  <si>
    <t>白石　瑛汰</t>
  </si>
  <si>
    <t>ｼﾗｲｼ ｴｲﾀ</t>
  </si>
  <si>
    <t>町田　大樹</t>
  </si>
  <si>
    <t>ﾏﾁﾀﾞ ﾋﾛｷ</t>
  </si>
  <si>
    <t>金子　祐也</t>
  </si>
  <si>
    <t>ｶﾈｺ ﾕｳﾔ</t>
  </si>
  <si>
    <t>山本　凌奨</t>
  </si>
  <si>
    <t>ﾔﾏﾓﾄ ﾘｮｳｽｹ</t>
  </si>
  <si>
    <t>二宮　凜翔</t>
  </si>
  <si>
    <t>ﾆﾉﾐﾔ ﾘﾝﾄ</t>
  </si>
  <si>
    <t>西川　　慶</t>
  </si>
  <si>
    <t>ﾆｼｶﾜ ｹｲ</t>
  </si>
  <si>
    <t>岡田　大和</t>
  </si>
  <si>
    <t>ｵｶﾀﾞ ﾔﾏﾄ</t>
  </si>
  <si>
    <t>渡邊　正一</t>
  </si>
  <si>
    <t>ﾜﾀﾅﾍﾞ ﾏｻﾋﾄ</t>
  </si>
  <si>
    <t>上田　大智</t>
  </si>
  <si>
    <t>ｳｴﾀﾞ ﾀﾞｲﾁ</t>
  </si>
  <si>
    <t>鴨川　朔歩</t>
  </si>
  <si>
    <t>ｶﾓｶﾞﾜ ｻｸﾄ</t>
  </si>
  <si>
    <t>伊藤　毅哉</t>
  </si>
  <si>
    <t>ｲﾄｳ ﾀｶﾔ</t>
  </si>
  <si>
    <t>二宮　礼翔</t>
  </si>
  <si>
    <t>ﾆﾉﾐﾔ ｱﾔﾄ</t>
  </si>
  <si>
    <t>小野　快晟</t>
  </si>
  <si>
    <t>ｵﾉ ｶｲｾｲ</t>
  </si>
  <si>
    <t>町田　瑛仁</t>
  </si>
  <si>
    <t>ﾏﾁﾀﾞ ｴｲﾄ</t>
  </si>
  <si>
    <t>山田　瑛心</t>
  </si>
  <si>
    <t>ﾔﾏﾀﾞ ｴｲｼﾝ</t>
  </si>
  <si>
    <t>藤田　煌平</t>
  </si>
  <si>
    <t>ﾌｼﾞﾀ ｺｳﾍｲ</t>
  </si>
  <si>
    <t>岡田　大河</t>
  </si>
  <si>
    <t>ｵｶﾀﾞ ﾀｲｶﾞ</t>
  </si>
  <si>
    <t>高橋　優斗</t>
  </si>
  <si>
    <t>ﾀｶﾊｼ ﾕｳﾄ</t>
  </si>
  <si>
    <t>渡邊　零士</t>
  </si>
  <si>
    <t>ﾜﾀﾅﾍﾞ ﾚｲｼﾞ</t>
  </si>
  <si>
    <t>中矢　蒼紫</t>
  </si>
  <si>
    <t>ﾅｶﾔ ｱｵｼ</t>
  </si>
  <si>
    <t>鶴原　　碧</t>
  </si>
  <si>
    <t>ﾂﾙﾊﾗ ｱｵ</t>
  </si>
  <si>
    <t>二宮　涼翔</t>
  </si>
  <si>
    <t>ﾆﾉﾐﾔ ｷﾖﾄ</t>
  </si>
  <si>
    <t>森　　美桜</t>
  </si>
  <si>
    <t>ﾓﾘ ﾐｵ</t>
  </si>
  <si>
    <t>久門　咲和</t>
  </si>
  <si>
    <t>ｸﾓﾝ ｻﾜ</t>
  </si>
  <si>
    <t>濱田　　彩</t>
  </si>
  <si>
    <t>ﾊﾏﾀﾞ ｱﾔ</t>
  </si>
  <si>
    <t>安部ななか</t>
  </si>
  <si>
    <t>ｱﾍﾞ ﾅﾅｶ</t>
  </si>
  <si>
    <t>阪田　心結</t>
  </si>
  <si>
    <t>ｻｶﾀ ﾐﾕ</t>
  </si>
  <si>
    <t>関谷　雪雅</t>
  </si>
  <si>
    <t>ｾｷﾔ ﾕﾏ</t>
  </si>
  <si>
    <t>玉井　那美</t>
  </si>
  <si>
    <t>ﾀﾏｲ ﾅﾐ</t>
  </si>
  <si>
    <t>森　　結希</t>
  </si>
  <si>
    <t>ﾓﾘ ﾕｷ</t>
  </si>
  <si>
    <t>田中　唯那</t>
  </si>
  <si>
    <t>ﾀﾅｶ ﾕｲﾅ</t>
  </si>
  <si>
    <t>田上和佳奈</t>
  </si>
  <si>
    <t>ﾀｳｴ ﾜｶﾅ</t>
  </si>
  <si>
    <t>横山　侑那</t>
  </si>
  <si>
    <t>ﾖｺﾔﾏ ﾕｳﾅ</t>
  </si>
  <si>
    <t>三國　結愛</t>
  </si>
  <si>
    <t>ﾐｸﾆ ﾕｲ</t>
  </si>
  <si>
    <t>鶴原　加菜</t>
  </si>
  <si>
    <t>ﾂﾙﾊﾗ ｶﾅ</t>
  </si>
  <si>
    <t>高橋　芽依</t>
  </si>
  <si>
    <t>ﾀｶﾊｼ ﾒｲ</t>
  </si>
  <si>
    <t>中野　佐南</t>
  </si>
  <si>
    <t>ﾅｶﾉ ｻﾅ</t>
  </si>
  <si>
    <t>高橋　真凜</t>
  </si>
  <si>
    <t>ﾀｶﾊｼ ﾏﾘﾝ</t>
  </si>
  <si>
    <t>上杉あおい</t>
  </si>
  <si>
    <t>ｳｴｽｷﾞ ｱｵｲ</t>
  </si>
  <si>
    <t>豊嶋　あさ</t>
  </si>
  <si>
    <t>ﾄﾖｼﾏ ｱｻ</t>
  </si>
  <si>
    <t>高橋　沙羅</t>
  </si>
  <si>
    <t>ﾀｶﾊｼ ｻﾗ</t>
  </si>
  <si>
    <t>上杉　心尊</t>
  </si>
  <si>
    <t>ｳｴｽｷﾞ ﾐｺﾄ</t>
  </si>
  <si>
    <t>中野　花音</t>
  </si>
  <si>
    <t>ﾅｶﾉ ｶｵ</t>
  </si>
  <si>
    <t>長野　　弘</t>
  </si>
  <si>
    <t>ﾅｶﾞﾉ ﾋﾛｼ</t>
  </si>
  <si>
    <t>石丸　颯人</t>
  </si>
  <si>
    <t>ｲｼﾏﾙ ﾊﾔﾄ</t>
  </si>
  <si>
    <t>仲嶋隆之介</t>
  </si>
  <si>
    <t>ﾅｶｼﾞﾏ ﾘｭｳﾉｽｹ</t>
  </si>
  <si>
    <t>安永　翔也</t>
  </si>
  <si>
    <t>ﾔｽﾅｶﾞ ｼｮｳﾔ</t>
  </si>
  <si>
    <t>大山　葵生</t>
  </si>
  <si>
    <t>ｵｵﾔﾏ ｱｵｲ</t>
  </si>
  <si>
    <t>三谷　航平</t>
  </si>
  <si>
    <t>ﾐﾀﾆ ｺｳﾍｲ</t>
  </si>
  <si>
    <t>木村虎太朗</t>
  </si>
  <si>
    <t>ｷﾑﾗ ｺﾀﾛｳ</t>
  </si>
  <si>
    <t>河内　康伸</t>
  </si>
  <si>
    <t>ｺｳﾁ ﾔｽﾉﾌﾞ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</si>
  <si>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</si>
  <si>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</si>
  <si>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</si>
  <si>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</si>
  <si>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</si>
  <si>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</si>
  <si>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前野朔太朗</t>
  </si>
  <si>
    <t>ﾏｴﾉ ｻｸﾀﾛｳ</t>
  </si>
  <si>
    <t>村上　優太</t>
  </si>
  <si>
    <t>ﾑﾗｶﾐ ﾕｳﾀ</t>
  </si>
  <si>
    <t>客野　　舜</t>
  </si>
  <si>
    <t>ｷｬｸﾉ ｼｭﾝ</t>
  </si>
  <si>
    <t>小林　蒼輝</t>
  </si>
  <si>
    <t>ｺﾊﾞﾔｼ ｱｵｷ</t>
  </si>
  <si>
    <t>谷山　瑛飛</t>
  </si>
  <si>
    <t>ﾀﾆﾔﾏ ｴｲﾄ</t>
  </si>
  <si>
    <t>山下　朝陽</t>
  </si>
  <si>
    <t>ﾔﾏｼﾀ ｱｻﾋ</t>
  </si>
  <si>
    <t>中川　朝飛</t>
  </si>
  <si>
    <t>ﾅｶｶﾞﾜ ｱｻﾋ</t>
  </si>
  <si>
    <t>谷口　真子</t>
  </si>
  <si>
    <t>ﾀﾆｸﾞﾁ ﾏｺ</t>
  </si>
  <si>
    <t>岸　　純愛</t>
  </si>
  <si>
    <t>ｷｼ ｱﾔﾒ</t>
  </si>
  <si>
    <t>山下　　華</t>
  </si>
  <si>
    <t>ﾔﾏｼﾀ ﾊﾅ</t>
  </si>
  <si>
    <t>新家　優恵</t>
  </si>
  <si>
    <t>ｼﾝﾔ ﾕﾒ</t>
  </si>
  <si>
    <t>原　姫愛乃</t>
  </si>
  <si>
    <t>ﾊﾗ ﾋﾅﾉ</t>
  </si>
  <si>
    <t>重松　瑠七</t>
  </si>
  <si>
    <t>ｼｹﾞﾏﾂ ﾙﾅ</t>
  </si>
  <si>
    <t>青野　智花</t>
  </si>
  <si>
    <t>ｱｵﾉ ﾄﾓｶ</t>
  </si>
  <si>
    <t>中川　彩映</t>
  </si>
  <si>
    <t>ﾅｶｶﾞﾜ ｲﾛﾊ</t>
  </si>
  <si>
    <t>菊池　咲希</t>
  </si>
  <si>
    <t>ｷｸﾁ ｻｷ</t>
  </si>
  <si>
    <t>古茂田佳奈</t>
  </si>
  <si>
    <t>ｺﾓﾀﾞ ｶﾅ</t>
  </si>
  <si>
    <t>正岡　芽依</t>
  </si>
  <si>
    <t>ﾏｻｵｶ ﾒｲ</t>
  </si>
  <si>
    <t>橋本　れい</t>
  </si>
  <si>
    <t>ﾊｼﾓﾄ ﾚｲ</t>
  </si>
  <si>
    <t>新家　悠加</t>
  </si>
  <si>
    <t>ｼﾝﾔ ﾕｶ</t>
  </si>
  <si>
    <t>原　愛夏海</t>
  </si>
  <si>
    <t>ﾊﾗ ﾏﾅﾐ</t>
  </si>
  <si>
    <t>加藤　麗華</t>
  </si>
  <si>
    <t>ｶﾄｳ ﾚｲｶ</t>
  </si>
  <si>
    <t>松岡　紗礼</t>
  </si>
  <si>
    <t>ﾏﾂｵｶ ｻﾗ</t>
  </si>
  <si>
    <t>三島凛太郎</t>
  </si>
  <si>
    <t>ﾐｼﾏ ﾘﾝﾀﾛｳ</t>
  </si>
  <si>
    <t>塩出　大剛</t>
  </si>
  <si>
    <t>ｼｵﾃﾞ ﾀﾞｲｺﾞ</t>
  </si>
  <si>
    <t>深井悠二朗</t>
  </si>
  <si>
    <t>ﾌｶｲ ﾕｳｼﾞﾛｳ</t>
  </si>
  <si>
    <t>木村　哲也</t>
  </si>
  <si>
    <t>ｷﾑﾗ ﾃﾂﾔ</t>
  </si>
  <si>
    <t>河谷　瞬司</t>
  </si>
  <si>
    <t>ｶﾜﾀﾆ ｼｭﾝｼﾞ</t>
  </si>
  <si>
    <t>小池　慶典</t>
  </si>
  <si>
    <t>ｺｲｹ ｹｲｽｹ</t>
  </si>
  <si>
    <t>越智　成紀</t>
  </si>
  <si>
    <t>ｵﾁ ﾅﾙｷ</t>
  </si>
  <si>
    <t>石本　瑠花</t>
  </si>
  <si>
    <t>ｲｼﾓﾄ ﾙｶ</t>
  </si>
  <si>
    <t>笠松　咲希</t>
  </si>
  <si>
    <t>ｶｻﾏﾂ ｻｷ</t>
  </si>
  <si>
    <t>山口　尚秀</t>
  </si>
  <si>
    <t>ﾔﾏｸﾞﾁ ﾅｵﾋﾃﾞ</t>
  </si>
  <si>
    <t>西原　大護</t>
  </si>
  <si>
    <t>ﾆｼﾊﾗ ﾀﾞｲｺﾞ</t>
  </si>
  <si>
    <t>小野　智成</t>
  </si>
  <si>
    <t>ｵﾉ ﾄﾓﾅﾘ</t>
  </si>
  <si>
    <t>長谷部吏音</t>
  </si>
  <si>
    <t>ﾊｾﾍﾞ ﾘﾄ</t>
  </si>
  <si>
    <t>越智　翔悟</t>
  </si>
  <si>
    <t>ｵﾁ ｼｮｳｺﾞ</t>
  </si>
  <si>
    <t>曽我部有利</t>
  </si>
  <si>
    <t>ｿｶﾞﾍﾞ ｱﾙﾄ</t>
  </si>
  <si>
    <t>大本　祐也</t>
  </si>
  <si>
    <t>ｵｵﾓﾄ ﾕｳﾔ</t>
  </si>
  <si>
    <t>寺田　琉晟</t>
  </si>
  <si>
    <t>ﾃﾗﾀﾞ ﾘｭｳｾｲ</t>
  </si>
  <si>
    <t>稲田　悠久</t>
  </si>
  <si>
    <t>ｲﾅﾀﾞ ﾕｳｸ</t>
  </si>
  <si>
    <t>村上　珠梨</t>
  </si>
  <si>
    <t>ﾑﾗｶﾐ ｼﾞｭﾘ</t>
  </si>
  <si>
    <t>大内野々華</t>
  </si>
  <si>
    <t>ｵｵｳﾁ ﾉﾉｶ</t>
  </si>
  <si>
    <t>石川　央都</t>
  </si>
  <si>
    <t>ｲｼｶﾜ ｵﾄ</t>
  </si>
  <si>
    <t>岡本　愛禾</t>
  </si>
  <si>
    <t>ｵｶﾓﾄ ｱｲｶ</t>
  </si>
  <si>
    <t>須納瀬愛里</t>
  </si>
  <si>
    <t>ｽﾉｾ ｱｲﾘ</t>
  </si>
  <si>
    <t>真鍋　　諒</t>
  </si>
  <si>
    <t>ﾏﾅﾍﾞ ﾘｮｳ</t>
  </si>
  <si>
    <t>森本　正虎</t>
  </si>
  <si>
    <t>ﾓﾘﾓﾄ ﾏｻﾄﾗ</t>
  </si>
  <si>
    <t>加藤　日彩</t>
  </si>
  <si>
    <t>ｶﾄｳ ﾋｲﾛ</t>
  </si>
  <si>
    <t>岡本　颯馬</t>
  </si>
  <si>
    <t>ｵｶﾓﾄ ｿｳﾏ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</si>
  <si>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</si>
  <si>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</si>
  <si>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</si>
  <si>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</si>
  <si>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</si>
  <si>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</si>
  <si>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深川　絢都</t>
  </si>
  <si>
    <t>ﾌｶｶﾞﾜ ｱﾔﾄ</t>
  </si>
  <si>
    <t>佐藤　夢翔</t>
  </si>
  <si>
    <t>ｻﾄｳ ﾕｳ</t>
  </si>
  <si>
    <t>河野　奎大</t>
  </si>
  <si>
    <t>ｺｳﾉ ｹｲﾀ</t>
  </si>
  <si>
    <t>山口　大翔</t>
  </si>
  <si>
    <t>ﾔﾏｸﾞﾁ ﾀﾞｲﾄ</t>
  </si>
  <si>
    <t>田中　瑛翔</t>
  </si>
  <si>
    <t>ﾀﾅｶ ｴｲﾄ</t>
  </si>
  <si>
    <t>森本　正鷹</t>
  </si>
  <si>
    <t>ﾓﾘﾓﾄ ﾏｻﾀｶ</t>
  </si>
  <si>
    <t>三島　立樹</t>
  </si>
  <si>
    <t>ﾐｼﾏ ﾀﾂｷ</t>
  </si>
  <si>
    <t>白石　泰豊</t>
  </si>
  <si>
    <t>ｼﾗｲｼ ﾔｽﾄﾖ</t>
  </si>
  <si>
    <t>瀬野　珀瑚</t>
  </si>
  <si>
    <t>ｾﾉ ﾊｺ</t>
  </si>
  <si>
    <t>森田　緋珠</t>
  </si>
  <si>
    <t>ﾓﾘﾀ ﾙﾅ</t>
  </si>
  <si>
    <t>高橋　花音</t>
  </si>
  <si>
    <t>ﾀｶﾊｼ ｶﾉﾝ</t>
  </si>
  <si>
    <t>岡田　紗菜</t>
  </si>
  <si>
    <t>ｵｶﾀﾞ ｻﾅ</t>
  </si>
  <si>
    <t>髙橋　咲名</t>
  </si>
  <si>
    <t>ﾀｶﾊｼ ｻﾅ</t>
  </si>
  <si>
    <t>小野　紋芽</t>
  </si>
  <si>
    <t>ｵﾉ ｱﾔﾒ</t>
  </si>
  <si>
    <t>佐々木心美</t>
  </si>
  <si>
    <t>ｻｻｷ ｺﾊﾙ</t>
  </si>
  <si>
    <t>近藤　和香</t>
  </si>
  <si>
    <t>ｺﾝﾄﾞｳ ﾎﾉｶ</t>
  </si>
  <si>
    <t>八塚　　凛</t>
  </si>
  <si>
    <t>ﾔﾂﾂﾞｶ ﾘﾝ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</si>
  <si>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</si>
  <si>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</si>
  <si>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</si>
  <si>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</si>
  <si>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</si>
  <si>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</si>
  <si>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大福　陽介</t>
  </si>
  <si>
    <t>ｵｵﾌｸ ﾖｳｽｹ</t>
  </si>
  <si>
    <t>上杉　天雅</t>
  </si>
  <si>
    <t>ｳｴｽｷﾞ ﾃﾝｶﾞ</t>
  </si>
  <si>
    <t>石村　　匠</t>
  </si>
  <si>
    <t>ｲｼﾑﾗ ﾀｸﾐ</t>
  </si>
  <si>
    <t>多田　歩高</t>
  </si>
  <si>
    <t>ﾀﾀﾞ ﾎﾀｶ</t>
  </si>
  <si>
    <t>廣瀬　功武</t>
  </si>
  <si>
    <t>ﾋﾛｾ ｲｻﾑ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</si>
  <si>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</si>
  <si>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</si>
  <si>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</si>
  <si>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</si>
  <si>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</si>
  <si>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</si>
  <si>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</si>
  <si>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</si>
  <si>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</si>
  <si>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</si>
  <si>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</si>
  <si>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</si>
  <si>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</si>
  <si>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</si>
  <si>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</si>
  <si>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</si>
  <si>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</si>
  <si>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</si>
  <si>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中道　翔輝</t>
  </si>
  <si>
    <t>ﾅｶﾐﾁ ﾄｷ</t>
  </si>
  <si>
    <t>水内　瑛進</t>
  </si>
  <si>
    <t>ﾐｽﾞｳﾁ ｴｲｼﾝ</t>
  </si>
  <si>
    <t>田手　大晴</t>
  </si>
  <si>
    <t>ﾀﾃ ｵｵｾｲ</t>
  </si>
  <si>
    <t>廣瀬　諒人</t>
  </si>
  <si>
    <t>ﾋﾛｾ ﾘｮｳﾄ</t>
  </si>
  <si>
    <t>中岡　優翔</t>
  </si>
  <si>
    <t>ﾅｶｵｶ ﾕｳﾄ</t>
  </si>
  <si>
    <t>中田　楓歌</t>
  </si>
  <si>
    <t>ﾅｶﾀ ﾌｳｶ</t>
  </si>
  <si>
    <t>玉井煌紅緋</t>
  </si>
  <si>
    <t>ﾀﾏｲ ｺｺｱ</t>
  </si>
  <si>
    <t>二宮　姫和</t>
  </si>
  <si>
    <t>ﾆﾉﾐﾔ ﾋﾖﾘ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</si>
  <si>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</si>
  <si>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</si>
  <si>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</si>
  <si>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</si>
  <si>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</si>
  <si>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</si>
  <si>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</si>
  <si>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</si>
  <si>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繁桝　莉央</t>
  </si>
  <si>
    <t>ｼｹﾞﾏｽ ﾘｵ</t>
  </si>
  <si>
    <t>益田　莉愛</t>
  </si>
  <si>
    <t>ﾏｽﾀﾞ ﾘｱ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</si>
  <si>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</si>
  <si>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</si>
  <si>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</si>
  <si>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</si>
  <si>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</si>
  <si>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</si>
  <si>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佐々木斗愛</t>
  </si>
  <si>
    <t>ｻｻｷ ﾄｱ</t>
  </si>
  <si>
    <t>新井　さや</t>
  </si>
  <si>
    <t>ｼﾝｲ ｻﾔ</t>
  </si>
  <si>
    <t>鎌田　楓彩</t>
  </si>
  <si>
    <t>ｶﾏﾀﾞ ﾌｱ</t>
  </si>
  <si>
    <t>松田　朋也</t>
  </si>
  <si>
    <t>ﾏﾂﾀﾞ ﾄﾓﾔ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</si>
  <si>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</si>
  <si>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</si>
  <si>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</si>
  <si>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</si>
  <si>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</si>
  <si>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</si>
  <si>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</si>
  <si>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</si>
  <si>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</si>
  <si>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</si>
  <si>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</si>
  <si>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</si>
  <si>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木原　康貴</t>
  </si>
  <si>
    <t>ｷﾊﾗ ｺｳｷ</t>
  </si>
  <si>
    <t>畦地　遥斗</t>
  </si>
  <si>
    <t>ｱｾﾞﾁ ﾊﾙﾄ</t>
  </si>
  <si>
    <t>池田　大悟</t>
  </si>
  <si>
    <t>ｲｹﾀﾞ ﾀﾞｲｺﾞ</t>
  </si>
  <si>
    <t>小池京士郎</t>
  </si>
  <si>
    <t>ｺｲｹ ｷｮｳｼﾛｳ</t>
  </si>
  <si>
    <t>柏田　萌菜</t>
  </si>
  <si>
    <t>ｶｼﾜﾀﾞ ﾓｴﾅ</t>
  </si>
  <si>
    <t>阿部　天香</t>
  </si>
  <si>
    <t>ｱﾍﾞ ﾃﾝｶ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</si>
  <si>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</si>
  <si>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</si>
  <si>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</si>
  <si>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</si>
  <si>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</si>
  <si>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</si>
  <si>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井上　結楽</t>
  </si>
  <si>
    <t>ｲﾉｳｴ ﾕﾗ</t>
  </si>
  <si>
    <t>岩田　莉歩</t>
  </si>
  <si>
    <t>ｲﾜﾀ ﾘﾎ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</si>
  <si>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</si>
  <si>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</si>
  <si>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</si>
  <si>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</si>
  <si>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</si>
  <si>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</si>
  <si>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</si>
  <si>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</si>
  <si>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粟田　陽咲</t>
  </si>
  <si>
    <t>ｱﾜﾀ ﾋｻｷ</t>
  </si>
  <si>
    <t>山口　莉玖</t>
  </si>
  <si>
    <t>ﾔﾏｸﾞﾁ ﾘｸ</t>
  </si>
  <si>
    <t>田代　禮士</t>
  </si>
  <si>
    <t>ﾀｼﾛ ﾗｲｼ</t>
  </si>
  <si>
    <t>中西　　一</t>
  </si>
  <si>
    <t>ﾅｶﾆｼ ﾊｼﾞﾒ</t>
  </si>
  <si>
    <t>岡田　陽斗</t>
  </si>
  <si>
    <t>ｵｶﾀﾞ ﾊﾙﾄ</t>
  </si>
  <si>
    <t>別府　直音</t>
  </si>
  <si>
    <t>ﾍﾞｯﾌﾟ ﾅｵﾄ</t>
  </si>
  <si>
    <t>田窪　　司</t>
  </si>
  <si>
    <t>ﾀｸﾎﾞ ﾂｶｻ</t>
  </si>
  <si>
    <t>越智　心奏</t>
  </si>
  <si>
    <t>ｵﾁ ｶﾅﾃﾞ</t>
  </si>
  <si>
    <t>重松勇太郎</t>
  </si>
  <si>
    <t>ｼｹﾞﾏﾂ ﾕｳﾀﾛｳ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</si>
  <si>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</si>
  <si>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</si>
  <si>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</si>
  <si>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</si>
  <si>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</si>
  <si>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</si>
  <si>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濵田　瑠美</t>
  </si>
  <si>
    <t>ﾊﾏﾀﾞ ﾙﾐ</t>
  </si>
  <si>
    <t>田代　斗亜</t>
  </si>
  <si>
    <t>ﾀｼﾛ ﾄｱ</t>
  </si>
  <si>
    <t>越智　玲奈</t>
  </si>
  <si>
    <t>ｵﾁ ﾚｲﾅ</t>
  </si>
  <si>
    <t>田窪　　果</t>
  </si>
  <si>
    <t>ﾀｸﾎﾞ ｺﾉﾐ</t>
  </si>
  <si>
    <t>鎌田　とき</t>
  </si>
  <si>
    <t>ｶﾏﾀ ﾄｷ</t>
  </si>
  <si>
    <t>越智　萌紗</t>
  </si>
  <si>
    <t>ｵﾁ ﾒｲｻ</t>
  </si>
  <si>
    <t>武方　心美</t>
  </si>
  <si>
    <t>ﾀｹｶﾞﾀ ｺｺﾐ</t>
  </si>
  <si>
    <t>鎌田　　花</t>
  </si>
  <si>
    <t>ｶﾏﾀ ﾊﾅ</t>
  </si>
  <si>
    <t>門田　汐那</t>
  </si>
  <si>
    <t>ｶﾄﾞﾀ ｾﾅ</t>
  </si>
  <si>
    <t>和田　蓮央</t>
  </si>
  <si>
    <t>ﾜﾀﾞ ﾚｵﾝ</t>
  </si>
  <si>
    <t>満汐　　蓮</t>
  </si>
  <si>
    <t>ﾐﾂｼｵ ﾚﾝ</t>
  </si>
  <si>
    <t>清水　幹太</t>
  </si>
  <si>
    <t>ｼﾐｽﾞ ｶﾝﾀ</t>
  </si>
  <si>
    <t>東　　大翔</t>
  </si>
  <si>
    <t>ﾋｶﾞｼ ﾊﾙﾄ</t>
  </si>
  <si>
    <t>渡部　翔優</t>
  </si>
  <si>
    <t>ﾜﾀﾅﾍﾞ ｼｮｳﾔ</t>
  </si>
  <si>
    <t>本多　晴大</t>
  </si>
  <si>
    <t>ﾎﾝﾀﾞ ｾｲﾀ</t>
  </si>
  <si>
    <t>清水　陽斗</t>
  </si>
  <si>
    <t>ｼﾐｽﾞ ﾊﾙﾄ</t>
  </si>
  <si>
    <t>西村　一杜</t>
  </si>
  <si>
    <t>ﾆｼﾑﾗ ｶｽﾞﾄ</t>
  </si>
  <si>
    <t>渡部　俊輝</t>
  </si>
  <si>
    <t>ﾜﾀﾅﾍﾞ ﾄｼｷ</t>
  </si>
  <si>
    <t>山本　義祐</t>
  </si>
  <si>
    <t>ﾔﾏﾓﾄ ｷﾞｽｹ</t>
  </si>
  <si>
    <t>兼平　　周</t>
  </si>
  <si>
    <t>ｶﾈﾋﾗ ｼｭｳ</t>
  </si>
  <si>
    <t>西尾　理玖</t>
  </si>
  <si>
    <t>ﾆｼｵ ﾘｸ</t>
  </si>
  <si>
    <t>渡部　晴翔</t>
  </si>
  <si>
    <t>ﾜﾀﾅﾍﾞ ﾊﾙﾄ</t>
  </si>
  <si>
    <t>細川　結衣</t>
  </si>
  <si>
    <t>ﾎｿｶﾜ ﾕｲ</t>
  </si>
  <si>
    <t>町田　　凛</t>
  </si>
  <si>
    <t>ﾏﾁﾀﾞ ﾘﾝ</t>
  </si>
  <si>
    <t>桑波田彩央依</t>
  </si>
  <si>
    <t>ｸﾜﾊﾀ ｱｵｲ</t>
  </si>
  <si>
    <t>本多　鈴花</t>
  </si>
  <si>
    <t>ﾎﾝﾀﾞ ｽｽﾞｶ</t>
  </si>
  <si>
    <t>澤井　香純</t>
  </si>
  <si>
    <t>ｻﾜｲ ｶｽﾐ</t>
  </si>
  <si>
    <t>阪本　茉莉</t>
  </si>
  <si>
    <t>ｻｶﾓﾄ ﾏﾘ</t>
  </si>
  <si>
    <t>渡部　美麗</t>
  </si>
  <si>
    <t>ﾜﾀﾅﾍﾞ ﾐﾚｲ</t>
  </si>
  <si>
    <t>西村　鈴乃</t>
  </si>
  <si>
    <t>ﾆｼﾑﾗ ｽｽﾞﾉ</t>
  </si>
  <si>
    <t>紺田　奈那</t>
  </si>
  <si>
    <t>ｺﾝﾀﾞ ﾅﾅ</t>
  </si>
  <si>
    <t>西村千咲乃</t>
  </si>
  <si>
    <t>ﾆｼﾑﾗ ﾁｻﾉ</t>
  </si>
  <si>
    <t>西尾　笑舞</t>
  </si>
  <si>
    <t>ﾆｼｵ ｴﾏ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</si>
  <si>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</si>
  <si>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</si>
  <si>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</si>
  <si>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</si>
  <si>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</si>
  <si>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</si>
  <si>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磯野　大和</t>
  </si>
  <si>
    <t>ｲｿﾉ ﾔﾏﾄ</t>
  </si>
  <si>
    <t>高山　勝輝</t>
  </si>
  <si>
    <t>ﾀｶﾔﾏ ｶﾂｷ</t>
  </si>
  <si>
    <t>前田　快里</t>
  </si>
  <si>
    <t>ﾏｴﾀﾞ ｶｲﾘ</t>
  </si>
  <si>
    <t>芝　　澄晴</t>
  </si>
  <si>
    <t>ｼﾊﾞ ｽﾊﾞﾙ</t>
  </si>
  <si>
    <t>千原　颯太</t>
  </si>
  <si>
    <t>ﾁﾊﾗ ｿｳﾀ</t>
  </si>
  <si>
    <t>松本　次郎</t>
  </si>
  <si>
    <t>ﾏﾂﾓﾄ ｼﾞﾛｳ</t>
  </si>
  <si>
    <t>山田　哲大</t>
  </si>
  <si>
    <t>ﾔﾏﾀﾞ ﾃｯﾀ</t>
  </si>
  <si>
    <t>林　孝太朗</t>
  </si>
  <si>
    <t>ﾊﾔｼ ｺｳﾀﾛｳ</t>
  </si>
  <si>
    <t>渡部　羽琉</t>
  </si>
  <si>
    <t>ﾜﾀﾅﾍﾞ ﾊﾙ</t>
  </si>
  <si>
    <t>星加　悠成</t>
  </si>
  <si>
    <t>ﾎｼｶ ﾕｳｾｲ</t>
  </si>
  <si>
    <t>吉野　碧翔</t>
  </si>
  <si>
    <t>ﾖｼﾉ ｱｵﾄ</t>
  </si>
  <si>
    <t>中山　　岳</t>
  </si>
  <si>
    <t>ﾅｶﾔﾏ ｶﾞｸ</t>
  </si>
  <si>
    <t>森棟　崚生</t>
  </si>
  <si>
    <t>ﾓﾘﾑﾈ ﾘｮｳｾｲ</t>
  </si>
  <si>
    <t>磯野　慶太</t>
  </si>
  <si>
    <t>ｲｿﾉ ｹｲﾀ</t>
  </si>
  <si>
    <t>松本　虹慶</t>
  </si>
  <si>
    <t>ﾏﾂﾓﾄ ﾆｼﾞﾖｼ</t>
  </si>
  <si>
    <t>荒谷　結奏</t>
  </si>
  <si>
    <t>ｱﾗﾀﾆ ﾕｶﾅ</t>
  </si>
  <si>
    <t>吉井　咲愛</t>
  </si>
  <si>
    <t>ﾖｼｲ ｻｴ</t>
  </si>
  <si>
    <t>黒石　芽生</t>
  </si>
  <si>
    <t>ｸﾛｲｼ ﾒｲ</t>
  </si>
  <si>
    <t>藤並　咲季</t>
  </si>
  <si>
    <t>ﾌｼﾞﾅﾐ ｻｷ</t>
  </si>
  <si>
    <t>山口　万葉</t>
  </si>
  <si>
    <t>ﾔﾏｸﾞﾁ ｶｽﾞﾊ</t>
  </si>
  <si>
    <t>吉津　朱莉</t>
  </si>
  <si>
    <t>ﾖｼｽﾞ ｱｶﾘ</t>
  </si>
  <si>
    <t>石岡　千波</t>
  </si>
  <si>
    <t>ｲｼｵｶ ﾁﾅﾐ</t>
  </si>
  <si>
    <t>石丸　瑛麻</t>
  </si>
  <si>
    <t>ｲｼﾏﾙ ｴﾏ</t>
  </si>
  <si>
    <t>石丸　紗羅</t>
  </si>
  <si>
    <t>ｲｼﾏﾙ ｻﾗ</t>
  </si>
  <si>
    <t>新谷　涼音</t>
  </si>
  <si>
    <t>ﾆｲﾔ ｽｽﾞﾈ</t>
  </si>
  <si>
    <t>藤並　実果</t>
  </si>
  <si>
    <t>ﾌｼﾞﾅﾐ ﾐｶ</t>
  </si>
  <si>
    <t>児島　悠斗</t>
  </si>
  <si>
    <t>ｺｼﾞﾏ ﾊﾙﾄ</t>
  </si>
  <si>
    <t>北脇　太耀</t>
  </si>
  <si>
    <t>ｷﾀﾜｷ ﾀｲﾖｳ</t>
  </si>
  <si>
    <t>金田　歩士</t>
  </si>
  <si>
    <t>ｶﾈﾀﾞ ｱﾙﾄ</t>
  </si>
  <si>
    <t>島村　真人</t>
  </si>
  <si>
    <t>ｼﾏﾑﾗ ﾏﾅﾄ</t>
  </si>
  <si>
    <t>片岡　優馬</t>
  </si>
  <si>
    <t>ｶﾀｵｶ ﾕｳﾏ</t>
  </si>
  <si>
    <t>大瀧　　要</t>
  </si>
  <si>
    <t>ｵｵﾀｷ ｶﾅﾒ</t>
  </si>
  <si>
    <t>橋本　啓希</t>
  </si>
  <si>
    <t>ﾊｼﾓﾄ ﾊﾙｷ</t>
  </si>
  <si>
    <t>松岡　　航</t>
  </si>
  <si>
    <t>ﾏﾂｵｶ ﾜﾀﾙ</t>
  </si>
  <si>
    <t>森下　陽貴</t>
  </si>
  <si>
    <t>ﾓﾘｼﾀ ﾊﾙｷ</t>
  </si>
  <si>
    <t>川北　瑛斗</t>
  </si>
  <si>
    <t>ｶﾜｷﾀ ｴｲﾄ</t>
  </si>
  <si>
    <t>今井　　優</t>
  </si>
  <si>
    <t>ｲﾏｲ ﾕｳ</t>
  </si>
  <si>
    <t>川崎　陽大</t>
  </si>
  <si>
    <t>ｶﾜｻｷ ﾋﾅﾀ</t>
  </si>
  <si>
    <t>田中　大智</t>
  </si>
  <si>
    <t>ﾀﾅｶ ﾀﾞｲﾁ</t>
  </si>
  <si>
    <t>ｻﾝｶﾜ ﾘｺ</t>
  </si>
  <si>
    <t>渡部　仁絵</t>
  </si>
  <si>
    <t>ﾜﾀﾅﾍﾞ ﾋﾄｴ</t>
  </si>
  <si>
    <t>張　　愛梨</t>
  </si>
  <si>
    <t>ﾊﾘ ｱｲﾘ</t>
  </si>
  <si>
    <t>髙橋　紗羅</t>
  </si>
  <si>
    <t>中島　菜摘</t>
  </si>
  <si>
    <t>ﾅｶｼﾞﾏ ﾅﾂﾐ</t>
  </si>
  <si>
    <t>日髙　美桜</t>
  </si>
  <si>
    <t>ﾋﾀﾞｶ ﾐｵ</t>
  </si>
  <si>
    <t>嘉村　七海</t>
  </si>
  <si>
    <t>ｶﾑﾗ ﾅﾅﾐ</t>
  </si>
  <si>
    <t>島村　杏梨</t>
  </si>
  <si>
    <t>ｼﾏﾑﾗ ｱﾝﾘ</t>
  </si>
  <si>
    <t>松原　百花</t>
  </si>
  <si>
    <t>ﾏﾂﾊﾞﾗ ﾓﾓｶ</t>
  </si>
  <si>
    <t>間　　景都</t>
  </si>
  <si>
    <t>ｱｲﾀﾞ ｹｲﾄ</t>
  </si>
  <si>
    <t>田所　葵理</t>
  </si>
  <si>
    <t>ﾀﾄﾞｺﾛ ｷﾘ</t>
  </si>
  <si>
    <t>山内　唯禾</t>
  </si>
  <si>
    <t>ﾔﾏｳﾁ ﾕﾜ</t>
  </si>
  <si>
    <t>岡本　栞奈</t>
  </si>
  <si>
    <t>ｵｶﾓﾄ ｶﾝﾅ</t>
  </si>
  <si>
    <t>濱田　彩生</t>
  </si>
  <si>
    <t>ﾊﾏﾀﾞ ｻｷ</t>
  </si>
  <si>
    <t>八木　康生</t>
  </si>
  <si>
    <t>ﾔｷﾞ ｺｳｾｲ</t>
  </si>
  <si>
    <t>松岡　光喜</t>
  </si>
  <si>
    <t>ﾏﾂｵｶ ｺｳｷ</t>
  </si>
  <si>
    <t>佐々木　今</t>
  </si>
  <si>
    <t>ｻｻｷ ﾀｼｶ</t>
  </si>
  <si>
    <t>中村　輝明</t>
  </si>
  <si>
    <t>ﾅｶﾑﾗ ﾃﾙｱｷ</t>
  </si>
  <si>
    <t>岡田　一心</t>
  </si>
  <si>
    <t>ｵｶﾀﾞ ｲｯｼﾝ</t>
  </si>
  <si>
    <t>藤田　美花</t>
  </si>
  <si>
    <t>ﾌｼﾞﾀ ﾐﾊﾅ</t>
  </si>
  <si>
    <t>清家　爽晶</t>
  </si>
  <si>
    <t>ｾｲｹ ｻﾗ</t>
  </si>
  <si>
    <t>佐々木　洋</t>
  </si>
  <si>
    <t>ｻｻｷ ｼｽﾞｶ</t>
  </si>
  <si>
    <t>清家　桃子</t>
  </si>
  <si>
    <t>ｾｲｹ ﾓﾓｺ</t>
  </si>
  <si>
    <t>武田　藍羽</t>
  </si>
  <si>
    <t>ﾀｹﾀﾞ ｱｵﾊﾞ</t>
  </si>
  <si>
    <t>藤田　美子</t>
  </si>
  <si>
    <t>ﾌｼﾞﾀ ﾐｺ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</si>
  <si>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</si>
  <si>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</si>
  <si>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</si>
  <si>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</si>
  <si>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</si>
  <si>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</si>
  <si>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加賀山優笑</t>
  </si>
  <si>
    <t>ｶｶﾞﾔﾏ ｳﾐ</t>
  </si>
  <si>
    <t>明下　侑永</t>
  </si>
  <si>
    <t>ｱｹｼﾀ ﾕﾅ</t>
  </si>
  <si>
    <t>木原　央貴</t>
  </si>
  <si>
    <t>ｷﾊﾗ ﾋﾛｷ</t>
  </si>
  <si>
    <t>競泳塾AGAIN</t>
  </si>
  <si>
    <t>AGAIN</t>
  </si>
  <si>
    <t>松井　宏樹</t>
  </si>
  <si>
    <t>ﾏﾂｲ ｺｳｷ</t>
  </si>
  <si>
    <t>松井　湊美</t>
  </si>
  <si>
    <t>ﾏﾂｲ ﾐﾅﾐ</t>
  </si>
  <si>
    <t>羽原　佐和</t>
  </si>
  <si>
    <t>ﾊﾊﾞﾗ ｻﾜ</t>
  </si>
  <si>
    <t>松井　瑞咲</t>
  </si>
  <si>
    <t>ﾏﾂｲ ﾐｻｷ</t>
  </si>
  <si>
    <t>大澤　心季</t>
  </si>
  <si>
    <t>ｵｵｻﾞﾜ ｺｽﾞｴ</t>
  </si>
  <si>
    <t>井上　幹雄</t>
  </si>
  <si>
    <t>ｲﾉｳｴ ﾐｷｵ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</si>
  <si>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</si>
  <si>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</si>
  <si>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</si>
  <si>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</si>
  <si>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</si>
  <si>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</si>
  <si>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</si>
  <si>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</si>
  <si>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</si>
  <si>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</si>
  <si>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晴喜</t>
  </si>
  <si>
    <t>城戸　陽向</t>
  </si>
  <si>
    <t>ｷﾄﾞ ﾋﾅﾀ</t>
  </si>
  <si>
    <t>髙屋　　樹</t>
  </si>
  <si>
    <t>ﾀｶﾔ ｲﾂｷ</t>
  </si>
  <si>
    <t>谷本　蒼維</t>
  </si>
  <si>
    <t>ﾀﾆﾓﾄ ｱｵｲ</t>
  </si>
  <si>
    <t>井上　智喜</t>
  </si>
  <si>
    <t>ｲﾉｳｴ ﾄﾓｷ</t>
  </si>
  <si>
    <t>松本　悠生</t>
  </si>
  <si>
    <t>ﾏﾂﾓﾄ ﾊﾙｷ</t>
  </si>
  <si>
    <t>平井　　杏</t>
  </si>
  <si>
    <t>ﾋﾗｲ ｱﾝ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</si>
  <si>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</si>
  <si>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</si>
  <si>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</si>
  <si>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</si>
  <si>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</si>
  <si>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</si>
  <si>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</si>
  <si>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</si>
  <si>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藤原　明士</t>
  </si>
  <si>
    <t>ﾌｼﾞﾜﾗ ｱｷﾄ</t>
  </si>
  <si>
    <t>星野　紗冶</t>
  </si>
  <si>
    <t>ﾎｼﾉ ｽｽﾞﾔ</t>
  </si>
  <si>
    <t>尾田　慎羅</t>
  </si>
  <si>
    <t>ｵﾀﾞ ｼﾝﾗ</t>
  </si>
  <si>
    <t>藤原　弥礼</t>
  </si>
  <si>
    <t>ﾌｼﾞﾜﾗ ﾐﾗｲ</t>
  </si>
  <si>
    <t>釣本　仁成</t>
  </si>
  <si>
    <t>ﾂﾘﾓﾄ ﾋﾄﾅﾘ</t>
  </si>
  <si>
    <t>小笠原蒼空</t>
  </si>
  <si>
    <t>ｵｶﾞｻﾜﾗ ｿﾗ</t>
  </si>
  <si>
    <t>川又　彩人</t>
  </si>
  <si>
    <t>ｶﾜﾏﾀ ｱﾔﾄ</t>
  </si>
  <si>
    <t>岡田　　周</t>
  </si>
  <si>
    <t>ｵｶﾀﾞ ｼｭｳ</t>
  </si>
  <si>
    <t>井下　晴翔</t>
  </si>
  <si>
    <t>ｲﾉｼﾀ ﾊﾙﾄ</t>
  </si>
  <si>
    <t>山内　心結</t>
  </si>
  <si>
    <t>ﾔﾏｳﾁ ﾐﾕ</t>
  </si>
  <si>
    <t>佐山　陽咲</t>
  </si>
  <si>
    <t>ｻﾔﾏ ﾋｻｷ</t>
  </si>
  <si>
    <t>越智　すず</t>
  </si>
  <si>
    <t>ｵﾁ ｽｽﾞ</t>
  </si>
  <si>
    <t>眞部　栞奈</t>
  </si>
  <si>
    <t>ﾏﾅﾍﾞ ｶﾝﾅ</t>
  </si>
  <si>
    <t>佐々木舞優</t>
  </si>
  <si>
    <t>ｻｻｷ ﾏﾕ</t>
  </si>
  <si>
    <t>早柏　　純</t>
  </si>
  <si>
    <t>ﾊﾔｶｼ ｼﾞｭﾝ</t>
  </si>
  <si>
    <t>尾田　蘭帆</t>
  </si>
  <si>
    <t>ｵﾀﾞ ﾗﾝﾎ</t>
  </si>
  <si>
    <t>佐伯　星奈</t>
  </si>
  <si>
    <t>ｻｲｷ ｾｲﾅ</t>
  </si>
  <si>
    <t>井下　愛梨</t>
  </si>
  <si>
    <t>ｲﾉｼﾀ ｱｲﾘ</t>
  </si>
  <si>
    <t>鶴田　勇心</t>
  </si>
  <si>
    <t>ﾂﾙﾀ ﾕｳｼﾝ</t>
  </si>
  <si>
    <t>前川　鎧志</t>
  </si>
  <si>
    <t>ﾏｴｶﾜ ｶｲﾄ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</si>
  <si>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</si>
  <si>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</si>
  <si>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</si>
  <si>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</si>
  <si>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</si>
  <si>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</si>
  <si>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尾崎　春太</t>
  </si>
  <si>
    <t>ｵｻﾞｷ ｼｭﾝﾀ</t>
  </si>
  <si>
    <t>大山　稜生</t>
  </si>
  <si>
    <t>ｵｵﾔﾏ ｲﾂｷ</t>
  </si>
  <si>
    <t>長岡　世真</t>
  </si>
  <si>
    <t>ﾅｶﾞｵｶ ｾｲﾏ</t>
  </si>
  <si>
    <t>舩橋　　司</t>
  </si>
  <si>
    <t>ﾌﾅﾊｼ ﾂｶｻ</t>
  </si>
  <si>
    <t>片上　朝陽</t>
  </si>
  <si>
    <t>ｶﾀｶﾐ ｱｻﾋ</t>
  </si>
  <si>
    <t>古川　夏妃</t>
  </si>
  <si>
    <t>ﾌﾙｶﾜ ﾅﾂｷ</t>
  </si>
  <si>
    <t>谷本　梨紗</t>
  </si>
  <si>
    <t>ﾀﾆﾓﾄ ﾘｻ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</si>
  <si>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</si>
  <si>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</si>
  <si>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</si>
  <si>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</si>
  <si>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</si>
  <si>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</si>
  <si>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津田心乃葉</t>
  </si>
  <si>
    <t>ﾂﾀﾞ ｺﾉﾊ</t>
  </si>
  <si>
    <t>渡部　祐奈</t>
  </si>
  <si>
    <t>ﾜﾀﾅﾍﾞ ﾕｳﾅ</t>
  </si>
  <si>
    <t>二宮　藍莉</t>
  </si>
  <si>
    <t>ﾆﾉﾐﾔ ｱｲﾘ</t>
  </si>
  <si>
    <t>森　　夢華</t>
  </si>
  <si>
    <t>ﾓﾘ ﾕﾒｶ</t>
  </si>
  <si>
    <t>東谷　一輝</t>
  </si>
  <si>
    <t>ﾋｶﾞｼﾀﾞﾆ ｶｽﾞｷ</t>
  </si>
  <si>
    <t>ﾒｯｻ</t>
  </si>
  <si>
    <t>木村　雷武</t>
  </si>
  <si>
    <t>ｷﾑﾗ ﾗｲﾑ</t>
  </si>
  <si>
    <t>中山　慶士</t>
  </si>
  <si>
    <t>ﾅｶﾔﾏ ｹｲﾄ</t>
  </si>
  <si>
    <t>白石　佳祐</t>
  </si>
  <si>
    <t>ｼﾗｲｼ ｹｲｽｹ</t>
  </si>
  <si>
    <t>髙橋　英汰</t>
  </si>
  <si>
    <t>ﾀｶﾊｼ ｴｲﾀ</t>
  </si>
  <si>
    <t>二宮　陸斗</t>
  </si>
  <si>
    <t>ﾆﾉﾐﾔ ﾘｸﾄ</t>
  </si>
  <si>
    <t>冨永　朔矢</t>
  </si>
  <si>
    <t>ﾄﾐﾅｶﾞ ｻｸﾔ</t>
  </si>
  <si>
    <t>植木　橙輝</t>
  </si>
  <si>
    <t>ｳｴｷ ﾀﾞｲｷ</t>
  </si>
  <si>
    <t>岡本　永人</t>
  </si>
  <si>
    <t>ｵｶﾓﾄ ｴｲﾄ</t>
  </si>
  <si>
    <t>岡本　未来</t>
  </si>
  <si>
    <t>ｵｶﾓﾄ ﾐﾗｲ</t>
  </si>
  <si>
    <t>河野夏乃羽</t>
  </si>
  <si>
    <t>ｺｳﾉ ｶﾉﾊ</t>
  </si>
  <si>
    <t>河野沙也羽</t>
  </si>
  <si>
    <t>ｺｳﾉ ｻﾔﾊ</t>
  </si>
  <si>
    <t>冨永　有咲</t>
  </si>
  <si>
    <t>ﾄﾐﾅｶﾞ ｱﾘｻ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</si>
  <si>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</si>
  <si>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</si>
  <si>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</si>
  <si>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</si>
  <si>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</si>
  <si>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</si>
  <si>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</si>
  <si>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</si>
  <si>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吉井　千華</t>
  </si>
  <si>
    <t>ﾖｼｲ ﾁﾊﾅ</t>
  </si>
  <si>
    <t>岡本　柚花</t>
  </si>
  <si>
    <t>ｵｶﾓﾄ ﾕｶ</t>
  </si>
  <si>
    <t>山本　遥大</t>
  </si>
  <si>
    <t>ﾔﾏﾓﾄ ｶﾅﾀ</t>
  </si>
  <si>
    <t>薬師寺桐悟</t>
  </si>
  <si>
    <t>ﾔｸｼｼﾞ ﾄｳｺﾞ</t>
  </si>
  <si>
    <t>宇都宮　颯</t>
  </si>
  <si>
    <t>ｳﾂﾉﾐﾔ ﾊﾔﾃ</t>
  </si>
  <si>
    <t>福島　光希</t>
  </si>
  <si>
    <t>ﾌｸｼﾏ ﾐﾂｷ</t>
  </si>
  <si>
    <t>那須　星羅</t>
  </si>
  <si>
    <t>ﾅｽ ｾｲﾗ</t>
  </si>
  <si>
    <t>柴田　紗希</t>
  </si>
  <si>
    <t>ｼﾊﾞﾀ ｻｷ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</si>
  <si>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</si>
  <si>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</si>
  <si>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</si>
  <si>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</si>
  <si>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</si>
  <si>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</si>
  <si>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山田　心羽</t>
  </si>
  <si>
    <t>ﾔﾏﾀﾞ ｺﾊﾈ</t>
  </si>
  <si>
    <t>泉　こころ</t>
  </si>
  <si>
    <t>ｲｽﾞﾐ ｺｺﾛ</t>
  </si>
  <si>
    <t>谷本　　暁</t>
  </si>
  <si>
    <t>ﾀﾆﾓﾄ ｱｷﾗ</t>
  </si>
  <si>
    <t>川端　太郎</t>
  </si>
  <si>
    <t>ｶﾜﾊﾞﾀ ﾀﾛｳ</t>
  </si>
  <si>
    <t>高橋　　暖</t>
  </si>
  <si>
    <t>ﾀｶﾊｼ ﾀﾞﾝ</t>
  </si>
  <si>
    <t>谷本　　工</t>
  </si>
  <si>
    <t>ﾀﾆﾓﾄ ﾀｸﾐ</t>
  </si>
  <si>
    <t>北村　　有</t>
  </si>
  <si>
    <t>ｷﾀﾑﾗ ﾕｳ</t>
  </si>
  <si>
    <t>若宮　悠文</t>
  </si>
  <si>
    <t>ﾜｶﾐﾔ ﾋｻﾌﾐ</t>
  </si>
  <si>
    <t>山竹　　佑</t>
  </si>
  <si>
    <t>ﾔﾏﾀｹ ﾀｽｸ</t>
  </si>
  <si>
    <t>吉野　颯斗</t>
  </si>
  <si>
    <t>ﾖｼﾉ ﾊﾔﾄ</t>
  </si>
  <si>
    <t>山本　大翔</t>
  </si>
  <si>
    <t>ﾔﾏﾓﾄ ﾀｲｶﾞ</t>
  </si>
  <si>
    <t>中川　　望</t>
  </si>
  <si>
    <t>ﾅｶｶﾞﾜ ﾉｿﾞﾐ</t>
  </si>
  <si>
    <t>向井　陽葵</t>
  </si>
  <si>
    <t>ﾑｶｲ ﾋﾏﾘ</t>
  </si>
  <si>
    <t>藤本　実希</t>
  </si>
  <si>
    <t>ﾌｼﾞﾓﾄ ﾐｷ</t>
  </si>
  <si>
    <t>林　　琉稀</t>
  </si>
  <si>
    <t>ﾊﾔｼ ﾘｭｳｷ</t>
  </si>
  <si>
    <t>浦川晃士郎</t>
  </si>
  <si>
    <t>ｳﾗｶﾜ ｺｳｼﾛｳ</t>
  </si>
  <si>
    <t>清水　由道</t>
  </si>
  <si>
    <t>ｼﾐｽﾞ ﾕｷｼﾞ</t>
  </si>
  <si>
    <t>熊坂　　遼</t>
  </si>
  <si>
    <t>ｸﾏｻｶ ﾘｮｳ</t>
  </si>
  <si>
    <t>中村　真都</t>
  </si>
  <si>
    <t>ﾅｶﾑﾗ ﾏｻﾄ</t>
  </si>
  <si>
    <t>海藤　志眞</t>
  </si>
  <si>
    <t>ｶｲﾄﾞｳ ｼﾏ</t>
  </si>
  <si>
    <t>酒井　　謙</t>
  </si>
  <si>
    <t>ｻｶｲ ｹﾝ</t>
  </si>
  <si>
    <t>原　　綾香</t>
  </si>
  <si>
    <t>ﾊﾗ ｱﾔｶ</t>
  </si>
  <si>
    <t>藥師寺結愛</t>
  </si>
  <si>
    <t>ﾔｸｼｼﾞ ﾕｱ</t>
  </si>
  <si>
    <t>小島　采佐</t>
  </si>
  <si>
    <t>ｺｼﾞﾏ ｺﾄｻ</t>
  </si>
  <si>
    <t>善家　一椛</t>
  </si>
  <si>
    <t>ｾﾞﾝｹ ｲﾁｶ</t>
  </si>
  <si>
    <t>薬師寺虹空</t>
  </si>
  <si>
    <t>ﾔｸｼｼﾞ ﾆｺ</t>
  </si>
  <si>
    <t>熊坂　　悠</t>
  </si>
  <si>
    <t>ｸﾏｻｶ ﾕｳ</t>
  </si>
  <si>
    <t>善家　涼葉</t>
  </si>
  <si>
    <t>ｾﾞﾝｹ ｽｽﾞﾊ</t>
  </si>
  <si>
    <t>山下　夏穂</t>
  </si>
  <si>
    <t>ﾔﾏｼﾀ ｶﾎ</t>
  </si>
  <si>
    <t>佐藤藍仁香</t>
  </si>
  <si>
    <t>ｻﾄｳ ｱﾆｶ</t>
  </si>
  <si>
    <t>和田　彩楓</t>
  </si>
  <si>
    <t>ﾜﾀﾞ ｱﾔｶ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</si>
  <si>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</si>
  <si>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</si>
  <si>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</si>
  <si>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</si>
  <si>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</si>
  <si>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</si>
  <si>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髙須賀勇太</t>
  </si>
  <si>
    <t>ﾀｶｽｶ ﾕｳﾀ</t>
  </si>
  <si>
    <t>堀田　宗佑</t>
  </si>
  <si>
    <t>ﾎｯﾀ ｿｳｽｹ</t>
  </si>
  <si>
    <t>村上　宙輝</t>
  </si>
  <si>
    <t>ﾑﾗｶﾐ ﾋﾛｷ</t>
  </si>
  <si>
    <t>中島　健斗</t>
  </si>
  <si>
    <t>ﾅｶｼﾞﾏ ｹﾝﾄ</t>
  </si>
  <si>
    <t>酒井　悠利</t>
  </si>
  <si>
    <t>ｻｶｲ ﾕｳﾘ</t>
  </si>
  <si>
    <t>玉生　椋大</t>
  </si>
  <si>
    <t>ﾀﾏｵ ﾘｮｳﾀ</t>
  </si>
  <si>
    <t>梅本　優希</t>
  </si>
  <si>
    <t>ｳﾒﾓﾄ ﾕｳｷ</t>
  </si>
  <si>
    <t>松井　　悠</t>
  </si>
  <si>
    <t>ﾏﾂｲ ﾕｳ</t>
  </si>
  <si>
    <t>吉田　伊吹</t>
  </si>
  <si>
    <t>ﾖｼﾀﾞ ｲﾌﾞｷ</t>
  </si>
  <si>
    <t>井上　聖也</t>
  </si>
  <si>
    <t>ｲﾉｳｴ ｾｲﾔ</t>
  </si>
  <si>
    <t>髙橋　秀章</t>
  </si>
  <si>
    <t>ﾀｶﾊｼ ﾋﾃﾞｱｷ</t>
  </si>
  <si>
    <t>加藤　光揮</t>
  </si>
  <si>
    <t>ｶﾄｳ ﾐﾂｷ</t>
  </si>
  <si>
    <t>渡部　一心</t>
  </si>
  <si>
    <t>ﾜﾀﾅﾍﾞ ｲｯｼﾝ</t>
  </si>
  <si>
    <t>堀田　旬佑</t>
  </si>
  <si>
    <t>ﾎｯﾀ ｼｭﾝｽｹ</t>
  </si>
  <si>
    <t>中田　郁飛</t>
  </si>
  <si>
    <t>ﾅｶﾀ ｲｸﾄ</t>
  </si>
  <si>
    <t>栗田　大雅</t>
  </si>
  <si>
    <t>ｸﾘﾀ ﾀｲｶﾞ</t>
  </si>
  <si>
    <t>井上　大也</t>
  </si>
  <si>
    <t>ｲﾉｳｴ ﾋﾛﾔ</t>
  </si>
  <si>
    <t>船津　透羽</t>
  </si>
  <si>
    <t>ﾌﾅﾂ ﾄｳﾜ</t>
  </si>
  <si>
    <t>尾崎リンカ</t>
  </si>
  <si>
    <t>ｵｻﾞｷ ﾘﾝｶ</t>
  </si>
  <si>
    <t>渡部　心結</t>
  </si>
  <si>
    <t>ﾜﾀﾅﾍﾞ ﾐﾕｳ</t>
  </si>
  <si>
    <t>福原　　遙</t>
  </si>
  <si>
    <t>ﾌｸﾊﾗ ﾊﾙｶ</t>
  </si>
  <si>
    <t>森岡あおい</t>
  </si>
  <si>
    <t>ﾓﾘｵｶ ｱｵｲ</t>
  </si>
  <si>
    <t>船津りりあ</t>
  </si>
  <si>
    <t>ﾌﾅﾂ ﾘﾘｱ</t>
  </si>
  <si>
    <t>宮田　波瑠</t>
  </si>
  <si>
    <t>ﾐﾔﾀﾞ ﾊﾙ</t>
  </si>
  <si>
    <t>十亀　羽暖</t>
  </si>
  <si>
    <t>ｿｶﾞﾒ ﾊﾉﾝ</t>
  </si>
  <si>
    <t>松下　果央</t>
  </si>
  <si>
    <t>ﾏﾂｼﾀ ｶｵ</t>
  </si>
  <si>
    <t>加藤　莉乃</t>
  </si>
  <si>
    <t>ｶﾄｳ ﾘﾉ</t>
  </si>
  <si>
    <t>渡部　心暖</t>
  </si>
  <si>
    <t>ﾜﾀﾅﾍﾞ ｺｺﾊ</t>
  </si>
  <si>
    <t>加藤　寿玲</t>
  </si>
  <si>
    <t>ｶﾄｳ ｽﾐﾚ</t>
  </si>
  <si>
    <t>栗田　晏楠</t>
  </si>
  <si>
    <t>ｸﾘﾀ ｱﾝﾅ</t>
  </si>
  <si>
    <t>近藤　慶大</t>
  </si>
  <si>
    <t>ｺﾝﾄﾞｳ ｹｲﾀﾞｲ</t>
  </si>
  <si>
    <t>田中啓史朗</t>
  </si>
  <si>
    <t>ﾀﾅｶ ｹｲｼﾛｳ</t>
  </si>
  <si>
    <t>西川　稜真</t>
  </si>
  <si>
    <t>ﾆｼｶﾜ ﾘｮｳﾏ</t>
  </si>
  <si>
    <t>濱田　愛子</t>
  </si>
  <si>
    <t>ﾊﾏﾀﾞ ｱｲｺ</t>
  </si>
  <si>
    <t>芳野　結花</t>
  </si>
  <si>
    <t>ﾖｼﾉ ﾕｳｶ</t>
  </si>
  <si>
    <t>重見　咲空</t>
  </si>
  <si>
    <t>ｼｹﾞﾐ ｿﾗ</t>
  </si>
  <si>
    <t>岡田　栞奈</t>
  </si>
  <si>
    <t>ｵｶﾀﾞ ｶﾅ</t>
  </si>
  <si>
    <t>橘　　　侑</t>
  </si>
  <si>
    <t>ﾀﾁﾊﾞﾅ ｱﾂﾑ</t>
  </si>
  <si>
    <t>ｽｲﾑﾌｧﾐﾘｰｴﾝｽﾞ</t>
  </si>
  <si>
    <t>ｴﾝｽﾞ</t>
  </si>
  <si>
    <t>筒井凛太朗</t>
  </si>
  <si>
    <t>ﾂﾂｲ ﾘﾝﾀﾛｳ</t>
  </si>
  <si>
    <t>原田　　哲</t>
  </si>
  <si>
    <t>ﾊﾗﾀﾞ ｻﾄｼ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</si>
  <si>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</si>
  <si>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</si>
  <si>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</si>
  <si>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</si>
  <si>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</si>
  <si>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</si>
  <si>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大野　千咲</t>
  </si>
  <si>
    <t>ｵｵﾉ ﾁｻｷ</t>
  </si>
  <si>
    <t>髙野　文音</t>
  </si>
  <si>
    <t>ﾀｶﾉ ｱﾔﾈ</t>
  </si>
  <si>
    <t>橘　　茉央</t>
  </si>
  <si>
    <t>ﾀﾁﾊﾞﾅ ﾏｵ</t>
  </si>
  <si>
    <t>筒井　愛梨</t>
  </si>
  <si>
    <t>ﾂﾂｲ ｱｲﾘ</t>
  </si>
  <si>
    <t>才上　陽也</t>
  </si>
  <si>
    <t>ｻｲｼﾞｮｳ ﾊﾙﾔ</t>
  </si>
  <si>
    <t>愛媛大学</t>
  </si>
  <si>
    <t>ｴﾋﾒﾀﾞｲ</t>
  </si>
  <si>
    <t>廣瀬　愛姫</t>
  </si>
  <si>
    <t>ﾋﾛｾ ｱｲ</t>
  </si>
  <si>
    <t xml:space="preserve"> 5:27.41</t>
  </si>
  <si>
    <t xml:space="preserve"> 5:00.00</t>
  </si>
  <si>
    <t xml:space="preserve"> 5:24.48</t>
  </si>
  <si>
    <t xml:space="preserve"> 5:40.00</t>
  </si>
  <si>
    <t xml:space="preserve"> 5:43.19</t>
  </si>
  <si>
    <t xml:space="preserve"> 4:57.03</t>
  </si>
  <si>
    <t xml:space="preserve"> 4:57.70</t>
  </si>
  <si>
    <t xml:space="preserve"> 4:52.32</t>
  </si>
  <si>
    <t xml:space="preserve"> 4:52.00</t>
  </si>
  <si>
    <t xml:space="preserve"> 4:53.68</t>
  </si>
  <si>
    <t xml:space="preserve"> 2:13.75</t>
  </si>
  <si>
    <t xml:space="preserve"> 1:55.78</t>
  </si>
  <si>
    <t xml:space="preserve"> 2:01.70</t>
  </si>
  <si>
    <t xml:space="preserve"> 1:54.27</t>
  </si>
  <si>
    <t xml:space="preserve"> 1:51.00</t>
  </si>
  <si>
    <t xml:space="preserve"> 1:50.00</t>
  </si>
  <si>
    <t xml:space="preserve"> 1:47.12</t>
  </si>
  <si>
    <t xml:space="preserve"> 1:48.00</t>
  </si>
  <si>
    <t xml:space="preserve"> 1:50.93</t>
  </si>
  <si>
    <t xml:space="preserve"> 1:51.74</t>
  </si>
  <si>
    <t xml:space="preserve"> 1:55.55</t>
  </si>
  <si>
    <t xml:space="preserve"> 1:46.53</t>
  </si>
  <si>
    <t xml:space="preserve"> 1:41.07</t>
  </si>
  <si>
    <t xml:space="preserve"> 1:32.48</t>
  </si>
  <si>
    <t xml:space="preserve"> 1:30.00</t>
  </si>
  <si>
    <t xml:space="preserve"> 1:31.13</t>
  </si>
  <si>
    <t xml:space="preserve"> 1:40.00</t>
  </si>
  <si>
    <t xml:space="preserve"> 1:43.00</t>
  </si>
  <si>
    <t xml:space="preserve"> 1:46.72</t>
  </si>
  <si>
    <t xml:space="preserve"> 1:29.00</t>
  </si>
  <si>
    <t xml:space="preserve"> 1:26.39</t>
  </si>
  <si>
    <t xml:space="preserve"> 1:18.00</t>
  </si>
  <si>
    <t xml:space="preserve"> 1:10.00</t>
  </si>
  <si>
    <t xml:space="preserve"> 1:24.83</t>
  </si>
  <si>
    <t xml:space="preserve"> 1:27.00</t>
  </si>
  <si>
    <t xml:space="preserve"> 1:29.05</t>
  </si>
  <si>
    <t xml:space="preserve"> 1:06.38</t>
  </si>
  <si>
    <t xml:space="preserve"> 1:00.02</t>
  </si>
  <si>
    <t xml:space="preserve"> 1:00.01</t>
  </si>
  <si>
    <t xml:space="preserve"> 1:00.03</t>
  </si>
  <si>
    <t xml:space="preserve"> 1:09.00</t>
  </si>
  <si>
    <t xml:space="preserve"> 2:07.00</t>
  </si>
  <si>
    <t xml:space="preserve"> 2:01.59</t>
  </si>
  <si>
    <t xml:space="preserve"> 2:04.98</t>
  </si>
  <si>
    <t xml:space="preserve"> 2:00.00</t>
  </si>
  <si>
    <t xml:space="preserve"> 1:57.03</t>
  </si>
  <si>
    <t xml:space="preserve"> 1:45.00</t>
  </si>
  <si>
    <t xml:space="preserve"> 1:48.20</t>
  </si>
  <si>
    <t xml:space="preserve"> 1:42.85</t>
  </si>
  <si>
    <t xml:space="preserve"> 1:35.00</t>
  </si>
  <si>
    <t xml:space="preserve"> 1:26.06</t>
  </si>
  <si>
    <t xml:space="preserve"> 1:28.00</t>
  </si>
  <si>
    <t xml:space="preserve"> 1:36.00</t>
  </si>
  <si>
    <t xml:space="preserve"> 1:20.00</t>
  </si>
  <si>
    <t xml:space="preserve"> 1:07.00</t>
  </si>
  <si>
    <t xml:space="preserve"> 1:06.00</t>
  </si>
  <si>
    <t xml:space="preserve"> 1:15.00</t>
  </si>
  <si>
    <t xml:space="preserve"> 1:24.99</t>
  </si>
  <si>
    <t xml:space="preserve"> 1:03.50</t>
  </si>
  <si>
    <t xml:space="preserve">   58.94</t>
  </si>
  <si>
    <t xml:space="preserve">   58.60</t>
  </si>
  <si>
    <t xml:space="preserve">   58.62</t>
  </si>
  <si>
    <t xml:space="preserve"> 1:04.00</t>
  </si>
  <si>
    <t xml:space="preserve"> 2:50.16</t>
  </si>
  <si>
    <t xml:space="preserve"> 2:43.17</t>
  </si>
  <si>
    <t xml:space="preserve"> 2:34.84</t>
  </si>
  <si>
    <t xml:space="preserve"> 2:56.09</t>
  </si>
  <si>
    <t xml:space="preserve"> 2:31.45</t>
  </si>
  <si>
    <t xml:space="preserve"> 2:29.58</t>
  </si>
  <si>
    <t xml:space="preserve"> 2:26.37</t>
  </si>
  <si>
    <t xml:space="preserve"> 2:25.67</t>
  </si>
  <si>
    <t xml:space="preserve"> 2:34.39</t>
  </si>
  <si>
    <t xml:space="preserve"> 2:23.73</t>
  </si>
  <si>
    <t xml:space="preserve"> 2:21.07</t>
  </si>
  <si>
    <t xml:space="preserve"> 2:19.91</t>
  </si>
  <si>
    <t xml:space="preserve"> 2:19.97</t>
  </si>
  <si>
    <t xml:space="preserve"> 2:22.53</t>
  </si>
  <si>
    <t xml:space="preserve"> 2:24.80</t>
  </si>
  <si>
    <t xml:space="preserve"> 2:19.62</t>
  </si>
  <si>
    <t xml:space="preserve"> 2:17.90</t>
  </si>
  <si>
    <t xml:space="preserve"> 2:17.15</t>
  </si>
  <si>
    <t xml:space="preserve"> 2:15.98</t>
  </si>
  <si>
    <t xml:space="preserve"> 2:16.06</t>
  </si>
  <si>
    <t xml:space="preserve"> 2:17.68</t>
  </si>
  <si>
    <t xml:space="preserve"> 2:19.57</t>
  </si>
  <si>
    <t xml:space="preserve"> 2:19.79</t>
  </si>
  <si>
    <t xml:space="preserve"> 2:14.16</t>
  </si>
  <si>
    <t xml:space="preserve"> 2:11.28</t>
  </si>
  <si>
    <t xml:space="preserve"> 2:10.30</t>
  </si>
  <si>
    <t xml:space="preserve"> 2:07.65</t>
  </si>
  <si>
    <t xml:space="preserve"> 2:08.77</t>
  </si>
  <si>
    <t xml:space="preserve"> 2:11.06</t>
  </si>
  <si>
    <t xml:space="preserve"> 3:13.37</t>
  </si>
  <si>
    <t xml:space="preserve"> 2:42.80</t>
  </si>
  <si>
    <t xml:space="preserve"> 2:29.81</t>
  </si>
  <si>
    <t xml:space="preserve"> 2:28.93</t>
  </si>
  <si>
    <t xml:space="preserve"> 2:24.33</t>
  </si>
  <si>
    <t xml:space="preserve"> 2:23.26</t>
  </si>
  <si>
    <t xml:space="preserve"> 2:22.49</t>
  </si>
  <si>
    <t xml:space="preserve"> 2:23.98</t>
  </si>
  <si>
    <t xml:space="preserve"> 2:28.34</t>
  </si>
  <si>
    <t xml:space="preserve"> 2:21.41</t>
  </si>
  <si>
    <t xml:space="preserve"> 2:20.63</t>
  </si>
  <si>
    <t xml:space="preserve"> 2:19.75</t>
  </si>
  <si>
    <t xml:space="preserve"> 2:18.26</t>
  </si>
  <si>
    <t xml:space="preserve"> 2:18.92</t>
  </si>
  <si>
    <t xml:space="preserve"> 2:20.00</t>
  </si>
  <si>
    <t xml:space="preserve"> 2:21.03</t>
  </si>
  <si>
    <t xml:space="preserve"> 2:16.73</t>
  </si>
  <si>
    <t xml:space="preserve"> 2:15.20</t>
  </si>
  <si>
    <t xml:space="preserve"> 2:14.79</t>
  </si>
  <si>
    <t xml:space="preserve"> 2:12.99</t>
  </si>
  <si>
    <t xml:space="preserve"> 2:14.62</t>
  </si>
  <si>
    <t xml:space="preserve"> 2:14.82</t>
  </si>
  <si>
    <t xml:space="preserve"> 2:09.37</t>
  </si>
  <si>
    <t xml:space="preserve"> 2:09.18</t>
  </si>
  <si>
    <t xml:space="preserve"> 2:09.35</t>
  </si>
  <si>
    <t xml:space="preserve"> 2:09.85</t>
  </si>
  <si>
    <t xml:space="preserve"> 2:10.22</t>
  </si>
  <si>
    <t xml:space="preserve"> 2:08.35</t>
  </si>
  <si>
    <t xml:space="preserve"> 2:07.89</t>
  </si>
  <si>
    <t xml:space="preserve"> 2:06.94</t>
  </si>
  <si>
    <t xml:space="preserve"> 2:07.80</t>
  </si>
  <si>
    <t xml:space="preserve"> 2:07.90</t>
  </si>
  <si>
    <t xml:space="preserve"> 2:08.12</t>
  </si>
  <si>
    <t xml:space="preserve"> 2:08.96</t>
  </si>
  <si>
    <t xml:space="preserve"> 2:03.95</t>
  </si>
  <si>
    <t xml:space="preserve"> 2:02.33</t>
  </si>
  <si>
    <t xml:space="preserve"> 2:00.96</t>
  </si>
  <si>
    <t xml:space="preserve"> 2:01.51</t>
  </si>
  <si>
    <t xml:space="preserve"> 2:02.65</t>
  </si>
  <si>
    <t xml:space="preserve"> 2:02.75</t>
  </si>
  <si>
    <t xml:space="preserve"> 2:05.24</t>
  </si>
  <si>
    <t xml:space="preserve"> 2:00.26</t>
  </si>
  <si>
    <t xml:space="preserve"> 1:59.84</t>
  </si>
  <si>
    <t xml:space="preserve"> 1:58.43</t>
  </si>
  <si>
    <t xml:space="preserve"> 1:51.77</t>
  </si>
  <si>
    <t xml:space="preserve"> 1:58.10</t>
  </si>
  <si>
    <t xml:space="preserve"> 1:59.31</t>
  </si>
  <si>
    <t xml:space="preserve"> 2:00.90</t>
  </si>
  <si>
    <t xml:space="preserve"> 1:14.90</t>
  </si>
  <si>
    <t xml:space="preserve"> 1:12.33</t>
  </si>
  <si>
    <t xml:space="preserve"> 1:12.89</t>
  </si>
  <si>
    <t xml:space="preserve"> 1:26.44</t>
  </si>
  <si>
    <t xml:space="preserve"> 1:10.68</t>
  </si>
  <si>
    <t xml:space="preserve"> 1:07.22</t>
  </si>
  <si>
    <t xml:space="preserve"> 1:12.00</t>
  </si>
  <si>
    <t xml:space="preserve"> 1:05.00</t>
  </si>
  <si>
    <t xml:space="preserve"> 1:04.61</t>
  </si>
  <si>
    <t xml:space="preserve"> 1:01.19</t>
  </si>
  <si>
    <t xml:space="preserve"> 1:00.93</t>
  </si>
  <si>
    <t xml:space="preserve"> 1:03.08</t>
  </si>
  <si>
    <t xml:space="preserve"> 1:05.24</t>
  </si>
  <si>
    <t xml:space="preserve">   59.93</t>
  </si>
  <si>
    <t xml:space="preserve">   58.06</t>
  </si>
  <si>
    <t xml:space="preserve">   55.72</t>
  </si>
  <si>
    <t xml:space="preserve">   54.65</t>
  </si>
  <si>
    <t xml:space="preserve">   55.10</t>
  </si>
  <si>
    <t xml:space="preserve">   57.27</t>
  </si>
  <si>
    <t xml:space="preserve">   59.36</t>
  </si>
  <si>
    <t xml:space="preserve">   59.98</t>
  </si>
  <si>
    <t xml:space="preserve">   54.01</t>
  </si>
  <si>
    <t xml:space="preserve">   53.49</t>
  </si>
  <si>
    <t xml:space="preserve">   52.63</t>
  </si>
  <si>
    <t xml:space="preserve">   51.96</t>
  </si>
  <si>
    <t xml:space="preserve">   52.44</t>
  </si>
  <si>
    <t xml:space="preserve">   53.23</t>
  </si>
  <si>
    <t xml:space="preserve">   53.75</t>
  </si>
  <si>
    <t xml:space="preserve">   54.03</t>
  </si>
  <si>
    <t xml:space="preserve">   50.63</t>
  </si>
  <si>
    <t xml:space="preserve">   50.00</t>
  </si>
  <si>
    <t xml:space="preserve">   49.92</t>
  </si>
  <si>
    <t xml:space="preserve">   49.74</t>
  </si>
  <si>
    <t xml:space="preserve">   49.82</t>
  </si>
  <si>
    <t xml:space="preserve">   50.40</t>
  </si>
  <si>
    <t xml:space="preserve">   51.12</t>
  </si>
  <si>
    <t xml:space="preserve">   49.00</t>
  </si>
  <si>
    <t xml:space="preserve">   48.36</t>
  </si>
  <si>
    <t xml:space="preserve">   48.05</t>
  </si>
  <si>
    <t xml:space="preserve">   47.19</t>
  </si>
  <si>
    <t xml:space="preserve">   47.43</t>
  </si>
  <si>
    <t xml:space="preserve">   48.10</t>
  </si>
  <si>
    <t xml:space="preserve">   48.67</t>
  </si>
  <si>
    <t xml:space="preserve">   49.41</t>
  </si>
  <si>
    <t xml:space="preserve">   46.67</t>
  </si>
  <si>
    <t xml:space="preserve">   45.00</t>
  </si>
  <si>
    <t xml:space="preserve">   44.41</t>
  </si>
  <si>
    <t xml:space="preserve">   44.20</t>
  </si>
  <si>
    <t xml:space="preserve">   44.21</t>
  </si>
  <si>
    <t xml:space="preserve">   44.91</t>
  </si>
  <si>
    <t xml:space="preserve">   45.74</t>
  </si>
  <si>
    <t xml:space="preserve">   46.84</t>
  </si>
  <si>
    <t xml:space="preserve">   43.71</t>
  </si>
  <si>
    <t xml:space="preserve">   43.20</t>
  </si>
  <si>
    <t xml:space="preserve">   43.00</t>
  </si>
  <si>
    <t xml:space="preserve">   42.00</t>
  </si>
  <si>
    <t xml:space="preserve">   42.63</t>
  </si>
  <si>
    <t xml:space="preserve">   43.13</t>
  </si>
  <si>
    <t xml:space="preserve">   43.87</t>
  </si>
  <si>
    <t xml:space="preserve">   41.89</t>
  </si>
  <si>
    <t xml:space="preserve">   41.65</t>
  </si>
  <si>
    <t xml:space="preserve">   41.16</t>
  </si>
  <si>
    <t xml:space="preserve">   41.00</t>
  </si>
  <si>
    <t xml:space="preserve">   41.50</t>
  </si>
  <si>
    <t xml:space="preserve">   41.66</t>
  </si>
  <si>
    <t xml:space="preserve">   40.51</t>
  </si>
  <si>
    <t xml:space="preserve">   39.71</t>
  </si>
  <si>
    <t xml:space="preserve">   39.12</t>
  </si>
  <si>
    <t xml:space="preserve">   38.95</t>
  </si>
  <si>
    <t xml:space="preserve">   39.00</t>
  </si>
  <si>
    <t xml:space="preserve">   39.55</t>
  </si>
  <si>
    <t xml:space="preserve">   40.84</t>
  </si>
  <si>
    <t xml:space="preserve">   38.69</t>
  </si>
  <si>
    <t xml:space="preserve">   37.42</t>
  </si>
  <si>
    <t xml:space="preserve">   38.09</t>
  </si>
  <si>
    <t xml:space="preserve">   38.67</t>
  </si>
  <si>
    <t xml:space="preserve">   38.89</t>
  </si>
  <si>
    <t xml:space="preserve">   36.99</t>
  </si>
  <si>
    <t xml:space="preserve">   36.76</t>
  </si>
  <si>
    <t xml:space="preserve">   36.32</t>
  </si>
  <si>
    <t xml:space="preserve">   35.79</t>
  </si>
  <si>
    <t xml:space="preserve">   36.79</t>
  </si>
  <si>
    <t xml:space="preserve">   37.00</t>
  </si>
  <si>
    <t xml:space="preserve">   35.51</t>
  </si>
  <si>
    <t xml:space="preserve">   34.87</t>
  </si>
  <si>
    <t xml:space="preserve">   34.07</t>
  </si>
  <si>
    <t xml:space="preserve">   33.60</t>
  </si>
  <si>
    <t xml:space="preserve">   33.84</t>
  </si>
  <si>
    <t xml:space="preserve">   34.10</t>
  </si>
  <si>
    <t xml:space="preserve">   35.50</t>
  </si>
  <si>
    <t xml:space="preserve">   35.60</t>
  </si>
  <si>
    <t xml:space="preserve">   31.31</t>
  </si>
  <si>
    <t xml:space="preserve">   30.64</t>
  </si>
  <si>
    <t xml:space="preserve">   29.99</t>
  </si>
  <si>
    <t xml:space="preserve">   30.39</t>
  </si>
  <si>
    <t xml:space="preserve">   32.09</t>
  </si>
  <si>
    <t xml:space="preserve">   33.14</t>
  </si>
  <si>
    <t xml:space="preserve"> 1:09.28</t>
  </si>
  <si>
    <t xml:space="preserve"> 1:04.57</t>
  </si>
  <si>
    <t xml:space="preserve"> 1:02.15</t>
  </si>
  <si>
    <t xml:space="preserve"> 1:00.97</t>
  </si>
  <si>
    <t xml:space="preserve"> 1:01.36</t>
  </si>
  <si>
    <t xml:space="preserve"> 1:03.62</t>
  </si>
  <si>
    <t xml:space="preserve"> 1:07.74</t>
  </si>
  <si>
    <t xml:space="preserve"> 1:12.87</t>
  </si>
  <si>
    <t xml:space="preserve">   57.72</t>
  </si>
  <si>
    <t xml:space="preserve">   56.25</t>
  </si>
  <si>
    <t xml:space="preserve">   54.44</t>
  </si>
  <si>
    <t xml:space="preserve">   55.97</t>
  </si>
  <si>
    <t xml:space="preserve">   57.55</t>
  </si>
  <si>
    <t xml:space="preserve">   58.32</t>
  </si>
  <si>
    <t xml:space="preserve"> 1:00.27</t>
  </si>
  <si>
    <t xml:space="preserve">   53.97</t>
  </si>
  <si>
    <t xml:space="preserve">   53.22</t>
  </si>
  <si>
    <t xml:space="preserve">   52.36</t>
  </si>
  <si>
    <t xml:space="preserve">   52.00</t>
  </si>
  <si>
    <t xml:space="preserve">   52.54</t>
  </si>
  <si>
    <t xml:space="preserve">   53.89</t>
  </si>
  <si>
    <t xml:space="preserve">   54.08</t>
  </si>
  <si>
    <t xml:space="preserve">   51.40</t>
  </si>
  <si>
    <t xml:space="preserve">   51.31</t>
  </si>
  <si>
    <t xml:space="preserve">   49.97</t>
  </si>
  <si>
    <t xml:space="preserve">   49.40</t>
  </si>
  <si>
    <t xml:space="preserve">   49.93</t>
  </si>
  <si>
    <t xml:space="preserve">   51.35</t>
  </si>
  <si>
    <t xml:space="preserve">   51.88</t>
  </si>
  <si>
    <t xml:space="preserve">   49.13</t>
  </si>
  <si>
    <t xml:space="preserve">   48.84</t>
  </si>
  <si>
    <t xml:space="preserve">   48.41</t>
  </si>
  <si>
    <t xml:space="preserve">   47.91</t>
  </si>
  <si>
    <t xml:space="preserve">   48.31</t>
  </si>
  <si>
    <t xml:space="preserve">   48.69</t>
  </si>
  <si>
    <t xml:space="preserve">   48.89</t>
  </si>
  <si>
    <t xml:space="preserve">   49.36</t>
  </si>
  <si>
    <t xml:space="preserve">   47.57</t>
  </si>
  <si>
    <t xml:space="preserve">   47.25</t>
  </si>
  <si>
    <t xml:space="preserve">   46.36</t>
  </si>
  <si>
    <t xml:space="preserve">   45.95</t>
  </si>
  <si>
    <t xml:space="preserve">   46.25</t>
  </si>
  <si>
    <t xml:space="preserve">   46.78</t>
  </si>
  <si>
    <t xml:space="preserve">   47.45</t>
  </si>
  <si>
    <t xml:space="preserve">   47.61</t>
  </si>
  <si>
    <t xml:space="preserve">   45.02</t>
  </si>
  <si>
    <t xml:space="preserve">   44.90</t>
  </si>
  <si>
    <t xml:space="preserve">   44.57</t>
  </si>
  <si>
    <t xml:space="preserve">   43.97</t>
  </si>
  <si>
    <t xml:space="preserve">   44.13</t>
  </si>
  <si>
    <t xml:space="preserve">   44.80</t>
  </si>
  <si>
    <t xml:space="preserve">   45.48</t>
  </si>
  <si>
    <t xml:space="preserve">   43.49</t>
  </si>
  <si>
    <t xml:space="preserve">   42.57</t>
  </si>
  <si>
    <t xml:space="preserve">   41.36</t>
  </si>
  <si>
    <t xml:space="preserve">   41.67</t>
  </si>
  <si>
    <t xml:space="preserve">   42.19</t>
  </si>
  <si>
    <t xml:space="preserve">   43.80</t>
  </si>
  <si>
    <t xml:space="preserve">   40.68</t>
  </si>
  <si>
    <t xml:space="preserve">   40.57</t>
  </si>
  <si>
    <t xml:space="preserve">   39.90</t>
  </si>
  <si>
    <t xml:space="preserve">   39.19</t>
  </si>
  <si>
    <t xml:space="preserve">   39.39</t>
  </si>
  <si>
    <t xml:space="preserve">   40.21</t>
  </si>
  <si>
    <t xml:space="preserve">   38.71</t>
  </si>
  <si>
    <t xml:space="preserve">   38.41</t>
  </si>
  <si>
    <t xml:space="preserve">   37.32</t>
  </si>
  <si>
    <t xml:space="preserve">   37.82</t>
  </si>
  <si>
    <t xml:space="preserve">   38.16</t>
  </si>
  <si>
    <t xml:space="preserve">   38.58</t>
  </si>
  <si>
    <t xml:space="preserve">   39.11</t>
  </si>
  <si>
    <t xml:space="preserve">   35.76</t>
  </si>
  <si>
    <t xml:space="preserve">   35.00</t>
  </si>
  <si>
    <t xml:space="preserve">   33.72</t>
  </si>
  <si>
    <t xml:space="preserve">   35.11</t>
  </si>
  <si>
    <t xml:space="preserve">   36.50</t>
  </si>
  <si>
    <t xml:space="preserve">   37.07</t>
  </si>
  <si>
    <t xml:space="preserve">   30.62</t>
  </si>
  <si>
    <t xml:space="preserve">   26.63</t>
  </si>
  <si>
    <t xml:space="preserve">   32.00</t>
  </si>
  <si>
    <t xml:space="preserve"> 3:15.00</t>
  </si>
  <si>
    <t xml:space="preserve"> 2:37.02</t>
  </si>
  <si>
    <t xml:space="preserve"> 2:40.74</t>
  </si>
  <si>
    <t xml:space="preserve"> 2:27.36</t>
  </si>
  <si>
    <t xml:space="preserve"> 2:22.21</t>
  </si>
  <si>
    <t xml:space="preserve"> 2:21.52</t>
  </si>
  <si>
    <t xml:space="preserve"> 2:25.72</t>
  </si>
  <si>
    <t xml:space="preserve"> 2:28.28</t>
  </si>
  <si>
    <t xml:space="preserve"> 2:55.00</t>
  </si>
  <si>
    <t xml:space="preserve"> 2:30.95</t>
  </si>
  <si>
    <t xml:space="preserve"> 2:28.20</t>
  </si>
  <si>
    <t xml:space="preserve"> 2:28.00</t>
  </si>
  <si>
    <t xml:space="preserve"> 2:28.05</t>
  </si>
  <si>
    <t xml:space="preserve"> 2:29.39</t>
  </si>
  <si>
    <t xml:space="preserve"> 2:32.85</t>
  </si>
  <si>
    <t xml:space="preserve"> 2:19.13</t>
  </si>
  <si>
    <t xml:space="preserve"> 2:09.63</t>
  </si>
  <si>
    <t xml:space="preserve"> 2:11.83</t>
  </si>
  <si>
    <t xml:space="preserve"> 2:17.57</t>
  </si>
  <si>
    <t xml:space="preserve"> 2:22.62</t>
  </si>
  <si>
    <t xml:space="preserve"> 1:31.00</t>
  </si>
  <si>
    <t xml:space="preserve"> 1:23.62</t>
  </si>
  <si>
    <t xml:space="preserve"> 1:19.11</t>
  </si>
  <si>
    <t xml:space="preserve"> 1:08.50</t>
  </si>
  <si>
    <t xml:space="preserve"> 1:07.24</t>
  </si>
  <si>
    <t xml:space="preserve"> 1:20.12</t>
  </si>
  <si>
    <t xml:space="preserve"> 1:04.87</t>
  </si>
  <si>
    <t xml:space="preserve"> 1:03.00</t>
  </si>
  <si>
    <t xml:space="preserve"> 1:02.20</t>
  </si>
  <si>
    <t xml:space="preserve"> 1:04.20</t>
  </si>
  <si>
    <t xml:space="preserve"> 1:06.80</t>
  </si>
  <si>
    <t xml:space="preserve">   59.79</t>
  </si>
  <si>
    <t xml:space="preserve">   59.08</t>
  </si>
  <si>
    <t xml:space="preserve">   59.68</t>
  </si>
  <si>
    <t xml:space="preserve"> 1:00.09</t>
  </si>
  <si>
    <t xml:space="preserve"> 1:01.75</t>
  </si>
  <si>
    <t xml:space="preserve">   58.05</t>
  </si>
  <si>
    <t xml:space="preserve">   57.51</t>
  </si>
  <si>
    <t xml:space="preserve">   57.30</t>
  </si>
  <si>
    <t xml:space="preserve">   56.58</t>
  </si>
  <si>
    <t xml:space="preserve">   56.69</t>
  </si>
  <si>
    <t xml:space="preserve">   57.32</t>
  </si>
  <si>
    <t xml:space="preserve">   57.71</t>
  </si>
  <si>
    <t xml:space="preserve">   58.79</t>
  </si>
  <si>
    <t xml:space="preserve">   56.06</t>
  </si>
  <si>
    <t xml:space="preserve">   55.75</t>
  </si>
  <si>
    <t xml:space="preserve">   55.31</t>
  </si>
  <si>
    <t xml:space="preserve">   54.19</t>
  </si>
  <si>
    <t xml:space="preserve">   55.00</t>
  </si>
  <si>
    <t xml:space="preserve">   55.54</t>
  </si>
  <si>
    <t xml:space="preserve">   55.89</t>
  </si>
  <si>
    <t xml:space="preserve">   56.10</t>
  </si>
  <si>
    <t xml:space="preserve">   51.81</t>
  </si>
  <si>
    <t xml:space="preserve">   51.33</t>
  </si>
  <si>
    <t xml:space="preserve">   50.85</t>
  </si>
  <si>
    <t xml:space="preserve">   50.53</t>
  </si>
  <si>
    <t xml:space="preserve">   50.90</t>
  </si>
  <si>
    <t xml:space="preserve">   51.76</t>
  </si>
  <si>
    <t xml:space="preserve">   54.00</t>
  </si>
  <si>
    <t xml:space="preserve">   49.98</t>
  </si>
  <si>
    <t xml:space="preserve">   49.62</t>
  </si>
  <si>
    <t xml:space="preserve">   49.09</t>
  </si>
  <si>
    <t xml:space="preserve">   48.88</t>
  </si>
  <si>
    <t xml:space="preserve">   49.61</t>
  </si>
  <si>
    <t xml:space="preserve">   48.20</t>
  </si>
  <si>
    <t xml:space="preserve">   46.06</t>
  </si>
  <si>
    <t xml:space="preserve">   47.35</t>
  </si>
  <si>
    <t xml:space="preserve">   48.15</t>
  </si>
  <si>
    <t xml:space="preserve">   48.24</t>
  </si>
  <si>
    <t xml:space="preserve">   48.71</t>
  </si>
  <si>
    <t xml:space="preserve">   45.65</t>
  </si>
  <si>
    <t xml:space="preserve">   45.52</t>
  </si>
  <si>
    <t xml:space="preserve">   44.64</t>
  </si>
  <si>
    <t xml:space="preserve">   44.00</t>
  </si>
  <si>
    <t xml:space="preserve">   44.50</t>
  </si>
  <si>
    <t xml:space="preserve">   45.04</t>
  </si>
  <si>
    <t xml:space="preserve">   45.54</t>
  </si>
  <si>
    <t xml:space="preserve">   46.00</t>
  </si>
  <si>
    <t xml:space="preserve">   43.50</t>
  </si>
  <si>
    <t xml:space="preserve">   43.26</t>
  </si>
  <si>
    <t xml:space="preserve">   41.84</t>
  </si>
  <si>
    <t xml:space="preserve">   42.81</t>
  </si>
  <si>
    <t xml:space="preserve">   43.07</t>
  </si>
  <si>
    <t xml:space="preserve">   43.45</t>
  </si>
  <si>
    <t xml:space="preserve">   43.95</t>
  </si>
  <si>
    <t xml:space="preserve">   41.32</t>
  </si>
  <si>
    <t xml:space="preserve">   40.67</t>
  </si>
  <si>
    <t xml:space="preserve">   40.42</t>
  </si>
  <si>
    <t xml:space="preserve">   39.50</t>
  </si>
  <si>
    <t xml:space="preserve">   39.97</t>
  </si>
  <si>
    <t xml:space="preserve">   40.50</t>
  </si>
  <si>
    <t xml:space="preserve">   41.25</t>
  </si>
  <si>
    <t xml:space="preserve">   41.80</t>
  </si>
  <si>
    <t xml:space="preserve">   38.01</t>
  </si>
  <si>
    <t xml:space="preserve">   36.60</t>
  </si>
  <si>
    <t xml:space="preserve">   38.68</t>
  </si>
  <si>
    <t xml:space="preserve">   39.21</t>
  </si>
  <si>
    <t xml:space="preserve"> 1:09.11</t>
  </si>
  <si>
    <t xml:space="preserve"> 1:03.73</t>
  </si>
  <si>
    <t xml:space="preserve"> 1:16.55</t>
  </si>
  <si>
    <t xml:space="preserve"> 1:02.91</t>
  </si>
  <si>
    <t xml:space="preserve"> 1:02.00</t>
  </si>
  <si>
    <t xml:space="preserve"> 1:00.59</t>
  </si>
  <si>
    <t xml:space="preserve"> 1:00.24</t>
  </si>
  <si>
    <t xml:space="preserve"> 1:01.62</t>
  </si>
  <si>
    <t xml:space="preserve"> 1:02.70</t>
  </si>
  <si>
    <t xml:space="preserve"> 1:03.11</t>
  </si>
  <si>
    <t xml:space="preserve">   58.71</t>
  </si>
  <si>
    <t xml:space="preserve">   58.00</t>
  </si>
  <si>
    <t xml:space="preserve">   56.14</t>
  </si>
  <si>
    <t xml:space="preserve">   57.00</t>
  </si>
  <si>
    <t xml:space="preserve">   55.53</t>
  </si>
  <si>
    <t xml:space="preserve">   53.47</t>
  </si>
  <si>
    <t xml:space="preserve">   54.89</t>
  </si>
  <si>
    <t xml:space="preserve">   54.99</t>
  </si>
  <si>
    <t xml:space="preserve">   55.34</t>
  </si>
  <si>
    <t xml:space="preserve">   56.07</t>
  </si>
  <si>
    <t xml:space="preserve">   51.47</t>
  </si>
  <si>
    <t xml:space="preserve">   51.28</t>
  </si>
  <si>
    <t xml:space="preserve">   50.89</t>
  </si>
  <si>
    <t xml:space="preserve">   51.00</t>
  </si>
  <si>
    <t xml:space="preserve">   51.14</t>
  </si>
  <si>
    <t xml:space="preserve">   52.22</t>
  </si>
  <si>
    <t xml:space="preserve">   50.06</t>
  </si>
  <si>
    <t xml:space="preserve">   49.84</t>
  </si>
  <si>
    <t xml:space="preserve">   49.63</t>
  </si>
  <si>
    <t xml:space="preserve">   48.53</t>
  </si>
  <si>
    <t xml:space="preserve">   49.47</t>
  </si>
  <si>
    <t xml:space="preserve">   49.66</t>
  </si>
  <si>
    <t xml:space="preserve">   49.90</t>
  </si>
  <si>
    <t xml:space="preserve">   50.20</t>
  </si>
  <si>
    <t xml:space="preserve">   47.06</t>
  </si>
  <si>
    <t xml:space="preserve">   46.88</t>
  </si>
  <si>
    <t xml:space="preserve">   46.50</t>
  </si>
  <si>
    <t xml:space="preserve">   46.37</t>
  </si>
  <si>
    <t xml:space="preserve">   46.69</t>
  </si>
  <si>
    <t xml:space="preserve">   46.99</t>
  </si>
  <si>
    <t xml:space="preserve">   47.36</t>
  </si>
  <si>
    <t xml:space="preserve">   45.69</t>
  </si>
  <si>
    <t xml:space="preserve">   44.58</t>
  </si>
  <si>
    <t xml:space="preserve">   44.59</t>
  </si>
  <si>
    <t xml:space="preserve">   45.11</t>
  </si>
  <si>
    <t xml:space="preserve">   45.94</t>
  </si>
  <si>
    <t xml:space="preserve">   42.09</t>
  </si>
  <si>
    <t xml:space="preserve">   41.92</t>
  </si>
  <si>
    <t xml:space="preserve">   41.72</t>
  </si>
  <si>
    <t xml:space="preserve">   42.17</t>
  </si>
  <si>
    <t xml:space="preserve">   44.29</t>
  </si>
  <si>
    <t xml:space="preserve">   40.29</t>
  </si>
  <si>
    <t xml:space="preserve">   39.51</t>
  </si>
  <si>
    <t xml:space="preserve">   39.20</t>
  </si>
  <si>
    <t xml:space="preserve">   39.24</t>
  </si>
  <si>
    <t xml:space="preserve">   39.53</t>
  </si>
  <si>
    <t xml:space="preserve">   41.06</t>
  </si>
  <si>
    <t xml:space="preserve">   41.33</t>
  </si>
  <si>
    <t xml:space="preserve">   38.03</t>
  </si>
  <si>
    <t xml:space="preserve">   36.28</t>
  </si>
  <si>
    <t xml:space="preserve">   35.20</t>
  </si>
  <si>
    <t xml:space="preserve">   35.91</t>
  </si>
  <si>
    <t xml:space="preserve">   36.71</t>
  </si>
  <si>
    <t xml:space="preserve">   37.74</t>
  </si>
  <si>
    <t xml:space="preserve">   38.50</t>
  </si>
  <si>
    <t xml:space="preserve">   34.62</t>
  </si>
  <si>
    <t xml:space="preserve">   32.91</t>
  </si>
  <si>
    <t xml:space="preserve">   34.46</t>
  </si>
  <si>
    <t xml:space="preserve">   34.86</t>
  </si>
  <si>
    <t xml:space="preserve">   30.82</t>
  </si>
  <si>
    <t xml:space="preserve">   30.04</t>
  </si>
  <si>
    <t xml:space="preserve">   30.00</t>
  </si>
  <si>
    <t xml:space="preserve">   31.50</t>
  </si>
  <si>
    <t xml:space="preserve"> 3:36.06</t>
  </si>
  <si>
    <t xml:space="preserve"> 3:10.00</t>
  </si>
  <si>
    <t xml:space="preserve"> 2:57.02</t>
  </si>
  <si>
    <t xml:space="preserve"> 2:48.26</t>
  </si>
  <si>
    <t xml:space="preserve"> 2:48.00</t>
  </si>
  <si>
    <t xml:space="preserve"> 2:37.49</t>
  </si>
  <si>
    <t xml:space="preserve"> 2:45.64</t>
  </si>
  <si>
    <t xml:space="preserve"> 2:53.59</t>
  </si>
  <si>
    <t xml:space="preserve"> 2:59.37</t>
  </si>
  <si>
    <t xml:space="preserve"> 3:03.34</t>
  </si>
  <si>
    <t xml:space="preserve"> 2:48.40</t>
  </si>
  <si>
    <t xml:space="preserve"> 2:57.77</t>
  </si>
  <si>
    <t xml:space="preserve"> 3:07.25</t>
  </si>
  <si>
    <t xml:space="preserve"> 2:45.00</t>
  </si>
  <si>
    <t xml:space="preserve"> 2:20.84</t>
  </si>
  <si>
    <t xml:space="preserve"> 2:13.37</t>
  </si>
  <si>
    <t xml:space="preserve"> 2:14.56</t>
  </si>
  <si>
    <t xml:space="preserve"> 2:16.29</t>
  </si>
  <si>
    <t xml:space="preserve"> 2:29.16</t>
  </si>
  <si>
    <t xml:space="preserve"> 1:01.00</t>
  </si>
  <si>
    <t xml:space="preserve">   56.83</t>
  </si>
  <si>
    <t xml:space="preserve">   52.51</t>
  </si>
  <si>
    <t xml:space="preserve">   53.21</t>
  </si>
  <si>
    <t xml:space="preserve">   58.39</t>
  </si>
  <si>
    <t xml:space="preserve">   49.57</t>
  </si>
  <si>
    <t xml:space="preserve">   48.00</t>
  </si>
  <si>
    <t xml:space="preserve">   46.30</t>
  </si>
  <si>
    <t xml:space="preserve">   45.44</t>
  </si>
  <si>
    <t xml:space="preserve">   46.40</t>
  </si>
  <si>
    <t xml:space="preserve">   50.50</t>
  </si>
  <si>
    <t xml:space="preserve">   44.34</t>
  </si>
  <si>
    <t xml:space="preserve">   42.41</t>
  </si>
  <si>
    <t xml:space="preserve">   42.36</t>
  </si>
  <si>
    <t xml:space="preserve">   43.78</t>
  </si>
  <si>
    <t xml:space="preserve">   41.62</t>
  </si>
  <si>
    <t xml:space="preserve">   39.48</t>
  </si>
  <si>
    <t xml:space="preserve">   39.31</t>
  </si>
  <si>
    <t xml:space="preserve">   39.42</t>
  </si>
  <si>
    <t xml:space="preserve">   40.98</t>
  </si>
  <si>
    <t xml:space="preserve">   42.08</t>
  </si>
  <si>
    <t xml:space="preserve">   39.07</t>
  </si>
  <si>
    <t xml:space="preserve">   38.48</t>
  </si>
  <si>
    <t xml:space="preserve">   38.00</t>
  </si>
  <si>
    <t xml:space="preserve">   38.05</t>
  </si>
  <si>
    <t xml:space="preserve">   38.44</t>
  </si>
  <si>
    <t xml:space="preserve">   38.57</t>
  </si>
  <si>
    <t xml:space="preserve">   39.26</t>
  </si>
  <si>
    <t xml:space="preserve">   36.89</t>
  </si>
  <si>
    <t xml:space="preserve">   35.87</t>
  </si>
  <si>
    <t xml:space="preserve">   35.69</t>
  </si>
  <si>
    <t xml:space="preserve">   37.84</t>
  </si>
  <si>
    <t xml:space="preserve">   35.03</t>
  </si>
  <si>
    <t xml:space="preserve">   34.72</t>
  </si>
  <si>
    <t xml:space="preserve">   34.00</t>
  </si>
  <si>
    <t xml:space="preserve">   33.45</t>
  </si>
  <si>
    <t xml:space="preserve">   33.70</t>
  </si>
  <si>
    <t xml:space="preserve">   35.27</t>
  </si>
  <si>
    <t xml:space="preserve">   33.21</t>
  </si>
  <si>
    <t xml:space="preserve">   32.29</t>
  </si>
  <si>
    <t xml:space="preserve">   32.76</t>
  </si>
  <si>
    <t xml:space="preserve">   33.07</t>
  </si>
  <si>
    <t xml:space="preserve">   33.34</t>
  </si>
  <si>
    <t xml:space="preserve">   31.00</t>
  </si>
  <si>
    <t xml:space="preserve">   32.14</t>
  </si>
  <si>
    <t xml:space="preserve">   29.04</t>
  </si>
  <si>
    <t xml:space="preserve">   28.12</t>
  </si>
  <si>
    <t xml:space="preserve">   29.00</t>
  </si>
  <si>
    <t xml:space="preserve"> 1:00.89</t>
  </si>
  <si>
    <t xml:space="preserve">   59.44</t>
  </si>
  <si>
    <t xml:space="preserve">   53.00</t>
  </si>
  <si>
    <t xml:space="preserve"> 1:01.54</t>
  </si>
  <si>
    <t xml:space="preserve">   49.27</t>
  </si>
  <si>
    <t xml:space="preserve">   47.02</t>
  </si>
  <si>
    <t xml:space="preserve">   46.97</t>
  </si>
  <si>
    <t xml:space="preserve">   47.00</t>
  </si>
  <si>
    <t xml:space="preserve">   48.77</t>
  </si>
  <si>
    <t xml:space="preserve">   50.37</t>
  </si>
  <si>
    <t xml:space="preserve">   51.55</t>
  </si>
  <si>
    <t xml:space="preserve">   45.57</t>
  </si>
  <si>
    <t xml:space="preserve">   45.46</t>
  </si>
  <si>
    <t xml:space="preserve">   45.07</t>
  </si>
  <si>
    <t xml:space="preserve">   43.32</t>
  </si>
  <si>
    <t xml:space="preserve">   45.24</t>
  </si>
  <si>
    <t xml:space="preserve">   45.51</t>
  </si>
  <si>
    <t xml:space="preserve">   46.77</t>
  </si>
  <si>
    <t xml:space="preserve">   42.62</t>
  </si>
  <si>
    <t xml:space="preserve">   41.45</t>
  </si>
  <si>
    <t xml:space="preserve">   40.78</t>
  </si>
  <si>
    <t xml:space="preserve">   39.03</t>
  </si>
  <si>
    <t xml:space="preserve">   39.61</t>
  </si>
  <si>
    <t xml:space="preserve">   38.18</t>
  </si>
  <si>
    <t xml:space="preserve">   37.46</t>
  </si>
  <si>
    <t xml:space="preserve">   37.44</t>
  </si>
  <si>
    <t xml:space="preserve">   38.10</t>
  </si>
  <si>
    <t xml:space="preserve">   37.13</t>
  </si>
  <si>
    <t xml:space="preserve">   36.33</t>
  </si>
  <si>
    <t xml:space="preserve">   35.86</t>
  </si>
  <si>
    <t xml:space="preserve">   35.42</t>
  </si>
  <si>
    <t xml:space="preserve">   35.72</t>
  </si>
  <si>
    <t xml:space="preserve">   36.30</t>
  </si>
  <si>
    <t xml:space="preserve">   37.31</t>
  </si>
  <si>
    <t xml:space="preserve">   34.82</t>
  </si>
  <si>
    <t xml:space="preserve">   34.24</t>
  </si>
  <si>
    <t xml:space="preserve">   33.73</t>
  </si>
  <si>
    <t xml:space="preserve">   33.95</t>
  </si>
  <si>
    <t xml:space="preserve">   34.73</t>
  </si>
  <si>
    <t xml:space="preserve">   32.98</t>
  </si>
  <si>
    <t xml:space="preserve">   31.84</t>
  </si>
  <si>
    <t xml:space="preserve">   31.57</t>
  </si>
  <si>
    <t xml:space="preserve">   31.55</t>
  </si>
  <si>
    <t xml:space="preserve">   32.06</t>
  </si>
  <si>
    <t xml:space="preserve">   33.13</t>
  </si>
  <si>
    <t xml:space="preserve">   30.68</t>
  </si>
  <si>
    <t xml:space="preserve">   30.12</t>
  </si>
  <si>
    <t xml:space="preserve">   30.08</t>
  </si>
  <si>
    <t xml:space="preserve">   29.34</t>
  </si>
  <si>
    <t xml:space="preserve">   28.74</t>
  </si>
  <si>
    <t xml:space="preserve">   28.68</t>
  </si>
  <si>
    <t xml:space="preserve">   29.32</t>
  </si>
  <si>
    <t xml:space="preserve">   29.50</t>
  </si>
  <si>
    <t xml:space="preserve">   28.00</t>
  </si>
  <si>
    <t xml:space="preserve">   27.96</t>
  </si>
  <si>
    <t xml:space="preserve">   26.00</t>
  </si>
  <si>
    <t xml:space="preserve">   27.11</t>
  </si>
  <si>
    <t xml:space="preserve">   27.99</t>
  </si>
  <si>
    <t xml:space="preserve">   28.11</t>
  </si>
  <si>
    <t xml:space="preserve"> 2:34.51</t>
  </si>
  <si>
    <t xml:space="preserve"> 2:32.39</t>
  </si>
  <si>
    <t xml:space="preserve"> 2:15.64</t>
  </si>
  <si>
    <t xml:space="preserve"> 2:07.24</t>
  </si>
  <si>
    <t xml:space="preserve"> 2:04.54</t>
  </si>
  <si>
    <t xml:space="preserve"> 2:05.71</t>
  </si>
  <si>
    <t xml:space="preserve"> 2:08.94</t>
  </si>
  <si>
    <t xml:space="preserve"> 1:19.29</t>
  </si>
  <si>
    <t xml:space="preserve"> 1:14.00</t>
  </si>
  <si>
    <t xml:space="preserve"> 1:16.53</t>
  </si>
  <si>
    <t xml:space="preserve"> 1:10.05</t>
  </si>
  <si>
    <t xml:space="preserve"> 1:06.32</t>
  </si>
  <si>
    <t xml:space="preserve"> 1:11.77</t>
  </si>
  <si>
    <t xml:space="preserve"> 1:00.85</t>
  </si>
  <si>
    <t xml:space="preserve"> 1:02.16</t>
  </si>
  <si>
    <t xml:space="preserve"> 1:03.87</t>
  </si>
  <si>
    <t xml:space="preserve">   59.80</t>
  </si>
  <si>
    <t xml:space="preserve">   56.86</t>
  </si>
  <si>
    <t xml:space="preserve">   54.09</t>
  </si>
  <si>
    <t xml:space="preserve">   52.66</t>
  </si>
  <si>
    <t xml:space="preserve">   53.96</t>
  </si>
  <si>
    <t xml:space="preserve">   55.69</t>
  </si>
  <si>
    <t xml:space="preserve">   59.52</t>
  </si>
  <si>
    <t xml:space="preserve"> 1:00.15</t>
  </si>
  <si>
    <t xml:space="preserve">   50.51</t>
  </si>
  <si>
    <t xml:space="preserve">   48.33</t>
  </si>
  <si>
    <t xml:space="preserve">   47.70</t>
  </si>
  <si>
    <t xml:space="preserve">   47.62</t>
  </si>
  <si>
    <t xml:space="preserve">   47.77</t>
  </si>
  <si>
    <t xml:space="preserve">   47.04</t>
  </si>
  <si>
    <t xml:space="preserve">   46.86</t>
  </si>
  <si>
    <t xml:space="preserve">   45.87</t>
  </si>
  <si>
    <t xml:space="preserve">   45.63</t>
  </si>
  <si>
    <t xml:space="preserve">   46.08</t>
  </si>
  <si>
    <t xml:space="preserve">   44.75</t>
  </si>
  <si>
    <t xml:space="preserve">   44.48</t>
  </si>
  <si>
    <t xml:space="preserve">   44.15</t>
  </si>
  <si>
    <t xml:space="preserve">   44.55</t>
  </si>
  <si>
    <t xml:space="preserve">   43.19</t>
  </si>
  <si>
    <t xml:space="preserve">   42.77</t>
  </si>
  <si>
    <t xml:space="preserve">   42.30</t>
  </si>
  <si>
    <t xml:space="preserve">   41.96</t>
  </si>
  <si>
    <t xml:space="preserve">   42.24</t>
  </si>
  <si>
    <t xml:space="preserve">   42.66</t>
  </si>
  <si>
    <t xml:space="preserve">   42.98</t>
  </si>
  <si>
    <t xml:space="preserve">   43.77</t>
  </si>
  <si>
    <t xml:space="preserve">   41.09</t>
  </si>
  <si>
    <t xml:space="preserve">   40.81</t>
  </si>
  <si>
    <t xml:space="preserve">   40.33</t>
  </si>
  <si>
    <t xml:space="preserve">   40.62</t>
  </si>
  <si>
    <t xml:space="preserve">   40.71</t>
  </si>
  <si>
    <t xml:space="preserve">   41.08</t>
  </si>
  <si>
    <t xml:space="preserve">   41.22</t>
  </si>
  <si>
    <t xml:space="preserve">   39.79</t>
  </si>
  <si>
    <t xml:space="preserve">   38.81</t>
  </si>
  <si>
    <t xml:space="preserve">   39.43</t>
  </si>
  <si>
    <t xml:space="preserve">   39.60</t>
  </si>
  <si>
    <t xml:space="preserve">   39.87</t>
  </si>
  <si>
    <t xml:space="preserve">   39.95</t>
  </si>
  <si>
    <t xml:space="preserve">   38.11</t>
  </si>
  <si>
    <t xml:space="preserve">   37.28</t>
  </si>
  <si>
    <t xml:space="preserve">   38.19</t>
  </si>
  <si>
    <t xml:space="preserve">   38.60</t>
  </si>
  <si>
    <t xml:space="preserve">   36.38</t>
  </si>
  <si>
    <t xml:space="preserve">   36.35</t>
  </si>
  <si>
    <t xml:space="preserve">   36.01</t>
  </si>
  <si>
    <t xml:space="preserve">   35.55</t>
  </si>
  <si>
    <t xml:space="preserve">   36.09</t>
  </si>
  <si>
    <t xml:space="preserve">   35.49</t>
  </si>
  <si>
    <t xml:space="preserve">   35.31</t>
  </si>
  <si>
    <t xml:space="preserve">   35.12</t>
  </si>
  <si>
    <t xml:space="preserve">   35.30</t>
  </si>
  <si>
    <t xml:space="preserve">   35.46</t>
  </si>
  <si>
    <t xml:space="preserve">   34.85</t>
  </si>
  <si>
    <t xml:space="preserve">   34.78</t>
  </si>
  <si>
    <t xml:space="preserve">   34.76</t>
  </si>
  <si>
    <t xml:space="preserve">   33.44</t>
  </si>
  <si>
    <t xml:space="preserve">   34.08</t>
  </si>
  <si>
    <t xml:space="preserve">   32.57</t>
  </si>
  <si>
    <t xml:space="preserve">   33.25</t>
  </si>
  <si>
    <t xml:space="preserve">   33.35</t>
  </si>
  <si>
    <t xml:space="preserve">   32.25</t>
  </si>
  <si>
    <t xml:space="preserve">   31.68</t>
  </si>
  <si>
    <t xml:space="preserve">   31.91</t>
  </si>
  <si>
    <t xml:space="preserve">   31.52</t>
  </si>
  <si>
    <t xml:space="preserve">   31.30</t>
  </si>
  <si>
    <t xml:space="preserve">   31.35</t>
  </si>
  <si>
    <t xml:space="preserve">   31.47</t>
  </si>
  <si>
    <t xml:space="preserve">   31.58</t>
  </si>
  <si>
    <t xml:space="preserve">   30.87</t>
  </si>
  <si>
    <t xml:space="preserve">   30.98</t>
  </si>
  <si>
    <t xml:space="preserve">   30.58</t>
  </si>
  <si>
    <t xml:space="preserve">   30.47</t>
  </si>
  <si>
    <t xml:space="preserve">   30.26</t>
  </si>
  <si>
    <t xml:space="preserve">   30.13</t>
  </si>
  <si>
    <t xml:space="preserve">   30.19</t>
  </si>
  <si>
    <t xml:space="preserve">   30.54</t>
  </si>
  <si>
    <t xml:space="preserve">   30.02</t>
  </si>
  <si>
    <t xml:space="preserve">   30.01</t>
  </si>
  <si>
    <t xml:space="preserve">   29.58</t>
  </si>
  <si>
    <t xml:space="preserve">   29.14</t>
  </si>
  <si>
    <t xml:space="preserve">   29.54</t>
  </si>
  <si>
    <t xml:space="preserve">   29.71</t>
  </si>
  <si>
    <t xml:space="preserve">   29.02</t>
  </si>
  <si>
    <t xml:space="preserve">   28.80</t>
  </si>
  <si>
    <t xml:space="preserve">   28.86</t>
  </si>
  <si>
    <t xml:space="preserve">   29.09</t>
  </si>
  <si>
    <t xml:space="preserve">   29.13</t>
  </si>
  <si>
    <t xml:space="preserve">   28.31</t>
  </si>
  <si>
    <t xml:space="preserve">   27.76</t>
  </si>
  <si>
    <t xml:space="preserve">   27.42</t>
  </si>
  <si>
    <t xml:space="preserve">   27.55</t>
  </si>
  <si>
    <t xml:space="preserve">   28.22</t>
  </si>
  <si>
    <t xml:space="preserve">   28.47</t>
  </si>
  <si>
    <t xml:space="preserve"> 1:06.40</t>
  </si>
  <si>
    <t xml:space="preserve"> 1:02.65</t>
  </si>
  <si>
    <t xml:space="preserve"> 1:01.78</t>
  </si>
  <si>
    <t xml:space="preserve">   59.69</t>
  </si>
  <si>
    <t xml:space="preserve"> 1:01.52</t>
  </si>
  <si>
    <t xml:space="preserve"> 1:02.46</t>
  </si>
  <si>
    <t xml:space="preserve">   56.00</t>
  </si>
  <si>
    <t xml:space="preserve">   52.12</t>
  </si>
  <si>
    <t xml:space="preserve">   51.38</t>
  </si>
  <si>
    <t xml:space="preserve">   53.84</t>
  </si>
  <si>
    <t xml:space="preserve">   56.70</t>
  </si>
  <si>
    <t xml:space="preserve">   59.50</t>
  </si>
  <si>
    <t xml:space="preserve">   49.85</t>
  </si>
  <si>
    <t xml:space="preserve">   49.49</t>
  </si>
  <si>
    <t xml:space="preserve">   47.26</t>
  </si>
  <si>
    <t xml:space="preserve">   46.96</t>
  </si>
  <si>
    <t xml:space="preserve">   49.65</t>
  </si>
  <si>
    <t xml:space="preserve">   50.56</t>
  </si>
  <si>
    <t xml:space="preserve">   46.26</t>
  </si>
  <si>
    <t xml:space="preserve">   45.39</t>
  </si>
  <si>
    <t xml:space="preserve">   44.79</t>
  </si>
  <si>
    <t xml:space="preserve">   45.34</t>
  </si>
  <si>
    <t xml:space="preserve">   45.67</t>
  </si>
  <si>
    <t xml:space="preserve">   46.90</t>
  </si>
  <si>
    <t xml:space="preserve">   44.51</t>
  </si>
  <si>
    <t xml:space="preserve">   43.31</t>
  </si>
  <si>
    <t xml:space="preserve">   43.21</t>
  </si>
  <si>
    <t xml:space="preserve">   44.47</t>
  </si>
  <si>
    <t xml:space="preserve">   44.63</t>
  </si>
  <si>
    <t xml:space="preserve">   42.02</t>
  </si>
  <si>
    <t xml:space="preserve">   41.78</t>
  </si>
  <si>
    <t xml:space="preserve">   41.75</t>
  </si>
  <si>
    <t xml:space="preserve">   42.10</t>
  </si>
  <si>
    <t xml:space="preserve">   41.55</t>
  </si>
  <si>
    <t xml:space="preserve">   40.36</t>
  </si>
  <si>
    <t xml:space="preserve">   40.00</t>
  </si>
  <si>
    <t xml:space="preserve">   40.26</t>
  </si>
  <si>
    <t xml:space="preserve">   41.35</t>
  </si>
  <si>
    <t xml:space="preserve">   41.64</t>
  </si>
  <si>
    <t xml:space="preserve">   39.66</t>
  </si>
  <si>
    <t xml:space="preserve">   39.57</t>
  </si>
  <si>
    <t xml:space="preserve">   39.62</t>
  </si>
  <si>
    <t xml:space="preserve">   39.78</t>
  </si>
  <si>
    <t xml:space="preserve">   39.92</t>
  </si>
  <si>
    <t xml:space="preserve">   38.86</t>
  </si>
  <si>
    <t xml:space="preserve">   38.56</t>
  </si>
  <si>
    <t xml:space="preserve">   38.38</t>
  </si>
  <si>
    <t xml:space="preserve">   38.83</t>
  </si>
  <si>
    <t xml:space="preserve">   36.72</t>
  </si>
  <si>
    <t xml:space="preserve">   37.79</t>
  </si>
  <si>
    <t xml:space="preserve">   36.19</t>
  </si>
  <si>
    <t xml:space="preserve">   36.06</t>
  </si>
  <si>
    <t xml:space="preserve">   35.57</t>
  </si>
  <si>
    <t xml:space="preserve">   35.23</t>
  </si>
  <si>
    <t xml:space="preserve">   34.54</t>
  </si>
  <si>
    <t xml:space="preserve">   34.89</t>
  </si>
  <si>
    <t xml:space="preserve">   35.02</t>
  </si>
  <si>
    <t xml:space="preserve">   35.19</t>
  </si>
  <si>
    <t xml:space="preserve">   33.77</t>
  </si>
  <si>
    <t xml:space="preserve">   33.98</t>
  </si>
  <si>
    <t xml:space="preserve">   33.03</t>
  </si>
  <si>
    <t xml:space="preserve">   33.18</t>
  </si>
  <si>
    <t xml:space="preserve">   33.50</t>
  </si>
  <si>
    <t xml:space="preserve">   33.65</t>
  </si>
  <si>
    <t xml:space="preserve">   32.58</t>
  </si>
  <si>
    <t xml:space="preserve">   32.31</t>
  </si>
  <si>
    <t xml:space="preserve">   32.59</t>
  </si>
  <si>
    <t xml:space="preserve">   32.79</t>
  </si>
  <si>
    <t xml:space="preserve">   31.28</t>
  </si>
  <si>
    <t xml:space="preserve">   31.19</t>
  </si>
  <si>
    <t xml:space="preserve">   32.08</t>
  </si>
  <si>
    <t xml:space="preserve">   30.67</t>
  </si>
  <si>
    <t xml:space="preserve">   30.49</t>
  </si>
  <si>
    <t xml:space="preserve">   30.35</t>
  </si>
  <si>
    <t xml:space="preserve">   30.53</t>
  </si>
  <si>
    <t xml:space="preserve">   29.94</t>
  </si>
  <si>
    <t xml:space="preserve">   29.90</t>
  </si>
  <si>
    <t xml:space="preserve">   29.86</t>
  </si>
  <si>
    <t xml:space="preserve">   30.27</t>
  </si>
  <si>
    <t xml:space="preserve">   29.61</t>
  </si>
  <si>
    <t xml:space="preserve">   29.48</t>
  </si>
  <si>
    <t xml:space="preserve">   29.19</t>
  </si>
  <si>
    <t xml:space="preserve">   29.66</t>
  </si>
  <si>
    <t xml:space="preserve">   28.52</t>
  </si>
  <si>
    <t xml:space="preserve">   28.94</t>
  </si>
  <si>
    <t xml:space="preserve">   28.38</t>
  </si>
  <si>
    <t xml:space="preserve">   28.41</t>
  </si>
  <si>
    <t xml:space="preserve">   27.52</t>
  </si>
  <si>
    <t xml:space="preserve">   27.33</t>
  </si>
  <si>
    <t xml:space="preserve">   27.19</t>
  </si>
  <si>
    <t xml:space="preserve">   27.02</t>
  </si>
  <si>
    <t xml:space="preserve">   27.08</t>
  </si>
  <si>
    <t xml:space="preserve">   27.29</t>
  </si>
  <si>
    <t xml:space="preserve">   27.54</t>
  </si>
  <si>
    <t xml:space="preserve">   27.00</t>
  </si>
  <si>
    <t xml:space="preserve">   26.84</t>
  </si>
  <si>
    <t xml:space="preserve">   26.54</t>
  </si>
  <si>
    <t xml:space="preserve">   26.46</t>
  </si>
  <si>
    <t xml:space="preserve">   26.73</t>
  </si>
  <si>
    <t xml:space="preserve">   26.93</t>
  </si>
  <si>
    <t xml:space="preserve">   26.17</t>
  </si>
  <si>
    <t xml:space="preserve">   25.90</t>
  </si>
  <si>
    <t xml:space="preserve">   25.62</t>
  </si>
  <si>
    <t xml:space="preserve">   25.68</t>
  </si>
  <si>
    <t xml:space="preserve">   25.50</t>
  </si>
  <si>
    <t xml:space="preserve">   24.70</t>
  </si>
  <si>
    <t xml:space="preserve">   24.27</t>
  </si>
  <si>
    <t xml:space="preserve">   23.04</t>
  </si>
  <si>
    <t xml:space="preserve">   23.07</t>
  </si>
  <si>
    <t xml:space="preserve">   24.66</t>
  </si>
  <si>
    <t xml:space="preserve">   24.95</t>
  </si>
  <si>
    <t xml:space="preserve">   25.55</t>
  </si>
  <si>
    <t xml:space="preserve"> 4:25.38</t>
  </si>
  <si>
    <t xml:space="preserve"> 4:04.53</t>
  </si>
  <si>
    <t xml:space="preserve"> 4:06.00</t>
  </si>
  <si>
    <t xml:space="preserve"> 3:34.28</t>
  </si>
  <si>
    <t xml:space="preserve"> 3:30.00</t>
  </si>
  <si>
    <t xml:space="preserve"> 3:30.58</t>
  </si>
  <si>
    <t xml:space="preserve"> 3:42.58</t>
  </si>
  <si>
    <t xml:space="preserve"> 3:46.12</t>
  </si>
  <si>
    <t xml:space="preserve"> 3:52.21</t>
  </si>
  <si>
    <t xml:space="preserve"> 3:28.00</t>
  </si>
  <si>
    <t xml:space="preserve"> 3:23.43</t>
  </si>
  <si>
    <t xml:space="preserve"> 3:21.74</t>
  </si>
  <si>
    <t xml:space="preserve"> 3:17.55</t>
  </si>
  <si>
    <t xml:space="preserve"> 3:19.36</t>
  </si>
  <si>
    <t xml:space="preserve"> 3:23.00</t>
  </si>
  <si>
    <t xml:space="preserve"> 3:24.84</t>
  </si>
  <si>
    <t xml:space="preserve"> 3:28.25</t>
  </si>
  <si>
    <t xml:space="preserve"> 3:14.62</t>
  </si>
  <si>
    <t xml:space="preserve"> 3:13.92</t>
  </si>
  <si>
    <t xml:space="preserve"> 3:12.96</t>
  </si>
  <si>
    <t xml:space="preserve"> 3:08.74</t>
  </si>
  <si>
    <t xml:space="preserve"> 3:13.14</t>
  </si>
  <si>
    <t xml:space="preserve"> 3:14.60</t>
  </si>
  <si>
    <t xml:space="preserve"> 3:07.21</t>
  </si>
  <si>
    <t xml:space="preserve"> 3:07.12</t>
  </si>
  <si>
    <t xml:space="preserve"> 3:06.80</t>
  </si>
  <si>
    <t xml:space="preserve"> 2:59.94</t>
  </si>
  <si>
    <t xml:space="preserve"> 3:02.22</t>
  </si>
  <si>
    <t xml:space="preserve"> 3:07.19</t>
  </si>
  <si>
    <t xml:space="preserve"> 3:07.61</t>
  </si>
  <si>
    <t xml:space="preserve"> 2:58.12</t>
  </si>
  <si>
    <t xml:space="preserve"> 2:54.48</t>
  </si>
  <si>
    <t xml:space="preserve"> 2:53.60</t>
  </si>
  <si>
    <t xml:space="preserve"> 2:51.36</t>
  </si>
  <si>
    <t xml:space="preserve"> 2:51.91</t>
  </si>
  <si>
    <t xml:space="preserve"> 2:54.36</t>
  </si>
  <si>
    <t xml:space="preserve"> 2:56.33</t>
  </si>
  <si>
    <t xml:space="preserve"> 2:59.01</t>
  </si>
  <si>
    <t xml:space="preserve"> 2:50.98</t>
  </si>
  <si>
    <t xml:space="preserve"> 2:48.80</t>
  </si>
  <si>
    <t xml:space="preserve"> 2:48.37</t>
  </si>
  <si>
    <t xml:space="preserve"> 2:45.97</t>
  </si>
  <si>
    <t xml:space="preserve"> 2:47.15</t>
  </si>
  <si>
    <t xml:space="preserve"> 2:48.72</t>
  </si>
  <si>
    <t xml:space="preserve"> 2:49.59</t>
  </si>
  <si>
    <t xml:space="preserve"> 2:51.29</t>
  </si>
  <si>
    <t xml:space="preserve"> 2:40.13</t>
  </si>
  <si>
    <t xml:space="preserve"> 2:30.59</t>
  </si>
  <si>
    <t xml:space="preserve"> 2:33.29</t>
  </si>
  <si>
    <t xml:space="preserve"> 2:37.98</t>
  </si>
  <si>
    <t xml:space="preserve"> 2:38.06</t>
  </si>
  <si>
    <t xml:space="preserve"> 2:44.71</t>
  </si>
  <si>
    <t xml:space="preserve"> 2:30.18</t>
  </si>
  <si>
    <t xml:space="preserve"> 2:29.61</t>
  </si>
  <si>
    <t xml:space="preserve"> 2:25.66</t>
  </si>
  <si>
    <t xml:space="preserve"> 2:18.28</t>
  </si>
  <si>
    <t xml:space="preserve"> 2:25.50</t>
  </si>
  <si>
    <t xml:space="preserve"> 2:28.36</t>
  </si>
  <si>
    <t xml:space="preserve"> 2:30.07</t>
  </si>
  <si>
    <t xml:space="preserve"> 2:30.56</t>
  </si>
  <si>
    <t xml:space="preserve"> 4:13.00</t>
  </si>
  <si>
    <t xml:space="preserve"> 4:00.91</t>
  </si>
  <si>
    <t xml:space="preserve"> 4:02.77</t>
  </si>
  <si>
    <t xml:space="preserve"> 3:59.16</t>
  </si>
  <si>
    <t xml:space="preserve"> 3:56.78</t>
  </si>
  <si>
    <t xml:space="preserve"> 3:37.00</t>
  </si>
  <si>
    <t xml:space="preserve"> 3:31.03</t>
  </si>
  <si>
    <t xml:space="preserve"> 3:22.75</t>
  </si>
  <si>
    <t xml:space="preserve"> 3:23.53</t>
  </si>
  <si>
    <t xml:space="preserve"> 3:33.13</t>
  </si>
  <si>
    <t xml:space="preserve"> 3:38.42</t>
  </si>
  <si>
    <t xml:space="preserve"> 3:43.25</t>
  </si>
  <si>
    <t xml:space="preserve"> 3:20.54</t>
  </si>
  <si>
    <t xml:space="preserve"> 3:17.79</t>
  </si>
  <si>
    <t xml:space="preserve"> 3:16.97</t>
  </si>
  <si>
    <t xml:space="preserve"> 3:14.84</t>
  </si>
  <si>
    <t xml:space="preserve"> 3:16.13</t>
  </si>
  <si>
    <t xml:space="preserve"> 3:17.03</t>
  </si>
  <si>
    <t xml:space="preserve"> 3:20.00</t>
  </si>
  <si>
    <t xml:space="preserve"> 3:20.90</t>
  </si>
  <si>
    <t xml:space="preserve"> 3:13.94</t>
  </si>
  <si>
    <t xml:space="preserve"> 3:13.76</t>
  </si>
  <si>
    <t xml:space="preserve"> 3:11.75</t>
  </si>
  <si>
    <t xml:space="preserve"> 3:10.67</t>
  </si>
  <si>
    <t xml:space="preserve"> 3:10.77</t>
  </si>
  <si>
    <t xml:space="preserve"> 3:13.72</t>
  </si>
  <si>
    <t xml:space="preserve"> 3:13.82</t>
  </si>
  <si>
    <t xml:space="preserve"> 3:14.58</t>
  </si>
  <si>
    <t xml:space="preserve"> 3:10.30</t>
  </si>
  <si>
    <t xml:space="preserve"> 3:08.95</t>
  </si>
  <si>
    <t xml:space="preserve"> 3:06.55</t>
  </si>
  <si>
    <t xml:space="preserve"> 3:05.94</t>
  </si>
  <si>
    <t xml:space="preserve"> 3:06.00</t>
  </si>
  <si>
    <t xml:space="preserve"> 3:07.27</t>
  </si>
  <si>
    <t xml:space="preserve"> 3:09.42</t>
  </si>
  <si>
    <t xml:space="preserve"> 3:10.59</t>
  </si>
  <si>
    <t xml:space="preserve"> 3:05.00</t>
  </si>
  <si>
    <t xml:space="preserve"> 3:04.64</t>
  </si>
  <si>
    <t xml:space="preserve"> 3:04.12</t>
  </si>
  <si>
    <t xml:space="preserve"> 3:02.88</t>
  </si>
  <si>
    <t xml:space="preserve"> 3:03.21</t>
  </si>
  <si>
    <t xml:space="preserve"> 3:04.50</t>
  </si>
  <si>
    <t xml:space="preserve"> 3:04.72</t>
  </si>
  <si>
    <t xml:space="preserve"> 3:05.29</t>
  </si>
  <si>
    <t xml:space="preserve"> 3:02.41</t>
  </si>
  <si>
    <t xml:space="preserve"> 3:02.35</t>
  </si>
  <si>
    <t xml:space="preserve"> 2:58.11</t>
  </si>
  <si>
    <t xml:space="preserve"> 2:57.00</t>
  </si>
  <si>
    <t xml:space="preserve"> 2:57.18</t>
  </si>
  <si>
    <t xml:space="preserve"> 3:02.38</t>
  </si>
  <si>
    <t xml:space="preserve"> 3:02.45</t>
  </si>
  <si>
    <t xml:space="preserve"> 2:54.67</t>
  </si>
  <si>
    <t xml:space="preserve"> 2:54.56</t>
  </si>
  <si>
    <t xml:space="preserve"> 2:47.78</t>
  </si>
  <si>
    <t xml:space="preserve"> 2:51.48</t>
  </si>
  <si>
    <t xml:space="preserve"> 2:54.17</t>
  </si>
  <si>
    <t xml:space="preserve"> 2:54.63</t>
  </si>
  <si>
    <t xml:space="preserve"> 2:55.21</t>
  </si>
  <si>
    <t xml:space="preserve"> 2:45.05</t>
  </si>
  <si>
    <t xml:space="preserve"> 2:43.51</t>
  </si>
  <si>
    <t xml:space="preserve"> 2:42.00</t>
  </si>
  <si>
    <t xml:space="preserve"> 2:36.20</t>
  </si>
  <si>
    <t xml:space="preserve"> 2:37.73</t>
  </si>
  <si>
    <t xml:space="preserve"> 2:42.60</t>
  </si>
  <si>
    <t xml:space="preserve"> 2:43.95</t>
  </si>
  <si>
    <t xml:space="preserve"> 2:45.93</t>
  </si>
  <si>
    <t xml:space="preserve"> 2:32.98</t>
  </si>
  <si>
    <t xml:space="preserve"> 2:31.94</t>
  </si>
  <si>
    <t xml:space="preserve"> 2:30.84</t>
  </si>
  <si>
    <t xml:space="preserve"> 2:31.66</t>
  </si>
  <si>
    <t xml:space="preserve"> 2:32.40</t>
  </si>
  <si>
    <t xml:space="preserve"> 2:33.88</t>
  </si>
  <si>
    <t xml:space="preserve"> 2:35.58</t>
  </si>
  <si>
    <t xml:space="preserve"> 2:27.86</t>
  </si>
  <si>
    <t xml:space="preserve"> 2:18.18</t>
  </si>
  <si>
    <t xml:space="preserve"> 2:23.59</t>
  </si>
  <si>
    <t xml:space="preserve"> 2:27.99</t>
  </si>
  <si>
    <t xml:space="preserve"> 2:16.60</t>
  </si>
  <si>
    <t xml:space="preserve"> 2:10.51</t>
  </si>
  <si>
    <t xml:space="preserve"> 2:14.99</t>
  </si>
  <si>
    <t xml:space="preserve"> 2:17.03</t>
  </si>
  <si>
    <t xml:space="preserve"> 2:17.42</t>
  </si>
  <si>
    <t xml:space="preserve"> 1:34.37</t>
  </si>
  <si>
    <t xml:space="preserve"> 1:31.50</t>
  </si>
  <si>
    <t xml:space="preserve"> 1:31.53</t>
  </si>
  <si>
    <t xml:space="preserve"> 1:27.77</t>
  </si>
  <si>
    <t xml:space="preserve"> 1:25.00</t>
  </si>
  <si>
    <t xml:space="preserve"> 1:23.00</t>
  </si>
  <si>
    <t xml:space="preserve"> 1:23.78</t>
  </si>
  <si>
    <t xml:space="preserve"> 1:27.30</t>
  </si>
  <si>
    <t xml:space="preserve"> 1:29.61</t>
  </si>
  <si>
    <t xml:space="preserve"> 1:20.16</t>
  </si>
  <si>
    <t xml:space="preserve"> 1:18.29</t>
  </si>
  <si>
    <t xml:space="preserve"> 1:17.91</t>
  </si>
  <si>
    <t xml:space="preserve"> 1:18.17</t>
  </si>
  <si>
    <t xml:space="preserve"> 1:20.08</t>
  </si>
  <si>
    <t xml:space="preserve"> 1:20.85</t>
  </si>
  <si>
    <t xml:space="preserve"> 1:17.25</t>
  </si>
  <si>
    <t xml:space="preserve"> 1:16.48</t>
  </si>
  <si>
    <t xml:space="preserve"> 1:16.15</t>
  </si>
  <si>
    <t xml:space="preserve"> 1:15.42</t>
  </si>
  <si>
    <t xml:space="preserve"> 1:16.00</t>
  </si>
  <si>
    <t xml:space="preserve"> 1:16.25</t>
  </si>
  <si>
    <t xml:space="preserve"> 1:16.82</t>
  </si>
  <si>
    <t xml:space="preserve"> 1:17.56</t>
  </si>
  <si>
    <t xml:space="preserve"> 1:14.43</t>
  </si>
  <si>
    <t xml:space="preserve"> 1:14.22</t>
  </si>
  <si>
    <t xml:space="preserve"> 1:12.95</t>
  </si>
  <si>
    <t xml:space="preserve"> 1:11.71</t>
  </si>
  <si>
    <t xml:space="preserve"> 1:12.14</t>
  </si>
  <si>
    <t xml:space="preserve"> 1:13.00</t>
  </si>
  <si>
    <t xml:space="preserve"> 1:14.36</t>
  </si>
  <si>
    <t xml:space="preserve"> 1:14.83</t>
  </si>
  <si>
    <t xml:space="preserve"> 1:09.99</t>
  </si>
  <si>
    <t xml:space="preserve"> 1:10.55</t>
  </si>
  <si>
    <t xml:space="preserve"> 1:08.14</t>
  </si>
  <si>
    <t xml:space="preserve"> 1:07.89</t>
  </si>
  <si>
    <t xml:space="preserve"> 1:06.34</t>
  </si>
  <si>
    <t xml:space="preserve"> 1:05.68</t>
  </si>
  <si>
    <t xml:space="preserve"> 1:06.08</t>
  </si>
  <si>
    <t xml:space="preserve"> 1:06.71</t>
  </si>
  <si>
    <t xml:space="preserve"> 1:07.97</t>
  </si>
  <si>
    <t xml:space="preserve"> 1:08.22</t>
  </si>
  <si>
    <t xml:space="preserve"> 1:04.99</t>
  </si>
  <si>
    <t xml:space="preserve"> 1:03.76</t>
  </si>
  <si>
    <t xml:space="preserve"> 1:05.03</t>
  </si>
  <si>
    <t xml:space="preserve"> 1:05.33</t>
  </si>
  <si>
    <t xml:space="preserve"> 1:00.32</t>
  </si>
  <si>
    <t xml:space="preserve">   59.07</t>
  </si>
  <si>
    <t xml:space="preserve"> 1:00.20</t>
  </si>
  <si>
    <t xml:space="preserve"> 1:01.95</t>
  </si>
  <si>
    <t xml:space="preserve"> 1:02.32</t>
  </si>
  <si>
    <t xml:space="preserve"> 1:03.60</t>
  </si>
  <si>
    <t xml:space="preserve"> 1:20.27</t>
  </si>
  <si>
    <t xml:space="preserve"> 1:20.24</t>
  </si>
  <si>
    <t xml:space="preserve"> 1:30.29</t>
  </si>
  <si>
    <t xml:space="preserve"> 1:17.00</t>
  </si>
  <si>
    <t xml:space="preserve"> 1:14.75</t>
  </si>
  <si>
    <t xml:space="preserve"> 1:13.83</t>
  </si>
  <si>
    <t xml:space="preserve"> 1:15.81</t>
  </si>
  <si>
    <t xml:space="preserve"> 1:11.62</t>
  </si>
  <si>
    <t xml:space="preserve"> 1:11.22</t>
  </si>
  <si>
    <t xml:space="preserve"> 1:11.00</t>
  </si>
  <si>
    <t xml:space="preserve"> 1:10.81</t>
  </si>
  <si>
    <t xml:space="preserve"> 1:10.84</t>
  </si>
  <si>
    <t xml:space="preserve"> 1:11.21</t>
  </si>
  <si>
    <t xml:space="preserve"> 1:11.31</t>
  </si>
  <si>
    <t xml:space="preserve"> 1:10.35</t>
  </si>
  <si>
    <t xml:space="preserve"> 1:08.99</t>
  </si>
  <si>
    <t xml:space="preserve"> 1:08.36</t>
  </si>
  <si>
    <t xml:space="preserve"> 1:07.43</t>
  </si>
  <si>
    <t xml:space="preserve"> 1:07.58</t>
  </si>
  <si>
    <t xml:space="preserve"> 1:08.51</t>
  </si>
  <si>
    <t xml:space="preserve"> 1:09.39</t>
  </si>
  <si>
    <t xml:space="preserve"> 1:06.63</t>
  </si>
  <si>
    <t xml:space="preserve"> 1:06.51</t>
  </si>
  <si>
    <t xml:space="preserve"> 1:05.07</t>
  </si>
  <si>
    <t xml:space="preserve"> 1:05.09</t>
  </si>
  <si>
    <t xml:space="preserve"> 1:06.13</t>
  </si>
  <si>
    <t xml:space="preserve"> 1:06.60</t>
  </si>
  <si>
    <t xml:space="preserve"> 1:06.98</t>
  </si>
  <si>
    <t xml:space="preserve"> 1:04.69</t>
  </si>
  <si>
    <t xml:space="preserve"> 1:04.40</t>
  </si>
  <si>
    <t xml:space="preserve"> 1:04.02</t>
  </si>
  <si>
    <t xml:space="preserve"> 1:04.52</t>
  </si>
  <si>
    <t xml:space="preserve"> 1:01.72</t>
  </si>
  <si>
    <t xml:space="preserve"> 1:02.43</t>
  </si>
  <si>
    <t xml:space="preserve"> 1:01.37</t>
  </si>
  <si>
    <t xml:space="preserve"> 1:00.90</t>
  </si>
  <si>
    <t xml:space="preserve"> 1:00.18</t>
  </si>
  <si>
    <t xml:space="preserve"> 1:01.08</t>
  </si>
  <si>
    <t xml:space="preserve"> 1:01.40</t>
  </si>
  <si>
    <t xml:space="preserve">   59.17</t>
  </si>
  <si>
    <t xml:space="preserve">   58.22</t>
  </si>
  <si>
    <t xml:space="preserve">   58.31</t>
  </si>
  <si>
    <t xml:space="preserve">   59.87</t>
  </si>
  <si>
    <t xml:space="preserve">   57.29</t>
  </si>
  <si>
    <t xml:space="preserve">   56.75</t>
  </si>
  <si>
    <t xml:space="preserve">   56.50</t>
  </si>
  <si>
    <t xml:space="preserve">   54.50</t>
  </si>
  <si>
    <t xml:space="preserve">   51.70</t>
  </si>
  <si>
    <t xml:space="preserve">   50.60</t>
  </si>
  <si>
    <t xml:space="preserve">   51.61</t>
  </si>
  <si>
    <t xml:space="preserve">   53.74</t>
  </si>
  <si>
    <t xml:space="preserve">   54.58</t>
  </si>
  <si>
    <t xml:space="preserve">   55.50</t>
  </si>
  <si>
    <t xml:space="preserve"> 1:26.15</t>
  </si>
  <si>
    <t xml:space="preserve"> 1:24.47</t>
  </si>
  <si>
    <t xml:space="preserve"> 1:20.66</t>
  </si>
  <si>
    <t xml:space="preserve"> 1:18.95</t>
  </si>
  <si>
    <t xml:space="preserve"> 1:22.59</t>
  </si>
  <si>
    <t xml:space="preserve"> 1:24.90</t>
  </si>
  <si>
    <t xml:space="preserve"> 1:25.44</t>
  </si>
  <si>
    <t xml:space="preserve"> 1:16.38</t>
  </si>
  <si>
    <t xml:space="preserve"> 1:15.30</t>
  </si>
  <si>
    <t xml:space="preserve"> 1:12.36</t>
  </si>
  <si>
    <t xml:space="preserve"> 1:12.93</t>
  </si>
  <si>
    <t xml:space="preserve"> 1:15.53</t>
  </si>
  <si>
    <t xml:space="preserve"> 1:10.48</t>
  </si>
  <si>
    <t xml:space="preserve"> 1:07.54</t>
  </si>
  <si>
    <t xml:space="preserve"> 1:06.47</t>
  </si>
  <si>
    <t xml:space="preserve"> 1:07.94</t>
  </si>
  <si>
    <t xml:space="preserve"> 1:10.37</t>
  </si>
  <si>
    <t xml:space="preserve"> 1:19.15</t>
  </si>
  <si>
    <t xml:space="preserve"> 1:21.17</t>
  </si>
  <si>
    <t xml:space="preserve"> 1:30.19</t>
  </si>
  <si>
    <t xml:space="preserve"> 1:15.09</t>
  </si>
  <si>
    <t xml:space="preserve"> 1:14.47</t>
  </si>
  <si>
    <t xml:space="preserve"> 1:10.07</t>
  </si>
  <si>
    <t xml:space="preserve"> 1:10.67</t>
  </si>
  <si>
    <t xml:space="preserve"> 1:16.35</t>
  </si>
  <si>
    <t xml:space="preserve"> 1:02.75</t>
  </si>
  <si>
    <t xml:space="preserve">   59.75</t>
  </si>
  <si>
    <t xml:space="preserve">   57.19</t>
  </si>
  <si>
    <t xml:space="preserve">   58.07</t>
  </si>
  <si>
    <t xml:space="preserve">   59.59</t>
  </si>
  <si>
    <t xml:space="preserve"> 1:04.59</t>
  </si>
  <si>
    <t xml:space="preserve"> 2:05.98</t>
  </si>
  <si>
    <t xml:space="preserve"> 1:48.49</t>
  </si>
  <si>
    <t xml:space="preserve"> 1:46.39</t>
  </si>
  <si>
    <t xml:space="preserve"> 1:44.55</t>
  </si>
  <si>
    <t xml:space="preserve"> 1:45.37</t>
  </si>
  <si>
    <t xml:space="preserve"> 1:53.02</t>
  </si>
  <si>
    <t xml:space="preserve"> 1:43.41</t>
  </si>
  <si>
    <t xml:space="preserve"> 1:38.44</t>
  </si>
  <si>
    <t xml:space="preserve"> 1:37.09</t>
  </si>
  <si>
    <t xml:space="preserve"> 1:38.00</t>
  </si>
  <si>
    <t xml:space="preserve"> 1:39.08</t>
  </si>
  <si>
    <t xml:space="preserve"> 1:44.48</t>
  </si>
  <si>
    <t xml:space="preserve"> 1:34.09</t>
  </si>
  <si>
    <t xml:space="preserve"> 1:31.14</t>
  </si>
  <si>
    <t xml:space="preserve"> 1:28.75</t>
  </si>
  <si>
    <t xml:space="preserve"> 1:31.16</t>
  </si>
  <si>
    <t xml:space="preserve"> 1:34.94</t>
  </si>
  <si>
    <t xml:space="preserve"> 1:36.96</t>
  </si>
  <si>
    <t xml:space="preserve"> 1:26.34</t>
  </si>
  <si>
    <t xml:space="preserve"> 1:22.27</t>
  </si>
  <si>
    <t xml:space="preserve"> 1:20.20</t>
  </si>
  <si>
    <t xml:space="preserve"> 1:19.42</t>
  </si>
  <si>
    <t xml:space="preserve"> 1:20.17</t>
  </si>
  <si>
    <t xml:space="preserve"> 1:20.64</t>
  </si>
  <si>
    <t xml:space="preserve"> 1:24.07</t>
  </si>
  <si>
    <t xml:space="preserve"> 1:26.95</t>
  </si>
  <si>
    <t xml:space="preserve"> 1:18.80</t>
  </si>
  <si>
    <t xml:space="preserve"> 1:18.11</t>
  </si>
  <si>
    <t xml:space="preserve"> 1:14.97</t>
  </si>
  <si>
    <t xml:space="preserve"> 1:12.37</t>
  </si>
  <si>
    <t xml:space="preserve"> 1:14.29</t>
  </si>
  <si>
    <t xml:space="preserve"> 1:17.57</t>
  </si>
  <si>
    <t xml:space="preserve"> 1:18.41</t>
  </si>
  <si>
    <t xml:space="preserve"> 1:45.88</t>
  </si>
  <si>
    <t xml:space="preserve"> 1:46.12</t>
  </si>
  <si>
    <t xml:space="preserve"> 1:43.60</t>
  </si>
  <si>
    <t xml:space="preserve"> 1:33.57</t>
  </si>
  <si>
    <t xml:space="preserve"> 1:34.15</t>
  </si>
  <si>
    <t xml:space="preserve"> 1:41.14</t>
  </si>
  <si>
    <t xml:space="preserve"> 1:44.96</t>
  </si>
  <si>
    <t xml:space="preserve"> 1:25.11</t>
  </si>
  <si>
    <t xml:space="preserve"> 1:24.61</t>
  </si>
  <si>
    <t xml:space="preserve"> 1:23.17</t>
  </si>
  <si>
    <t xml:space="preserve"> 1:24.04</t>
  </si>
  <si>
    <t xml:space="preserve"> 1:30.35</t>
  </si>
  <si>
    <t xml:space="preserve"> 1:22.54</t>
  </si>
  <si>
    <t xml:space="preserve"> 1:21.95</t>
  </si>
  <si>
    <t xml:space="preserve"> 1:18.73</t>
  </si>
  <si>
    <t xml:space="preserve"> 1:17.67</t>
  </si>
  <si>
    <t xml:space="preserve"> 1:18.66</t>
  </si>
  <si>
    <t xml:space="preserve"> 1:19.54</t>
  </si>
  <si>
    <t xml:space="preserve"> 1:22.25</t>
  </si>
  <si>
    <t xml:space="preserve"> 1:22.86</t>
  </si>
  <si>
    <t xml:space="preserve"> 1:16.43</t>
  </si>
  <si>
    <t xml:space="preserve"> 1:13.92</t>
  </si>
  <si>
    <t xml:space="preserve"> 1:13.73</t>
  </si>
  <si>
    <t xml:space="preserve"> 1:11.92</t>
  </si>
  <si>
    <t xml:space="preserve"> 1:11.74</t>
  </si>
  <si>
    <t xml:space="preserve"> 1:07.88</t>
  </si>
  <si>
    <t xml:space="preserve"> 1:10.03</t>
  </si>
  <si>
    <t xml:space="preserve"> 1:11.82</t>
  </si>
  <si>
    <t xml:space="preserve"> 1:07.05</t>
  </si>
  <si>
    <t xml:space="preserve"> 1:05.93</t>
  </si>
  <si>
    <t xml:space="preserve"> 1:05.54</t>
  </si>
  <si>
    <t xml:space="preserve"> 1:03.82</t>
  </si>
  <si>
    <t xml:space="preserve"> 1:04.39</t>
  </si>
  <si>
    <t xml:space="preserve"> 1:07.55</t>
  </si>
  <si>
    <t xml:space="preserve"> 1:26.41</t>
  </si>
  <si>
    <t xml:space="preserve"> 1:22.69</t>
  </si>
  <si>
    <t xml:space="preserve"> 1:21.29</t>
  </si>
  <si>
    <t xml:space="preserve"> 1:22.39</t>
  </si>
  <si>
    <t xml:space="preserve"> 1:28.02</t>
  </si>
  <si>
    <t xml:space="preserve"> 1:17.42</t>
  </si>
  <si>
    <t xml:space="preserve"> 1:17.06</t>
  </si>
  <si>
    <t xml:space="preserve"> 1:16.22</t>
  </si>
  <si>
    <t xml:space="preserve"> 1:15.98</t>
  </si>
  <si>
    <t xml:space="preserve"> 1:16.20</t>
  </si>
  <si>
    <t xml:space="preserve"> 1:16.95</t>
  </si>
  <si>
    <t xml:space="preserve"> 1:17.37</t>
  </si>
  <si>
    <t xml:space="preserve"> 1:11.13</t>
  </si>
  <si>
    <t xml:space="preserve"> 1:08.15</t>
  </si>
  <si>
    <t xml:space="preserve"> 1:07.59</t>
  </si>
  <si>
    <t xml:space="preserve"> 1:05.87</t>
  </si>
  <si>
    <t xml:space="preserve"> 1:05.99</t>
  </si>
  <si>
    <t xml:space="preserve"> 1:07.70</t>
  </si>
  <si>
    <t xml:space="preserve"> 1:37.83</t>
  </si>
  <si>
    <t xml:space="preserve"> 1:19.89</t>
  </si>
  <si>
    <t xml:space="preserve"> 1:29.03</t>
  </si>
  <si>
    <t xml:space="preserve"> 1:13.18</t>
  </si>
  <si>
    <t xml:space="preserve"> 1:08.18</t>
  </si>
  <si>
    <t xml:space="preserve"> 1:12.32</t>
  </si>
  <si>
    <t xml:space="preserve"> 1:15.07</t>
  </si>
  <si>
    <t xml:space="preserve">   58.92</t>
  </si>
  <si>
    <t xml:space="preserve">   55.47</t>
  </si>
  <si>
    <t xml:space="preserve">   56.77</t>
  </si>
  <si>
    <t xml:space="preserve">   59.58</t>
  </si>
  <si>
    <t xml:space="preserve"> 1:01.01</t>
  </si>
  <si>
    <t xml:space="preserve"> 6:07.18</t>
  </si>
  <si>
    <t xml:space="preserve"> 4:52.42</t>
  </si>
  <si>
    <t xml:space="preserve"> 5:01.30</t>
  </si>
  <si>
    <t xml:space="preserve"> 4:49.02</t>
  </si>
  <si>
    <t xml:space="preserve"> 4:48.34</t>
  </si>
  <si>
    <t xml:space="preserve"> 4:27.75</t>
  </si>
  <si>
    <t xml:space="preserve"> 4:46.75</t>
  </si>
  <si>
    <t xml:space="preserve"> 4:48.57</t>
  </si>
  <si>
    <t xml:space="preserve"> 4:51.80</t>
  </si>
  <si>
    <t xml:space="preserve"> 5:07.13</t>
  </si>
  <si>
    <t xml:space="preserve"> 4:55.00</t>
  </si>
  <si>
    <t xml:space="preserve"> 4:51.31</t>
  </si>
  <si>
    <t xml:space="preserve"> 5:16.71</t>
  </si>
  <si>
    <t xml:space="preserve"> 4:34.42</t>
  </si>
  <si>
    <t xml:space="preserve"> 4:26.22</t>
  </si>
  <si>
    <t xml:space="preserve"> 4:21.90</t>
  </si>
  <si>
    <t xml:space="preserve"> 4:13.36</t>
  </si>
  <si>
    <t xml:space="preserve"> 4:18.78</t>
  </si>
  <si>
    <t xml:space="preserve"> 4:23.14</t>
  </si>
  <si>
    <t xml:space="preserve"> 4:32.83</t>
  </si>
  <si>
    <t xml:space="preserve"> 4:44.00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</si>
</sst>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20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sz val="14"/>
      <color theme="0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sz val="11"/>
      <color theme="0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69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37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37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46" xfId="0" applyFont="1" applyFill="1" applyBorder="1">
      <alignment vertical="center"/>
    </xf>
    <xf numFmtId="0" fontId="1" fillId="2" borderId="46" xfId="0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left" vertical="center"/>
    </xf>
    <xf numFmtId="0" fontId="1" fillId="2" borderId="45" xfId="0" applyFont="1" applyFill="1" applyBorder="1">
      <alignment vertical="center"/>
    </xf>
    <xf numFmtId="0" fontId="1" fillId="2" borderId="45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5" fillId="0" borderId="0" xfId="0" applyFont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16" fillId="0" borderId="0" xfId="0" applyFont="1" applyAlignment="1">
      <alignment horizontal="left" vertical="center"/>
    </xf>
    <xf numFmtId="0" fontId="17" fillId="4" borderId="0" xfId="0" applyFont="1" applyFill="1">
      <alignment vertical="center"/>
    </xf>
    <xf numFmtId="0" fontId="17" fillId="4" borderId="51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18" fillId="4" borderId="0" xfId="0" applyFont="1" applyFill="1" applyAlignment="1">
      <alignment horizontal="left" vertical="center" shrinkToFit="1"/>
    </xf>
    <xf numFmtId="0" fontId="18" fillId="4" borderId="51" xfId="0" applyFont="1" applyFill="1" applyBorder="1" applyAlignment="1">
      <alignment horizontal="left" vertical="center" shrinkToFit="1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 shrinkToFit="1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19" fillId="0" borderId="55" xfId="1" applyFont="1" applyBorder="1" applyAlignment="1">
      <alignment horizontal="center" vertical="center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19" fillId="5" borderId="55" xfId="1" applyFont="1" applyFill="1" applyBorder="1" applyAlignment="1" applyProtection="1">
      <alignment horizontal="center" vertical="center"/>
      <protection locked="0"/>
    </xf>
    <xf numFmtId="0" fontId="19" fillId="5" borderId="56" xfId="1" applyFont="1" applyFill="1" applyBorder="1" applyAlignment="1" applyProtection="1">
      <alignment horizontal="center" vertical="center"/>
      <protection locked="0"/>
    </xf>
    <xf numFmtId="0" fontId="19" fillId="5" borderId="57" xfId="1" applyFont="1" applyFill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25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/>
    </xf>
    <xf numFmtId="0" fontId="9" fillId="0" borderId="33" xfId="1" applyFont="1" applyBorder="1" applyAlignment="1">
      <alignment horizontal="center" vertical="center"/>
    </xf>
    <xf numFmtId="0" fontId="9" fillId="0" borderId="34" xfId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0" fontId="9" fillId="5" borderId="36" xfId="1" applyFont="1" applyFill="1" applyBorder="1" applyAlignment="1" applyProtection="1">
      <alignment horizontal="center" vertical="center" shrinkToFit="1"/>
      <protection locked="0"/>
    </xf>
    <xf numFmtId="0" fontId="9" fillId="5" borderId="34" xfId="1" applyFont="1" applyFill="1" applyBorder="1" applyAlignment="1" applyProtection="1">
      <alignment horizontal="center" vertical="center" shrinkToFit="1"/>
      <protection locked="0"/>
    </xf>
    <xf numFmtId="0" fontId="13" fillId="0" borderId="34" xfId="1" applyFont="1" applyBorder="1" applyAlignment="1">
      <alignment horizontal="center" vertical="center" shrinkToFit="1"/>
    </xf>
    <xf numFmtId="0" fontId="9" fillId="0" borderId="34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38" xfId="1" applyFont="1" applyFill="1" applyBorder="1" applyAlignment="1" applyProtection="1">
      <alignment horizontal="center" vertical="center" shrinkToFit="1"/>
      <protection locked="0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0" borderId="40" xfId="1" applyFont="1" applyBorder="1" applyAlignment="1">
      <alignment horizontal="center" vertical="center" shrinkToFit="1"/>
    </xf>
    <xf numFmtId="0" fontId="9" fillId="0" borderId="41" xfId="1" applyFont="1" applyBorder="1" applyAlignment="1">
      <alignment horizontal="center" vertical="center" shrinkToFit="1"/>
    </xf>
    <xf numFmtId="0" fontId="9" fillId="0" borderId="42" xfId="1" applyFont="1" applyBorder="1" applyAlignment="1">
      <alignment horizontal="center" vertical="center" shrinkToFit="1"/>
    </xf>
    <xf numFmtId="0" fontId="9" fillId="0" borderId="43" xfId="1" applyFont="1" applyBorder="1" applyAlignment="1">
      <alignment horizontal="center" vertical="center" shrinkToFit="1"/>
    </xf>
    <xf numFmtId="0" fontId="9" fillId="0" borderId="40" xfId="1" applyFont="1" applyBorder="1" applyAlignment="1">
      <alignment horizontal="left" vertical="center"/>
    </xf>
    <xf numFmtId="0" fontId="9" fillId="0" borderId="41" xfId="1" applyFont="1" applyBorder="1" applyAlignment="1">
      <alignment horizontal="left" vertical="center"/>
    </xf>
    <xf numFmtId="0" fontId="9" fillId="0" borderId="44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14" fillId="0" borderId="3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33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center" vertical="center" wrapText="1"/>
    </xf>
    <xf numFmtId="0" fontId="9" fillId="0" borderId="36" xfId="1" applyFont="1" applyBorder="1" applyAlignment="1" applyProtection="1">
      <alignment horizontal="center" vertical="center" wrapText="1"/>
      <protection locked="0"/>
    </xf>
    <xf numFmtId="0" fontId="9" fillId="0" borderId="34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78" formatCode="[$-F400]h:mm:ss\ AM/PM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606978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13</xdr:row>
      <xdr:rowOff>38100</xdr:rowOff>
    </xdr:from>
    <xdr:to>
      <xdr:col>17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504676</xdr:colOff>
      <xdr:row>73</xdr:row>
      <xdr:rowOff>57000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DB6D06-EAF5-BF3F-E7EC-FD7FAD7D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11487150"/>
          <a:ext cx="1190476" cy="1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11" tableType="queryTable" totalsRowShown="0">
  <autoFilter ref="A1:M11" xr:uid="{ECF8CE33-96DF-4B93-B041-F4C4B5D36ED6}"/>
  <tableColumns count="13">
    <tableColumn id="14" xr3:uid="{7964566C-5C00-4767-991C-424BF02EA737}" uniqueName="14" name="大会番号" queryTableFieldId="1" dataDxfId="19"/>
    <tableColumn id="2" xr3:uid="{7E04CA14-695F-476E-A8C7-CC8020B78038}" uniqueName="2" name="クラス番号" queryTableFieldId="2" dataDxfId="18"/>
    <tableColumn id="3" xr3:uid="{5BBCDAB9-860B-420B-AD66-A3933A50EA4D}" uniqueName="3" name="クラス名称" queryTableFieldId="3" dataDxfId="17"/>
    <tableColumn id="4" xr3:uid="{FD31513D-7E6A-4093-A1C3-CB4B1DEA9184}" uniqueName="4" name="クラス名称カナ" queryTableFieldId="4" dataDxfId="16"/>
    <tableColumn id="5" xr3:uid="{AF1BBAF0-BE42-48F7-94CA-8C3273AA509F}" uniqueName="5" name="クラス名称英字" queryTableFieldId="5" dataDxfId="15"/>
    <tableColumn id="6" xr3:uid="{08422D60-754D-42CE-BC33-4707EA141295}" uniqueName="6" name="始生年月日" queryTableFieldId="6" dataDxfId="14"/>
    <tableColumn id="7" xr3:uid="{5357FBA6-D16A-4316-90D6-0490377FB335}" uniqueName="7" name="終生年月日" queryTableFieldId="7" dataDxfId="13"/>
    <tableColumn id="8" xr3:uid="{A5671260-EB48-4D79-BDDA-796121A02534}" uniqueName="8" name="始学校" queryTableFieldId="8" dataDxfId="12"/>
    <tableColumn id="9" xr3:uid="{BD5265CB-14A5-4EEF-9415-9CB328770FC6}" uniqueName="9" name="始学年" queryTableFieldId="9" dataDxfId="11"/>
    <tableColumn id="10" xr3:uid="{E037937C-29B1-4A2B-9F3D-CB3BC01583C9}" uniqueName="10" name="終学校" queryTableFieldId="10" dataDxfId="10"/>
    <tableColumn id="11" xr3:uid="{D80B7DAA-82D4-4346-95A4-3F9EE78598C8}" uniqueName="11" name="終学年" queryTableFieldId="11" dataDxfId="9"/>
    <tableColumn id="12" xr3:uid="{CC6650B9-061D-4F8C-892F-42CD58250D6F}" uniqueName="12" name="始年齢" queryTableFieldId="12" dataDxfId="8"/>
    <tableColumn id="13" xr3:uid="{4FD17BEB-7742-4CE2-B6CE-91426AAA68F7}" uniqueName="13" name="終年齢" queryTableFieldId="1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6"/>
    <tableColumn id="11" xr3:uid="{05E0DE43-0210-4B40-89F0-46E8B5704FE2}" uniqueName="11" name="終期間" queryTableFieldId="11" dataDxfId="5"/>
    <tableColumn id="12" xr3:uid="{2A085B8F-B3F6-4225-819C-5A81B4B9EB1F}" uniqueName="12" name="備考" queryTableFieldId="12" dataDxfId="155"/>
    <tableColumn id="13" xr3:uid="{FBBB53B6-CE0C-4E46-9906-2EB4F6BFE55A}" uniqueName="13" name="プール" queryTableFieldId="13" dataDxfId="154"/>
    <tableColumn id="14" xr3:uid="{E3666902-77E0-451A-8442-2B8657F99DB4}" uniqueName="14" name="タッチ板" queryTableFieldId="14" dataDxfId="153"/>
    <tableColumn id="15" xr3:uid="{14F6C668-34FC-4B8C-9B15-8309D374952E}" uniqueName="15" name="使用水路予選" queryTableFieldId="15" dataDxfId="152"/>
    <tableColumn id="16" xr3:uid="{98A58B0C-CB14-49C0-BB5A-2DA1E1ACB74B}" uniqueName="16" name="使用水路準決勝" queryTableFieldId="16" dataDxfId="151"/>
    <tableColumn id="17" xr3:uid="{7BBAC801-D776-47C0-85D2-3EC48B533E4C}" uniqueName="17" name="使用水路タイム決勝" queryTableFieldId="17" dataDxfId="150"/>
    <tableColumn id="18" xr3:uid="{654A84A8-F6B5-4A51-BE3B-D3B5BD1CFCA5}" uniqueName="18" name="使用水路決勝" queryTableFieldId="18" dataDxfId="149"/>
    <tableColumn id="19" xr3:uid="{2B6416D5-5DB0-4068-B2BD-9227F3443D89}" uniqueName="19" name="組内最少人数" queryTableFieldId="19" dataDxfId="148"/>
    <tableColumn id="20" xr3:uid="{ED0045D7-D5E8-441B-BEBB-6E66E06CED51}" uniqueName="20" name="選手使用所属" queryTableFieldId="20" dataDxfId="147"/>
    <tableColumn id="21" xr3:uid="{FAEF3311-76CB-41FE-95E6-30CA4F97C892}" uniqueName="21" name="選手エントリーチェック" queryTableFieldId="21" dataDxfId="146"/>
    <tableColumn id="22" xr3:uid="{8CFAAF3D-830A-4BEB-90C7-358CCA57BDE9}" uniqueName="22" name="大会名印刷" queryTableFieldId="22" dataDxfId="145"/>
    <tableColumn id="23" xr3:uid="{87B80C8E-1642-4853-82DB-77697E4503F8}" uniqueName="23" name="備考欄" queryTableFieldId="23" dataDxfId="144"/>
    <tableColumn id="24" xr3:uid="{4DA2A61D-4566-4D88-A4B7-FB79433A1A2E}" uniqueName="24" name="プールコンディション" queryTableFieldId="24" dataDxfId="143"/>
    <tableColumn id="25" xr3:uid="{D0618987-C4C9-4CC2-A689-F1A99FB11C97}" uniqueName="25" name="新記録上段" queryTableFieldId="25" dataDxfId="142"/>
    <tableColumn id="26" xr3:uid="{26D74DF4-8CE9-4047-8297-673841FBF6E9}" uniqueName="26" name="新記録中段" queryTableFieldId="26" dataDxfId="141"/>
    <tableColumn id="27" xr3:uid="{FD8D3908-9C66-44B5-AE96-DA69C4744F20}" uniqueName="27" name="新記録下段" queryTableFieldId="27" dataDxfId="140"/>
    <tableColumn id="28" xr3:uid="{96CE7633-3C83-41BF-993D-6748EF3D8F25}" uniqueName="28" name="団体名" queryTableFieldId="28" dataDxfId="139"/>
    <tableColumn id="29" xr3:uid="{75755210-BB07-494B-8E54-790C5D1C657B}" uniqueName="29" name="学校" queryTableFieldId="29" dataDxfId="138"/>
    <tableColumn id="30" xr3:uid="{01A67E38-32BD-489A-A321-C66003107E1A}" uniqueName="30" name="ラップ" queryTableFieldId="30" dataDxfId="137"/>
    <tableColumn id="31" xr3:uid="{C4315165-8ABE-4024-B2F4-4C522615F292}" uniqueName="31" name="印刷用競技番号" queryTableFieldId="31" dataDxfId="136"/>
    <tableColumn id="32" xr3:uid="{EE408CFA-5B6C-4A87-A5CB-669DEF215263}" uniqueName="32" name="新記録上段カナ" queryTableFieldId="32" dataDxfId="135"/>
    <tableColumn id="33" xr3:uid="{EB2022F4-86DE-4403-94F3-EAE6E858B7D4}" uniqueName="33" name="新記録中段カナ" queryTableFieldId="33" dataDxfId="134"/>
    <tableColumn id="34" xr3:uid="{221D4188-A590-4038-ADEE-82E6C788B97E}" uniqueName="34" name="新記録下段カナ" queryTableFieldId="34" dataDxfId="133"/>
    <tableColumn id="35" xr3:uid="{15AE495B-F934-46B9-9C3F-0EEA84AC05F9}" uniqueName="35" name="即時公認" queryTableFieldId="35" dataDxfId="132"/>
    <tableColumn id="36" xr3:uid="{1934C48C-0524-4F28-8F28-84C9247D3383}" uniqueName="36" name="班組方法" queryTableFieldId="36" dataDxfId="131"/>
    <tableColumn id="37" xr3:uid="{315C5CF5-B4E5-4C72-B192-99AAF19C7CD1}" uniqueName="37" name="班組優先順" queryTableFieldId="37" dataDxfId="130"/>
    <tableColumn id="38" xr3:uid="{BDC2A255-C1AC-4A7B-A46F-571E481BD945}" uniqueName="38" name="班組組内優先" queryTableFieldId="38" dataDxfId="129"/>
    <tableColumn id="39" xr3:uid="{FD86B676-28BE-407C-A887-6B013EEB5D15}" uniqueName="39" name="班組開始組" queryTableFieldId="39" dataDxfId="128"/>
    <tableColumn id="40" xr3:uid="{5313A2D1-AAB2-4044-B942-45C8E86FBAF8}" uniqueName="40" name="班組平均化" queryTableFieldId="40" dataDxfId="127"/>
    <tableColumn id="41" xr3:uid="{625275DE-9064-42F2-9295-6AF66DD72762}" uniqueName="41" name="班組複数クラス" queryTableFieldId="41" dataDxfId="126"/>
    <tableColumn id="42" xr3:uid="{5410A484-DE8D-4ABF-A139-33C267F8644F}" uniqueName="42" name="班組複数クラス優先順" queryTableFieldId="42" dataDxfId="125"/>
    <tableColumn id="43" xr3:uid="{8AB8B712-038F-41B5-A60F-5136E72FC38E}" uniqueName="43" name="スタートリスト印刷" queryTableFieldId="43" dataDxfId="124"/>
    <tableColumn id="44" xr3:uid="{64E5A067-98FC-47BF-91A8-751BA5B5C174}" uniqueName="44" name="使用番号" queryTableFieldId="44" dataDxfId="123"/>
    <tableColumn id="45" xr3:uid="{60D7CC9E-BEB2-4BB0-8086-39686D5C3E7B}" uniqueName="45" name="ポイント対象" queryTableFieldId="45" dataDxfId="122"/>
    <tableColumn id="46" xr3:uid="{0191E71E-5CFA-418D-A3F8-11F1E0252366}" uniqueName="46" name="ポイント性別" queryTableFieldId="46" dataDxfId="121"/>
    <tableColumn id="47" xr3:uid="{8F24ADF0-0254-4E07-9AB6-56B5113B65E9}" uniqueName="47" name="ポイント競技" queryTableFieldId="47" dataDxfId="120"/>
    <tableColumn id="48" xr3:uid="{B98DBDD1-EFD0-4ADF-ACD3-988212A4FE10}" uniqueName="48" name="ポイント同順位" queryTableFieldId="48" dataDxfId="119"/>
    <tableColumn id="49" xr3:uid="{8C26EDB8-C5A3-4188-AC09-7EFDE9A6976F}" uniqueName="49" name="ポイント有効桁数" queryTableFieldId="49" dataDxfId="118"/>
    <tableColumn id="50" xr3:uid="{3AA69AF5-5E92-4749-B858-73E44B12EDDE}" uniqueName="50" name="ポイントクラス混在" queryTableFieldId="50" dataDxfId="117"/>
    <tableColumn id="51" xr3:uid="{44341BF1-445C-452D-A058-F4D9B83D03F8}" uniqueName="51" name="ポイントリレー" queryTableFieldId="51" dataDxfId="116"/>
    <tableColumn id="52" xr3:uid="{58ADF97A-F053-4AF8-9444-14D5EA7910CE}" uniqueName="52" name="資格級基準" queryTableFieldId="52" dataDxfId="115"/>
    <tableColumn id="53" xr3:uid="{3292D691-F5D6-4EFB-976F-DCD9CCEF6693}" uniqueName="53" name="大会コード" queryTableFieldId="53" dataDxfId="114"/>
    <tableColumn id="54" xr3:uid="{8B6980F8-629F-4136-B3C6-941D8CF24B82}" uniqueName="54" name="年齢別標準記録判定" queryTableFieldId="54" dataDxfId="113"/>
    <tableColumn id="55" xr3:uid="{E8762DB4-3943-455F-B8ED-B91F66202135}" uniqueName="55" name="標準記録判定単位" queryTableFieldId="55" dataDxfId="112"/>
    <tableColumn id="56" xr3:uid="{0F577D92-AF97-4A7F-8B16-1FFFFEF171E3}" uniqueName="56" name="ゼロコース使用" queryTableFieldId="56" dataDxfId="111"/>
    <tableColumn id="57" xr3:uid="{E125C64A-0256-4084-B69C-E079670ED7E0}" uniqueName="57" name="FINAポイント使用" queryTableFieldId="57" dataDxfId="110"/>
    <tableColumn id="58" xr3:uid="{7F429FFA-888E-480F-8BBE-FC695F345999}" uniqueName="58" name="基準日" queryTableFieldId="58" dataDxfId="4"/>
    <tableColumn id="59" xr3:uid="{0A087567-BBF6-4CBF-9711-84628CBC9D18}" uniqueName="59" name="身障者モード" queryTableFieldId="59" dataDxfId="109"/>
    <tableColumn id="60" xr3:uid="{C22D85E2-1024-4C69-BA58-69133B4B83B9}" uniqueName="60" name="WJ対象新記録番号" queryTableFieldId="60" dataDxfId="108"/>
    <tableColumn id="61" xr3:uid="{ADF5F574-5B48-4B1E-8963-4B1F301F1022}" uniqueName="61" name="WJ年齢基準日" queryTableFieldId="61" dataDxfId="3"/>
    <tableColumn id="62" xr3:uid="{54E2495C-DCDB-4373-87DA-493AF424CDB8}" uniqueName="62" name="WJ男子開始年齢" queryTableFieldId="62" dataDxfId="107"/>
    <tableColumn id="63" xr3:uid="{3ED510D4-B26C-4147-8DA6-02339EA6DBCE}" uniqueName="63" name="WJ男子終了年齢" queryTableFieldId="63" dataDxfId="106"/>
    <tableColumn id="64" xr3:uid="{A11FBFFF-91D8-43A2-A128-B744B5E8DC39}" uniqueName="64" name="WJ女子開始年齢" queryTableFieldId="64" dataDxfId="105"/>
    <tableColumn id="65" xr3:uid="{C06CBE8B-30B0-4808-98AC-A444E505C2EA}" uniqueName="65" name="WJ女子終了年齢" queryTableFieldId="65" dataDxfId="104"/>
    <tableColumn id="66" xr3:uid="{F89D23C3-7858-4C53-B0F0-312FD0FBF159}" uniqueName="66" name="所属結合表示" queryTableFieldId="66" dataDxfId="103"/>
    <tableColumn id="67" xr3:uid="{56F13AED-A64B-446A-94DE-755AEE906D99}" uniqueName="67" name="決勝補欠1" queryTableFieldId="67" dataDxfId="102"/>
    <tableColumn id="68" xr3:uid="{4C2128EA-7062-4092-8B4D-6A9ABB01B0B1}" uniqueName="68" name="決勝補欠2" queryTableFieldId="68" dataDxfId="101"/>
    <tableColumn id="69" xr3:uid="{6F38260C-0492-4B28-82F1-EBBA9B8F21C2}" uniqueName="69" name="ポイント優先順１" queryTableFieldId="69" dataDxfId="100"/>
    <tableColumn id="70" xr3:uid="{E2EFBCF6-705E-4E09-A8AE-CB780C9D7187}" uniqueName="70" name="ポイント優先順２" queryTableFieldId="70" dataDxfId="99"/>
    <tableColumn id="71" xr3:uid="{5491210E-C51B-4199-967C-01C8477C9FA6}" uniqueName="71" name="ポイント優先順３" queryTableFieldId="71" dataDxfId="98"/>
    <tableColumn id="72" xr3:uid="{66B871C3-8EA8-467C-952B-FC989B9C8ACA}" uniqueName="72" name="ポイント優先順４" queryTableFieldId="72" dataDxfId="97"/>
    <tableColumn id="73" xr3:uid="{7F4F7843-F962-4A26-9455-19300FDD1753}" uniqueName="73" name="ポイント優先順５" queryTableFieldId="73" dataDxfId="96"/>
    <tableColumn id="74" xr3:uid="{C9DBDDDB-94D3-4E80-BE01-1ED2E776A4E4}" uniqueName="74" name="ポイント優先順６" queryTableFieldId="74" dataDxfId="95"/>
    <tableColumn id="75" xr3:uid="{8D353B5B-3DC7-46EF-B3B4-4377E6C36F3A}" uniqueName="75" name="ポイント優先順７" queryTableFieldId="75" dataDxfId="94"/>
    <tableColumn id="76" xr3:uid="{6BA986C0-4A72-484D-857C-9DDF08F79D5C}" uniqueName="76" name="ポイント優先順８" queryTableFieldId="76" dataDxfId="93"/>
    <tableColumn id="77" xr3:uid="{7C2A6BA9-3BFE-47A8-B1CC-0BF71DCF8D40}" uniqueName="77" name="ポイント優先順９" queryTableFieldId="77" dataDxfId="92"/>
    <tableColumn id="78" xr3:uid="{E7F0C78B-A762-4346-B41C-7A2BF8EBF2F9}" uniqueName="78" name="ポイント優先順１０" queryTableFieldId="78" dataDxfId="91"/>
    <tableColumn id="79" xr3:uid="{A93CB68E-9707-438C-AC54-6E3D7E2290C8}" uniqueName="79" name="ラップ差対象新記録" queryTableFieldId="79" dataDxfId="9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33" tableType="queryTable" totalsRowShown="0">
  <autoFilter ref="A1:R33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2"/>
    <tableColumn id="11" xr3:uid="{352861CA-6FE9-4B2B-9CE2-9218B94107B5}" uniqueName="11" name="時間" queryTableFieldId="11" dataDxfId="1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192" tableType="queryTable" totalsRowShown="0">
  <autoFilter ref="A1:V192" xr:uid="{5AEC8C1A-2EE0-4391-A4BC-BA11BC9AF898}"/>
  <tableColumns count="22">
    <tableColumn id="23" xr3:uid="{C282DD34-F756-4845-A52D-CC78BC3904D0}" uniqueName="23" name="大会番号" queryTableFieldId="1" dataDxfId="88"/>
    <tableColumn id="2" xr3:uid="{075C64BA-0745-403A-B2DD-AF791D06AC15}" uniqueName="2" name="チーム番号" queryTableFieldId="2" dataDxfId="87"/>
    <tableColumn id="3" xr3:uid="{4047F895-6609-443D-845F-541C049D1733}" uniqueName="3" name="チーム名" queryTableFieldId="3" dataDxfId="86"/>
    <tableColumn id="4" xr3:uid="{26E05C7E-A567-4D6C-9482-9BF3E5BD2A4C}" uniqueName="4" name="チーム名カナ" queryTableFieldId="4" dataDxfId="85"/>
    <tableColumn id="5" xr3:uid="{48F740FE-F3AB-4665-86BE-EAC2023459D6}" uniqueName="5" name="チーム名英字" queryTableFieldId="5" dataDxfId="84"/>
    <tableColumn id="6" xr3:uid="{3D02F7D7-E2C5-4D09-8A74-5D054B59081A}" uniqueName="6" name="国籍" queryTableFieldId="6" dataDxfId="83"/>
    <tableColumn id="7" xr3:uid="{BC6C0FDF-9289-4D5F-A24F-1C85635BF2C4}" uniqueName="7" name="所属番号" queryTableFieldId="7" dataDxfId="82"/>
    <tableColumn id="8" xr3:uid="{FC8901E5-EA32-49F0-8C87-5DBC6D46B260}" uniqueName="8" name="加盟団体番号" queryTableFieldId="8" dataDxfId="81"/>
    <tableColumn id="9" xr3:uid="{34195E74-B5C0-491B-B0AC-5DB3014EBFA2}" uniqueName="9" name="登録団体" queryTableFieldId="9" dataDxfId="80"/>
    <tableColumn id="10" xr3:uid="{86B8CE32-25A2-4B30-B2A4-176133082644}" uniqueName="10" name="学校コード" queryTableFieldId="10" dataDxfId="79"/>
    <tableColumn id="11" xr3:uid="{F8C10FAD-61C8-4294-8FAB-C317BE63F770}" uniqueName="11" name="団体番号" queryTableFieldId="11" dataDxfId="78"/>
    <tableColumn id="12" xr3:uid="{F6F1F852-442B-4CF8-8302-099DEE3FBF02}" uniqueName="12" name="新記録判定クラス" queryTableFieldId="12" dataDxfId="77"/>
    <tableColumn id="13" xr3:uid="{934C6970-A820-4844-B650-21E51A9DD85D}" uniqueName="13" name="標準記録判定クラス" queryTableFieldId="13" dataDxfId="76"/>
    <tableColumn id="14" xr3:uid="{00A0EEFC-4E7B-426A-8DBF-53163A7A0A86}" uniqueName="14" name="種目コード" queryTableFieldId="14" dataDxfId="75"/>
    <tableColumn id="15" xr3:uid="{826CC988-BE6C-40B6-9DB0-D882534463DC}" uniqueName="15" name="距離コード" queryTableFieldId="15" dataDxfId="74"/>
    <tableColumn id="16" xr3:uid="{A0E961EB-1428-41B2-84F9-8652F05283F1}" uniqueName="16" name="性別コード" queryTableFieldId="16" dataDxfId="73"/>
    <tableColumn id="17" xr3:uid="{89C6ACC0-173E-4E97-87DE-4DEFC9009213}" uniqueName="17" name="エントリータイム" queryTableFieldId="17" dataDxfId="72"/>
    <tableColumn id="18" xr3:uid="{F805C6FF-0EB6-48FB-9E57-4D60EFD13B5C}" uniqueName="18" name="不参加" queryTableFieldId="18" dataDxfId="71"/>
    <tableColumn id="19" xr3:uid="{BDD901DB-D5D0-4218-AA81-AF0DF0CFE05E}" uniqueName="19" name="オープン" queryTableFieldId="19" dataDxfId="70"/>
    <tableColumn id="20" xr3:uid="{28591ED6-9A57-4CE2-BB90-3105162DFC60}" uniqueName="20" name="ポイント対象外" queryTableFieldId="20" dataDxfId="69"/>
    <tableColumn id="21" xr3:uid="{71E0A0FA-1478-440B-93D8-1AD5AE765D08}" uniqueName="21" name="年齢区分" queryTableFieldId="21" dataDxfId="68"/>
    <tableColumn id="22" xr3:uid="{561132F0-1512-4A7B-8C44-A84ED2DF0E11}" uniqueName="22" name="WJ対象" queryTableFieldId="22" dataDxfId="6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728" tableType="queryTable" totalsRowShown="0">
  <autoFilter ref="A1:AF728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6"/>
    <tableColumn id="5" xr3:uid="{C212E854-58DD-4D99-A86A-1C57066F449A}" uniqueName="5" name="氏名カナ" queryTableFieldId="5" dataDxfId="65"/>
    <tableColumn id="6" xr3:uid="{8A442726-1783-4860-B3EA-06B0C1E0851E}" uniqueName="6" name="氏名英字" queryTableFieldId="6" dataDxfId="64"/>
    <tableColumn id="7" xr3:uid="{A121C958-5A11-4F71-983F-60F3CF97001A}" uniqueName="7" name="国籍" queryTableFieldId="7" dataDxfId="63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62"/>
    <tableColumn id="12" xr3:uid="{66B73C81-3DD2-42F9-81BD-B728A18A36FA}" uniqueName="12" name="所属名称２" queryTableFieldId="12" dataDxfId="61"/>
    <tableColumn id="13" xr3:uid="{D121F604-3734-42D7-B775-99C538759FDC}" uniqueName="13" name="所属名称３" queryTableFieldId="13" dataDxfId="60"/>
    <tableColumn id="14" xr3:uid="{FB60734B-B386-452E-A95F-02E9E7B2C80A}" uniqueName="14" name="所属名称１カナ" queryTableFieldId="14" dataDxfId="59"/>
    <tableColumn id="15" xr3:uid="{A5327E2F-83AD-4982-80ED-2008A005E1B2}" uniqueName="15" name="所属名称２カナ" queryTableFieldId="15" dataDxfId="58"/>
    <tableColumn id="16" xr3:uid="{5EF55BB0-732C-4925-AB5A-3287CAE916FC}" uniqueName="16" name="所属名称３カナ" queryTableFieldId="16" dataDxfId="57"/>
    <tableColumn id="17" xr3:uid="{7186DA34-BEFE-4448-8572-52D92E5ECF54}" uniqueName="17" name="所属名称１英字" queryTableFieldId="17" dataDxfId="56"/>
    <tableColumn id="18" xr3:uid="{70F3CAD9-9E32-4698-A34A-EB6C4879C704}" uniqueName="18" name="所属名称２英字" queryTableFieldId="18" dataDxfId="55"/>
    <tableColumn id="19" xr3:uid="{BE06BD6B-BC16-445C-BA46-B4F834B1BC7B}" uniqueName="19" name="所属名称３英字" queryTableFieldId="19" dataDxfId="54"/>
    <tableColumn id="20" xr3:uid="{8260CECB-CB4F-4672-81A9-F72BC4DE4FC6}" uniqueName="20" name="所属名称１正式" queryTableFieldId="20" dataDxfId="53"/>
    <tableColumn id="21" xr3:uid="{79B03412-E19D-4A97-AF68-A88EA16102E0}" uniqueName="21" name="所属名称２正式" queryTableFieldId="21" dataDxfId="52"/>
    <tableColumn id="22" xr3:uid="{C1D3C5DD-C860-40F6-908D-D281846A803B}" uniqueName="22" name="所属名称３正式" queryTableFieldId="22" dataDxfId="51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0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889" tableType="queryTable" totalsRowShown="0">
  <autoFilter ref="A1:AW1889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50"/>
    <tableColumn id="7" xr3:uid="{31A3E053-0BDC-44AB-97BC-DFB03515581B}" uniqueName="7" name="中間記録" queryTableFieldId="7" dataDxfId="49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48"/>
    <tableColumn id="14" xr3:uid="{464352BF-62AF-43EC-BC01-21492A7D0010}" uniqueName="14" name="新記録電光マーク" queryTableFieldId="14" dataDxfId="47"/>
    <tableColumn id="15" xr3:uid="{37E2BC8E-701E-49B9-A46F-DA5C720718D0}" uniqueName="15" name="棄権印刷マーク" queryTableFieldId="15" dataDxfId="46"/>
    <tableColumn id="16" xr3:uid="{F76B811B-81C7-4AF5-A2AE-80D461C3D3C8}" uniqueName="16" name="棄権電光マーク" queryTableFieldId="16" dataDxfId="45"/>
    <tableColumn id="17" xr3:uid="{C409AEAE-A8EC-4262-8169-2BC41BFBEE4E}" uniqueName="17" name="中間新記録マーク" queryTableFieldId="17" dataDxfId="44"/>
    <tableColumn id="18" xr3:uid="{B9EDF62C-C583-4FA9-9E9E-1FEE2F9A38BC}" uniqueName="18" name="エントリータイム" queryTableFieldId="18" dataDxfId="43"/>
    <tableColumn id="19" xr3:uid="{F6CDB6FC-B9C6-43E4-A336-5B8B035997AD}" uniqueName="19" name="予選タイム" queryTableFieldId="19" dataDxfId="42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41"/>
    <tableColumn id="22" xr3:uid="{DF415521-43EE-495C-AB8C-13613B0DBA15}" uniqueName="22" name="引継タイム２" queryTableFieldId="22" dataDxfId="40"/>
    <tableColumn id="23" xr3:uid="{3BE9DAFC-80AF-4BD7-8D06-9C8570BF2EE3}" uniqueName="23" name="引継タイム３" queryTableFieldId="23" dataDxfId="39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38"/>
    <tableColumn id="27" xr3:uid="{0CDDCE2B-E642-4D3A-B237-7253A02E4E14}" uniqueName="27" name="リアクション" queryTableFieldId="27" dataDxfId="37"/>
    <tableColumn id="28" xr3:uid="{BBDBCD03-BDE2-473B-A65C-F79FA7696DE5}" uniqueName="28" name="引継ぎ１" queryTableFieldId="28" dataDxfId="36"/>
    <tableColumn id="29" xr3:uid="{3798D0F0-0167-4274-ADDC-C63DF1412514}" uniqueName="29" name="引継ぎ２" queryTableFieldId="29" dataDxfId="35"/>
    <tableColumn id="30" xr3:uid="{0E924CBB-C4A2-41BD-9305-E6070FF79D55}" uniqueName="30" name="引継ぎ３" queryTableFieldId="30" dataDxfId="34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33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32"/>
    <tableColumn id="35" xr3:uid="{C03BB9A7-C917-4582-ADC1-516730BF4EB8}" uniqueName="35" name="標準１" queryTableFieldId="35" dataDxfId="31"/>
    <tableColumn id="36" xr3:uid="{D9AFFD6E-23AA-4383-AAD6-A51B01518AFF}" uniqueName="36" name="標準２" queryTableFieldId="36" dataDxfId="30"/>
    <tableColumn id="37" xr3:uid="{D539B79A-2FA9-46DD-8081-BF7E869ACB7E}" uniqueName="37" name="標準３" queryTableFieldId="37" dataDxfId="29"/>
    <tableColumn id="38" xr3:uid="{B9C20E00-C5C7-4AD1-A552-52BB4487ED78}" uniqueName="38" name="標準４" queryTableFieldId="38" dataDxfId="28"/>
    <tableColumn id="39" xr3:uid="{45152197-A88C-4E52-BB58-71066D887DC5}" uniqueName="39" name="標準５" queryTableFieldId="39" dataDxfId="27"/>
    <tableColumn id="40" xr3:uid="{73B901F4-A289-482D-93C8-796DDCD4863D}" uniqueName="40" name="中間標準１" queryTableFieldId="40" dataDxfId="26"/>
    <tableColumn id="41" xr3:uid="{123313AF-CE91-42C8-98FA-9B15721E66E0}" uniqueName="41" name="中間標準２" queryTableFieldId="41" dataDxfId="25"/>
    <tableColumn id="42" xr3:uid="{C89498C2-D6A9-496B-9812-17F19CF5E681}" uniqueName="42" name="中間標準３" queryTableFieldId="42" dataDxfId="24"/>
    <tableColumn id="43" xr3:uid="{A9A75ADB-DC08-4FFD-93C4-B2520DA1A7A3}" uniqueName="43" name="中間標準４" queryTableFieldId="43" dataDxfId="23"/>
    <tableColumn id="44" xr3:uid="{A7395A73-B541-4235-9F0E-4636D4B7A4F7}" uniqueName="44" name="中間標準５" queryTableFieldId="44" dataDxfId="22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21"/>
    <tableColumn id="47" xr3:uid="{EA480114-6BAE-43EB-A350-98D34090E713}" uniqueName="47" name="中間新記録電光マーク" queryTableFieldId="47" dataDxfId="20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 x14ac:dyDescent="0.2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2">
      <c r="A1" s="3" t="s">
        <v>123</v>
      </c>
      <c r="B1" s="3" t="s">
        <v>135</v>
      </c>
      <c r="C1" s="3" t="s">
        <v>136</v>
      </c>
      <c r="D1" s="3" t="s">
        <v>125</v>
      </c>
      <c r="E1" s="3" t="s">
        <v>137</v>
      </c>
      <c r="F1" s="3" t="s">
        <v>138</v>
      </c>
      <c r="G1" s="3" t="s">
        <v>139</v>
      </c>
      <c r="H1" s="3" t="s">
        <v>140</v>
      </c>
      <c r="I1" s="3" t="s">
        <v>141</v>
      </c>
      <c r="J1" s="3" t="s">
        <v>142</v>
      </c>
      <c r="K1" s="3" t="s">
        <v>143</v>
      </c>
      <c r="L1" s="3" t="s">
        <v>122</v>
      </c>
      <c r="M1" s="3" t="s">
        <v>144</v>
      </c>
      <c r="N1" s="3" t="s">
        <v>145</v>
      </c>
      <c r="O1" s="3" t="s">
        <v>136</v>
      </c>
      <c r="P1" s="3" t="s">
        <v>146</v>
      </c>
      <c r="Q1" s="3" t="s">
        <v>147</v>
      </c>
    </row>
    <row r="2" spans="1:24" x14ac:dyDescent="0.2">
      <c r="A2" s="3">
        <v>1</v>
      </c>
      <c r="B2" s="3" t="s">
        <v>148</v>
      </c>
      <c r="C2" s="3">
        <v>1</v>
      </c>
      <c r="D2" s="3">
        <v>1</v>
      </c>
      <c r="E2" s="3" t="s">
        <v>149</v>
      </c>
      <c r="F2" s="3" t="s">
        <v>150</v>
      </c>
      <c r="G2" s="3">
        <v>0</v>
      </c>
      <c r="H2" s="3" t="s">
        <v>151</v>
      </c>
      <c r="I2" s="3" t="s">
        <v>152</v>
      </c>
      <c r="J2" s="3">
        <v>0</v>
      </c>
      <c r="K2" s="3">
        <v>0</v>
      </c>
      <c r="L2" s="3">
        <v>1</v>
      </c>
      <c r="M2" s="3" t="s">
        <v>153</v>
      </c>
      <c r="N2" s="3" t="s">
        <v>154</v>
      </c>
      <c r="O2" s="3">
        <v>1</v>
      </c>
      <c r="P2" s="3">
        <v>1</v>
      </c>
      <c r="Q2" s="3" t="s">
        <v>155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 x14ac:dyDescent="0.2">
      <c r="A3" s="3">
        <v>2</v>
      </c>
      <c r="B3" s="3" t="s">
        <v>156</v>
      </c>
      <c r="C3" s="3">
        <v>1</v>
      </c>
      <c r="D3" s="3">
        <v>2</v>
      </c>
      <c r="E3" s="3" t="s">
        <v>157</v>
      </c>
      <c r="F3" s="3" t="s">
        <v>158</v>
      </c>
      <c r="G3" s="3">
        <v>1</v>
      </c>
      <c r="H3" s="3" t="s">
        <v>159</v>
      </c>
      <c r="I3" s="3" t="s">
        <v>160</v>
      </c>
      <c r="J3" s="3">
        <v>1</v>
      </c>
      <c r="K3" s="3">
        <v>6</v>
      </c>
      <c r="L3" s="3">
        <v>2</v>
      </c>
      <c r="M3" s="3" t="s">
        <v>161</v>
      </c>
      <c r="N3" s="3" t="s">
        <v>162</v>
      </c>
      <c r="O3" s="3">
        <v>1</v>
      </c>
      <c r="P3" s="3">
        <v>2</v>
      </c>
      <c r="Q3" s="3" t="s">
        <v>163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 x14ac:dyDescent="0.2">
      <c r="A4" s="3">
        <v>3</v>
      </c>
      <c r="B4" s="3" t="s">
        <v>164</v>
      </c>
      <c r="C4" s="3">
        <v>2</v>
      </c>
      <c r="D4" s="3">
        <v>3</v>
      </c>
      <c r="E4" s="3" t="s">
        <v>165</v>
      </c>
      <c r="F4" s="3" t="s">
        <v>166</v>
      </c>
      <c r="G4" s="3">
        <v>2</v>
      </c>
      <c r="H4" s="3" t="s">
        <v>167</v>
      </c>
      <c r="I4" s="3" t="s">
        <v>168</v>
      </c>
      <c r="J4" s="3">
        <v>1</v>
      </c>
      <c r="K4" s="3">
        <v>3</v>
      </c>
      <c r="L4" s="3">
        <v>3</v>
      </c>
      <c r="M4" s="3" t="s">
        <v>169</v>
      </c>
      <c r="N4" s="3" t="s">
        <v>170</v>
      </c>
      <c r="O4" s="3">
        <v>1</v>
      </c>
      <c r="P4" s="3">
        <v>3</v>
      </c>
      <c r="Q4" s="3" t="s">
        <v>171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 x14ac:dyDescent="0.2">
      <c r="A5" s="3">
        <v>4</v>
      </c>
      <c r="B5" s="3" t="s">
        <v>172</v>
      </c>
      <c r="C5" s="3">
        <v>2</v>
      </c>
      <c r="D5" s="3">
        <v>4</v>
      </c>
      <c r="E5" s="3" t="s">
        <v>173</v>
      </c>
      <c r="F5" s="3" t="s">
        <v>174</v>
      </c>
      <c r="G5" s="3">
        <v>3</v>
      </c>
      <c r="H5" s="3" t="s">
        <v>175</v>
      </c>
      <c r="I5" s="3" t="s">
        <v>176</v>
      </c>
      <c r="J5" s="3">
        <v>1</v>
      </c>
      <c r="K5" s="3">
        <v>3</v>
      </c>
      <c r="L5" s="3">
        <v>4</v>
      </c>
      <c r="M5" s="3" t="s">
        <v>177</v>
      </c>
      <c r="N5" s="3" t="s">
        <v>178</v>
      </c>
      <c r="O5" s="3">
        <v>1</v>
      </c>
      <c r="P5" s="3">
        <v>4</v>
      </c>
      <c r="R5" s="3" t="s">
        <v>179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 x14ac:dyDescent="0.2">
      <c r="A6" s="3">
        <v>5</v>
      </c>
      <c r="B6" s="3" t="s">
        <v>180</v>
      </c>
      <c r="C6" s="3">
        <v>2</v>
      </c>
      <c r="D6" s="3">
        <v>5</v>
      </c>
      <c r="E6" s="3" t="s">
        <v>181</v>
      </c>
      <c r="F6" s="3" t="s">
        <v>182</v>
      </c>
      <c r="G6" s="3">
        <v>4</v>
      </c>
      <c r="H6" s="3" t="s">
        <v>183</v>
      </c>
      <c r="I6" s="3" t="s">
        <v>184</v>
      </c>
      <c r="J6" s="3">
        <v>1</v>
      </c>
      <c r="K6" s="3">
        <v>8</v>
      </c>
      <c r="L6" s="3">
        <v>5</v>
      </c>
      <c r="M6" s="3" t="s">
        <v>185</v>
      </c>
      <c r="N6" s="3" t="s">
        <v>186</v>
      </c>
      <c r="O6" s="3">
        <v>1</v>
      </c>
      <c r="P6" s="3">
        <v>5</v>
      </c>
      <c r="R6" s="3" t="s">
        <v>187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 x14ac:dyDescent="0.2">
      <c r="A7" s="3">
        <v>6</v>
      </c>
      <c r="B7" s="3" t="s">
        <v>188</v>
      </c>
      <c r="C7" s="3">
        <v>2</v>
      </c>
      <c r="D7" s="3">
        <v>6</v>
      </c>
      <c r="E7" s="3" t="s">
        <v>189</v>
      </c>
      <c r="F7" s="3" t="s">
        <v>190</v>
      </c>
      <c r="G7" s="3">
        <v>5</v>
      </c>
      <c r="H7" s="3" t="s">
        <v>191</v>
      </c>
      <c r="I7" s="3" t="s">
        <v>79</v>
      </c>
      <c r="J7" s="3">
        <v>0</v>
      </c>
      <c r="K7" s="3">
        <v>0</v>
      </c>
      <c r="L7" s="3">
        <v>6</v>
      </c>
      <c r="M7" s="3" t="s">
        <v>192</v>
      </c>
      <c r="N7" s="3" t="s">
        <v>193</v>
      </c>
      <c r="O7" s="3">
        <v>2</v>
      </c>
      <c r="P7" s="3">
        <v>6</v>
      </c>
      <c r="R7" s="3" t="s">
        <v>194</v>
      </c>
      <c r="S7" s="3" t="s">
        <v>195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 x14ac:dyDescent="0.2">
      <c r="A8" s="3">
        <v>7</v>
      </c>
      <c r="B8" s="3" t="s">
        <v>196</v>
      </c>
      <c r="C8" s="3">
        <v>1</v>
      </c>
      <c r="D8" s="3">
        <v>7</v>
      </c>
      <c r="E8" s="3" t="s">
        <v>197</v>
      </c>
      <c r="F8" s="3" t="s">
        <v>198</v>
      </c>
      <c r="G8" s="3">
        <v>6</v>
      </c>
      <c r="H8" s="3" t="s">
        <v>199</v>
      </c>
      <c r="I8" s="3" t="s">
        <v>200</v>
      </c>
      <c r="J8" s="3">
        <v>1</v>
      </c>
      <c r="K8" s="3">
        <v>5</v>
      </c>
      <c r="L8" s="3">
        <v>7</v>
      </c>
      <c r="M8" s="3" t="s">
        <v>201</v>
      </c>
      <c r="N8" s="3" t="s">
        <v>202</v>
      </c>
      <c r="O8" s="3">
        <v>2</v>
      </c>
      <c r="P8" s="3">
        <v>7</v>
      </c>
      <c r="S8" s="4" t="s">
        <v>201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 x14ac:dyDescent="0.2">
      <c r="A9" s="3">
        <v>8</v>
      </c>
      <c r="B9" s="3" t="s">
        <v>203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 x14ac:dyDescent="0.2">
      <c r="A10" s="3">
        <v>9</v>
      </c>
      <c r="B10" s="3" t="s">
        <v>204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 x14ac:dyDescent="0.2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 x14ac:dyDescent="0.2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 x14ac:dyDescent="0.2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 x14ac:dyDescent="0.2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 x14ac:dyDescent="0.2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2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2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2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2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2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2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2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2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2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2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2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2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2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2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2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2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2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45.6640625" bestFit="1" customWidth="1"/>
    <col min="3" max="3" width="12.21875" bestFit="1" customWidth="1"/>
    <col min="4" max="5" width="16.88671875" bestFit="1" customWidth="1"/>
    <col min="6" max="6" width="10.109375" bestFit="1" customWidth="1"/>
    <col min="7" max="7" width="14.5546875" bestFit="1" customWidth="1"/>
    <col min="8" max="8" width="24.88671875" bestFit="1" customWidth="1"/>
    <col min="9" max="9" width="12.21875" bestFit="1" customWidth="1"/>
    <col min="10" max="11" width="10.55468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1162</v>
      </c>
      <c r="C2" t="s">
        <v>79</v>
      </c>
      <c r="D2" t="s">
        <v>79</v>
      </c>
      <c r="E2" t="s">
        <v>79</v>
      </c>
      <c r="F2" t="s">
        <v>79</v>
      </c>
      <c r="G2" t="s">
        <v>79</v>
      </c>
      <c r="H2" t="s">
        <v>756</v>
      </c>
      <c r="I2" t="s">
        <v>79</v>
      </c>
      <c r="J2" s="1">
        <v>45732</v>
      </c>
      <c r="K2" s="1">
        <v>45732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1</v>
      </c>
      <c r="W2" t="b">
        <v>1</v>
      </c>
      <c r="X2" t="b">
        <v>1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1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0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3824609</v>
      </c>
      <c r="BB2" t="b">
        <v>0</v>
      </c>
      <c r="BC2">
        <v>2</v>
      </c>
      <c r="BD2" t="b">
        <v>0</v>
      </c>
      <c r="BE2" t="b">
        <v>0</v>
      </c>
      <c r="BF2" s="1">
        <v>45824</v>
      </c>
      <c r="BG2" t="b">
        <v>0</v>
      </c>
      <c r="BH2">
        <v>0</v>
      </c>
      <c r="BI2" s="1">
        <v>42735</v>
      </c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33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0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119</v>
      </c>
      <c r="C1" t="s">
        <v>120</v>
      </c>
      <c r="D1" t="s">
        <v>121</v>
      </c>
      <c r="E1" t="s">
        <v>122</v>
      </c>
      <c r="F1" t="s">
        <v>123</v>
      </c>
      <c r="G1" t="s">
        <v>124</v>
      </c>
      <c r="H1" t="s">
        <v>81</v>
      </c>
      <c r="I1" t="s">
        <v>125</v>
      </c>
      <c r="J1" t="s">
        <v>126</v>
      </c>
      <c r="K1" t="s">
        <v>127</v>
      </c>
      <c r="L1" t="s">
        <v>128</v>
      </c>
      <c r="M1" t="s">
        <v>129</v>
      </c>
      <c r="N1" t="s">
        <v>130</v>
      </c>
      <c r="O1" t="s">
        <v>131</v>
      </c>
      <c r="P1" t="s">
        <v>132</v>
      </c>
      <c r="Q1" t="s">
        <v>133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5</v>
      </c>
      <c r="F2">
        <v>5</v>
      </c>
      <c r="G2">
        <v>0</v>
      </c>
      <c r="H2">
        <v>2</v>
      </c>
      <c r="I2">
        <v>3</v>
      </c>
      <c r="J2" s="1">
        <v>45732</v>
      </c>
      <c r="K2" s="28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2</v>
      </c>
      <c r="E3">
        <v>5</v>
      </c>
      <c r="F3">
        <v>5</v>
      </c>
      <c r="G3">
        <v>0</v>
      </c>
      <c r="H3">
        <v>1</v>
      </c>
      <c r="I3">
        <v>3</v>
      </c>
      <c r="J3" s="1">
        <v>45732</v>
      </c>
      <c r="K3" s="28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3</v>
      </c>
      <c r="C4">
        <v>3</v>
      </c>
      <c r="D4">
        <v>5</v>
      </c>
      <c r="E4">
        <v>5</v>
      </c>
      <c r="F4">
        <v>3</v>
      </c>
      <c r="G4">
        <v>0</v>
      </c>
      <c r="H4">
        <v>2</v>
      </c>
      <c r="I4">
        <v>3</v>
      </c>
      <c r="J4" s="1">
        <v>45732</v>
      </c>
      <c r="K4" s="28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4</v>
      </c>
      <c r="C5">
        <v>4</v>
      </c>
      <c r="D5">
        <v>5</v>
      </c>
      <c r="E5">
        <v>5</v>
      </c>
      <c r="F5">
        <v>3</v>
      </c>
      <c r="G5">
        <v>0</v>
      </c>
      <c r="H5">
        <v>1</v>
      </c>
      <c r="I5">
        <v>3</v>
      </c>
      <c r="J5" s="1">
        <v>45732</v>
      </c>
      <c r="K5" s="28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5</v>
      </c>
      <c r="C6">
        <v>5</v>
      </c>
      <c r="D6">
        <v>5</v>
      </c>
      <c r="E6">
        <v>1</v>
      </c>
      <c r="F6">
        <v>4</v>
      </c>
      <c r="G6">
        <v>0</v>
      </c>
      <c r="H6">
        <v>2</v>
      </c>
      <c r="I6">
        <v>3</v>
      </c>
      <c r="J6" s="1">
        <v>45732</v>
      </c>
      <c r="K6" s="28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6</v>
      </c>
      <c r="C7">
        <v>6</v>
      </c>
      <c r="D7">
        <v>8</v>
      </c>
      <c r="E7">
        <v>1</v>
      </c>
      <c r="F7">
        <v>4</v>
      </c>
      <c r="G7">
        <v>0</v>
      </c>
      <c r="H7">
        <v>1</v>
      </c>
      <c r="I7">
        <v>3</v>
      </c>
      <c r="J7" s="1">
        <v>45732</v>
      </c>
      <c r="K7" s="28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7</v>
      </c>
      <c r="C8">
        <v>7</v>
      </c>
      <c r="D8">
        <v>15</v>
      </c>
      <c r="E8">
        <v>2</v>
      </c>
      <c r="F8">
        <v>2</v>
      </c>
      <c r="G8">
        <v>0</v>
      </c>
      <c r="H8">
        <v>2</v>
      </c>
      <c r="I8">
        <v>3</v>
      </c>
      <c r="J8" s="1">
        <v>45732</v>
      </c>
      <c r="K8" s="28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8</v>
      </c>
      <c r="C9">
        <v>8</v>
      </c>
      <c r="D9">
        <v>12</v>
      </c>
      <c r="E9">
        <v>2</v>
      </c>
      <c r="F9">
        <v>2</v>
      </c>
      <c r="G9">
        <v>0</v>
      </c>
      <c r="H9">
        <v>1</v>
      </c>
      <c r="I9">
        <v>3</v>
      </c>
      <c r="J9" s="1">
        <v>45732</v>
      </c>
      <c r="K9" s="28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9</v>
      </c>
      <c r="C10">
        <v>9</v>
      </c>
      <c r="D10">
        <v>2</v>
      </c>
      <c r="E10">
        <v>2</v>
      </c>
      <c r="F10">
        <v>4</v>
      </c>
      <c r="G10">
        <v>0</v>
      </c>
      <c r="H10">
        <v>2</v>
      </c>
      <c r="I10">
        <v>3</v>
      </c>
      <c r="J10" s="1">
        <v>45732</v>
      </c>
      <c r="K10" s="28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10</v>
      </c>
      <c r="C11">
        <v>10</v>
      </c>
      <c r="D11">
        <v>2</v>
      </c>
      <c r="E11">
        <v>2</v>
      </c>
      <c r="F11">
        <v>4</v>
      </c>
      <c r="G11">
        <v>0</v>
      </c>
      <c r="H11">
        <v>1</v>
      </c>
      <c r="I11">
        <v>3</v>
      </c>
      <c r="J11" s="1">
        <v>45732</v>
      </c>
      <c r="K11" s="28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11</v>
      </c>
      <c r="C12">
        <v>11</v>
      </c>
      <c r="D12">
        <v>13</v>
      </c>
      <c r="E12">
        <v>3</v>
      </c>
      <c r="F12">
        <v>2</v>
      </c>
      <c r="G12">
        <v>0</v>
      </c>
      <c r="H12">
        <v>2</v>
      </c>
      <c r="I12">
        <v>3</v>
      </c>
      <c r="J12" s="1">
        <v>45732</v>
      </c>
      <c r="K12" s="28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12</v>
      </c>
      <c r="C13">
        <v>12</v>
      </c>
      <c r="D13">
        <v>13</v>
      </c>
      <c r="E13">
        <v>3</v>
      </c>
      <c r="F13">
        <v>2</v>
      </c>
      <c r="G13">
        <v>0</v>
      </c>
      <c r="H13">
        <v>1</v>
      </c>
      <c r="I13">
        <v>3</v>
      </c>
      <c r="J13" s="1">
        <v>45732</v>
      </c>
      <c r="K13" s="28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13</v>
      </c>
      <c r="C14">
        <v>13</v>
      </c>
      <c r="D14">
        <v>2</v>
      </c>
      <c r="E14">
        <v>3</v>
      </c>
      <c r="F14">
        <v>4</v>
      </c>
      <c r="G14">
        <v>0</v>
      </c>
      <c r="H14">
        <v>2</v>
      </c>
      <c r="I14">
        <v>3</v>
      </c>
      <c r="J14" s="1">
        <v>45732</v>
      </c>
      <c r="K14" s="28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14</v>
      </c>
      <c r="C15">
        <v>14</v>
      </c>
      <c r="D15">
        <v>2</v>
      </c>
      <c r="E15">
        <v>3</v>
      </c>
      <c r="F15">
        <v>4</v>
      </c>
      <c r="G15">
        <v>0</v>
      </c>
      <c r="H15">
        <v>1</v>
      </c>
      <c r="I15">
        <v>3</v>
      </c>
      <c r="J15" s="1">
        <v>45732</v>
      </c>
      <c r="K15" s="28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15</v>
      </c>
      <c r="C16">
        <v>15</v>
      </c>
      <c r="D16">
        <v>11</v>
      </c>
      <c r="E16">
        <v>4</v>
      </c>
      <c r="F16">
        <v>2</v>
      </c>
      <c r="G16">
        <v>0</v>
      </c>
      <c r="H16">
        <v>2</v>
      </c>
      <c r="I16">
        <v>3</v>
      </c>
      <c r="J16" s="1">
        <v>45732</v>
      </c>
      <c r="K16" s="28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16</v>
      </c>
      <c r="C17">
        <v>16</v>
      </c>
      <c r="D17">
        <v>11</v>
      </c>
      <c r="E17">
        <v>4</v>
      </c>
      <c r="F17">
        <v>2</v>
      </c>
      <c r="G17">
        <v>0</v>
      </c>
      <c r="H17">
        <v>1</v>
      </c>
      <c r="I17">
        <v>3</v>
      </c>
      <c r="J17" s="1">
        <v>45732</v>
      </c>
      <c r="K17" s="28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17</v>
      </c>
      <c r="C18">
        <v>17</v>
      </c>
      <c r="D18">
        <v>1</v>
      </c>
      <c r="E18">
        <v>4</v>
      </c>
      <c r="F18">
        <v>4</v>
      </c>
      <c r="G18">
        <v>0</v>
      </c>
      <c r="H18">
        <v>2</v>
      </c>
      <c r="I18">
        <v>3</v>
      </c>
      <c r="J18" s="1">
        <v>45732</v>
      </c>
      <c r="K18" s="28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18</v>
      </c>
      <c r="C19">
        <v>18</v>
      </c>
      <c r="D19">
        <v>2</v>
      </c>
      <c r="E19">
        <v>4</v>
      </c>
      <c r="F19">
        <v>4</v>
      </c>
      <c r="G19">
        <v>0</v>
      </c>
      <c r="H19">
        <v>1</v>
      </c>
      <c r="I19">
        <v>3</v>
      </c>
      <c r="J19" s="1">
        <v>45732</v>
      </c>
      <c r="K19" s="28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19</v>
      </c>
      <c r="C20">
        <v>19</v>
      </c>
      <c r="D20">
        <v>24</v>
      </c>
      <c r="E20">
        <v>1</v>
      </c>
      <c r="F20">
        <v>2</v>
      </c>
      <c r="G20">
        <v>0</v>
      </c>
      <c r="H20">
        <v>2</v>
      </c>
      <c r="I20">
        <v>3</v>
      </c>
      <c r="J20" s="1">
        <v>45732</v>
      </c>
      <c r="K20" s="28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20</v>
      </c>
      <c r="C21">
        <v>20</v>
      </c>
      <c r="D21">
        <v>26</v>
      </c>
      <c r="E21">
        <v>1</v>
      </c>
      <c r="F21">
        <v>2</v>
      </c>
      <c r="G21">
        <v>0</v>
      </c>
      <c r="H21">
        <v>1</v>
      </c>
      <c r="I21">
        <v>3</v>
      </c>
      <c r="J21" s="1">
        <v>45732</v>
      </c>
      <c r="K21" s="28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21</v>
      </c>
      <c r="C22">
        <v>21</v>
      </c>
      <c r="D22">
        <v>9</v>
      </c>
      <c r="E22">
        <v>5</v>
      </c>
      <c r="F22">
        <v>4</v>
      </c>
      <c r="G22">
        <v>0</v>
      </c>
      <c r="H22">
        <v>2</v>
      </c>
      <c r="I22">
        <v>3</v>
      </c>
      <c r="J22" s="1">
        <v>45732</v>
      </c>
      <c r="K22" s="28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22</v>
      </c>
      <c r="C23">
        <v>22</v>
      </c>
      <c r="D23">
        <v>13</v>
      </c>
      <c r="E23">
        <v>5</v>
      </c>
      <c r="F23">
        <v>4</v>
      </c>
      <c r="G23">
        <v>0</v>
      </c>
      <c r="H23">
        <v>1</v>
      </c>
      <c r="I23">
        <v>3</v>
      </c>
      <c r="J23" s="1">
        <v>45732</v>
      </c>
      <c r="K23" s="28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23</v>
      </c>
      <c r="C24">
        <v>23</v>
      </c>
      <c r="D24">
        <v>9</v>
      </c>
      <c r="E24">
        <v>1</v>
      </c>
      <c r="F24">
        <v>3</v>
      </c>
      <c r="G24">
        <v>0</v>
      </c>
      <c r="H24">
        <v>2</v>
      </c>
      <c r="I24">
        <v>3</v>
      </c>
      <c r="J24" s="1">
        <v>45732</v>
      </c>
      <c r="K24" s="28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24</v>
      </c>
      <c r="C25">
        <v>24</v>
      </c>
      <c r="D25">
        <v>11</v>
      </c>
      <c r="E25">
        <v>1</v>
      </c>
      <c r="F25">
        <v>3</v>
      </c>
      <c r="G25">
        <v>0</v>
      </c>
      <c r="H25">
        <v>1</v>
      </c>
      <c r="I25">
        <v>3</v>
      </c>
      <c r="J25" s="1">
        <v>45732</v>
      </c>
      <c r="K25" s="28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25</v>
      </c>
      <c r="C26">
        <v>25</v>
      </c>
      <c r="D26">
        <v>4</v>
      </c>
      <c r="E26">
        <v>2</v>
      </c>
      <c r="F26">
        <v>3</v>
      </c>
      <c r="G26">
        <v>0</v>
      </c>
      <c r="H26">
        <v>2</v>
      </c>
      <c r="I26">
        <v>3</v>
      </c>
      <c r="J26" s="1">
        <v>45732</v>
      </c>
      <c r="K26" s="28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26</v>
      </c>
      <c r="C27">
        <v>26</v>
      </c>
      <c r="D27">
        <v>4</v>
      </c>
      <c r="E27">
        <v>2</v>
      </c>
      <c r="F27">
        <v>3</v>
      </c>
      <c r="G27">
        <v>0</v>
      </c>
      <c r="H27">
        <v>1</v>
      </c>
      <c r="I27">
        <v>3</v>
      </c>
      <c r="J27" s="1">
        <v>45732</v>
      </c>
      <c r="K27" s="28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27</v>
      </c>
      <c r="C28">
        <v>27</v>
      </c>
      <c r="D28">
        <v>5</v>
      </c>
      <c r="E28">
        <v>3</v>
      </c>
      <c r="F28">
        <v>3</v>
      </c>
      <c r="G28">
        <v>0</v>
      </c>
      <c r="H28">
        <v>2</v>
      </c>
      <c r="I28">
        <v>3</v>
      </c>
      <c r="J28" s="1">
        <v>45732</v>
      </c>
      <c r="K28" s="28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28</v>
      </c>
      <c r="C29">
        <v>28</v>
      </c>
      <c r="D29">
        <v>7</v>
      </c>
      <c r="E29">
        <v>3</v>
      </c>
      <c r="F29">
        <v>3</v>
      </c>
      <c r="G29">
        <v>0</v>
      </c>
      <c r="H29">
        <v>1</v>
      </c>
      <c r="I29">
        <v>3</v>
      </c>
      <c r="J29" s="1">
        <v>45732</v>
      </c>
      <c r="K29" s="28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29</v>
      </c>
      <c r="C30">
        <v>29</v>
      </c>
      <c r="D30">
        <v>4</v>
      </c>
      <c r="E30">
        <v>4</v>
      </c>
      <c r="F30">
        <v>3</v>
      </c>
      <c r="G30">
        <v>0</v>
      </c>
      <c r="H30">
        <v>2</v>
      </c>
      <c r="I30">
        <v>3</v>
      </c>
      <c r="J30" s="1">
        <v>45732</v>
      </c>
      <c r="K30" s="28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30</v>
      </c>
      <c r="C31">
        <v>30</v>
      </c>
      <c r="D31">
        <v>4</v>
      </c>
      <c r="E31">
        <v>4</v>
      </c>
      <c r="F31">
        <v>3</v>
      </c>
      <c r="G31">
        <v>0</v>
      </c>
      <c r="H31">
        <v>1</v>
      </c>
      <c r="I31">
        <v>3</v>
      </c>
      <c r="J31" s="1">
        <v>45732</v>
      </c>
      <c r="K31" s="28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31</v>
      </c>
      <c r="C32">
        <v>31</v>
      </c>
      <c r="D32">
        <v>2</v>
      </c>
      <c r="E32">
        <v>1</v>
      </c>
      <c r="F32">
        <v>5</v>
      </c>
      <c r="G32">
        <v>0</v>
      </c>
      <c r="H32">
        <v>2</v>
      </c>
      <c r="I32">
        <v>3</v>
      </c>
      <c r="J32" s="1">
        <v>45732</v>
      </c>
      <c r="K32" s="28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32</v>
      </c>
      <c r="C33">
        <v>32</v>
      </c>
      <c r="D33">
        <v>2</v>
      </c>
      <c r="E33">
        <v>1</v>
      </c>
      <c r="F33">
        <v>5</v>
      </c>
      <c r="G33">
        <v>0</v>
      </c>
      <c r="H33">
        <v>1</v>
      </c>
      <c r="I33">
        <v>3</v>
      </c>
      <c r="J33" s="1">
        <v>45732</v>
      </c>
      <c r="K33" s="28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192"/>
  <sheetViews>
    <sheetView topLeftCell="G1"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14.6640625" bestFit="1" customWidth="1"/>
    <col min="3" max="3" width="13.88671875" bestFit="1" customWidth="1"/>
    <col min="4" max="5" width="17" bestFit="1" customWidth="1"/>
    <col min="6" max="6" width="8" bestFit="1" customWidth="1"/>
    <col min="7" max="7" width="12.21875" bestFit="1" customWidth="1"/>
    <col min="8" max="8" width="17" bestFit="1" customWidth="1"/>
    <col min="9" max="9" width="12.21875" bestFit="1" customWidth="1"/>
    <col min="10" max="10" width="14.6640625" bestFit="1" customWidth="1"/>
    <col min="11" max="11" width="12.21875" bestFit="1" customWidth="1"/>
    <col min="12" max="12" width="21.6640625" bestFit="1" customWidth="1"/>
    <col min="13" max="13" width="24" bestFit="1" customWidth="1"/>
    <col min="14" max="16" width="14.6640625" bestFit="1" customWidth="1"/>
    <col min="17" max="17" width="21.6640625" bestFit="1" customWidth="1"/>
    <col min="18" max="18" width="10.109375" bestFit="1" customWidth="1"/>
    <col min="19" max="19" width="12.21875" bestFit="1" customWidth="1"/>
    <col min="20" max="20" width="19.3320312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221</v>
      </c>
      <c r="C1" t="s">
        <v>222</v>
      </c>
      <c r="D1" t="s">
        <v>223</v>
      </c>
      <c r="E1" t="s">
        <v>224</v>
      </c>
      <c r="F1" t="s">
        <v>85</v>
      </c>
      <c r="G1" t="s">
        <v>225</v>
      </c>
      <c r="H1" t="s">
        <v>107</v>
      </c>
      <c r="I1" t="s">
        <v>109</v>
      </c>
      <c r="J1" t="s">
        <v>102</v>
      </c>
      <c r="K1" t="s">
        <v>105</v>
      </c>
      <c r="L1" t="s">
        <v>226</v>
      </c>
      <c r="M1" t="s">
        <v>227</v>
      </c>
      <c r="N1" t="s">
        <v>122</v>
      </c>
      <c r="O1" t="s">
        <v>123</v>
      </c>
      <c r="P1" t="s">
        <v>81</v>
      </c>
      <c r="Q1" t="s">
        <v>228</v>
      </c>
      <c r="R1" t="s">
        <v>229</v>
      </c>
      <c r="S1" t="s">
        <v>230</v>
      </c>
      <c r="T1" t="s">
        <v>231</v>
      </c>
      <c r="U1" t="s">
        <v>232</v>
      </c>
      <c r="V1" t="s">
        <v>110</v>
      </c>
    </row>
    <row r="2" spans="1:22" x14ac:dyDescent="0.2">
      <c r="A2">
        <v>2</v>
      </c>
      <c r="B2">
        <v>1001</v>
      </c>
      <c r="C2" t="s">
        <v>757</v>
      </c>
      <c r="D2" t="s">
        <v>758</v>
      </c>
      <c r="E2" t="s">
        <v>79</v>
      </c>
      <c r="F2" t="s">
        <v>79</v>
      </c>
      <c r="G2">
        <v>1</v>
      </c>
      <c r="H2">
        <v>36</v>
      </c>
      <c r="I2">
        <v>36501</v>
      </c>
      <c r="J2">
        <v>5</v>
      </c>
      <c r="K2">
        <v>0</v>
      </c>
      <c r="L2">
        <v>1</v>
      </c>
      <c r="M2">
        <v>1</v>
      </c>
      <c r="N2">
        <v>6</v>
      </c>
      <c r="O2">
        <v>4</v>
      </c>
      <c r="P2">
        <v>1</v>
      </c>
      <c r="Q2" t="s">
        <v>759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2</v>
      </c>
      <c r="B3">
        <v>1002</v>
      </c>
      <c r="C3" t="s">
        <v>757</v>
      </c>
      <c r="D3" t="s">
        <v>758</v>
      </c>
      <c r="E3" t="s">
        <v>79</v>
      </c>
      <c r="F3" t="s">
        <v>79</v>
      </c>
      <c r="G3">
        <v>1</v>
      </c>
      <c r="H3">
        <v>36</v>
      </c>
      <c r="I3">
        <v>36501</v>
      </c>
      <c r="J3">
        <v>5</v>
      </c>
      <c r="K3">
        <v>0</v>
      </c>
      <c r="L3">
        <v>4</v>
      </c>
      <c r="M3">
        <v>4</v>
      </c>
      <c r="N3">
        <v>6</v>
      </c>
      <c r="O3">
        <v>5</v>
      </c>
      <c r="P3">
        <v>1</v>
      </c>
      <c r="Q3" t="s">
        <v>760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2</v>
      </c>
      <c r="B4">
        <v>1003</v>
      </c>
      <c r="C4" t="s">
        <v>757</v>
      </c>
      <c r="D4" t="s">
        <v>758</v>
      </c>
      <c r="E4" t="s">
        <v>79</v>
      </c>
      <c r="F4" t="s">
        <v>79</v>
      </c>
      <c r="G4">
        <v>1</v>
      </c>
      <c r="H4">
        <v>36</v>
      </c>
      <c r="I4">
        <v>36501</v>
      </c>
      <c r="J4">
        <v>5</v>
      </c>
      <c r="K4">
        <v>0</v>
      </c>
      <c r="L4">
        <v>3</v>
      </c>
      <c r="M4">
        <v>3</v>
      </c>
      <c r="N4">
        <v>6</v>
      </c>
      <c r="O4">
        <v>5</v>
      </c>
      <c r="P4">
        <v>1</v>
      </c>
      <c r="Q4" t="s">
        <v>761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2</v>
      </c>
      <c r="B5">
        <v>1004</v>
      </c>
      <c r="C5" t="s">
        <v>757</v>
      </c>
      <c r="D5" t="s">
        <v>758</v>
      </c>
      <c r="E5" t="s">
        <v>79</v>
      </c>
      <c r="F5" t="s">
        <v>79</v>
      </c>
      <c r="G5">
        <v>1</v>
      </c>
      <c r="H5">
        <v>36</v>
      </c>
      <c r="I5">
        <v>36501</v>
      </c>
      <c r="J5">
        <v>5</v>
      </c>
      <c r="K5">
        <v>0</v>
      </c>
      <c r="L5">
        <v>1</v>
      </c>
      <c r="M5">
        <v>1</v>
      </c>
      <c r="N5">
        <v>7</v>
      </c>
      <c r="O5">
        <v>4</v>
      </c>
      <c r="P5">
        <v>1</v>
      </c>
      <c r="Q5" t="s">
        <v>762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2</v>
      </c>
      <c r="B6">
        <v>1005</v>
      </c>
      <c r="C6" t="s">
        <v>757</v>
      </c>
      <c r="D6" t="s">
        <v>758</v>
      </c>
      <c r="E6" t="s">
        <v>79</v>
      </c>
      <c r="F6" t="s">
        <v>79</v>
      </c>
      <c r="G6">
        <v>1</v>
      </c>
      <c r="H6">
        <v>36</v>
      </c>
      <c r="I6">
        <v>36501</v>
      </c>
      <c r="J6">
        <v>5</v>
      </c>
      <c r="K6">
        <v>0</v>
      </c>
      <c r="L6">
        <v>3</v>
      </c>
      <c r="M6">
        <v>3</v>
      </c>
      <c r="N6">
        <v>7</v>
      </c>
      <c r="O6">
        <v>5</v>
      </c>
      <c r="P6">
        <v>1</v>
      </c>
      <c r="Q6" t="s">
        <v>763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2</v>
      </c>
      <c r="B7">
        <v>1006</v>
      </c>
      <c r="C7" t="s">
        <v>757</v>
      </c>
      <c r="D7" t="s">
        <v>758</v>
      </c>
      <c r="E7" t="s">
        <v>79</v>
      </c>
      <c r="F7" t="s">
        <v>79</v>
      </c>
      <c r="G7">
        <v>1</v>
      </c>
      <c r="H7">
        <v>36</v>
      </c>
      <c r="I7">
        <v>36501</v>
      </c>
      <c r="J7">
        <v>5</v>
      </c>
      <c r="K7">
        <v>0</v>
      </c>
      <c r="L7">
        <v>4</v>
      </c>
      <c r="M7">
        <v>4</v>
      </c>
      <c r="N7">
        <v>7</v>
      </c>
      <c r="O7">
        <v>5</v>
      </c>
      <c r="P7">
        <v>1</v>
      </c>
      <c r="Q7" t="s">
        <v>693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2</v>
      </c>
      <c r="B8">
        <v>1007</v>
      </c>
      <c r="C8" t="s">
        <v>757</v>
      </c>
      <c r="D8" t="s">
        <v>758</v>
      </c>
      <c r="E8" t="s">
        <v>79</v>
      </c>
      <c r="F8" t="s">
        <v>79</v>
      </c>
      <c r="G8">
        <v>1</v>
      </c>
      <c r="H8">
        <v>36</v>
      </c>
      <c r="I8">
        <v>36501</v>
      </c>
      <c r="J8">
        <v>5</v>
      </c>
      <c r="K8">
        <v>0</v>
      </c>
      <c r="L8">
        <v>2</v>
      </c>
      <c r="M8">
        <v>2</v>
      </c>
      <c r="N8">
        <v>6</v>
      </c>
      <c r="O8">
        <v>4</v>
      </c>
      <c r="P8">
        <v>2</v>
      </c>
      <c r="Q8" t="s">
        <v>764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2</v>
      </c>
      <c r="B9">
        <v>1008</v>
      </c>
      <c r="C9" t="s">
        <v>757</v>
      </c>
      <c r="D9" t="s">
        <v>758</v>
      </c>
      <c r="E9" t="s">
        <v>79</v>
      </c>
      <c r="F9" t="s">
        <v>79</v>
      </c>
      <c r="G9">
        <v>1</v>
      </c>
      <c r="H9">
        <v>36</v>
      </c>
      <c r="I9">
        <v>36501</v>
      </c>
      <c r="J9">
        <v>5</v>
      </c>
      <c r="K9">
        <v>0</v>
      </c>
      <c r="L9">
        <v>1</v>
      </c>
      <c r="M9">
        <v>1</v>
      </c>
      <c r="N9">
        <v>6</v>
      </c>
      <c r="O9">
        <v>4</v>
      </c>
      <c r="P9">
        <v>2</v>
      </c>
      <c r="Q9" t="s">
        <v>697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2</v>
      </c>
      <c r="B10">
        <v>1009</v>
      </c>
      <c r="C10" t="s">
        <v>757</v>
      </c>
      <c r="D10" t="s">
        <v>758</v>
      </c>
      <c r="E10" t="s">
        <v>79</v>
      </c>
      <c r="F10" t="s">
        <v>79</v>
      </c>
      <c r="G10">
        <v>1</v>
      </c>
      <c r="H10">
        <v>36</v>
      </c>
      <c r="I10">
        <v>36501</v>
      </c>
      <c r="J10">
        <v>5</v>
      </c>
      <c r="K10">
        <v>0</v>
      </c>
      <c r="L10">
        <v>4</v>
      </c>
      <c r="M10">
        <v>4</v>
      </c>
      <c r="N10">
        <v>6</v>
      </c>
      <c r="O10">
        <v>5</v>
      </c>
      <c r="P10">
        <v>2</v>
      </c>
      <c r="Q10" t="s">
        <v>693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2</v>
      </c>
      <c r="B11">
        <v>1010</v>
      </c>
      <c r="C11" t="s">
        <v>757</v>
      </c>
      <c r="D11" t="s">
        <v>758</v>
      </c>
      <c r="E11" t="s">
        <v>79</v>
      </c>
      <c r="F11" t="s">
        <v>79</v>
      </c>
      <c r="G11">
        <v>1</v>
      </c>
      <c r="H11">
        <v>36</v>
      </c>
      <c r="I11">
        <v>36501</v>
      </c>
      <c r="J11">
        <v>5</v>
      </c>
      <c r="K11">
        <v>0</v>
      </c>
      <c r="L11">
        <v>1</v>
      </c>
      <c r="M11">
        <v>1</v>
      </c>
      <c r="N11">
        <v>7</v>
      </c>
      <c r="O11">
        <v>4</v>
      </c>
      <c r="P11">
        <v>2</v>
      </c>
      <c r="Q11" t="s">
        <v>765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2</v>
      </c>
      <c r="B12">
        <v>1011</v>
      </c>
      <c r="C12" t="s">
        <v>757</v>
      </c>
      <c r="D12" t="s">
        <v>758</v>
      </c>
      <c r="E12" t="s">
        <v>79</v>
      </c>
      <c r="F12" t="s">
        <v>79</v>
      </c>
      <c r="G12">
        <v>1</v>
      </c>
      <c r="H12">
        <v>36</v>
      </c>
      <c r="I12">
        <v>36501</v>
      </c>
      <c r="J12">
        <v>5</v>
      </c>
      <c r="K12">
        <v>0</v>
      </c>
      <c r="L12">
        <v>2</v>
      </c>
      <c r="M12">
        <v>2</v>
      </c>
      <c r="N12">
        <v>7</v>
      </c>
      <c r="O12">
        <v>4</v>
      </c>
      <c r="P12">
        <v>2</v>
      </c>
      <c r="Q12" t="s">
        <v>735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2</v>
      </c>
      <c r="B13">
        <v>1012</v>
      </c>
      <c r="C13" t="s">
        <v>757</v>
      </c>
      <c r="D13" t="s">
        <v>758</v>
      </c>
      <c r="E13" t="s">
        <v>79</v>
      </c>
      <c r="F13" t="s">
        <v>79</v>
      </c>
      <c r="G13">
        <v>1</v>
      </c>
      <c r="H13">
        <v>36</v>
      </c>
      <c r="I13">
        <v>36501</v>
      </c>
      <c r="J13">
        <v>5</v>
      </c>
      <c r="K13">
        <v>0</v>
      </c>
      <c r="L13">
        <v>4</v>
      </c>
      <c r="M13">
        <v>4</v>
      </c>
      <c r="N13">
        <v>7</v>
      </c>
      <c r="O13">
        <v>5</v>
      </c>
      <c r="P13">
        <v>2</v>
      </c>
      <c r="Q13" t="s">
        <v>766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2">
      <c r="A14">
        <v>2</v>
      </c>
      <c r="B14">
        <v>1013</v>
      </c>
      <c r="C14" t="s">
        <v>767</v>
      </c>
      <c r="D14" t="s">
        <v>768</v>
      </c>
      <c r="E14" t="s">
        <v>79</v>
      </c>
      <c r="F14" t="s">
        <v>79</v>
      </c>
      <c r="G14">
        <v>2</v>
      </c>
      <c r="H14">
        <v>36</v>
      </c>
      <c r="I14">
        <v>36502</v>
      </c>
      <c r="J14">
        <v>5</v>
      </c>
      <c r="K14">
        <v>0</v>
      </c>
      <c r="L14">
        <v>1</v>
      </c>
      <c r="M14">
        <v>1</v>
      </c>
      <c r="N14">
        <v>6</v>
      </c>
      <c r="O14">
        <v>4</v>
      </c>
      <c r="P14">
        <v>1</v>
      </c>
      <c r="Q14" t="s">
        <v>769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2">
      <c r="A15">
        <v>2</v>
      </c>
      <c r="B15">
        <v>1014</v>
      </c>
      <c r="C15" t="s">
        <v>767</v>
      </c>
      <c r="D15" t="s">
        <v>768</v>
      </c>
      <c r="E15" t="s">
        <v>79</v>
      </c>
      <c r="F15" t="s">
        <v>79</v>
      </c>
      <c r="G15">
        <v>2</v>
      </c>
      <c r="H15">
        <v>36</v>
      </c>
      <c r="I15">
        <v>36502</v>
      </c>
      <c r="J15">
        <v>5</v>
      </c>
      <c r="K15">
        <v>0</v>
      </c>
      <c r="L15">
        <v>2</v>
      </c>
      <c r="M15">
        <v>2</v>
      </c>
      <c r="N15">
        <v>6</v>
      </c>
      <c r="O15">
        <v>4</v>
      </c>
      <c r="P15">
        <v>1</v>
      </c>
      <c r="Q15" t="s">
        <v>770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2">
      <c r="A16">
        <v>2</v>
      </c>
      <c r="B16">
        <v>1015</v>
      </c>
      <c r="C16" t="s">
        <v>767</v>
      </c>
      <c r="D16" t="s">
        <v>768</v>
      </c>
      <c r="E16" t="s">
        <v>79</v>
      </c>
      <c r="F16" t="s">
        <v>79</v>
      </c>
      <c r="G16">
        <v>2</v>
      </c>
      <c r="H16">
        <v>36</v>
      </c>
      <c r="I16">
        <v>36502</v>
      </c>
      <c r="J16">
        <v>5</v>
      </c>
      <c r="K16">
        <v>0</v>
      </c>
      <c r="L16">
        <v>3</v>
      </c>
      <c r="M16">
        <v>3</v>
      </c>
      <c r="N16">
        <v>6</v>
      </c>
      <c r="O16">
        <v>5</v>
      </c>
      <c r="P16">
        <v>1</v>
      </c>
      <c r="Q16" t="s">
        <v>771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2">
      <c r="A17">
        <v>2</v>
      </c>
      <c r="B17">
        <v>1016</v>
      </c>
      <c r="C17" t="s">
        <v>767</v>
      </c>
      <c r="D17" t="s">
        <v>768</v>
      </c>
      <c r="E17" t="s">
        <v>79</v>
      </c>
      <c r="F17" t="s">
        <v>79</v>
      </c>
      <c r="G17">
        <v>2</v>
      </c>
      <c r="H17">
        <v>36</v>
      </c>
      <c r="I17">
        <v>36502</v>
      </c>
      <c r="J17">
        <v>5</v>
      </c>
      <c r="K17">
        <v>0</v>
      </c>
      <c r="L17">
        <v>1</v>
      </c>
      <c r="M17">
        <v>1</v>
      </c>
      <c r="N17">
        <v>7</v>
      </c>
      <c r="O17">
        <v>4</v>
      </c>
      <c r="P17">
        <v>1</v>
      </c>
      <c r="Q17" t="s">
        <v>762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2">
      <c r="A18">
        <v>2</v>
      </c>
      <c r="B18">
        <v>1017</v>
      </c>
      <c r="C18" t="s">
        <v>767</v>
      </c>
      <c r="D18" t="s">
        <v>768</v>
      </c>
      <c r="E18" t="s">
        <v>79</v>
      </c>
      <c r="F18" t="s">
        <v>79</v>
      </c>
      <c r="G18">
        <v>2</v>
      </c>
      <c r="H18">
        <v>36</v>
      </c>
      <c r="I18">
        <v>36502</v>
      </c>
      <c r="J18">
        <v>5</v>
      </c>
      <c r="K18">
        <v>0</v>
      </c>
      <c r="L18">
        <v>2</v>
      </c>
      <c r="M18">
        <v>2</v>
      </c>
      <c r="N18">
        <v>7</v>
      </c>
      <c r="O18">
        <v>4</v>
      </c>
      <c r="P18">
        <v>1</v>
      </c>
      <c r="Q18" t="s">
        <v>772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2">
      <c r="A19">
        <v>2</v>
      </c>
      <c r="B19">
        <v>1018</v>
      </c>
      <c r="C19" t="s">
        <v>767</v>
      </c>
      <c r="D19" t="s">
        <v>768</v>
      </c>
      <c r="E19" t="s">
        <v>79</v>
      </c>
      <c r="F19" t="s">
        <v>79</v>
      </c>
      <c r="G19">
        <v>2</v>
      </c>
      <c r="H19">
        <v>36</v>
      </c>
      <c r="I19">
        <v>36502</v>
      </c>
      <c r="J19">
        <v>5</v>
      </c>
      <c r="K19">
        <v>0</v>
      </c>
      <c r="L19">
        <v>3</v>
      </c>
      <c r="M19">
        <v>3</v>
      </c>
      <c r="N19">
        <v>7</v>
      </c>
      <c r="O19">
        <v>5</v>
      </c>
      <c r="P19">
        <v>1</v>
      </c>
      <c r="Q19" t="s">
        <v>773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2">
      <c r="A20">
        <v>2</v>
      </c>
      <c r="B20">
        <v>1019</v>
      </c>
      <c r="C20" t="s">
        <v>767</v>
      </c>
      <c r="D20" t="s">
        <v>768</v>
      </c>
      <c r="E20" t="s">
        <v>79</v>
      </c>
      <c r="F20" t="s">
        <v>79</v>
      </c>
      <c r="G20">
        <v>2</v>
      </c>
      <c r="H20">
        <v>36</v>
      </c>
      <c r="I20">
        <v>36502</v>
      </c>
      <c r="J20">
        <v>5</v>
      </c>
      <c r="K20">
        <v>0</v>
      </c>
      <c r="L20">
        <v>1</v>
      </c>
      <c r="M20">
        <v>1</v>
      </c>
      <c r="N20">
        <v>6</v>
      </c>
      <c r="O20">
        <v>4</v>
      </c>
      <c r="P20">
        <v>2</v>
      </c>
      <c r="Q20" t="s">
        <v>769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2">
      <c r="A21">
        <v>2</v>
      </c>
      <c r="B21">
        <v>1020</v>
      </c>
      <c r="C21" t="s">
        <v>767</v>
      </c>
      <c r="D21" t="s">
        <v>768</v>
      </c>
      <c r="E21" t="s">
        <v>79</v>
      </c>
      <c r="F21" t="s">
        <v>79</v>
      </c>
      <c r="G21">
        <v>2</v>
      </c>
      <c r="H21">
        <v>36</v>
      </c>
      <c r="I21">
        <v>36502</v>
      </c>
      <c r="J21">
        <v>5</v>
      </c>
      <c r="K21">
        <v>0</v>
      </c>
      <c r="L21">
        <v>2</v>
      </c>
      <c r="M21">
        <v>2</v>
      </c>
      <c r="N21">
        <v>6</v>
      </c>
      <c r="O21">
        <v>4</v>
      </c>
      <c r="P21">
        <v>2</v>
      </c>
      <c r="Q21" t="s">
        <v>774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2">
      <c r="A22">
        <v>2</v>
      </c>
      <c r="B22">
        <v>1021</v>
      </c>
      <c r="C22" t="s">
        <v>767</v>
      </c>
      <c r="D22" t="s">
        <v>768</v>
      </c>
      <c r="E22" t="s">
        <v>79</v>
      </c>
      <c r="F22" t="s">
        <v>79</v>
      </c>
      <c r="G22">
        <v>2</v>
      </c>
      <c r="H22">
        <v>36</v>
      </c>
      <c r="I22">
        <v>36502</v>
      </c>
      <c r="J22">
        <v>5</v>
      </c>
      <c r="K22">
        <v>0</v>
      </c>
      <c r="L22">
        <v>3</v>
      </c>
      <c r="M22">
        <v>3</v>
      </c>
      <c r="N22">
        <v>6</v>
      </c>
      <c r="O22">
        <v>5</v>
      </c>
      <c r="P22">
        <v>2</v>
      </c>
      <c r="Q22" t="s">
        <v>732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2">
      <c r="A23">
        <v>2</v>
      </c>
      <c r="B23">
        <v>1022</v>
      </c>
      <c r="C23" t="s">
        <v>767</v>
      </c>
      <c r="D23" t="s">
        <v>768</v>
      </c>
      <c r="E23" t="s">
        <v>79</v>
      </c>
      <c r="F23" t="s">
        <v>79</v>
      </c>
      <c r="G23">
        <v>2</v>
      </c>
      <c r="H23">
        <v>36</v>
      </c>
      <c r="I23">
        <v>36502</v>
      </c>
      <c r="J23">
        <v>5</v>
      </c>
      <c r="K23">
        <v>0</v>
      </c>
      <c r="L23">
        <v>4</v>
      </c>
      <c r="M23">
        <v>4</v>
      </c>
      <c r="N23">
        <v>6</v>
      </c>
      <c r="O23">
        <v>5</v>
      </c>
      <c r="P23">
        <v>2</v>
      </c>
      <c r="Q23" t="s">
        <v>775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2">
      <c r="A24">
        <v>2</v>
      </c>
      <c r="B24">
        <v>1023</v>
      </c>
      <c r="C24" t="s">
        <v>767</v>
      </c>
      <c r="D24" t="s">
        <v>768</v>
      </c>
      <c r="E24" t="s">
        <v>79</v>
      </c>
      <c r="F24" t="s">
        <v>79</v>
      </c>
      <c r="G24">
        <v>2</v>
      </c>
      <c r="H24">
        <v>36</v>
      </c>
      <c r="I24">
        <v>36502</v>
      </c>
      <c r="J24">
        <v>5</v>
      </c>
      <c r="K24">
        <v>0</v>
      </c>
      <c r="L24">
        <v>2</v>
      </c>
      <c r="M24">
        <v>2</v>
      </c>
      <c r="N24">
        <v>7</v>
      </c>
      <c r="O24">
        <v>4</v>
      </c>
      <c r="P24">
        <v>2</v>
      </c>
      <c r="Q24" t="s">
        <v>776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2">
      <c r="A25">
        <v>2</v>
      </c>
      <c r="B25">
        <v>1024</v>
      </c>
      <c r="C25" t="s">
        <v>767</v>
      </c>
      <c r="D25" t="s">
        <v>768</v>
      </c>
      <c r="E25" t="s">
        <v>79</v>
      </c>
      <c r="F25" t="s">
        <v>79</v>
      </c>
      <c r="G25">
        <v>2</v>
      </c>
      <c r="H25">
        <v>36</v>
      </c>
      <c r="I25">
        <v>36502</v>
      </c>
      <c r="J25">
        <v>5</v>
      </c>
      <c r="K25">
        <v>0</v>
      </c>
      <c r="L25">
        <v>1</v>
      </c>
      <c r="M25">
        <v>1</v>
      </c>
      <c r="N25">
        <v>7</v>
      </c>
      <c r="O25">
        <v>4</v>
      </c>
      <c r="P25">
        <v>2</v>
      </c>
      <c r="Q25" t="s">
        <v>765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2">
      <c r="A26">
        <v>2</v>
      </c>
      <c r="B26">
        <v>1025</v>
      </c>
      <c r="C26" t="s">
        <v>767</v>
      </c>
      <c r="D26" t="s">
        <v>768</v>
      </c>
      <c r="E26" t="s">
        <v>79</v>
      </c>
      <c r="F26" t="s">
        <v>79</v>
      </c>
      <c r="G26">
        <v>2</v>
      </c>
      <c r="H26">
        <v>36</v>
      </c>
      <c r="I26">
        <v>36502</v>
      </c>
      <c r="J26">
        <v>5</v>
      </c>
      <c r="K26">
        <v>0</v>
      </c>
      <c r="L26">
        <v>4</v>
      </c>
      <c r="M26">
        <v>4</v>
      </c>
      <c r="N26">
        <v>7</v>
      </c>
      <c r="O26">
        <v>5</v>
      </c>
      <c r="P26">
        <v>2</v>
      </c>
      <c r="Q26" t="s">
        <v>777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2">
      <c r="A27">
        <v>2</v>
      </c>
      <c r="B27">
        <v>1026</v>
      </c>
      <c r="C27" t="s">
        <v>767</v>
      </c>
      <c r="D27" t="s">
        <v>768</v>
      </c>
      <c r="E27" t="s">
        <v>79</v>
      </c>
      <c r="F27" t="s">
        <v>79</v>
      </c>
      <c r="G27">
        <v>2</v>
      </c>
      <c r="H27">
        <v>36</v>
      </c>
      <c r="I27">
        <v>36502</v>
      </c>
      <c r="J27">
        <v>5</v>
      </c>
      <c r="K27">
        <v>0</v>
      </c>
      <c r="L27">
        <v>3</v>
      </c>
      <c r="M27">
        <v>3</v>
      </c>
      <c r="N27">
        <v>7</v>
      </c>
      <c r="O27">
        <v>5</v>
      </c>
      <c r="P27">
        <v>2</v>
      </c>
      <c r="Q27" t="s">
        <v>778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2">
      <c r="A28">
        <v>2</v>
      </c>
      <c r="B28">
        <v>1027</v>
      </c>
      <c r="C28" t="s">
        <v>779</v>
      </c>
      <c r="D28" t="s">
        <v>780</v>
      </c>
      <c r="E28" t="s">
        <v>79</v>
      </c>
      <c r="F28" t="s">
        <v>79</v>
      </c>
      <c r="G28">
        <v>3</v>
      </c>
      <c r="H28">
        <v>36</v>
      </c>
      <c r="I28">
        <v>36503</v>
      </c>
      <c r="J28">
        <v>5</v>
      </c>
      <c r="K28">
        <v>0</v>
      </c>
      <c r="L28">
        <v>2</v>
      </c>
      <c r="M28">
        <v>2</v>
      </c>
      <c r="N28">
        <v>6</v>
      </c>
      <c r="O28">
        <v>4</v>
      </c>
      <c r="P28">
        <v>1</v>
      </c>
      <c r="Q28" t="s">
        <v>781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2">
      <c r="A29">
        <v>2</v>
      </c>
      <c r="B29">
        <v>1028</v>
      </c>
      <c r="C29" t="s">
        <v>779</v>
      </c>
      <c r="D29" t="s">
        <v>780</v>
      </c>
      <c r="E29" t="s">
        <v>79</v>
      </c>
      <c r="F29" t="s">
        <v>79</v>
      </c>
      <c r="G29">
        <v>3</v>
      </c>
      <c r="H29">
        <v>36</v>
      </c>
      <c r="I29">
        <v>36503</v>
      </c>
      <c r="J29">
        <v>5</v>
      </c>
      <c r="K29">
        <v>0</v>
      </c>
      <c r="L29">
        <v>4</v>
      </c>
      <c r="M29">
        <v>4</v>
      </c>
      <c r="N29">
        <v>6</v>
      </c>
      <c r="O29">
        <v>5</v>
      </c>
      <c r="P29">
        <v>1</v>
      </c>
      <c r="Q29" t="s">
        <v>782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2">
      <c r="A30">
        <v>2</v>
      </c>
      <c r="B30">
        <v>1029</v>
      </c>
      <c r="C30" t="s">
        <v>779</v>
      </c>
      <c r="D30" t="s">
        <v>780</v>
      </c>
      <c r="E30" t="s">
        <v>79</v>
      </c>
      <c r="F30" t="s">
        <v>79</v>
      </c>
      <c r="G30">
        <v>3</v>
      </c>
      <c r="H30">
        <v>36</v>
      </c>
      <c r="I30">
        <v>36503</v>
      </c>
      <c r="J30">
        <v>5</v>
      </c>
      <c r="K30">
        <v>0</v>
      </c>
      <c r="L30">
        <v>2</v>
      </c>
      <c r="M30">
        <v>2</v>
      </c>
      <c r="N30">
        <v>7</v>
      </c>
      <c r="O30">
        <v>4</v>
      </c>
      <c r="P30">
        <v>1</v>
      </c>
      <c r="Q30" t="s">
        <v>783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2">
      <c r="A31">
        <v>2</v>
      </c>
      <c r="B31">
        <v>1030</v>
      </c>
      <c r="C31" t="s">
        <v>779</v>
      </c>
      <c r="D31" t="s">
        <v>780</v>
      </c>
      <c r="E31" t="s">
        <v>79</v>
      </c>
      <c r="F31" t="s">
        <v>79</v>
      </c>
      <c r="G31">
        <v>3</v>
      </c>
      <c r="H31">
        <v>36</v>
      </c>
      <c r="I31">
        <v>36503</v>
      </c>
      <c r="J31">
        <v>5</v>
      </c>
      <c r="K31">
        <v>0</v>
      </c>
      <c r="L31">
        <v>4</v>
      </c>
      <c r="M31">
        <v>4</v>
      </c>
      <c r="N31">
        <v>7</v>
      </c>
      <c r="O31">
        <v>5</v>
      </c>
      <c r="P31">
        <v>1</v>
      </c>
      <c r="Q31" t="s">
        <v>691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2">
      <c r="A32">
        <v>2</v>
      </c>
      <c r="B32">
        <v>1031</v>
      </c>
      <c r="C32" t="s">
        <v>779</v>
      </c>
      <c r="D32" t="s">
        <v>780</v>
      </c>
      <c r="E32" t="s">
        <v>79</v>
      </c>
      <c r="F32" t="s">
        <v>79</v>
      </c>
      <c r="G32">
        <v>3</v>
      </c>
      <c r="H32">
        <v>36</v>
      </c>
      <c r="I32">
        <v>36503</v>
      </c>
      <c r="J32">
        <v>5</v>
      </c>
      <c r="K32">
        <v>0</v>
      </c>
      <c r="L32">
        <v>2</v>
      </c>
      <c r="M32">
        <v>2</v>
      </c>
      <c r="N32">
        <v>6</v>
      </c>
      <c r="O32">
        <v>4</v>
      </c>
      <c r="P32">
        <v>2</v>
      </c>
      <c r="Q32" t="s">
        <v>770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2">
      <c r="A33">
        <v>2</v>
      </c>
      <c r="B33">
        <v>1032</v>
      </c>
      <c r="C33" t="s">
        <v>779</v>
      </c>
      <c r="D33" t="s">
        <v>780</v>
      </c>
      <c r="E33" t="s">
        <v>79</v>
      </c>
      <c r="F33" t="s">
        <v>79</v>
      </c>
      <c r="G33">
        <v>3</v>
      </c>
      <c r="H33">
        <v>36</v>
      </c>
      <c r="I33">
        <v>36503</v>
      </c>
      <c r="J33">
        <v>5</v>
      </c>
      <c r="K33">
        <v>0</v>
      </c>
      <c r="L33">
        <v>3</v>
      </c>
      <c r="M33">
        <v>3</v>
      </c>
      <c r="N33">
        <v>6</v>
      </c>
      <c r="O33">
        <v>5</v>
      </c>
      <c r="P33">
        <v>2</v>
      </c>
      <c r="Q33" t="s">
        <v>773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2">
      <c r="A34">
        <v>2</v>
      </c>
      <c r="B34">
        <v>1033</v>
      </c>
      <c r="C34" t="s">
        <v>779</v>
      </c>
      <c r="D34" t="s">
        <v>780</v>
      </c>
      <c r="E34" t="s">
        <v>79</v>
      </c>
      <c r="F34" t="s">
        <v>79</v>
      </c>
      <c r="G34">
        <v>3</v>
      </c>
      <c r="H34">
        <v>36</v>
      </c>
      <c r="I34">
        <v>36503</v>
      </c>
      <c r="J34">
        <v>5</v>
      </c>
      <c r="K34">
        <v>0</v>
      </c>
      <c r="L34">
        <v>2</v>
      </c>
      <c r="M34">
        <v>2</v>
      </c>
      <c r="N34">
        <v>7</v>
      </c>
      <c r="O34">
        <v>4</v>
      </c>
      <c r="P34">
        <v>2</v>
      </c>
      <c r="Q34" t="s">
        <v>784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2">
      <c r="A35">
        <v>2</v>
      </c>
      <c r="B35">
        <v>1034</v>
      </c>
      <c r="C35" t="s">
        <v>779</v>
      </c>
      <c r="D35" t="s">
        <v>780</v>
      </c>
      <c r="E35" t="s">
        <v>79</v>
      </c>
      <c r="F35" t="s">
        <v>79</v>
      </c>
      <c r="G35">
        <v>3</v>
      </c>
      <c r="H35">
        <v>36</v>
      </c>
      <c r="I35">
        <v>36503</v>
      </c>
      <c r="J35">
        <v>5</v>
      </c>
      <c r="K35">
        <v>0</v>
      </c>
      <c r="L35">
        <v>3</v>
      </c>
      <c r="M35">
        <v>3</v>
      </c>
      <c r="N35">
        <v>7</v>
      </c>
      <c r="O35">
        <v>5</v>
      </c>
      <c r="P35">
        <v>2</v>
      </c>
      <c r="Q35" t="s">
        <v>731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2">
      <c r="A36">
        <v>2</v>
      </c>
      <c r="B36">
        <v>1035</v>
      </c>
      <c r="C36" t="s">
        <v>785</v>
      </c>
      <c r="D36" t="s">
        <v>786</v>
      </c>
      <c r="E36" t="s">
        <v>79</v>
      </c>
      <c r="F36" t="s">
        <v>79</v>
      </c>
      <c r="G36">
        <v>4</v>
      </c>
      <c r="H36">
        <v>36</v>
      </c>
      <c r="I36">
        <v>36506</v>
      </c>
      <c r="J36">
        <v>5</v>
      </c>
      <c r="K36">
        <v>0</v>
      </c>
      <c r="L36">
        <v>2</v>
      </c>
      <c r="M36">
        <v>2</v>
      </c>
      <c r="N36">
        <v>6</v>
      </c>
      <c r="O36">
        <v>4</v>
      </c>
      <c r="P36">
        <v>1</v>
      </c>
      <c r="Q36" t="s">
        <v>787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2">
      <c r="A37">
        <v>2</v>
      </c>
      <c r="B37">
        <v>1036</v>
      </c>
      <c r="C37" t="s">
        <v>785</v>
      </c>
      <c r="D37" t="s">
        <v>786</v>
      </c>
      <c r="E37" t="s">
        <v>79</v>
      </c>
      <c r="F37" t="s">
        <v>79</v>
      </c>
      <c r="G37">
        <v>4</v>
      </c>
      <c r="H37">
        <v>36</v>
      </c>
      <c r="I37">
        <v>36506</v>
      </c>
      <c r="J37">
        <v>5</v>
      </c>
      <c r="K37">
        <v>0</v>
      </c>
      <c r="L37">
        <v>3</v>
      </c>
      <c r="M37">
        <v>3</v>
      </c>
      <c r="N37">
        <v>6</v>
      </c>
      <c r="O37">
        <v>5</v>
      </c>
      <c r="P37">
        <v>1</v>
      </c>
      <c r="Q37" t="s">
        <v>788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2">
      <c r="A38">
        <v>2</v>
      </c>
      <c r="B38">
        <v>1037</v>
      </c>
      <c r="C38" t="s">
        <v>785</v>
      </c>
      <c r="D38" t="s">
        <v>786</v>
      </c>
      <c r="E38" t="s">
        <v>79</v>
      </c>
      <c r="F38" t="s">
        <v>79</v>
      </c>
      <c r="G38">
        <v>4</v>
      </c>
      <c r="H38">
        <v>36</v>
      </c>
      <c r="I38">
        <v>36506</v>
      </c>
      <c r="J38">
        <v>5</v>
      </c>
      <c r="K38">
        <v>0</v>
      </c>
      <c r="L38">
        <v>1</v>
      </c>
      <c r="M38">
        <v>1</v>
      </c>
      <c r="N38">
        <v>7</v>
      </c>
      <c r="O38">
        <v>4</v>
      </c>
      <c r="P38">
        <v>1</v>
      </c>
      <c r="Q38" t="s">
        <v>509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2">
      <c r="A39">
        <v>2</v>
      </c>
      <c r="B39">
        <v>1038</v>
      </c>
      <c r="C39" t="s">
        <v>785</v>
      </c>
      <c r="D39" t="s">
        <v>786</v>
      </c>
      <c r="E39" t="s">
        <v>79</v>
      </c>
      <c r="F39" t="s">
        <v>79</v>
      </c>
      <c r="G39">
        <v>4</v>
      </c>
      <c r="H39">
        <v>36</v>
      </c>
      <c r="I39">
        <v>36506</v>
      </c>
      <c r="J39">
        <v>5</v>
      </c>
      <c r="K39">
        <v>0</v>
      </c>
      <c r="L39">
        <v>2</v>
      </c>
      <c r="M39">
        <v>2</v>
      </c>
      <c r="N39">
        <v>7</v>
      </c>
      <c r="O39">
        <v>4</v>
      </c>
      <c r="P39">
        <v>1</v>
      </c>
      <c r="Q39" t="s">
        <v>789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2">
      <c r="A40">
        <v>2</v>
      </c>
      <c r="B40">
        <v>1039</v>
      </c>
      <c r="C40" t="s">
        <v>785</v>
      </c>
      <c r="D40" t="s">
        <v>786</v>
      </c>
      <c r="E40" t="s">
        <v>79</v>
      </c>
      <c r="F40" t="s">
        <v>79</v>
      </c>
      <c r="G40">
        <v>4</v>
      </c>
      <c r="H40">
        <v>36</v>
      </c>
      <c r="I40">
        <v>36506</v>
      </c>
      <c r="J40">
        <v>5</v>
      </c>
      <c r="K40">
        <v>0</v>
      </c>
      <c r="L40">
        <v>3</v>
      </c>
      <c r="M40">
        <v>3</v>
      </c>
      <c r="N40">
        <v>7</v>
      </c>
      <c r="O40">
        <v>5</v>
      </c>
      <c r="P40">
        <v>1</v>
      </c>
      <c r="Q40" t="s">
        <v>790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2">
      <c r="A41">
        <v>2</v>
      </c>
      <c r="B41">
        <v>1040</v>
      </c>
      <c r="C41" t="s">
        <v>785</v>
      </c>
      <c r="D41" t="s">
        <v>786</v>
      </c>
      <c r="E41" t="s">
        <v>79</v>
      </c>
      <c r="F41" t="s">
        <v>79</v>
      </c>
      <c r="G41">
        <v>4</v>
      </c>
      <c r="H41">
        <v>36</v>
      </c>
      <c r="I41">
        <v>36506</v>
      </c>
      <c r="J41">
        <v>5</v>
      </c>
      <c r="K41">
        <v>0</v>
      </c>
      <c r="L41">
        <v>1</v>
      </c>
      <c r="M41">
        <v>1</v>
      </c>
      <c r="N41">
        <v>6</v>
      </c>
      <c r="O41">
        <v>4</v>
      </c>
      <c r="P41">
        <v>2</v>
      </c>
      <c r="Q41" t="s">
        <v>791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2">
      <c r="A42">
        <v>2</v>
      </c>
      <c r="B42">
        <v>1041</v>
      </c>
      <c r="C42" t="s">
        <v>785</v>
      </c>
      <c r="D42" t="s">
        <v>786</v>
      </c>
      <c r="E42" t="s">
        <v>79</v>
      </c>
      <c r="F42" t="s">
        <v>79</v>
      </c>
      <c r="G42">
        <v>4</v>
      </c>
      <c r="H42">
        <v>36</v>
      </c>
      <c r="I42">
        <v>36506</v>
      </c>
      <c r="J42">
        <v>5</v>
      </c>
      <c r="K42">
        <v>0</v>
      </c>
      <c r="L42">
        <v>2</v>
      </c>
      <c r="M42">
        <v>2</v>
      </c>
      <c r="N42">
        <v>6</v>
      </c>
      <c r="O42">
        <v>4</v>
      </c>
      <c r="P42">
        <v>2</v>
      </c>
      <c r="Q42" t="s">
        <v>792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2">
      <c r="A43">
        <v>2</v>
      </c>
      <c r="B43">
        <v>1042</v>
      </c>
      <c r="C43" t="s">
        <v>785</v>
      </c>
      <c r="D43" t="s">
        <v>786</v>
      </c>
      <c r="E43" t="s">
        <v>79</v>
      </c>
      <c r="F43" t="s">
        <v>79</v>
      </c>
      <c r="G43">
        <v>4</v>
      </c>
      <c r="H43">
        <v>36</v>
      </c>
      <c r="I43">
        <v>36506</v>
      </c>
      <c r="J43">
        <v>5</v>
      </c>
      <c r="K43">
        <v>0</v>
      </c>
      <c r="L43">
        <v>4</v>
      </c>
      <c r="M43">
        <v>4</v>
      </c>
      <c r="N43">
        <v>6</v>
      </c>
      <c r="O43">
        <v>5</v>
      </c>
      <c r="P43">
        <v>2</v>
      </c>
      <c r="Q43" t="s">
        <v>793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2">
      <c r="A44">
        <v>2</v>
      </c>
      <c r="B44">
        <v>1043</v>
      </c>
      <c r="C44" t="s">
        <v>785</v>
      </c>
      <c r="D44" t="s">
        <v>786</v>
      </c>
      <c r="E44" t="s">
        <v>79</v>
      </c>
      <c r="F44" t="s">
        <v>79</v>
      </c>
      <c r="G44">
        <v>4</v>
      </c>
      <c r="H44">
        <v>36</v>
      </c>
      <c r="I44">
        <v>36506</v>
      </c>
      <c r="J44">
        <v>5</v>
      </c>
      <c r="K44">
        <v>0</v>
      </c>
      <c r="L44">
        <v>1</v>
      </c>
      <c r="M44">
        <v>1</v>
      </c>
      <c r="N44">
        <v>7</v>
      </c>
      <c r="O44">
        <v>4</v>
      </c>
      <c r="P44">
        <v>2</v>
      </c>
      <c r="Q44" t="s">
        <v>794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2">
      <c r="A45">
        <v>2</v>
      </c>
      <c r="B45">
        <v>1044</v>
      </c>
      <c r="C45" t="s">
        <v>785</v>
      </c>
      <c r="D45" t="s">
        <v>786</v>
      </c>
      <c r="E45" t="s">
        <v>79</v>
      </c>
      <c r="F45" t="s">
        <v>79</v>
      </c>
      <c r="G45">
        <v>4</v>
      </c>
      <c r="H45">
        <v>36</v>
      </c>
      <c r="I45">
        <v>36506</v>
      </c>
      <c r="J45">
        <v>5</v>
      </c>
      <c r="K45">
        <v>0</v>
      </c>
      <c r="L45">
        <v>4</v>
      </c>
      <c r="M45">
        <v>4</v>
      </c>
      <c r="N45">
        <v>7</v>
      </c>
      <c r="O45">
        <v>5</v>
      </c>
      <c r="P45">
        <v>2</v>
      </c>
      <c r="Q45" t="s">
        <v>795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2">
      <c r="A46">
        <v>2</v>
      </c>
      <c r="B46">
        <v>1045</v>
      </c>
      <c r="C46" t="s">
        <v>796</v>
      </c>
      <c r="D46" t="s">
        <v>797</v>
      </c>
      <c r="E46" t="s">
        <v>79</v>
      </c>
      <c r="F46" t="s">
        <v>79</v>
      </c>
      <c r="G46">
        <v>5</v>
      </c>
      <c r="H46">
        <v>36</v>
      </c>
      <c r="I46">
        <v>36508</v>
      </c>
      <c r="J46">
        <v>5</v>
      </c>
      <c r="K46">
        <v>0</v>
      </c>
      <c r="L46">
        <v>1</v>
      </c>
      <c r="M46">
        <v>1</v>
      </c>
      <c r="N46">
        <v>6</v>
      </c>
      <c r="O46">
        <v>4</v>
      </c>
      <c r="P46">
        <v>1</v>
      </c>
      <c r="Q46" t="s">
        <v>737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2">
      <c r="A47">
        <v>2</v>
      </c>
      <c r="B47">
        <v>1046</v>
      </c>
      <c r="C47" t="s">
        <v>796</v>
      </c>
      <c r="D47" t="s">
        <v>797</v>
      </c>
      <c r="E47" t="s">
        <v>79</v>
      </c>
      <c r="F47" t="s">
        <v>79</v>
      </c>
      <c r="G47">
        <v>5</v>
      </c>
      <c r="H47">
        <v>36</v>
      </c>
      <c r="I47">
        <v>36508</v>
      </c>
      <c r="J47">
        <v>5</v>
      </c>
      <c r="K47">
        <v>0</v>
      </c>
      <c r="L47">
        <v>3</v>
      </c>
      <c r="M47">
        <v>3</v>
      </c>
      <c r="N47">
        <v>6</v>
      </c>
      <c r="O47">
        <v>5</v>
      </c>
      <c r="P47">
        <v>1</v>
      </c>
      <c r="Q47" t="s">
        <v>798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2">
      <c r="A48">
        <v>2</v>
      </c>
      <c r="B48">
        <v>1047</v>
      </c>
      <c r="C48" t="s">
        <v>796</v>
      </c>
      <c r="D48" t="s">
        <v>797</v>
      </c>
      <c r="E48" t="s">
        <v>79</v>
      </c>
      <c r="F48" t="s">
        <v>79</v>
      </c>
      <c r="G48">
        <v>5</v>
      </c>
      <c r="H48">
        <v>36</v>
      </c>
      <c r="I48">
        <v>36508</v>
      </c>
      <c r="J48">
        <v>5</v>
      </c>
      <c r="K48">
        <v>0</v>
      </c>
      <c r="L48">
        <v>4</v>
      </c>
      <c r="M48">
        <v>4</v>
      </c>
      <c r="N48">
        <v>6</v>
      </c>
      <c r="O48">
        <v>5</v>
      </c>
      <c r="P48">
        <v>1</v>
      </c>
      <c r="Q48" t="s">
        <v>799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2">
      <c r="A49">
        <v>2</v>
      </c>
      <c r="B49">
        <v>1048</v>
      </c>
      <c r="C49" t="s">
        <v>796</v>
      </c>
      <c r="D49" t="s">
        <v>797</v>
      </c>
      <c r="E49" t="s">
        <v>79</v>
      </c>
      <c r="F49" t="s">
        <v>79</v>
      </c>
      <c r="G49">
        <v>5</v>
      </c>
      <c r="H49">
        <v>36</v>
      </c>
      <c r="I49">
        <v>36508</v>
      </c>
      <c r="J49">
        <v>5</v>
      </c>
      <c r="K49">
        <v>0</v>
      </c>
      <c r="L49">
        <v>1</v>
      </c>
      <c r="M49">
        <v>1</v>
      </c>
      <c r="N49">
        <v>7</v>
      </c>
      <c r="O49">
        <v>4</v>
      </c>
      <c r="P49">
        <v>1</v>
      </c>
      <c r="Q49" t="s">
        <v>765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2">
      <c r="A50">
        <v>2</v>
      </c>
      <c r="B50">
        <v>1049</v>
      </c>
      <c r="C50" t="s">
        <v>796</v>
      </c>
      <c r="D50" t="s">
        <v>797</v>
      </c>
      <c r="E50" t="s">
        <v>79</v>
      </c>
      <c r="F50" t="s">
        <v>79</v>
      </c>
      <c r="G50">
        <v>5</v>
      </c>
      <c r="H50">
        <v>36</v>
      </c>
      <c r="I50">
        <v>36508</v>
      </c>
      <c r="J50">
        <v>5</v>
      </c>
      <c r="K50">
        <v>0</v>
      </c>
      <c r="L50">
        <v>3</v>
      </c>
      <c r="M50">
        <v>3</v>
      </c>
      <c r="N50">
        <v>7</v>
      </c>
      <c r="O50">
        <v>5</v>
      </c>
      <c r="P50">
        <v>1</v>
      </c>
      <c r="Q50" t="s">
        <v>800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2">
      <c r="A51">
        <v>2</v>
      </c>
      <c r="B51">
        <v>1050</v>
      </c>
      <c r="C51" t="s">
        <v>796</v>
      </c>
      <c r="D51" t="s">
        <v>797</v>
      </c>
      <c r="E51" t="s">
        <v>79</v>
      </c>
      <c r="F51" t="s">
        <v>79</v>
      </c>
      <c r="G51">
        <v>5</v>
      </c>
      <c r="H51">
        <v>36</v>
      </c>
      <c r="I51">
        <v>36508</v>
      </c>
      <c r="J51">
        <v>5</v>
      </c>
      <c r="K51">
        <v>0</v>
      </c>
      <c r="L51">
        <v>4</v>
      </c>
      <c r="M51">
        <v>4</v>
      </c>
      <c r="N51">
        <v>7</v>
      </c>
      <c r="O51">
        <v>5</v>
      </c>
      <c r="P51">
        <v>1</v>
      </c>
      <c r="Q51" t="s">
        <v>801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2">
      <c r="A52">
        <v>2</v>
      </c>
      <c r="B52">
        <v>1051</v>
      </c>
      <c r="C52" t="s">
        <v>796</v>
      </c>
      <c r="D52" t="s">
        <v>797</v>
      </c>
      <c r="E52" t="s">
        <v>79</v>
      </c>
      <c r="F52" t="s">
        <v>79</v>
      </c>
      <c r="G52">
        <v>5</v>
      </c>
      <c r="H52">
        <v>36</v>
      </c>
      <c r="I52">
        <v>36508</v>
      </c>
      <c r="J52">
        <v>5</v>
      </c>
      <c r="K52">
        <v>0</v>
      </c>
      <c r="L52">
        <v>3</v>
      </c>
      <c r="M52">
        <v>3</v>
      </c>
      <c r="N52">
        <v>6</v>
      </c>
      <c r="O52">
        <v>5</v>
      </c>
      <c r="P52">
        <v>2</v>
      </c>
      <c r="Q52" t="s">
        <v>690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2">
      <c r="A53">
        <v>2</v>
      </c>
      <c r="B53">
        <v>1052</v>
      </c>
      <c r="C53" t="s">
        <v>796</v>
      </c>
      <c r="D53" t="s">
        <v>797</v>
      </c>
      <c r="E53" t="s">
        <v>79</v>
      </c>
      <c r="F53" t="s">
        <v>79</v>
      </c>
      <c r="G53">
        <v>5</v>
      </c>
      <c r="H53">
        <v>36</v>
      </c>
      <c r="I53">
        <v>36508</v>
      </c>
      <c r="J53">
        <v>5</v>
      </c>
      <c r="K53">
        <v>0</v>
      </c>
      <c r="L53">
        <v>4</v>
      </c>
      <c r="M53">
        <v>4</v>
      </c>
      <c r="N53">
        <v>6</v>
      </c>
      <c r="O53">
        <v>5</v>
      </c>
      <c r="P53">
        <v>2</v>
      </c>
      <c r="Q53" t="s">
        <v>802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2">
      <c r="A54">
        <v>2</v>
      </c>
      <c r="B54">
        <v>1053</v>
      </c>
      <c r="C54" t="s">
        <v>796</v>
      </c>
      <c r="D54" t="s">
        <v>797</v>
      </c>
      <c r="E54" t="s">
        <v>79</v>
      </c>
      <c r="F54" t="s">
        <v>79</v>
      </c>
      <c r="G54">
        <v>5</v>
      </c>
      <c r="H54">
        <v>36</v>
      </c>
      <c r="I54">
        <v>36508</v>
      </c>
      <c r="J54">
        <v>5</v>
      </c>
      <c r="K54">
        <v>0</v>
      </c>
      <c r="L54">
        <v>3</v>
      </c>
      <c r="M54">
        <v>3</v>
      </c>
      <c r="N54">
        <v>7</v>
      </c>
      <c r="O54">
        <v>5</v>
      </c>
      <c r="P54">
        <v>2</v>
      </c>
      <c r="Q54" t="s">
        <v>803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2">
      <c r="A55">
        <v>2</v>
      </c>
      <c r="B55">
        <v>1054</v>
      </c>
      <c r="C55" t="s">
        <v>796</v>
      </c>
      <c r="D55" t="s">
        <v>797</v>
      </c>
      <c r="E55" t="s">
        <v>79</v>
      </c>
      <c r="F55" t="s">
        <v>79</v>
      </c>
      <c r="G55">
        <v>5</v>
      </c>
      <c r="H55">
        <v>36</v>
      </c>
      <c r="I55">
        <v>36508</v>
      </c>
      <c r="J55">
        <v>5</v>
      </c>
      <c r="K55">
        <v>0</v>
      </c>
      <c r="L55">
        <v>4</v>
      </c>
      <c r="M55">
        <v>4</v>
      </c>
      <c r="N55">
        <v>7</v>
      </c>
      <c r="O55">
        <v>5</v>
      </c>
      <c r="P55">
        <v>2</v>
      </c>
      <c r="Q55" t="s">
        <v>804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2">
      <c r="A56">
        <v>2</v>
      </c>
      <c r="B56">
        <v>1055</v>
      </c>
      <c r="C56" t="s">
        <v>805</v>
      </c>
      <c r="D56" t="s">
        <v>806</v>
      </c>
      <c r="E56" t="s">
        <v>79</v>
      </c>
      <c r="F56" t="s">
        <v>79</v>
      </c>
      <c r="G56">
        <v>6</v>
      </c>
      <c r="H56">
        <v>36</v>
      </c>
      <c r="I56">
        <v>36509</v>
      </c>
      <c r="J56">
        <v>5</v>
      </c>
      <c r="K56">
        <v>0</v>
      </c>
      <c r="L56">
        <v>2</v>
      </c>
      <c r="M56">
        <v>2</v>
      </c>
      <c r="N56">
        <v>6</v>
      </c>
      <c r="O56">
        <v>4</v>
      </c>
      <c r="P56">
        <v>1</v>
      </c>
      <c r="Q56" t="s">
        <v>807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2">
      <c r="A57">
        <v>2</v>
      </c>
      <c r="B57">
        <v>1056</v>
      </c>
      <c r="C57" t="s">
        <v>805</v>
      </c>
      <c r="D57" t="s">
        <v>806</v>
      </c>
      <c r="E57" t="s">
        <v>79</v>
      </c>
      <c r="F57" t="s">
        <v>79</v>
      </c>
      <c r="G57">
        <v>6</v>
      </c>
      <c r="H57">
        <v>36</v>
      </c>
      <c r="I57">
        <v>36509</v>
      </c>
      <c r="J57">
        <v>5</v>
      </c>
      <c r="K57">
        <v>0</v>
      </c>
      <c r="L57">
        <v>3</v>
      </c>
      <c r="M57">
        <v>3</v>
      </c>
      <c r="N57">
        <v>6</v>
      </c>
      <c r="O57">
        <v>5</v>
      </c>
      <c r="P57">
        <v>1</v>
      </c>
      <c r="Q57" t="s">
        <v>808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2">
      <c r="A58">
        <v>2</v>
      </c>
      <c r="B58">
        <v>1057</v>
      </c>
      <c r="C58" t="s">
        <v>805</v>
      </c>
      <c r="D58" t="s">
        <v>806</v>
      </c>
      <c r="E58" t="s">
        <v>79</v>
      </c>
      <c r="F58" t="s">
        <v>79</v>
      </c>
      <c r="G58">
        <v>6</v>
      </c>
      <c r="H58">
        <v>36</v>
      </c>
      <c r="I58">
        <v>36509</v>
      </c>
      <c r="J58">
        <v>5</v>
      </c>
      <c r="K58">
        <v>0</v>
      </c>
      <c r="L58">
        <v>2</v>
      </c>
      <c r="M58">
        <v>2</v>
      </c>
      <c r="N58">
        <v>7</v>
      </c>
      <c r="O58">
        <v>4</v>
      </c>
      <c r="P58">
        <v>1</v>
      </c>
      <c r="Q58" t="s">
        <v>276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2">
      <c r="A59">
        <v>2</v>
      </c>
      <c r="B59">
        <v>1058</v>
      </c>
      <c r="C59" t="s">
        <v>805</v>
      </c>
      <c r="D59" t="s">
        <v>806</v>
      </c>
      <c r="E59" t="s">
        <v>79</v>
      </c>
      <c r="F59" t="s">
        <v>79</v>
      </c>
      <c r="G59">
        <v>6</v>
      </c>
      <c r="H59">
        <v>36</v>
      </c>
      <c r="I59">
        <v>36509</v>
      </c>
      <c r="J59">
        <v>5</v>
      </c>
      <c r="K59">
        <v>0</v>
      </c>
      <c r="L59">
        <v>3</v>
      </c>
      <c r="M59">
        <v>3</v>
      </c>
      <c r="N59">
        <v>7</v>
      </c>
      <c r="O59">
        <v>5</v>
      </c>
      <c r="P59">
        <v>1</v>
      </c>
      <c r="Q59" t="s">
        <v>790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2">
      <c r="A60">
        <v>2</v>
      </c>
      <c r="B60">
        <v>1059</v>
      </c>
      <c r="C60" t="s">
        <v>805</v>
      </c>
      <c r="D60" t="s">
        <v>806</v>
      </c>
      <c r="E60" t="s">
        <v>79</v>
      </c>
      <c r="F60" t="s">
        <v>79</v>
      </c>
      <c r="G60">
        <v>6</v>
      </c>
      <c r="H60">
        <v>36</v>
      </c>
      <c r="I60">
        <v>36509</v>
      </c>
      <c r="J60">
        <v>5</v>
      </c>
      <c r="K60">
        <v>0</v>
      </c>
      <c r="L60">
        <v>2</v>
      </c>
      <c r="M60">
        <v>2</v>
      </c>
      <c r="N60">
        <v>6</v>
      </c>
      <c r="O60">
        <v>4</v>
      </c>
      <c r="P60">
        <v>2</v>
      </c>
      <c r="Q60" t="s">
        <v>787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2">
      <c r="A61">
        <v>2</v>
      </c>
      <c r="B61">
        <v>1060</v>
      </c>
      <c r="C61" t="s">
        <v>805</v>
      </c>
      <c r="D61" t="s">
        <v>806</v>
      </c>
      <c r="E61" t="s">
        <v>79</v>
      </c>
      <c r="F61" t="s">
        <v>79</v>
      </c>
      <c r="G61">
        <v>6</v>
      </c>
      <c r="H61">
        <v>36</v>
      </c>
      <c r="I61">
        <v>36509</v>
      </c>
      <c r="J61">
        <v>5</v>
      </c>
      <c r="K61">
        <v>0</v>
      </c>
      <c r="L61">
        <v>2</v>
      </c>
      <c r="M61">
        <v>2</v>
      </c>
      <c r="N61">
        <v>7</v>
      </c>
      <c r="O61">
        <v>4</v>
      </c>
      <c r="P61">
        <v>2</v>
      </c>
      <c r="Q61" t="s">
        <v>737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2">
      <c r="A62">
        <v>2</v>
      </c>
      <c r="B62">
        <v>1061</v>
      </c>
      <c r="C62" t="s">
        <v>809</v>
      </c>
      <c r="D62" t="s">
        <v>810</v>
      </c>
      <c r="E62" t="s">
        <v>79</v>
      </c>
      <c r="F62" t="s">
        <v>79</v>
      </c>
      <c r="G62">
        <v>7</v>
      </c>
      <c r="H62">
        <v>36</v>
      </c>
      <c r="I62">
        <v>36510</v>
      </c>
      <c r="J62">
        <v>5</v>
      </c>
      <c r="K62">
        <v>0</v>
      </c>
      <c r="L62">
        <v>2</v>
      </c>
      <c r="M62">
        <v>2</v>
      </c>
      <c r="N62">
        <v>6</v>
      </c>
      <c r="O62">
        <v>4</v>
      </c>
      <c r="P62">
        <v>1</v>
      </c>
      <c r="Q62" t="s">
        <v>792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2">
      <c r="A63">
        <v>2</v>
      </c>
      <c r="B63">
        <v>1062</v>
      </c>
      <c r="C63" t="s">
        <v>809</v>
      </c>
      <c r="D63" t="s">
        <v>810</v>
      </c>
      <c r="E63" t="s">
        <v>79</v>
      </c>
      <c r="F63" t="s">
        <v>79</v>
      </c>
      <c r="G63">
        <v>7</v>
      </c>
      <c r="H63">
        <v>36</v>
      </c>
      <c r="I63">
        <v>36510</v>
      </c>
      <c r="J63">
        <v>5</v>
      </c>
      <c r="K63">
        <v>0</v>
      </c>
      <c r="L63">
        <v>2</v>
      </c>
      <c r="M63">
        <v>2</v>
      </c>
      <c r="N63">
        <v>7</v>
      </c>
      <c r="O63">
        <v>4</v>
      </c>
      <c r="P63">
        <v>1</v>
      </c>
      <c r="Q63" t="s">
        <v>811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2">
      <c r="A64">
        <v>2</v>
      </c>
      <c r="B64">
        <v>1063</v>
      </c>
      <c r="C64" t="s">
        <v>809</v>
      </c>
      <c r="D64" t="s">
        <v>810</v>
      </c>
      <c r="E64" t="s">
        <v>79</v>
      </c>
      <c r="F64" t="s">
        <v>79</v>
      </c>
      <c r="G64">
        <v>7</v>
      </c>
      <c r="H64">
        <v>36</v>
      </c>
      <c r="I64">
        <v>36510</v>
      </c>
      <c r="J64">
        <v>5</v>
      </c>
      <c r="K64">
        <v>0</v>
      </c>
      <c r="L64">
        <v>2</v>
      </c>
      <c r="M64">
        <v>2</v>
      </c>
      <c r="N64">
        <v>6</v>
      </c>
      <c r="O64">
        <v>4</v>
      </c>
      <c r="P64">
        <v>2</v>
      </c>
      <c r="Q64" t="s">
        <v>787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2">
      <c r="A65">
        <v>2</v>
      </c>
      <c r="B65">
        <v>1064</v>
      </c>
      <c r="C65" t="s">
        <v>809</v>
      </c>
      <c r="D65" t="s">
        <v>810</v>
      </c>
      <c r="E65" t="s">
        <v>79</v>
      </c>
      <c r="F65" t="s">
        <v>79</v>
      </c>
      <c r="G65">
        <v>7</v>
      </c>
      <c r="H65">
        <v>36</v>
      </c>
      <c r="I65">
        <v>36510</v>
      </c>
      <c r="J65">
        <v>5</v>
      </c>
      <c r="K65">
        <v>0</v>
      </c>
      <c r="L65">
        <v>2</v>
      </c>
      <c r="M65">
        <v>2</v>
      </c>
      <c r="N65">
        <v>7</v>
      </c>
      <c r="O65">
        <v>4</v>
      </c>
      <c r="P65">
        <v>2</v>
      </c>
      <c r="Q65" t="s">
        <v>769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2">
      <c r="A66">
        <v>2</v>
      </c>
      <c r="B66">
        <v>1065</v>
      </c>
      <c r="C66" t="s">
        <v>812</v>
      </c>
      <c r="D66" t="s">
        <v>813</v>
      </c>
      <c r="E66" t="s">
        <v>79</v>
      </c>
      <c r="F66" t="s">
        <v>79</v>
      </c>
      <c r="G66">
        <v>8</v>
      </c>
      <c r="H66">
        <v>36</v>
      </c>
      <c r="I66">
        <v>36515</v>
      </c>
      <c r="J66">
        <v>5</v>
      </c>
      <c r="K66">
        <v>0</v>
      </c>
      <c r="L66">
        <v>1</v>
      </c>
      <c r="M66">
        <v>1</v>
      </c>
      <c r="N66">
        <v>6</v>
      </c>
      <c r="O66">
        <v>4</v>
      </c>
      <c r="P66">
        <v>1</v>
      </c>
      <c r="Q66" t="s">
        <v>814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2">
      <c r="A67">
        <v>2</v>
      </c>
      <c r="B67">
        <v>1066</v>
      </c>
      <c r="C67" t="s">
        <v>812</v>
      </c>
      <c r="D67" t="s">
        <v>813</v>
      </c>
      <c r="E67" t="s">
        <v>79</v>
      </c>
      <c r="F67" t="s">
        <v>79</v>
      </c>
      <c r="G67">
        <v>8</v>
      </c>
      <c r="H67">
        <v>36</v>
      </c>
      <c r="I67">
        <v>36515</v>
      </c>
      <c r="J67">
        <v>5</v>
      </c>
      <c r="K67">
        <v>0</v>
      </c>
      <c r="L67">
        <v>4</v>
      </c>
      <c r="M67">
        <v>4</v>
      </c>
      <c r="N67">
        <v>6</v>
      </c>
      <c r="O67">
        <v>5</v>
      </c>
      <c r="P67">
        <v>1</v>
      </c>
      <c r="Q67" t="s">
        <v>815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2">
      <c r="A68">
        <v>2</v>
      </c>
      <c r="B68">
        <v>1067</v>
      </c>
      <c r="C68" t="s">
        <v>812</v>
      </c>
      <c r="D68" t="s">
        <v>813</v>
      </c>
      <c r="E68" t="s">
        <v>79</v>
      </c>
      <c r="F68" t="s">
        <v>79</v>
      </c>
      <c r="G68">
        <v>8</v>
      </c>
      <c r="H68">
        <v>36</v>
      </c>
      <c r="I68">
        <v>36515</v>
      </c>
      <c r="J68">
        <v>5</v>
      </c>
      <c r="K68">
        <v>0</v>
      </c>
      <c r="L68">
        <v>3</v>
      </c>
      <c r="M68">
        <v>3</v>
      </c>
      <c r="N68">
        <v>6</v>
      </c>
      <c r="O68">
        <v>5</v>
      </c>
      <c r="P68">
        <v>1</v>
      </c>
      <c r="Q68" t="s">
        <v>693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2">
      <c r="A69">
        <v>2</v>
      </c>
      <c r="B69">
        <v>1068</v>
      </c>
      <c r="C69" t="s">
        <v>812</v>
      </c>
      <c r="D69" t="s">
        <v>813</v>
      </c>
      <c r="E69" t="s">
        <v>79</v>
      </c>
      <c r="F69" t="s">
        <v>79</v>
      </c>
      <c r="G69">
        <v>8</v>
      </c>
      <c r="H69">
        <v>36</v>
      </c>
      <c r="I69">
        <v>36515</v>
      </c>
      <c r="J69">
        <v>5</v>
      </c>
      <c r="K69">
        <v>0</v>
      </c>
      <c r="L69">
        <v>1</v>
      </c>
      <c r="M69">
        <v>1</v>
      </c>
      <c r="N69">
        <v>7</v>
      </c>
      <c r="O69">
        <v>4</v>
      </c>
      <c r="P69">
        <v>1</v>
      </c>
      <c r="Q69" t="s">
        <v>816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2">
      <c r="A70">
        <v>2</v>
      </c>
      <c r="B70">
        <v>1069</v>
      </c>
      <c r="C70" t="s">
        <v>812</v>
      </c>
      <c r="D70" t="s">
        <v>813</v>
      </c>
      <c r="E70" t="s">
        <v>79</v>
      </c>
      <c r="F70" t="s">
        <v>79</v>
      </c>
      <c r="G70">
        <v>8</v>
      </c>
      <c r="H70">
        <v>36</v>
      </c>
      <c r="I70">
        <v>36515</v>
      </c>
      <c r="J70">
        <v>5</v>
      </c>
      <c r="K70">
        <v>0</v>
      </c>
      <c r="L70">
        <v>3</v>
      </c>
      <c r="M70">
        <v>3</v>
      </c>
      <c r="N70">
        <v>7</v>
      </c>
      <c r="O70">
        <v>5</v>
      </c>
      <c r="P70">
        <v>1</v>
      </c>
      <c r="Q70" t="s">
        <v>793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2">
      <c r="A71">
        <v>2</v>
      </c>
      <c r="B71">
        <v>1070</v>
      </c>
      <c r="C71" t="s">
        <v>812</v>
      </c>
      <c r="D71" t="s">
        <v>813</v>
      </c>
      <c r="E71" t="s">
        <v>79</v>
      </c>
      <c r="F71" t="s">
        <v>79</v>
      </c>
      <c r="G71">
        <v>8</v>
      </c>
      <c r="H71">
        <v>36</v>
      </c>
      <c r="I71">
        <v>36515</v>
      </c>
      <c r="J71">
        <v>5</v>
      </c>
      <c r="K71">
        <v>0</v>
      </c>
      <c r="L71">
        <v>4</v>
      </c>
      <c r="M71">
        <v>4</v>
      </c>
      <c r="N71">
        <v>7</v>
      </c>
      <c r="O71">
        <v>5</v>
      </c>
      <c r="P71">
        <v>1</v>
      </c>
      <c r="Q71" t="s">
        <v>817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2">
      <c r="A72">
        <v>2</v>
      </c>
      <c r="B72">
        <v>1071</v>
      </c>
      <c r="C72" t="s">
        <v>812</v>
      </c>
      <c r="D72" t="s">
        <v>813</v>
      </c>
      <c r="E72" t="s">
        <v>79</v>
      </c>
      <c r="F72" t="s">
        <v>79</v>
      </c>
      <c r="G72">
        <v>8</v>
      </c>
      <c r="H72">
        <v>36</v>
      </c>
      <c r="I72">
        <v>36515</v>
      </c>
      <c r="J72">
        <v>5</v>
      </c>
      <c r="K72">
        <v>0</v>
      </c>
      <c r="L72">
        <v>2</v>
      </c>
      <c r="M72">
        <v>2</v>
      </c>
      <c r="N72">
        <v>6</v>
      </c>
      <c r="O72">
        <v>4</v>
      </c>
      <c r="P72">
        <v>2</v>
      </c>
      <c r="Q72" t="s">
        <v>818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2">
      <c r="A73">
        <v>2</v>
      </c>
      <c r="B73">
        <v>1072</v>
      </c>
      <c r="C73" t="s">
        <v>812</v>
      </c>
      <c r="D73" t="s">
        <v>813</v>
      </c>
      <c r="E73" t="s">
        <v>79</v>
      </c>
      <c r="F73" t="s">
        <v>79</v>
      </c>
      <c r="G73">
        <v>8</v>
      </c>
      <c r="H73">
        <v>36</v>
      </c>
      <c r="I73">
        <v>36515</v>
      </c>
      <c r="J73">
        <v>5</v>
      </c>
      <c r="K73">
        <v>0</v>
      </c>
      <c r="L73">
        <v>1</v>
      </c>
      <c r="M73">
        <v>1</v>
      </c>
      <c r="N73">
        <v>6</v>
      </c>
      <c r="O73">
        <v>4</v>
      </c>
      <c r="P73">
        <v>2</v>
      </c>
      <c r="Q73" t="s">
        <v>735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2">
      <c r="A74">
        <v>2</v>
      </c>
      <c r="B74">
        <v>1073</v>
      </c>
      <c r="C74" t="s">
        <v>812</v>
      </c>
      <c r="D74" t="s">
        <v>813</v>
      </c>
      <c r="E74" t="s">
        <v>79</v>
      </c>
      <c r="F74" t="s">
        <v>79</v>
      </c>
      <c r="G74">
        <v>8</v>
      </c>
      <c r="H74">
        <v>36</v>
      </c>
      <c r="I74">
        <v>36515</v>
      </c>
      <c r="J74">
        <v>5</v>
      </c>
      <c r="K74">
        <v>0</v>
      </c>
      <c r="L74">
        <v>3</v>
      </c>
      <c r="M74">
        <v>3</v>
      </c>
      <c r="N74">
        <v>6</v>
      </c>
      <c r="O74">
        <v>5</v>
      </c>
      <c r="P74">
        <v>2</v>
      </c>
      <c r="Q74" t="s">
        <v>793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2">
      <c r="A75">
        <v>2</v>
      </c>
      <c r="B75">
        <v>1074</v>
      </c>
      <c r="C75" t="s">
        <v>812</v>
      </c>
      <c r="D75" t="s">
        <v>813</v>
      </c>
      <c r="E75" t="s">
        <v>79</v>
      </c>
      <c r="F75" t="s">
        <v>79</v>
      </c>
      <c r="G75">
        <v>8</v>
      </c>
      <c r="H75">
        <v>36</v>
      </c>
      <c r="I75">
        <v>36515</v>
      </c>
      <c r="J75">
        <v>5</v>
      </c>
      <c r="K75">
        <v>0</v>
      </c>
      <c r="L75">
        <v>4</v>
      </c>
      <c r="M75">
        <v>4</v>
      </c>
      <c r="N75">
        <v>6</v>
      </c>
      <c r="O75">
        <v>5</v>
      </c>
      <c r="P75">
        <v>2</v>
      </c>
      <c r="Q75" t="s">
        <v>775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2">
      <c r="A76">
        <v>2</v>
      </c>
      <c r="B76">
        <v>1075</v>
      </c>
      <c r="C76" t="s">
        <v>812</v>
      </c>
      <c r="D76" t="s">
        <v>813</v>
      </c>
      <c r="E76" t="s">
        <v>79</v>
      </c>
      <c r="F76" t="s">
        <v>79</v>
      </c>
      <c r="G76">
        <v>8</v>
      </c>
      <c r="H76">
        <v>36</v>
      </c>
      <c r="I76">
        <v>36515</v>
      </c>
      <c r="J76">
        <v>5</v>
      </c>
      <c r="K76">
        <v>0</v>
      </c>
      <c r="L76">
        <v>1</v>
      </c>
      <c r="M76">
        <v>1</v>
      </c>
      <c r="N76">
        <v>7</v>
      </c>
      <c r="O76">
        <v>4</v>
      </c>
      <c r="P76">
        <v>2</v>
      </c>
      <c r="Q76" t="s">
        <v>819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2">
      <c r="A77">
        <v>2</v>
      </c>
      <c r="B77">
        <v>1076</v>
      </c>
      <c r="C77" t="s">
        <v>812</v>
      </c>
      <c r="D77" t="s">
        <v>813</v>
      </c>
      <c r="E77" t="s">
        <v>79</v>
      </c>
      <c r="F77" t="s">
        <v>79</v>
      </c>
      <c r="G77">
        <v>8</v>
      </c>
      <c r="H77">
        <v>36</v>
      </c>
      <c r="I77">
        <v>36515</v>
      </c>
      <c r="J77">
        <v>5</v>
      </c>
      <c r="K77">
        <v>0</v>
      </c>
      <c r="L77">
        <v>2</v>
      </c>
      <c r="M77">
        <v>2</v>
      </c>
      <c r="N77">
        <v>7</v>
      </c>
      <c r="O77">
        <v>4</v>
      </c>
      <c r="P77">
        <v>2</v>
      </c>
      <c r="Q77" t="s">
        <v>820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2">
      <c r="A78">
        <v>2</v>
      </c>
      <c r="B78">
        <v>1077</v>
      </c>
      <c r="C78" t="s">
        <v>812</v>
      </c>
      <c r="D78" t="s">
        <v>813</v>
      </c>
      <c r="E78" t="s">
        <v>79</v>
      </c>
      <c r="F78" t="s">
        <v>79</v>
      </c>
      <c r="G78">
        <v>8</v>
      </c>
      <c r="H78">
        <v>36</v>
      </c>
      <c r="I78">
        <v>36515</v>
      </c>
      <c r="J78">
        <v>5</v>
      </c>
      <c r="K78">
        <v>0</v>
      </c>
      <c r="L78">
        <v>4</v>
      </c>
      <c r="M78">
        <v>4</v>
      </c>
      <c r="N78">
        <v>7</v>
      </c>
      <c r="O78">
        <v>5</v>
      </c>
      <c r="P78">
        <v>2</v>
      </c>
      <c r="Q78" t="s">
        <v>731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2">
      <c r="A79">
        <v>2</v>
      </c>
      <c r="B79">
        <v>1078</v>
      </c>
      <c r="C79" t="s">
        <v>812</v>
      </c>
      <c r="D79" t="s">
        <v>813</v>
      </c>
      <c r="E79" t="s">
        <v>79</v>
      </c>
      <c r="F79" t="s">
        <v>79</v>
      </c>
      <c r="G79">
        <v>8</v>
      </c>
      <c r="H79">
        <v>36</v>
      </c>
      <c r="I79">
        <v>36515</v>
      </c>
      <c r="J79">
        <v>5</v>
      </c>
      <c r="K79">
        <v>0</v>
      </c>
      <c r="L79">
        <v>3</v>
      </c>
      <c r="M79">
        <v>3</v>
      </c>
      <c r="N79">
        <v>7</v>
      </c>
      <c r="O79">
        <v>5</v>
      </c>
      <c r="P79">
        <v>2</v>
      </c>
      <c r="Q79" t="s">
        <v>821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2">
      <c r="A80">
        <v>2</v>
      </c>
      <c r="B80">
        <v>1079</v>
      </c>
      <c r="C80" t="s">
        <v>822</v>
      </c>
      <c r="D80" t="s">
        <v>823</v>
      </c>
      <c r="E80" t="s">
        <v>79</v>
      </c>
      <c r="F80" t="s">
        <v>79</v>
      </c>
      <c r="G80">
        <v>13</v>
      </c>
      <c r="H80">
        <v>37</v>
      </c>
      <c r="I80">
        <v>37502</v>
      </c>
      <c r="J80">
        <v>5</v>
      </c>
      <c r="K80">
        <v>0</v>
      </c>
      <c r="L80">
        <v>3</v>
      </c>
      <c r="M80">
        <v>3</v>
      </c>
      <c r="N80">
        <v>6</v>
      </c>
      <c r="O80">
        <v>5</v>
      </c>
      <c r="P80">
        <v>1</v>
      </c>
      <c r="Q80" t="s">
        <v>802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2">
      <c r="A81">
        <v>2</v>
      </c>
      <c r="B81">
        <v>1080</v>
      </c>
      <c r="C81" t="s">
        <v>822</v>
      </c>
      <c r="D81" t="s">
        <v>823</v>
      </c>
      <c r="E81" t="s">
        <v>79</v>
      </c>
      <c r="F81" t="s">
        <v>79</v>
      </c>
      <c r="G81">
        <v>13</v>
      </c>
      <c r="H81">
        <v>37</v>
      </c>
      <c r="I81">
        <v>37502</v>
      </c>
      <c r="J81">
        <v>5</v>
      </c>
      <c r="K81">
        <v>0</v>
      </c>
      <c r="L81">
        <v>2</v>
      </c>
      <c r="M81">
        <v>2</v>
      </c>
      <c r="N81">
        <v>6</v>
      </c>
      <c r="O81">
        <v>4</v>
      </c>
      <c r="P81">
        <v>2</v>
      </c>
      <c r="Q81" t="s">
        <v>824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2">
      <c r="A82">
        <v>2</v>
      </c>
      <c r="B82">
        <v>1081</v>
      </c>
      <c r="C82" t="s">
        <v>825</v>
      </c>
      <c r="D82" t="s">
        <v>826</v>
      </c>
      <c r="E82" t="s">
        <v>79</v>
      </c>
      <c r="F82" t="s">
        <v>79</v>
      </c>
      <c r="G82">
        <v>14</v>
      </c>
      <c r="H82">
        <v>37</v>
      </c>
      <c r="I82">
        <v>37503</v>
      </c>
      <c r="J82">
        <v>5</v>
      </c>
      <c r="K82">
        <v>0</v>
      </c>
      <c r="L82">
        <v>2</v>
      </c>
      <c r="M82">
        <v>2</v>
      </c>
      <c r="N82">
        <v>6</v>
      </c>
      <c r="O82">
        <v>4</v>
      </c>
      <c r="P82">
        <v>2</v>
      </c>
      <c r="Q82" t="s">
        <v>827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2">
      <c r="A83">
        <v>2</v>
      </c>
      <c r="B83">
        <v>1082</v>
      </c>
      <c r="C83" t="s">
        <v>825</v>
      </c>
      <c r="D83" t="s">
        <v>826</v>
      </c>
      <c r="E83" t="s">
        <v>79</v>
      </c>
      <c r="F83" t="s">
        <v>79</v>
      </c>
      <c r="G83">
        <v>14</v>
      </c>
      <c r="H83">
        <v>37</v>
      </c>
      <c r="I83">
        <v>37503</v>
      </c>
      <c r="J83">
        <v>5</v>
      </c>
      <c r="K83">
        <v>0</v>
      </c>
      <c r="L83">
        <v>3</v>
      </c>
      <c r="M83">
        <v>3</v>
      </c>
      <c r="N83">
        <v>6</v>
      </c>
      <c r="O83">
        <v>5</v>
      </c>
      <c r="P83">
        <v>2</v>
      </c>
      <c r="Q83" t="s">
        <v>828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2">
      <c r="A84">
        <v>2</v>
      </c>
      <c r="B84">
        <v>1083</v>
      </c>
      <c r="C84" t="s">
        <v>825</v>
      </c>
      <c r="D84" t="s">
        <v>826</v>
      </c>
      <c r="E84" t="s">
        <v>79</v>
      </c>
      <c r="F84" t="s">
        <v>79</v>
      </c>
      <c r="G84">
        <v>14</v>
      </c>
      <c r="H84">
        <v>37</v>
      </c>
      <c r="I84">
        <v>37503</v>
      </c>
      <c r="J84">
        <v>5</v>
      </c>
      <c r="K84">
        <v>0</v>
      </c>
      <c r="L84">
        <v>2</v>
      </c>
      <c r="M84">
        <v>2</v>
      </c>
      <c r="N84">
        <v>7</v>
      </c>
      <c r="O84">
        <v>4</v>
      </c>
      <c r="P84">
        <v>2</v>
      </c>
      <c r="Q84" t="s">
        <v>829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2">
      <c r="A85">
        <v>2</v>
      </c>
      <c r="B85">
        <v>1084</v>
      </c>
      <c r="C85" t="s">
        <v>825</v>
      </c>
      <c r="D85" t="s">
        <v>826</v>
      </c>
      <c r="E85" t="s">
        <v>79</v>
      </c>
      <c r="F85" t="s">
        <v>79</v>
      </c>
      <c r="G85">
        <v>14</v>
      </c>
      <c r="H85">
        <v>37</v>
      </c>
      <c r="I85">
        <v>37503</v>
      </c>
      <c r="J85">
        <v>5</v>
      </c>
      <c r="K85">
        <v>0</v>
      </c>
      <c r="L85">
        <v>3</v>
      </c>
      <c r="M85">
        <v>3</v>
      </c>
      <c r="N85">
        <v>7</v>
      </c>
      <c r="O85">
        <v>5</v>
      </c>
      <c r="P85">
        <v>2</v>
      </c>
      <c r="Q85" t="s">
        <v>830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2">
      <c r="A86">
        <v>2</v>
      </c>
      <c r="B86">
        <v>1085</v>
      </c>
      <c r="C86" t="s">
        <v>831</v>
      </c>
      <c r="D86" t="s">
        <v>832</v>
      </c>
      <c r="E86" t="s">
        <v>79</v>
      </c>
      <c r="F86" t="s">
        <v>79</v>
      </c>
      <c r="G86">
        <v>15</v>
      </c>
      <c r="H86">
        <v>37</v>
      </c>
      <c r="I86">
        <v>37505</v>
      </c>
      <c r="J86">
        <v>5</v>
      </c>
      <c r="K86">
        <v>0</v>
      </c>
      <c r="L86">
        <v>3</v>
      </c>
      <c r="M86">
        <v>3</v>
      </c>
      <c r="N86">
        <v>6</v>
      </c>
      <c r="O86">
        <v>5</v>
      </c>
      <c r="P86">
        <v>1</v>
      </c>
      <c r="Q86" t="s">
        <v>833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2">
      <c r="A87">
        <v>2</v>
      </c>
      <c r="B87">
        <v>1086</v>
      </c>
      <c r="C87" t="s">
        <v>831</v>
      </c>
      <c r="D87" t="s">
        <v>832</v>
      </c>
      <c r="E87" t="s">
        <v>79</v>
      </c>
      <c r="F87" t="s">
        <v>79</v>
      </c>
      <c r="G87">
        <v>15</v>
      </c>
      <c r="H87">
        <v>37</v>
      </c>
      <c r="I87">
        <v>37505</v>
      </c>
      <c r="J87">
        <v>5</v>
      </c>
      <c r="K87">
        <v>0</v>
      </c>
      <c r="L87">
        <v>3</v>
      </c>
      <c r="M87">
        <v>3</v>
      </c>
      <c r="N87">
        <v>7</v>
      </c>
      <c r="O87">
        <v>5</v>
      </c>
      <c r="P87">
        <v>1</v>
      </c>
      <c r="Q87" t="s">
        <v>834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2">
      <c r="A88">
        <v>2</v>
      </c>
      <c r="B88">
        <v>1087</v>
      </c>
      <c r="C88" t="s">
        <v>835</v>
      </c>
      <c r="D88" t="s">
        <v>836</v>
      </c>
      <c r="E88" t="s">
        <v>79</v>
      </c>
      <c r="F88" t="s">
        <v>79</v>
      </c>
      <c r="G88">
        <v>16</v>
      </c>
      <c r="H88">
        <v>37</v>
      </c>
      <c r="I88">
        <v>37506</v>
      </c>
      <c r="J88">
        <v>5</v>
      </c>
      <c r="K88">
        <v>0</v>
      </c>
      <c r="L88">
        <v>4</v>
      </c>
      <c r="M88">
        <v>4</v>
      </c>
      <c r="N88">
        <v>6</v>
      </c>
      <c r="O88">
        <v>5</v>
      </c>
      <c r="P88">
        <v>1</v>
      </c>
      <c r="Q88" t="s">
        <v>837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2">
      <c r="A89">
        <v>2</v>
      </c>
      <c r="B89">
        <v>1088</v>
      </c>
      <c r="C89" t="s">
        <v>835</v>
      </c>
      <c r="D89" t="s">
        <v>836</v>
      </c>
      <c r="E89" t="s">
        <v>79</v>
      </c>
      <c r="F89" t="s">
        <v>79</v>
      </c>
      <c r="G89">
        <v>16</v>
      </c>
      <c r="H89">
        <v>37</v>
      </c>
      <c r="I89">
        <v>37506</v>
      </c>
      <c r="J89">
        <v>5</v>
      </c>
      <c r="K89">
        <v>0</v>
      </c>
      <c r="L89">
        <v>4</v>
      </c>
      <c r="M89">
        <v>4</v>
      </c>
      <c r="N89">
        <v>7</v>
      </c>
      <c r="O89">
        <v>5</v>
      </c>
      <c r="P89">
        <v>1</v>
      </c>
      <c r="Q89" t="s">
        <v>838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2">
      <c r="A90">
        <v>2</v>
      </c>
      <c r="B90">
        <v>1089</v>
      </c>
      <c r="C90" t="s">
        <v>835</v>
      </c>
      <c r="D90" t="s">
        <v>836</v>
      </c>
      <c r="E90" t="s">
        <v>79</v>
      </c>
      <c r="F90" t="s">
        <v>79</v>
      </c>
      <c r="G90">
        <v>16</v>
      </c>
      <c r="H90">
        <v>37</v>
      </c>
      <c r="I90">
        <v>37506</v>
      </c>
      <c r="J90">
        <v>5</v>
      </c>
      <c r="K90">
        <v>0</v>
      </c>
      <c r="L90">
        <v>1</v>
      </c>
      <c r="M90">
        <v>1</v>
      </c>
      <c r="N90">
        <v>6</v>
      </c>
      <c r="O90">
        <v>4</v>
      </c>
      <c r="P90">
        <v>2</v>
      </c>
      <c r="Q90" t="s">
        <v>735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2">
      <c r="A91">
        <v>2</v>
      </c>
      <c r="B91">
        <v>1090</v>
      </c>
      <c r="C91" t="s">
        <v>835</v>
      </c>
      <c r="D91" t="s">
        <v>836</v>
      </c>
      <c r="E91" t="s">
        <v>79</v>
      </c>
      <c r="F91" t="s">
        <v>79</v>
      </c>
      <c r="G91">
        <v>16</v>
      </c>
      <c r="H91">
        <v>37</v>
      </c>
      <c r="I91">
        <v>37506</v>
      </c>
      <c r="J91">
        <v>5</v>
      </c>
      <c r="K91">
        <v>0</v>
      </c>
      <c r="L91">
        <v>4</v>
      </c>
      <c r="M91">
        <v>4</v>
      </c>
      <c r="N91">
        <v>6</v>
      </c>
      <c r="O91">
        <v>5</v>
      </c>
      <c r="P91">
        <v>2</v>
      </c>
      <c r="Q91" t="s">
        <v>731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2">
      <c r="A92">
        <v>2</v>
      </c>
      <c r="B92">
        <v>1091</v>
      </c>
      <c r="C92" t="s">
        <v>835</v>
      </c>
      <c r="D92" t="s">
        <v>836</v>
      </c>
      <c r="E92" t="s">
        <v>79</v>
      </c>
      <c r="F92" t="s">
        <v>79</v>
      </c>
      <c r="G92">
        <v>16</v>
      </c>
      <c r="H92">
        <v>37</v>
      </c>
      <c r="I92">
        <v>37506</v>
      </c>
      <c r="J92">
        <v>5</v>
      </c>
      <c r="K92">
        <v>0</v>
      </c>
      <c r="L92">
        <v>1</v>
      </c>
      <c r="M92">
        <v>1</v>
      </c>
      <c r="N92">
        <v>7</v>
      </c>
      <c r="O92">
        <v>4</v>
      </c>
      <c r="P92">
        <v>2</v>
      </c>
      <c r="Q92" t="s">
        <v>733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2">
      <c r="A93">
        <v>2</v>
      </c>
      <c r="B93">
        <v>1092</v>
      </c>
      <c r="C93" t="s">
        <v>835</v>
      </c>
      <c r="D93" t="s">
        <v>836</v>
      </c>
      <c r="E93" t="s">
        <v>79</v>
      </c>
      <c r="F93" t="s">
        <v>79</v>
      </c>
      <c r="G93">
        <v>16</v>
      </c>
      <c r="H93">
        <v>37</v>
      </c>
      <c r="I93">
        <v>37506</v>
      </c>
      <c r="J93">
        <v>5</v>
      </c>
      <c r="K93">
        <v>0</v>
      </c>
      <c r="L93">
        <v>4</v>
      </c>
      <c r="M93">
        <v>4</v>
      </c>
      <c r="N93">
        <v>7</v>
      </c>
      <c r="O93">
        <v>5</v>
      </c>
      <c r="P93">
        <v>2</v>
      </c>
      <c r="Q93" t="s">
        <v>696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2">
      <c r="A94">
        <v>2</v>
      </c>
      <c r="B94">
        <v>1093</v>
      </c>
      <c r="C94" t="s">
        <v>311</v>
      </c>
      <c r="D94" t="s">
        <v>510</v>
      </c>
      <c r="E94" t="s">
        <v>79</v>
      </c>
      <c r="F94" t="s">
        <v>79</v>
      </c>
      <c r="G94">
        <v>19</v>
      </c>
      <c r="H94">
        <v>38</v>
      </c>
      <c r="I94">
        <v>38205</v>
      </c>
      <c r="J94">
        <v>5</v>
      </c>
      <c r="K94">
        <v>0</v>
      </c>
      <c r="L94">
        <v>2</v>
      </c>
      <c r="M94">
        <v>2</v>
      </c>
      <c r="N94">
        <v>6</v>
      </c>
      <c r="O94">
        <v>4</v>
      </c>
      <c r="P94">
        <v>1</v>
      </c>
      <c r="Q94" t="s">
        <v>839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2">
      <c r="A95">
        <v>2</v>
      </c>
      <c r="B95">
        <v>1094</v>
      </c>
      <c r="C95" t="s">
        <v>311</v>
      </c>
      <c r="D95" t="s">
        <v>510</v>
      </c>
      <c r="E95" t="s">
        <v>79</v>
      </c>
      <c r="F95" t="s">
        <v>79</v>
      </c>
      <c r="G95">
        <v>19</v>
      </c>
      <c r="H95">
        <v>38</v>
      </c>
      <c r="I95">
        <v>38205</v>
      </c>
      <c r="J95">
        <v>5</v>
      </c>
      <c r="K95">
        <v>0</v>
      </c>
      <c r="L95">
        <v>2</v>
      </c>
      <c r="M95">
        <v>2</v>
      </c>
      <c r="N95">
        <v>7</v>
      </c>
      <c r="O95">
        <v>4</v>
      </c>
      <c r="P95">
        <v>1</v>
      </c>
      <c r="Q95" t="s">
        <v>774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2">
      <c r="A96">
        <v>2</v>
      </c>
      <c r="B96">
        <v>1095</v>
      </c>
      <c r="C96" t="s">
        <v>311</v>
      </c>
      <c r="D96" t="s">
        <v>840</v>
      </c>
      <c r="E96" t="s">
        <v>79</v>
      </c>
      <c r="F96" t="s">
        <v>79</v>
      </c>
      <c r="G96">
        <v>19</v>
      </c>
      <c r="H96">
        <v>38</v>
      </c>
      <c r="I96">
        <v>38205</v>
      </c>
      <c r="J96">
        <v>5</v>
      </c>
      <c r="K96">
        <v>0</v>
      </c>
      <c r="L96">
        <v>4</v>
      </c>
      <c r="M96">
        <v>4</v>
      </c>
      <c r="N96">
        <v>7</v>
      </c>
      <c r="O96">
        <v>5</v>
      </c>
      <c r="P96">
        <v>1</v>
      </c>
      <c r="Q96" t="s">
        <v>775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2">
      <c r="A97">
        <v>2</v>
      </c>
      <c r="B97">
        <v>1096</v>
      </c>
      <c r="C97" t="s">
        <v>311</v>
      </c>
      <c r="D97" t="s">
        <v>510</v>
      </c>
      <c r="E97" t="s">
        <v>79</v>
      </c>
      <c r="F97" t="s">
        <v>79</v>
      </c>
      <c r="G97">
        <v>19</v>
      </c>
      <c r="H97">
        <v>38</v>
      </c>
      <c r="I97">
        <v>38205</v>
      </c>
      <c r="J97">
        <v>5</v>
      </c>
      <c r="K97">
        <v>0</v>
      </c>
      <c r="L97">
        <v>2</v>
      </c>
      <c r="M97">
        <v>2</v>
      </c>
      <c r="N97">
        <v>6</v>
      </c>
      <c r="O97">
        <v>4</v>
      </c>
      <c r="P97">
        <v>2</v>
      </c>
      <c r="Q97" t="s">
        <v>787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2">
      <c r="A98">
        <v>2</v>
      </c>
      <c r="B98">
        <v>1097</v>
      </c>
      <c r="C98" t="s">
        <v>311</v>
      </c>
      <c r="D98" t="s">
        <v>510</v>
      </c>
      <c r="E98" t="s">
        <v>79</v>
      </c>
      <c r="F98" t="s">
        <v>79</v>
      </c>
      <c r="G98">
        <v>19</v>
      </c>
      <c r="H98">
        <v>38</v>
      </c>
      <c r="I98">
        <v>38205</v>
      </c>
      <c r="J98">
        <v>5</v>
      </c>
      <c r="K98">
        <v>0</v>
      </c>
      <c r="L98">
        <v>4</v>
      </c>
      <c r="M98">
        <v>4</v>
      </c>
      <c r="N98">
        <v>6</v>
      </c>
      <c r="O98">
        <v>5</v>
      </c>
      <c r="P98">
        <v>2</v>
      </c>
      <c r="Q98" t="s">
        <v>841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2">
      <c r="A99">
        <v>2</v>
      </c>
      <c r="B99">
        <v>1098</v>
      </c>
      <c r="C99" t="s">
        <v>311</v>
      </c>
      <c r="D99" t="s">
        <v>510</v>
      </c>
      <c r="E99" t="s">
        <v>79</v>
      </c>
      <c r="F99" t="s">
        <v>79</v>
      </c>
      <c r="G99">
        <v>19</v>
      </c>
      <c r="H99">
        <v>38</v>
      </c>
      <c r="I99">
        <v>38205</v>
      </c>
      <c r="J99">
        <v>5</v>
      </c>
      <c r="K99">
        <v>0</v>
      </c>
      <c r="L99">
        <v>2</v>
      </c>
      <c r="M99">
        <v>2</v>
      </c>
      <c r="N99">
        <v>7</v>
      </c>
      <c r="O99">
        <v>4</v>
      </c>
      <c r="P99">
        <v>2</v>
      </c>
      <c r="Q99" t="s">
        <v>791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2">
      <c r="A100">
        <v>2</v>
      </c>
      <c r="B100">
        <v>1099</v>
      </c>
      <c r="C100" t="s">
        <v>311</v>
      </c>
      <c r="D100" t="s">
        <v>510</v>
      </c>
      <c r="E100" t="s">
        <v>79</v>
      </c>
      <c r="F100" t="s">
        <v>79</v>
      </c>
      <c r="G100">
        <v>19</v>
      </c>
      <c r="H100">
        <v>38</v>
      </c>
      <c r="I100">
        <v>38205</v>
      </c>
      <c r="J100">
        <v>5</v>
      </c>
      <c r="K100">
        <v>0</v>
      </c>
      <c r="L100">
        <v>4</v>
      </c>
      <c r="M100">
        <v>4</v>
      </c>
      <c r="N100">
        <v>7</v>
      </c>
      <c r="O100">
        <v>5</v>
      </c>
      <c r="P100">
        <v>2</v>
      </c>
      <c r="Q100" t="s">
        <v>842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2">
      <c r="A101">
        <v>2</v>
      </c>
      <c r="B101">
        <v>1100</v>
      </c>
      <c r="C101" t="s">
        <v>312</v>
      </c>
      <c r="D101" t="s">
        <v>313</v>
      </c>
      <c r="E101" t="s">
        <v>79</v>
      </c>
      <c r="F101" t="s">
        <v>79</v>
      </c>
      <c r="G101">
        <v>20</v>
      </c>
      <c r="H101">
        <v>38</v>
      </c>
      <c r="I101">
        <v>38208</v>
      </c>
      <c r="J101">
        <v>5</v>
      </c>
      <c r="K101">
        <v>0</v>
      </c>
      <c r="L101">
        <v>1</v>
      </c>
      <c r="M101">
        <v>1</v>
      </c>
      <c r="N101">
        <v>6</v>
      </c>
      <c r="O101">
        <v>4</v>
      </c>
      <c r="P101">
        <v>1</v>
      </c>
      <c r="Q101" t="s">
        <v>765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2">
      <c r="A102">
        <v>2</v>
      </c>
      <c r="B102">
        <v>1101</v>
      </c>
      <c r="C102" t="s">
        <v>312</v>
      </c>
      <c r="D102" t="s">
        <v>313</v>
      </c>
      <c r="E102" t="s">
        <v>79</v>
      </c>
      <c r="F102" t="s">
        <v>79</v>
      </c>
      <c r="G102">
        <v>20</v>
      </c>
      <c r="H102">
        <v>38</v>
      </c>
      <c r="I102">
        <v>38208</v>
      </c>
      <c r="J102">
        <v>5</v>
      </c>
      <c r="K102">
        <v>0</v>
      </c>
      <c r="L102">
        <v>4</v>
      </c>
      <c r="M102">
        <v>4</v>
      </c>
      <c r="N102">
        <v>6</v>
      </c>
      <c r="O102">
        <v>5</v>
      </c>
      <c r="P102">
        <v>1</v>
      </c>
      <c r="Q102" t="s">
        <v>798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2">
      <c r="A103">
        <v>2</v>
      </c>
      <c r="B103">
        <v>1102</v>
      </c>
      <c r="C103" t="s">
        <v>312</v>
      </c>
      <c r="D103" t="s">
        <v>313</v>
      </c>
      <c r="E103" t="s">
        <v>79</v>
      </c>
      <c r="F103" t="s">
        <v>79</v>
      </c>
      <c r="G103">
        <v>20</v>
      </c>
      <c r="H103">
        <v>38</v>
      </c>
      <c r="I103">
        <v>38208</v>
      </c>
      <c r="J103">
        <v>5</v>
      </c>
      <c r="K103">
        <v>0</v>
      </c>
      <c r="L103">
        <v>1</v>
      </c>
      <c r="M103">
        <v>1</v>
      </c>
      <c r="N103">
        <v>7</v>
      </c>
      <c r="O103">
        <v>4</v>
      </c>
      <c r="P103">
        <v>1</v>
      </c>
      <c r="Q103" t="s">
        <v>501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2">
      <c r="A104">
        <v>2</v>
      </c>
      <c r="B104">
        <v>1103</v>
      </c>
      <c r="C104" t="s">
        <v>312</v>
      </c>
      <c r="D104" t="s">
        <v>313</v>
      </c>
      <c r="E104" t="s">
        <v>79</v>
      </c>
      <c r="F104" t="s">
        <v>79</v>
      </c>
      <c r="G104">
        <v>20</v>
      </c>
      <c r="H104">
        <v>38</v>
      </c>
      <c r="I104">
        <v>38208</v>
      </c>
      <c r="J104">
        <v>5</v>
      </c>
      <c r="K104">
        <v>0</v>
      </c>
      <c r="L104">
        <v>4</v>
      </c>
      <c r="M104">
        <v>4</v>
      </c>
      <c r="N104">
        <v>7</v>
      </c>
      <c r="O104">
        <v>5</v>
      </c>
      <c r="P104">
        <v>1</v>
      </c>
      <c r="Q104" t="s">
        <v>775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2">
      <c r="A105">
        <v>2</v>
      </c>
      <c r="B105">
        <v>1104</v>
      </c>
      <c r="C105" t="s">
        <v>312</v>
      </c>
      <c r="D105" t="s">
        <v>313</v>
      </c>
      <c r="E105" t="s">
        <v>79</v>
      </c>
      <c r="F105" t="s">
        <v>79</v>
      </c>
      <c r="G105">
        <v>20</v>
      </c>
      <c r="H105">
        <v>38</v>
      </c>
      <c r="I105">
        <v>38208</v>
      </c>
      <c r="J105">
        <v>5</v>
      </c>
      <c r="K105">
        <v>0</v>
      </c>
      <c r="L105">
        <v>2</v>
      </c>
      <c r="M105">
        <v>2</v>
      </c>
      <c r="N105">
        <v>6</v>
      </c>
      <c r="O105">
        <v>4</v>
      </c>
      <c r="P105">
        <v>2</v>
      </c>
      <c r="Q105" t="s">
        <v>733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2">
      <c r="A106">
        <v>2</v>
      </c>
      <c r="B106">
        <v>1105</v>
      </c>
      <c r="C106" t="s">
        <v>312</v>
      </c>
      <c r="D106" t="s">
        <v>313</v>
      </c>
      <c r="E106" t="s">
        <v>79</v>
      </c>
      <c r="F106" t="s">
        <v>79</v>
      </c>
      <c r="G106">
        <v>20</v>
      </c>
      <c r="H106">
        <v>38</v>
      </c>
      <c r="I106">
        <v>38208</v>
      </c>
      <c r="J106">
        <v>5</v>
      </c>
      <c r="K106">
        <v>0</v>
      </c>
      <c r="L106">
        <v>1</v>
      </c>
      <c r="M106">
        <v>1</v>
      </c>
      <c r="N106">
        <v>6</v>
      </c>
      <c r="O106">
        <v>4</v>
      </c>
      <c r="P106">
        <v>2</v>
      </c>
      <c r="Q106" t="s">
        <v>765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2">
      <c r="A107">
        <v>2</v>
      </c>
      <c r="B107">
        <v>1106</v>
      </c>
      <c r="C107" t="s">
        <v>312</v>
      </c>
      <c r="D107" t="s">
        <v>313</v>
      </c>
      <c r="E107" t="s">
        <v>79</v>
      </c>
      <c r="F107" t="s">
        <v>79</v>
      </c>
      <c r="G107">
        <v>20</v>
      </c>
      <c r="H107">
        <v>38</v>
      </c>
      <c r="I107">
        <v>38208</v>
      </c>
      <c r="J107">
        <v>5</v>
      </c>
      <c r="K107">
        <v>0</v>
      </c>
      <c r="L107">
        <v>4</v>
      </c>
      <c r="M107">
        <v>4</v>
      </c>
      <c r="N107">
        <v>6</v>
      </c>
      <c r="O107">
        <v>5</v>
      </c>
      <c r="P107">
        <v>2</v>
      </c>
      <c r="Q107" t="s">
        <v>773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2">
      <c r="A108">
        <v>2</v>
      </c>
      <c r="B108">
        <v>1107</v>
      </c>
      <c r="C108" t="s">
        <v>312</v>
      </c>
      <c r="D108" t="s">
        <v>313</v>
      </c>
      <c r="E108" t="s">
        <v>79</v>
      </c>
      <c r="F108" t="s">
        <v>79</v>
      </c>
      <c r="G108">
        <v>20</v>
      </c>
      <c r="H108">
        <v>38</v>
      </c>
      <c r="I108">
        <v>38208</v>
      </c>
      <c r="J108">
        <v>5</v>
      </c>
      <c r="K108">
        <v>0</v>
      </c>
      <c r="L108">
        <v>2</v>
      </c>
      <c r="M108">
        <v>2</v>
      </c>
      <c r="N108">
        <v>7</v>
      </c>
      <c r="O108">
        <v>4</v>
      </c>
      <c r="P108">
        <v>2</v>
      </c>
      <c r="Q108" t="s">
        <v>505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2">
      <c r="A109">
        <v>2</v>
      </c>
      <c r="B109">
        <v>1108</v>
      </c>
      <c r="C109" t="s">
        <v>312</v>
      </c>
      <c r="D109" t="s">
        <v>313</v>
      </c>
      <c r="E109" t="s">
        <v>79</v>
      </c>
      <c r="F109" t="s">
        <v>79</v>
      </c>
      <c r="G109">
        <v>20</v>
      </c>
      <c r="H109">
        <v>38</v>
      </c>
      <c r="I109">
        <v>38208</v>
      </c>
      <c r="J109">
        <v>5</v>
      </c>
      <c r="K109">
        <v>0</v>
      </c>
      <c r="L109">
        <v>1</v>
      </c>
      <c r="M109">
        <v>1</v>
      </c>
      <c r="N109">
        <v>7</v>
      </c>
      <c r="O109">
        <v>4</v>
      </c>
      <c r="P109">
        <v>2</v>
      </c>
      <c r="Q109" t="s">
        <v>501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2">
      <c r="A110">
        <v>2</v>
      </c>
      <c r="B110">
        <v>1109</v>
      </c>
      <c r="C110" t="s">
        <v>312</v>
      </c>
      <c r="D110" t="s">
        <v>313</v>
      </c>
      <c r="E110" t="s">
        <v>79</v>
      </c>
      <c r="F110" t="s">
        <v>79</v>
      </c>
      <c r="G110">
        <v>20</v>
      </c>
      <c r="H110">
        <v>38</v>
      </c>
      <c r="I110">
        <v>38208</v>
      </c>
      <c r="J110">
        <v>5</v>
      </c>
      <c r="K110">
        <v>0</v>
      </c>
      <c r="L110">
        <v>4</v>
      </c>
      <c r="M110">
        <v>4</v>
      </c>
      <c r="N110">
        <v>7</v>
      </c>
      <c r="O110">
        <v>5</v>
      </c>
      <c r="P110">
        <v>2</v>
      </c>
      <c r="Q110" t="s">
        <v>730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2">
      <c r="A111">
        <v>2</v>
      </c>
      <c r="B111">
        <v>1110</v>
      </c>
      <c r="C111" t="s">
        <v>314</v>
      </c>
      <c r="D111" t="s">
        <v>315</v>
      </c>
      <c r="E111" t="s">
        <v>79</v>
      </c>
      <c r="F111" t="s">
        <v>79</v>
      </c>
      <c r="G111">
        <v>24</v>
      </c>
      <c r="H111">
        <v>38</v>
      </c>
      <c r="I111">
        <v>38216</v>
      </c>
      <c r="J111">
        <v>5</v>
      </c>
      <c r="K111">
        <v>0</v>
      </c>
      <c r="L111">
        <v>4</v>
      </c>
      <c r="M111">
        <v>4</v>
      </c>
      <c r="N111">
        <v>6</v>
      </c>
      <c r="O111">
        <v>5</v>
      </c>
      <c r="P111">
        <v>1</v>
      </c>
      <c r="Q111" t="s">
        <v>843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2">
      <c r="A112">
        <v>2</v>
      </c>
      <c r="B112">
        <v>1111</v>
      </c>
      <c r="C112" t="s">
        <v>314</v>
      </c>
      <c r="D112" t="s">
        <v>315</v>
      </c>
      <c r="E112" t="s">
        <v>79</v>
      </c>
      <c r="F112" t="s">
        <v>79</v>
      </c>
      <c r="G112">
        <v>24</v>
      </c>
      <c r="H112">
        <v>38</v>
      </c>
      <c r="I112">
        <v>38216</v>
      </c>
      <c r="J112">
        <v>5</v>
      </c>
      <c r="K112">
        <v>0</v>
      </c>
      <c r="L112">
        <v>3</v>
      </c>
      <c r="M112">
        <v>3</v>
      </c>
      <c r="N112">
        <v>6</v>
      </c>
      <c r="O112">
        <v>5</v>
      </c>
      <c r="P112">
        <v>1</v>
      </c>
      <c r="Q112" t="s">
        <v>844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2">
      <c r="A113">
        <v>2</v>
      </c>
      <c r="B113">
        <v>1112</v>
      </c>
      <c r="C113" t="s">
        <v>314</v>
      </c>
      <c r="D113" t="s">
        <v>315</v>
      </c>
      <c r="E113" t="s">
        <v>79</v>
      </c>
      <c r="F113" t="s">
        <v>79</v>
      </c>
      <c r="G113">
        <v>24</v>
      </c>
      <c r="H113">
        <v>38</v>
      </c>
      <c r="I113">
        <v>38216</v>
      </c>
      <c r="J113">
        <v>5</v>
      </c>
      <c r="K113">
        <v>0</v>
      </c>
      <c r="L113">
        <v>3</v>
      </c>
      <c r="M113">
        <v>3</v>
      </c>
      <c r="N113">
        <v>7</v>
      </c>
      <c r="O113">
        <v>5</v>
      </c>
      <c r="P113">
        <v>1</v>
      </c>
      <c r="Q113" t="s">
        <v>845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2">
      <c r="A114">
        <v>2</v>
      </c>
      <c r="B114">
        <v>1113</v>
      </c>
      <c r="C114" t="s">
        <v>314</v>
      </c>
      <c r="D114" t="s">
        <v>315</v>
      </c>
      <c r="E114" t="s">
        <v>79</v>
      </c>
      <c r="F114" t="s">
        <v>79</v>
      </c>
      <c r="G114">
        <v>24</v>
      </c>
      <c r="H114">
        <v>38</v>
      </c>
      <c r="I114">
        <v>38216</v>
      </c>
      <c r="J114">
        <v>5</v>
      </c>
      <c r="K114">
        <v>0</v>
      </c>
      <c r="L114">
        <v>4</v>
      </c>
      <c r="M114">
        <v>4</v>
      </c>
      <c r="N114">
        <v>7</v>
      </c>
      <c r="O114">
        <v>5</v>
      </c>
      <c r="P114">
        <v>1</v>
      </c>
      <c r="Q114" t="s">
        <v>846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2">
      <c r="A115">
        <v>2</v>
      </c>
      <c r="B115">
        <v>1114</v>
      </c>
      <c r="C115" t="s">
        <v>314</v>
      </c>
      <c r="D115" t="s">
        <v>315</v>
      </c>
      <c r="E115" t="s">
        <v>79</v>
      </c>
      <c r="F115" t="s">
        <v>79</v>
      </c>
      <c r="G115">
        <v>24</v>
      </c>
      <c r="H115">
        <v>38</v>
      </c>
      <c r="I115">
        <v>38216</v>
      </c>
      <c r="J115">
        <v>5</v>
      </c>
      <c r="K115">
        <v>0</v>
      </c>
      <c r="L115">
        <v>1</v>
      </c>
      <c r="M115">
        <v>1</v>
      </c>
      <c r="N115">
        <v>6</v>
      </c>
      <c r="O115">
        <v>4</v>
      </c>
      <c r="P115">
        <v>2</v>
      </c>
      <c r="Q115" t="s">
        <v>847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2">
      <c r="A116">
        <v>2</v>
      </c>
      <c r="B116">
        <v>1115</v>
      </c>
      <c r="C116" t="s">
        <v>314</v>
      </c>
      <c r="D116" t="s">
        <v>315</v>
      </c>
      <c r="E116" t="s">
        <v>79</v>
      </c>
      <c r="F116" t="s">
        <v>79</v>
      </c>
      <c r="G116">
        <v>24</v>
      </c>
      <c r="H116">
        <v>38</v>
      </c>
      <c r="I116">
        <v>38216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2</v>
      </c>
      <c r="Q116" t="s">
        <v>848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2">
      <c r="A117">
        <v>2</v>
      </c>
      <c r="B117">
        <v>1116</v>
      </c>
      <c r="C117" t="s">
        <v>314</v>
      </c>
      <c r="D117" t="s">
        <v>315</v>
      </c>
      <c r="E117" t="s">
        <v>79</v>
      </c>
      <c r="F117" t="s">
        <v>79</v>
      </c>
      <c r="G117">
        <v>24</v>
      </c>
      <c r="H117">
        <v>38</v>
      </c>
      <c r="I117">
        <v>38216</v>
      </c>
      <c r="J117">
        <v>5</v>
      </c>
      <c r="K117">
        <v>0</v>
      </c>
      <c r="L117">
        <v>3</v>
      </c>
      <c r="M117">
        <v>3</v>
      </c>
      <c r="N117">
        <v>6</v>
      </c>
      <c r="O117">
        <v>5</v>
      </c>
      <c r="P117">
        <v>2</v>
      </c>
      <c r="Q117" t="s">
        <v>849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2">
      <c r="A118">
        <v>2</v>
      </c>
      <c r="B118">
        <v>1117</v>
      </c>
      <c r="C118" t="s">
        <v>314</v>
      </c>
      <c r="D118" t="s">
        <v>315</v>
      </c>
      <c r="E118" t="s">
        <v>79</v>
      </c>
      <c r="F118" t="s">
        <v>79</v>
      </c>
      <c r="G118">
        <v>24</v>
      </c>
      <c r="H118">
        <v>38</v>
      </c>
      <c r="I118">
        <v>38216</v>
      </c>
      <c r="J118">
        <v>5</v>
      </c>
      <c r="K118">
        <v>0</v>
      </c>
      <c r="L118">
        <v>1</v>
      </c>
      <c r="M118">
        <v>1</v>
      </c>
      <c r="N118">
        <v>7</v>
      </c>
      <c r="O118">
        <v>4</v>
      </c>
      <c r="P118">
        <v>2</v>
      </c>
      <c r="Q118" t="s">
        <v>850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2">
      <c r="A119">
        <v>2</v>
      </c>
      <c r="B119">
        <v>1118</v>
      </c>
      <c r="C119" t="s">
        <v>314</v>
      </c>
      <c r="D119" t="s">
        <v>315</v>
      </c>
      <c r="E119" t="s">
        <v>79</v>
      </c>
      <c r="F119" t="s">
        <v>79</v>
      </c>
      <c r="G119">
        <v>24</v>
      </c>
      <c r="H119">
        <v>38</v>
      </c>
      <c r="I119">
        <v>38216</v>
      </c>
      <c r="J119">
        <v>5</v>
      </c>
      <c r="K119">
        <v>0</v>
      </c>
      <c r="L119">
        <v>2</v>
      </c>
      <c r="M119">
        <v>2</v>
      </c>
      <c r="N119">
        <v>7</v>
      </c>
      <c r="O119">
        <v>4</v>
      </c>
      <c r="P119">
        <v>2</v>
      </c>
      <c r="Q119" t="s">
        <v>851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2">
      <c r="A120">
        <v>2</v>
      </c>
      <c r="B120">
        <v>1119</v>
      </c>
      <c r="C120" t="s">
        <v>314</v>
      </c>
      <c r="D120" t="s">
        <v>315</v>
      </c>
      <c r="E120" t="s">
        <v>79</v>
      </c>
      <c r="F120" t="s">
        <v>79</v>
      </c>
      <c r="G120">
        <v>24</v>
      </c>
      <c r="H120">
        <v>38</v>
      </c>
      <c r="I120">
        <v>38216</v>
      </c>
      <c r="J120">
        <v>5</v>
      </c>
      <c r="K120">
        <v>0</v>
      </c>
      <c r="L120">
        <v>3</v>
      </c>
      <c r="M120">
        <v>3</v>
      </c>
      <c r="N120">
        <v>7</v>
      </c>
      <c r="O120">
        <v>5</v>
      </c>
      <c r="P120">
        <v>2</v>
      </c>
      <c r="Q120" t="s">
        <v>852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2">
      <c r="A121">
        <v>2</v>
      </c>
      <c r="B121">
        <v>1120</v>
      </c>
      <c r="C121" t="s">
        <v>853</v>
      </c>
      <c r="D121" t="s">
        <v>854</v>
      </c>
      <c r="E121" t="s">
        <v>79</v>
      </c>
      <c r="F121" t="s">
        <v>79</v>
      </c>
      <c r="G121">
        <v>25</v>
      </c>
      <c r="H121">
        <v>38</v>
      </c>
      <c r="I121">
        <v>38218</v>
      </c>
      <c r="J121">
        <v>5</v>
      </c>
      <c r="K121">
        <v>0</v>
      </c>
      <c r="L121">
        <v>4</v>
      </c>
      <c r="M121">
        <v>4</v>
      </c>
      <c r="N121">
        <v>6</v>
      </c>
      <c r="O121">
        <v>5</v>
      </c>
      <c r="P121">
        <v>1</v>
      </c>
      <c r="Q121" t="s">
        <v>771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2">
      <c r="A122">
        <v>2</v>
      </c>
      <c r="B122">
        <v>1121</v>
      </c>
      <c r="C122" t="s">
        <v>853</v>
      </c>
      <c r="D122" t="s">
        <v>854</v>
      </c>
      <c r="E122" t="s">
        <v>79</v>
      </c>
      <c r="F122" t="s">
        <v>79</v>
      </c>
      <c r="G122">
        <v>25</v>
      </c>
      <c r="H122">
        <v>38</v>
      </c>
      <c r="I122">
        <v>38218</v>
      </c>
      <c r="J122">
        <v>5</v>
      </c>
      <c r="K122">
        <v>0</v>
      </c>
      <c r="L122">
        <v>3</v>
      </c>
      <c r="M122">
        <v>3</v>
      </c>
      <c r="N122">
        <v>6</v>
      </c>
      <c r="O122">
        <v>5</v>
      </c>
      <c r="P122">
        <v>1</v>
      </c>
      <c r="Q122" t="s">
        <v>773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2">
      <c r="A123">
        <v>2</v>
      </c>
      <c r="B123">
        <v>1122</v>
      </c>
      <c r="C123" t="s">
        <v>853</v>
      </c>
      <c r="D123" t="s">
        <v>854</v>
      </c>
      <c r="E123" t="s">
        <v>79</v>
      </c>
      <c r="F123" t="s">
        <v>79</v>
      </c>
      <c r="G123">
        <v>25</v>
      </c>
      <c r="H123">
        <v>38</v>
      </c>
      <c r="I123">
        <v>38218</v>
      </c>
      <c r="J123">
        <v>5</v>
      </c>
      <c r="K123">
        <v>0</v>
      </c>
      <c r="L123">
        <v>4</v>
      </c>
      <c r="M123">
        <v>4</v>
      </c>
      <c r="N123">
        <v>7</v>
      </c>
      <c r="O123">
        <v>5</v>
      </c>
      <c r="P123">
        <v>1</v>
      </c>
      <c r="Q123" t="s">
        <v>763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2">
      <c r="A124">
        <v>2</v>
      </c>
      <c r="B124">
        <v>1123</v>
      </c>
      <c r="C124" t="s">
        <v>853</v>
      </c>
      <c r="D124" t="s">
        <v>854</v>
      </c>
      <c r="E124" t="s">
        <v>79</v>
      </c>
      <c r="F124" t="s">
        <v>79</v>
      </c>
      <c r="G124">
        <v>25</v>
      </c>
      <c r="H124">
        <v>38</v>
      </c>
      <c r="I124">
        <v>38218</v>
      </c>
      <c r="J124">
        <v>5</v>
      </c>
      <c r="K124">
        <v>0</v>
      </c>
      <c r="L124">
        <v>4</v>
      </c>
      <c r="M124">
        <v>4</v>
      </c>
      <c r="N124">
        <v>6</v>
      </c>
      <c r="O124">
        <v>5</v>
      </c>
      <c r="P124">
        <v>2</v>
      </c>
      <c r="Q124" t="s">
        <v>695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2">
      <c r="A125">
        <v>2</v>
      </c>
      <c r="B125">
        <v>1124</v>
      </c>
      <c r="C125" t="s">
        <v>853</v>
      </c>
      <c r="D125" t="s">
        <v>854</v>
      </c>
      <c r="E125" t="s">
        <v>79</v>
      </c>
      <c r="F125" t="s">
        <v>79</v>
      </c>
      <c r="G125">
        <v>25</v>
      </c>
      <c r="H125">
        <v>38</v>
      </c>
      <c r="I125">
        <v>38218</v>
      </c>
      <c r="J125">
        <v>5</v>
      </c>
      <c r="K125">
        <v>0</v>
      </c>
      <c r="L125">
        <v>3</v>
      </c>
      <c r="M125">
        <v>3</v>
      </c>
      <c r="N125">
        <v>6</v>
      </c>
      <c r="O125">
        <v>5</v>
      </c>
      <c r="P125">
        <v>2</v>
      </c>
      <c r="Q125" t="s">
        <v>855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2">
      <c r="A126">
        <v>2</v>
      </c>
      <c r="B126">
        <v>1125</v>
      </c>
      <c r="C126" t="s">
        <v>853</v>
      </c>
      <c r="D126" t="s">
        <v>854</v>
      </c>
      <c r="E126" t="s">
        <v>79</v>
      </c>
      <c r="F126" t="s">
        <v>79</v>
      </c>
      <c r="G126">
        <v>25</v>
      </c>
      <c r="H126">
        <v>38</v>
      </c>
      <c r="I126">
        <v>38218</v>
      </c>
      <c r="J126">
        <v>5</v>
      </c>
      <c r="K126">
        <v>0</v>
      </c>
      <c r="L126">
        <v>4</v>
      </c>
      <c r="M126">
        <v>4</v>
      </c>
      <c r="N126">
        <v>7</v>
      </c>
      <c r="O126">
        <v>5</v>
      </c>
      <c r="P126">
        <v>2</v>
      </c>
      <c r="Q126" t="s">
        <v>599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2">
      <c r="A127">
        <v>2</v>
      </c>
      <c r="B127">
        <v>1126</v>
      </c>
      <c r="C127" t="s">
        <v>660</v>
      </c>
      <c r="D127" t="s">
        <v>661</v>
      </c>
      <c r="E127" t="s">
        <v>79</v>
      </c>
      <c r="F127" t="s">
        <v>79</v>
      </c>
      <c r="G127">
        <v>26</v>
      </c>
      <c r="H127">
        <v>38</v>
      </c>
      <c r="I127">
        <v>38226</v>
      </c>
      <c r="J127">
        <v>5</v>
      </c>
      <c r="K127">
        <v>0</v>
      </c>
      <c r="L127">
        <v>4</v>
      </c>
      <c r="M127">
        <v>4</v>
      </c>
      <c r="N127">
        <v>7</v>
      </c>
      <c r="O127">
        <v>5</v>
      </c>
      <c r="P127">
        <v>1</v>
      </c>
      <c r="Q127" t="s">
        <v>802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2">
      <c r="A128">
        <v>2</v>
      </c>
      <c r="B128">
        <v>1127</v>
      </c>
      <c r="C128" t="s">
        <v>380</v>
      </c>
      <c r="D128" t="s">
        <v>381</v>
      </c>
      <c r="E128" t="s">
        <v>79</v>
      </c>
      <c r="F128" t="s">
        <v>79</v>
      </c>
      <c r="G128">
        <v>27</v>
      </c>
      <c r="H128">
        <v>38</v>
      </c>
      <c r="I128">
        <v>38227</v>
      </c>
      <c r="J128">
        <v>5</v>
      </c>
      <c r="K128">
        <v>0</v>
      </c>
      <c r="L128">
        <v>4</v>
      </c>
      <c r="M128">
        <v>4</v>
      </c>
      <c r="N128">
        <v>6</v>
      </c>
      <c r="O128">
        <v>5</v>
      </c>
      <c r="P128">
        <v>1</v>
      </c>
      <c r="Q128" t="s">
        <v>694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2">
      <c r="A129">
        <v>2</v>
      </c>
      <c r="B129">
        <v>1128</v>
      </c>
      <c r="C129" t="s">
        <v>380</v>
      </c>
      <c r="D129" t="s">
        <v>381</v>
      </c>
      <c r="E129" t="s">
        <v>79</v>
      </c>
      <c r="F129" t="s">
        <v>79</v>
      </c>
      <c r="G129">
        <v>27</v>
      </c>
      <c r="H129">
        <v>38</v>
      </c>
      <c r="I129">
        <v>38227</v>
      </c>
      <c r="J129">
        <v>5</v>
      </c>
      <c r="K129">
        <v>0</v>
      </c>
      <c r="L129">
        <v>4</v>
      </c>
      <c r="M129">
        <v>4</v>
      </c>
      <c r="N129">
        <v>7</v>
      </c>
      <c r="O129">
        <v>5</v>
      </c>
      <c r="P129">
        <v>1</v>
      </c>
      <c r="Q129" t="s">
        <v>856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2">
      <c r="A130">
        <v>2</v>
      </c>
      <c r="B130">
        <v>1129</v>
      </c>
      <c r="C130" t="s">
        <v>380</v>
      </c>
      <c r="D130" t="s">
        <v>381</v>
      </c>
      <c r="E130" t="s">
        <v>79</v>
      </c>
      <c r="F130" t="s">
        <v>79</v>
      </c>
      <c r="G130">
        <v>27</v>
      </c>
      <c r="H130">
        <v>38</v>
      </c>
      <c r="I130">
        <v>38227</v>
      </c>
      <c r="J130">
        <v>5</v>
      </c>
      <c r="K130">
        <v>0</v>
      </c>
      <c r="L130">
        <v>3</v>
      </c>
      <c r="M130">
        <v>3</v>
      </c>
      <c r="N130">
        <v>6</v>
      </c>
      <c r="O130">
        <v>5</v>
      </c>
      <c r="P130">
        <v>2</v>
      </c>
      <c r="Q130" t="s">
        <v>857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2">
      <c r="A131">
        <v>2</v>
      </c>
      <c r="B131">
        <v>1130</v>
      </c>
      <c r="C131" t="s">
        <v>396</v>
      </c>
      <c r="D131" t="s">
        <v>397</v>
      </c>
      <c r="E131" t="s">
        <v>79</v>
      </c>
      <c r="F131" t="s">
        <v>79</v>
      </c>
      <c r="G131">
        <v>28</v>
      </c>
      <c r="H131">
        <v>38</v>
      </c>
      <c r="I131">
        <v>38228</v>
      </c>
      <c r="J131">
        <v>5</v>
      </c>
      <c r="K131">
        <v>0</v>
      </c>
      <c r="L131">
        <v>2</v>
      </c>
      <c r="M131">
        <v>2</v>
      </c>
      <c r="N131">
        <v>6</v>
      </c>
      <c r="O131">
        <v>4</v>
      </c>
      <c r="P131">
        <v>1</v>
      </c>
      <c r="Q131" t="s">
        <v>692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2">
      <c r="A132">
        <v>2</v>
      </c>
      <c r="B132">
        <v>1131</v>
      </c>
      <c r="C132" t="s">
        <v>396</v>
      </c>
      <c r="D132" t="s">
        <v>397</v>
      </c>
      <c r="E132" t="s">
        <v>79</v>
      </c>
      <c r="F132" t="s">
        <v>79</v>
      </c>
      <c r="G132">
        <v>28</v>
      </c>
      <c r="H132">
        <v>38</v>
      </c>
      <c r="I132">
        <v>38228</v>
      </c>
      <c r="J132">
        <v>5</v>
      </c>
      <c r="K132">
        <v>0</v>
      </c>
      <c r="L132">
        <v>2</v>
      </c>
      <c r="M132">
        <v>2</v>
      </c>
      <c r="N132">
        <v>7</v>
      </c>
      <c r="O132">
        <v>4</v>
      </c>
      <c r="P132">
        <v>1</v>
      </c>
      <c r="Q132" t="s">
        <v>858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2">
      <c r="A133">
        <v>2</v>
      </c>
      <c r="B133">
        <v>1132</v>
      </c>
      <c r="C133" t="s">
        <v>316</v>
      </c>
      <c r="D133" t="s">
        <v>317</v>
      </c>
      <c r="E133" t="s">
        <v>79</v>
      </c>
      <c r="F133" t="s">
        <v>79</v>
      </c>
      <c r="G133">
        <v>29</v>
      </c>
      <c r="H133">
        <v>38</v>
      </c>
      <c r="I133">
        <v>38229</v>
      </c>
      <c r="J133">
        <v>5</v>
      </c>
      <c r="K133">
        <v>0</v>
      </c>
      <c r="L133">
        <v>1</v>
      </c>
      <c r="M133">
        <v>1</v>
      </c>
      <c r="N133">
        <v>6</v>
      </c>
      <c r="O133">
        <v>4</v>
      </c>
      <c r="P133">
        <v>1</v>
      </c>
      <c r="Q133" t="s">
        <v>759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2">
      <c r="A134">
        <v>2</v>
      </c>
      <c r="B134">
        <v>1133</v>
      </c>
      <c r="C134" t="s">
        <v>316</v>
      </c>
      <c r="D134" t="s">
        <v>317</v>
      </c>
      <c r="E134" t="s">
        <v>79</v>
      </c>
      <c r="F134" t="s">
        <v>79</v>
      </c>
      <c r="G134">
        <v>29</v>
      </c>
      <c r="H134">
        <v>38</v>
      </c>
      <c r="I134">
        <v>38229</v>
      </c>
      <c r="J134">
        <v>5</v>
      </c>
      <c r="K134">
        <v>0</v>
      </c>
      <c r="L134">
        <v>2</v>
      </c>
      <c r="M134">
        <v>2</v>
      </c>
      <c r="N134">
        <v>6</v>
      </c>
      <c r="O134">
        <v>4</v>
      </c>
      <c r="P134">
        <v>1</v>
      </c>
      <c r="Q134" t="s">
        <v>859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2">
      <c r="A135">
        <v>2</v>
      </c>
      <c r="B135">
        <v>1134</v>
      </c>
      <c r="C135" t="s">
        <v>316</v>
      </c>
      <c r="D135" t="s">
        <v>317</v>
      </c>
      <c r="E135" t="s">
        <v>79</v>
      </c>
      <c r="F135" t="s">
        <v>79</v>
      </c>
      <c r="G135">
        <v>29</v>
      </c>
      <c r="H135">
        <v>38</v>
      </c>
      <c r="I135">
        <v>38229</v>
      </c>
      <c r="J135">
        <v>5</v>
      </c>
      <c r="K135">
        <v>0</v>
      </c>
      <c r="L135">
        <v>4</v>
      </c>
      <c r="M135">
        <v>4</v>
      </c>
      <c r="N135">
        <v>6</v>
      </c>
      <c r="O135">
        <v>5</v>
      </c>
      <c r="P135">
        <v>1</v>
      </c>
      <c r="Q135" t="s">
        <v>860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2">
      <c r="A136">
        <v>2</v>
      </c>
      <c r="B136">
        <v>1135</v>
      </c>
      <c r="C136" t="s">
        <v>316</v>
      </c>
      <c r="D136" t="s">
        <v>317</v>
      </c>
      <c r="E136" t="s">
        <v>79</v>
      </c>
      <c r="F136" t="s">
        <v>79</v>
      </c>
      <c r="G136">
        <v>29</v>
      </c>
      <c r="H136">
        <v>38</v>
      </c>
      <c r="I136">
        <v>38229</v>
      </c>
      <c r="J136">
        <v>5</v>
      </c>
      <c r="K136">
        <v>0</v>
      </c>
      <c r="L136">
        <v>2</v>
      </c>
      <c r="M136">
        <v>2</v>
      </c>
      <c r="N136">
        <v>7</v>
      </c>
      <c r="O136">
        <v>4</v>
      </c>
      <c r="P136">
        <v>1</v>
      </c>
      <c r="Q136" t="s">
        <v>787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2">
      <c r="A137">
        <v>2</v>
      </c>
      <c r="B137">
        <v>1136</v>
      </c>
      <c r="C137" t="s">
        <v>316</v>
      </c>
      <c r="D137" t="s">
        <v>317</v>
      </c>
      <c r="E137" t="s">
        <v>79</v>
      </c>
      <c r="F137" t="s">
        <v>79</v>
      </c>
      <c r="G137">
        <v>29</v>
      </c>
      <c r="H137">
        <v>38</v>
      </c>
      <c r="I137">
        <v>38229</v>
      </c>
      <c r="J137">
        <v>5</v>
      </c>
      <c r="K137">
        <v>0</v>
      </c>
      <c r="L137">
        <v>1</v>
      </c>
      <c r="M137">
        <v>1</v>
      </c>
      <c r="N137">
        <v>7</v>
      </c>
      <c r="O137">
        <v>4</v>
      </c>
      <c r="P137">
        <v>1</v>
      </c>
      <c r="Q137" t="s">
        <v>861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2">
      <c r="A138">
        <v>2</v>
      </c>
      <c r="B138">
        <v>1137</v>
      </c>
      <c r="C138" t="s">
        <v>316</v>
      </c>
      <c r="D138" t="s">
        <v>317</v>
      </c>
      <c r="E138" t="s">
        <v>79</v>
      </c>
      <c r="F138" t="s">
        <v>79</v>
      </c>
      <c r="G138">
        <v>29</v>
      </c>
      <c r="H138">
        <v>38</v>
      </c>
      <c r="I138">
        <v>38229</v>
      </c>
      <c r="J138">
        <v>5</v>
      </c>
      <c r="K138">
        <v>0</v>
      </c>
      <c r="L138">
        <v>4</v>
      </c>
      <c r="M138">
        <v>4</v>
      </c>
      <c r="N138">
        <v>7</v>
      </c>
      <c r="O138">
        <v>5</v>
      </c>
      <c r="P138">
        <v>1</v>
      </c>
      <c r="Q138" t="s">
        <v>693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2">
      <c r="A139">
        <v>2</v>
      </c>
      <c r="B139">
        <v>1138</v>
      </c>
      <c r="C139" t="s">
        <v>316</v>
      </c>
      <c r="D139" t="s">
        <v>317</v>
      </c>
      <c r="E139" t="s">
        <v>79</v>
      </c>
      <c r="F139" t="s">
        <v>79</v>
      </c>
      <c r="G139">
        <v>29</v>
      </c>
      <c r="H139">
        <v>38</v>
      </c>
      <c r="I139">
        <v>38229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5</v>
      </c>
      <c r="P139">
        <v>2</v>
      </c>
      <c r="Q139" t="s">
        <v>732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2">
      <c r="A140">
        <v>2</v>
      </c>
      <c r="B140">
        <v>1139</v>
      </c>
      <c r="C140" t="s">
        <v>316</v>
      </c>
      <c r="D140" t="s">
        <v>317</v>
      </c>
      <c r="E140" t="s">
        <v>79</v>
      </c>
      <c r="F140" t="s">
        <v>79</v>
      </c>
      <c r="G140">
        <v>29</v>
      </c>
      <c r="H140">
        <v>38</v>
      </c>
      <c r="I140">
        <v>38229</v>
      </c>
      <c r="J140">
        <v>5</v>
      </c>
      <c r="K140">
        <v>0</v>
      </c>
      <c r="L140">
        <v>3</v>
      </c>
      <c r="M140">
        <v>3</v>
      </c>
      <c r="N140">
        <v>7</v>
      </c>
      <c r="O140">
        <v>5</v>
      </c>
      <c r="P140">
        <v>2</v>
      </c>
      <c r="Q140" t="s">
        <v>795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  <row r="141" spans="1:22" x14ac:dyDescent="0.2">
      <c r="A141">
        <v>2</v>
      </c>
      <c r="B141">
        <v>1140</v>
      </c>
      <c r="C141" t="s">
        <v>318</v>
      </c>
      <c r="D141" t="s">
        <v>319</v>
      </c>
      <c r="E141" t="s">
        <v>79</v>
      </c>
      <c r="F141" t="s">
        <v>79</v>
      </c>
      <c r="G141">
        <v>30</v>
      </c>
      <c r="H141">
        <v>38</v>
      </c>
      <c r="I141">
        <v>38230</v>
      </c>
      <c r="J141">
        <v>5</v>
      </c>
      <c r="K141">
        <v>0</v>
      </c>
      <c r="L141">
        <v>1</v>
      </c>
      <c r="M141">
        <v>1</v>
      </c>
      <c r="N141">
        <v>6</v>
      </c>
      <c r="O141">
        <v>4</v>
      </c>
      <c r="P141">
        <v>1</v>
      </c>
      <c r="Q141" t="s">
        <v>811</v>
      </c>
      <c r="R141" t="b">
        <v>0</v>
      </c>
      <c r="S141" t="b">
        <v>0</v>
      </c>
      <c r="T141" t="b">
        <v>0</v>
      </c>
      <c r="U141">
        <v>0</v>
      </c>
      <c r="V141" t="b">
        <v>0</v>
      </c>
    </row>
    <row r="142" spans="1:22" x14ac:dyDescent="0.2">
      <c r="A142">
        <v>2</v>
      </c>
      <c r="B142">
        <v>1141</v>
      </c>
      <c r="C142" t="s">
        <v>318</v>
      </c>
      <c r="D142" t="s">
        <v>319</v>
      </c>
      <c r="E142" t="s">
        <v>79</v>
      </c>
      <c r="F142" t="s">
        <v>79</v>
      </c>
      <c r="G142">
        <v>30</v>
      </c>
      <c r="H142">
        <v>38</v>
      </c>
      <c r="I142">
        <v>38230</v>
      </c>
      <c r="J142">
        <v>5</v>
      </c>
      <c r="K142">
        <v>0</v>
      </c>
      <c r="L142">
        <v>2</v>
      </c>
      <c r="M142">
        <v>2</v>
      </c>
      <c r="N142">
        <v>6</v>
      </c>
      <c r="O142">
        <v>4</v>
      </c>
      <c r="P142">
        <v>1</v>
      </c>
      <c r="Q142" t="s">
        <v>862</v>
      </c>
      <c r="R142" t="b">
        <v>0</v>
      </c>
      <c r="S142" t="b">
        <v>0</v>
      </c>
      <c r="T142" t="b">
        <v>0</v>
      </c>
      <c r="U142">
        <v>0</v>
      </c>
      <c r="V142" t="b">
        <v>0</v>
      </c>
    </row>
    <row r="143" spans="1:22" x14ac:dyDescent="0.2">
      <c r="A143">
        <v>2</v>
      </c>
      <c r="B143">
        <v>1142</v>
      </c>
      <c r="C143" t="s">
        <v>318</v>
      </c>
      <c r="D143" t="s">
        <v>319</v>
      </c>
      <c r="E143" t="s">
        <v>79</v>
      </c>
      <c r="F143" t="s">
        <v>79</v>
      </c>
      <c r="G143">
        <v>30</v>
      </c>
      <c r="H143">
        <v>38</v>
      </c>
      <c r="I143">
        <v>38230</v>
      </c>
      <c r="J143">
        <v>5</v>
      </c>
      <c r="K143">
        <v>0</v>
      </c>
      <c r="L143">
        <v>1</v>
      </c>
      <c r="M143">
        <v>1</v>
      </c>
      <c r="N143">
        <v>7</v>
      </c>
      <c r="O143">
        <v>4</v>
      </c>
      <c r="P143">
        <v>1</v>
      </c>
      <c r="Q143" t="s">
        <v>509</v>
      </c>
      <c r="R143" t="b">
        <v>0</v>
      </c>
      <c r="S143" t="b">
        <v>0</v>
      </c>
      <c r="T143" t="b">
        <v>0</v>
      </c>
      <c r="U143">
        <v>0</v>
      </c>
      <c r="V143" t="b">
        <v>0</v>
      </c>
    </row>
    <row r="144" spans="1:22" x14ac:dyDescent="0.2">
      <c r="A144">
        <v>2</v>
      </c>
      <c r="B144">
        <v>1143</v>
      </c>
      <c r="C144" t="s">
        <v>318</v>
      </c>
      <c r="D144" t="s">
        <v>319</v>
      </c>
      <c r="E144" t="s">
        <v>79</v>
      </c>
      <c r="F144" t="s">
        <v>79</v>
      </c>
      <c r="G144">
        <v>30</v>
      </c>
      <c r="H144">
        <v>38</v>
      </c>
      <c r="I144">
        <v>38230</v>
      </c>
      <c r="J144">
        <v>5</v>
      </c>
      <c r="K144">
        <v>0</v>
      </c>
      <c r="L144">
        <v>2</v>
      </c>
      <c r="M144">
        <v>2</v>
      </c>
      <c r="N144">
        <v>7</v>
      </c>
      <c r="O144">
        <v>4</v>
      </c>
      <c r="P144">
        <v>1</v>
      </c>
      <c r="Q144" t="s">
        <v>276</v>
      </c>
      <c r="R144" t="b">
        <v>0</v>
      </c>
      <c r="S144" t="b">
        <v>0</v>
      </c>
      <c r="T144" t="b">
        <v>0</v>
      </c>
      <c r="U144">
        <v>0</v>
      </c>
      <c r="V144" t="b">
        <v>0</v>
      </c>
    </row>
    <row r="145" spans="1:22" x14ac:dyDescent="0.2">
      <c r="A145">
        <v>2</v>
      </c>
      <c r="B145">
        <v>1144</v>
      </c>
      <c r="C145" t="s">
        <v>318</v>
      </c>
      <c r="D145" t="s">
        <v>319</v>
      </c>
      <c r="E145" t="s">
        <v>79</v>
      </c>
      <c r="F145" t="s">
        <v>79</v>
      </c>
      <c r="G145">
        <v>30</v>
      </c>
      <c r="H145">
        <v>38</v>
      </c>
      <c r="I145">
        <v>38230</v>
      </c>
      <c r="J145">
        <v>5</v>
      </c>
      <c r="K145">
        <v>0</v>
      </c>
      <c r="L145">
        <v>1</v>
      </c>
      <c r="M145">
        <v>1</v>
      </c>
      <c r="N145">
        <v>6</v>
      </c>
      <c r="O145">
        <v>4</v>
      </c>
      <c r="P145">
        <v>2</v>
      </c>
      <c r="Q145" t="s">
        <v>734</v>
      </c>
      <c r="R145" t="b">
        <v>0</v>
      </c>
      <c r="S145" t="b">
        <v>0</v>
      </c>
      <c r="T145" t="b">
        <v>0</v>
      </c>
      <c r="U145">
        <v>0</v>
      </c>
      <c r="V145" t="b">
        <v>0</v>
      </c>
    </row>
    <row r="146" spans="1:22" x14ac:dyDescent="0.2">
      <c r="A146">
        <v>2</v>
      </c>
      <c r="B146">
        <v>1145</v>
      </c>
      <c r="C146" t="s">
        <v>318</v>
      </c>
      <c r="D146" t="s">
        <v>319</v>
      </c>
      <c r="E146" t="s">
        <v>79</v>
      </c>
      <c r="F146" t="s">
        <v>79</v>
      </c>
      <c r="G146">
        <v>30</v>
      </c>
      <c r="H146">
        <v>38</v>
      </c>
      <c r="I146">
        <v>38230</v>
      </c>
      <c r="J146">
        <v>5</v>
      </c>
      <c r="K146">
        <v>0</v>
      </c>
      <c r="L146">
        <v>2</v>
      </c>
      <c r="M146">
        <v>2</v>
      </c>
      <c r="N146">
        <v>6</v>
      </c>
      <c r="O146">
        <v>4</v>
      </c>
      <c r="P146">
        <v>2</v>
      </c>
      <c r="Q146" t="s">
        <v>863</v>
      </c>
      <c r="R146" t="b">
        <v>0</v>
      </c>
      <c r="S146" t="b">
        <v>0</v>
      </c>
      <c r="T146" t="b">
        <v>0</v>
      </c>
      <c r="U146">
        <v>0</v>
      </c>
      <c r="V146" t="b">
        <v>0</v>
      </c>
    </row>
    <row r="147" spans="1:22" x14ac:dyDescent="0.2">
      <c r="A147">
        <v>2</v>
      </c>
      <c r="B147">
        <v>1146</v>
      </c>
      <c r="C147" t="s">
        <v>318</v>
      </c>
      <c r="D147" t="s">
        <v>319</v>
      </c>
      <c r="E147" t="s">
        <v>79</v>
      </c>
      <c r="F147" t="s">
        <v>79</v>
      </c>
      <c r="G147">
        <v>30</v>
      </c>
      <c r="H147">
        <v>38</v>
      </c>
      <c r="I147">
        <v>38230</v>
      </c>
      <c r="J147">
        <v>5</v>
      </c>
      <c r="K147">
        <v>0</v>
      </c>
      <c r="L147">
        <v>4</v>
      </c>
      <c r="M147">
        <v>4</v>
      </c>
      <c r="N147">
        <v>6</v>
      </c>
      <c r="O147">
        <v>5</v>
      </c>
      <c r="P147">
        <v>2</v>
      </c>
      <c r="Q147" t="s">
        <v>690</v>
      </c>
      <c r="R147" t="b">
        <v>0</v>
      </c>
      <c r="S147" t="b">
        <v>0</v>
      </c>
      <c r="T147" t="b">
        <v>0</v>
      </c>
      <c r="U147">
        <v>0</v>
      </c>
      <c r="V147" t="b">
        <v>0</v>
      </c>
    </row>
    <row r="148" spans="1:22" x14ac:dyDescent="0.2">
      <c r="A148">
        <v>2</v>
      </c>
      <c r="B148">
        <v>1147</v>
      </c>
      <c r="C148" t="s">
        <v>318</v>
      </c>
      <c r="D148" t="s">
        <v>319</v>
      </c>
      <c r="E148" t="s">
        <v>79</v>
      </c>
      <c r="F148" t="s">
        <v>79</v>
      </c>
      <c r="G148">
        <v>30</v>
      </c>
      <c r="H148">
        <v>38</v>
      </c>
      <c r="I148">
        <v>38230</v>
      </c>
      <c r="J148">
        <v>5</v>
      </c>
      <c r="K148">
        <v>0</v>
      </c>
      <c r="L148">
        <v>2</v>
      </c>
      <c r="M148">
        <v>2</v>
      </c>
      <c r="N148">
        <v>7</v>
      </c>
      <c r="O148">
        <v>4</v>
      </c>
      <c r="P148">
        <v>2</v>
      </c>
      <c r="Q148" t="s">
        <v>864</v>
      </c>
      <c r="R148" t="b">
        <v>0</v>
      </c>
      <c r="S148" t="b">
        <v>0</v>
      </c>
      <c r="T148" t="b">
        <v>0</v>
      </c>
      <c r="U148">
        <v>0</v>
      </c>
      <c r="V148" t="b">
        <v>0</v>
      </c>
    </row>
    <row r="149" spans="1:22" x14ac:dyDescent="0.2">
      <c r="A149">
        <v>2</v>
      </c>
      <c r="B149">
        <v>1148</v>
      </c>
      <c r="C149" t="s">
        <v>318</v>
      </c>
      <c r="D149" t="s">
        <v>319</v>
      </c>
      <c r="E149" t="s">
        <v>79</v>
      </c>
      <c r="F149" t="s">
        <v>79</v>
      </c>
      <c r="G149">
        <v>30</v>
      </c>
      <c r="H149">
        <v>38</v>
      </c>
      <c r="I149">
        <v>38230</v>
      </c>
      <c r="J149">
        <v>5</v>
      </c>
      <c r="K149">
        <v>0</v>
      </c>
      <c r="L149">
        <v>1</v>
      </c>
      <c r="M149">
        <v>1</v>
      </c>
      <c r="N149">
        <v>7</v>
      </c>
      <c r="O149">
        <v>4</v>
      </c>
      <c r="P149">
        <v>2</v>
      </c>
      <c r="Q149" t="s">
        <v>865</v>
      </c>
      <c r="R149" t="b">
        <v>0</v>
      </c>
      <c r="S149" t="b">
        <v>0</v>
      </c>
      <c r="T149" t="b">
        <v>0</v>
      </c>
      <c r="U149">
        <v>0</v>
      </c>
      <c r="V149" t="b">
        <v>0</v>
      </c>
    </row>
    <row r="150" spans="1:22" x14ac:dyDescent="0.2">
      <c r="A150">
        <v>2</v>
      </c>
      <c r="B150">
        <v>1149</v>
      </c>
      <c r="C150" t="s">
        <v>318</v>
      </c>
      <c r="D150" t="s">
        <v>319</v>
      </c>
      <c r="E150" t="s">
        <v>79</v>
      </c>
      <c r="F150" t="s">
        <v>79</v>
      </c>
      <c r="G150">
        <v>30</v>
      </c>
      <c r="H150">
        <v>38</v>
      </c>
      <c r="I150">
        <v>38230</v>
      </c>
      <c r="J150">
        <v>5</v>
      </c>
      <c r="K150">
        <v>0</v>
      </c>
      <c r="L150">
        <v>4</v>
      </c>
      <c r="M150">
        <v>4</v>
      </c>
      <c r="N150">
        <v>7</v>
      </c>
      <c r="O150">
        <v>5</v>
      </c>
      <c r="P150">
        <v>2</v>
      </c>
      <c r="Q150" t="s">
        <v>605</v>
      </c>
      <c r="R150" t="b">
        <v>0</v>
      </c>
      <c r="S150" t="b">
        <v>0</v>
      </c>
      <c r="T150" t="b">
        <v>0</v>
      </c>
      <c r="U150">
        <v>0</v>
      </c>
      <c r="V150" t="b">
        <v>0</v>
      </c>
    </row>
    <row r="151" spans="1:22" x14ac:dyDescent="0.2">
      <c r="A151">
        <v>2</v>
      </c>
      <c r="B151">
        <v>1150</v>
      </c>
      <c r="C151" t="s">
        <v>320</v>
      </c>
      <c r="D151" t="s">
        <v>321</v>
      </c>
      <c r="E151" t="s">
        <v>79</v>
      </c>
      <c r="F151" t="s">
        <v>79</v>
      </c>
      <c r="G151">
        <v>31</v>
      </c>
      <c r="H151">
        <v>38</v>
      </c>
      <c r="I151">
        <v>38311</v>
      </c>
      <c r="J151">
        <v>5</v>
      </c>
      <c r="K151">
        <v>0</v>
      </c>
      <c r="L151">
        <v>4</v>
      </c>
      <c r="M151">
        <v>4</v>
      </c>
      <c r="N151">
        <v>6</v>
      </c>
      <c r="O151">
        <v>5</v>
      </c>
      <c r="P151">
        <v>1</v>
      </c>
      <c r="Q151" t="s">
        <v>798</v>
      </c>
      <c r="R151" t="b">
        <v>0</v>
      </c>
      <c r="S151" t="b">
        <v>0</v>
      </c>
      <c r="T151" t="b">
        <v>0</v>
      </c>
      <c r="U151">
        <v>0</v>
      </c>
      <c r="V151" t="b">
        <v>0</v>
      </c>
    </row>
    <row r="152" spans="1:22" x14ac:dyDescent="0.2">
      <c r="A152">
        <v>2</v>
      </c>
      <c r="B152">
        <v>1151</v>
      </c>
      <c r="C152" t="s">
        <v>320</v>
      </c>
      <c r="D152" t="s">
        <v>321</v>
      </c>
      <c r="E152" t="s">
        <v>79</v>
      </c>
      <c r="F152" t="s">
        <v>79</v>
      </c>
      <c r="G152">
        <v>31</v>
      </c>
      <c r="H152">
        <v>38</v>
      </c>
      <c r="I152">
        <v>38311</v>
      </c>
      <c r="J152">
        <v>5</v>
      </c>
      <c r="K152">
        <v>0</v>
      </c>
      <c r="L152">
        <v>4</v>
      </c>
      <c r="M152">
        <v>4</v>
      </c>
      <c r="N152">
        <v>7</v>
      </c>
      <c r="O152">
        <v>5</v>
      </c>
      <c r="P152">
        <v>1</v>
      </c>
      <c r="Q152" t="s">
        <v>763</v>
      </c>
      <c r="R152" t="b">
        <v>0</v>
      </c>
      <c r="S152" t="b">
        <v>0</v>
      </c>
      <c r="T152" t="b">
        <v>0</v>
      </c>
      <c r="U152">
        <v>0</v>
      </c>
      <c r="V152" t="b">
        <v>0</v>
      </c>
    </row>
    <row r="153" spans="1:22" x14ac:dyDescent="0.2">
      <c r="A153">
        <v>2</v>
      </c>
      <c r="B153">
        <v>1152</v>
      </c>
      <c r="C153" t="s">
        <v>320</v>
      </c>
      <c r="D153" t="s">
        <v>321</v>
      </c>
      <c r="E153" t="s">
        <v>79</v>
      </c>
      <c r="F153" t="s">
        <v>79</v>
      </c>
      <c r="G153">
        <v>31</v>
      </c>
      <c r="H153">
        <v>38</v>
      </c>
      <c r="I153">
        <v>38311</v>
      </c>
      <c r="J153">
        <v>5</v>
      </c>
      <c r="K153">
        <v>0</v>
      </c>
      <c r="L153">
        <v>4</v>
      </c>
      <c r="M153">
        <v>4</v>
      </c>
      <c r="N153">
        <v>6</v>
      </c>
      <c r="O153">
        <v>5</v>
      </c>
      <c r="P153">
        <v>2</v>
      </c>
      <c r="Q153" t="s">
        <v>838</v>
      </c>
      <c r="R153" t="b">
        <v>0</v>
      </c>
      <c r="S153" t="b">
        <v>0</v>
      </c>
      <c r="T153" t="b">
        <v>0</v>
      </c>
      <c r="U153">
        <v>0</v>
      </c>
      <c r="V153" t="b">
        <v>0</v>
      </c>
    </row>
    <row r="154" spans="1:22" x14ac:dyDescent="0.2">
      <c r="A154">
        <v>2</v>
      </c>
      <c r="B154">
        <v>1153</v>
      </c>
      <c r="C154" t="s">
        <v>320</v>
      </c>
      <c r="D154" t="s">
        <v>321</v>
      </c>
      <c r="E154" t="s">
        <v>79</v>
      </c>
      <c r="F154" t="s">
        <v>79</v>
      </c>
      <c r="G154">
        <v>31</v>
      </c>
      <c r="H154">
        <v>38</v>
      </c>
      <c r="I154">
        <v>38311</v>
      </c>
      <c r="J154">
        <v>5</v>
      </c>
      <c r="K154">
        <v>0</v>
      </c>
      <c r="L154">
        <v>4</v>
      </c>
      <c r="M154">
        <v>4</v>
      </c>
      <c r="N154">
        <v>7</v>
      </c>
      <c r="O154">
        <v>5</v>
      </c>
      <c r="P154">
        <v>2</v>
      </c>
      <c r="Q154" t="s">
        <v>866</v>
      </c>
      <c r="R154" t="b">
        <v>0</v>
      </c>
      <c r="S154" t="b">
        <v>0</v>
      </c>
      <c r="T154" t="b">
        <v>0</v>
      </c>
      <c r="U154">
        <v>0</v>
      </c>
      <c r="V154" t="b">
        <v>0</v>
      </c>
    </row>
    <row r="155" spans="1:22" x14ac:dyDescent="0.2">
      <c r="A155">
        <v>2</v>
      </c>
      <c r="B155">
        <v>1154</v>
      </c>
      <c r="C155" t="s">
        <v>324</v>
      </c>
      <c r="D155" t="s">
        <v>325</v>
      </c>
      <c r="E155" t="s">
        <v>79</v>
      </c>
      <c r="F155" t="s">
        <v>79</v>
      </c>
      <c r="G155">
        <v>34</v>
      </c>
      <c r="H155">
        <v>38</v>
      </c>
      <c r="I155">
        <v>38318</v>
      </c>
      <c r="J155">
        <v>5</v>
      </c>
      <c r="K155">
        <v>0</v>
      </c>
      <c r="L155">
        <v>2</v>
      </c>
      <c r="M155">
        <v>2</v>
      </c>
      <c r="N155">
        <v>6</v>
      </c>
      <c r="O155">
        <v>4</v>
      </c>
      <c r="P155">
        <v>1</v>
      </c>
      <c r="Q155" t="s">
        <v>867</v>
      </c>
      <c r="R155" t="b">
        <v>0</v>
      </c>
      <c r="S155" t="b">
        <v>0</v>
      </c>
      <c r="T155" t="b">
        <v>0</v>
      </c>
      <c r="U155">
        <v>0</v>
      </c>
      <c r="V155" t="b">
        <v>0</v>
      </c>
    </row>
    <row r="156" spans="1:22" x14ac:dyDescent="0.2">
      <c r="A156">
        <v>2</v>
      </c>
      <c r="B156">
        <v>1155</v>
      </c>
      <c r="C156" t="s">
        <v>324</v>
      </c>
      <c r="D156" t="s">
        <v>325</v>
      </c>
      <c r="E156" t="s">
        <v>79</v>
      </c>
      <c r="F156" t="s">
        <v>79</v>
      </c>
      <c r="G156">
        <v>34</v>
      </c>
      <c r="H156">
        <v>38</v>
      </c>
      <c r="I156">
        <v>38318</v>
      </c>
      <c r="J156">
        <v>5</v>
      </c>
      <c r="K156">
        <v>0</v>
      </c>
      <c r="L156">
        <v>1</v>
      </c>
      <c r="M156">
        <v>1</v>
      </c>
      <c r="N156">
        <v>6</v>
      </c>
      <c r="O156">
        <v>4</v>
      </c>
      <c r="P156">
        <v>1</v>
      </c>
      <c r="Q156" t="s">
        <v>868</v>
      </c>
      <c r="R156" t="b">
        <v>0</v>
      </c>
      <c r="S156" t="b">
        <v>0</v>
      </c>
      <c r="T156" t="b">
        <v>0</v>
      </c>
      <c r="U156">
        <v>0</v>
      </c>
      <c r="V156" t="b">
        <v>0</v>
      </c>
    </row>
    <row r="157" spans="1:22" x14ac:dyDescent="0.2">
      <c r="A157">
        <v>2</v>
      </c>
      <c r="B157">
        <v>1156</v>
      </c>
      <c r="C157" t="s">
        <v>324</v>
      </c>
      <c r="D157" t="s">
        <v>325</v>
      </c>
      <c r="E157" t="s">
        <v>79</v>
      </c>
      <c r="F157" t="s">
        <v>79</v>
      </c>
      <c r="G157">
        <v>34</v>
      </c>
      <c r="H157">
        <v>38</v>
      </c>
      <c r="I157">
        <v>38318</v>
      </c>
      <c r="J157">
        <v>5</v>
      </c>
      <c r="K157">
        <v>0</v>
      </c>
      <c r="L157">
        <v>3</v>
      </c>
      <c r="M157">
        <v>3</v>
      </c>
      <c r="N157">
        <v>6</v>
      </c>
      <c r="O157">
        <v>5</v>
      </c>
      <c r="P157">
        <v>1</v>
      </c>
      <c r="Q157" t="s">
        <v>788</v>
      </c>
      <c r="R157" t="b">
        <v>0</v>
      </c>
      <c r="S157" t="b">
        <v>0</v>
      </c>
      <c r="T157" t="b">
        <v>0</v>
      </c>
      <c r="U157">
        <v>0</v>
      </c>
      <c r="V157" t="b">
        <v>0</v>
      </c>
    </row>
    <row r="158" spans="1:22" x14ac:dyDescent="0.2">
      <c r="A158">
        <v>2</v>
      </c>
      <c r="B158">
        <v>1157</v>
      </c>
      <c r="C158" t="s">
        <v>324</v>
      </c>
      <c r="D158" t="s">
        <v>325</v>
      </c>
      <c r="E158" t="s">
        <v>79</v>
      </c>
      <c r="F158" t="s">
        <v>79</v>
      </c>
      <c r="G158">
        <v>34</v>
      </c>
      <c r="H158">
        <v>38</v>
      </c>
      <c r="I158">
        <v>38318</v>
      </c>
      <c r="J158">
        <v>5</v>
      </c>
      <c r="K158">
        <v>0</v>
      </c>
      <c r="L158">
        <v>4</v>
      </c>
      <c r="M158">
        <v>4</v>
      </c>
      <c r="N158">
        <v>6</v>
      </c>
      <c r="O158">
        <v>5</v>
      </c>
      <c r="P158">
        <v>1</v>
      </c>
      <c r="Q158" t="s">
        <v>761</v>
      </c>
      <c r="R158" t="b">
        <v>0</v>
      </c>
      <c r="S158" t="b">
        <v>0</v>
      </c>
      <c r="T158" t="b">
        <v>0</v>
      </c>
      <c r="U158">
        <v>0</v>
      </c>
      <c r="V158" t="b">
        <v>0</v>
      </c>
    </row>
    <row r="159" spans="1:22" x14ac:dyDescent="0.2">
      <c r="A159">
        <v>2</v>
      </c>
      <c r="B159">
        <v>1158</v>
      </c>
      <c r="C159" t="s">
        <v>324</v>
      </c>
      <c r="D159" t="s">
        <v>325</v>
      </c>
      <c r="E159" t="s">
        <v>79</v>
      </c>
      <c r="F159" t="s">
        <v>79</v>
      </c>
      <c r="G159">
        <v>34</v>
      </c>
      <c r="H159">
        <v>38</v>
      </c>
      <c r="I159">
        <v>38318</v>
      </c>
      <c r="J159">
        <v>5</v>
      </c>
      <c r="K159">
        <v>0</v>
      </c>
      <c r="L159">
        <v>2</v>
      </c>
      <c r="M159">
        <v>2</v>
      </c>
      <c r="N159">
        <v>7</v>
      </c>
      <c r="O159">
        <v>4</v>
      </c>
      <c r="P159">
        <v>1</v>
      </c>
      <c r="Q159" t="s">
        <v>869</v>
      </c>
      <c r="R159" t="b">
        <v>0</v>
      </c>
      <c r="S159" t="b">
        <v>0</v>
      </c>
      <c r="T159" t="b">
        <v>0</v>
      </c>
      <c r="U159">
        <v>0</v>
      </c>
      <c r="V159" t="b">
        <v>0</v>
      </c>
    </row>
    <row r="160" spans="1:22" x14ac:dyDescent="0.2">
      <c r="A160">
        <v>2</v>
      </c>
      <c r="B160">
        <v>1159</v>
      </c>
      <c r="C160" t="s">
        <v>324</v>
      </c>
      <c r="D160" t="s">
        <v>325</v>
      </c>
      <c r="E160" t="s">
        <v>79</v>
      </c>
      <c r="F160" t="s">
        <v>79</v>
      </c>
      <c r="G160">
        <v>34</v>
      </c>
      <c r="H160">
        <v>38</v>
      </c>
      <c r="I160">
        <v>38318</v>
      </c>
      <c r="J160">
        <v>5</v>
      </c>
      <c r="K160">
        <v>0</v>
      </c>
      <c r="L160">
        <v>1</v>
      </c>
      <c r="M160">
        <v>1</v>
      </c>
      <c r="N160">
        <v>7</v>
      </c>
      <c r="O160">
        <v>4</v>
      </c>
      <c r="P160">
        <v>1</v>
      </c>
      <c r="Q160" t="s">
        <v>870</v>
      </c>
      <c r="R160" t="b">
        <v>0</v>
      </c>
      <c r="S160" t="b">
        <v>0</v>
      </c>
      <c r="T160" t="b">
        <v>0</v>
      </c>
      <c r="U160">
        <v>0</v>
      </c>
      <c r="V160" t="b">
        <v>0</v>
      </c>
    </row>
    <row r="161" spans="1:22" x14ac:dyDescent="0.2">
      <c r="A161">
        <v>2</v>
      </c>
      <c r="B161">
        <v>1160</v>
      </c>
      <c r="C161" t="s">
        <v>324</v>
      </c>
      <c r="D161" t="s">
        <v>325</v>
      </c>
      <c r="E161" t="s">
        <v>79</v>
      </c>
      <c r="F161" t="s">
        <v>79</v>
      </c>
      <c r="G161">
        <v>34</v>
      </c>
      <c r="H161">
        <v>38</v>
      </c>
      <c r="I161">
        <v>38318</v>
      </c>
      <c r="J161">
        <v>5</v>
      </c>
      <c r="K161">
        <v>0</v>
      </c>
      <c r="L161">
        <v>3</v>
      </c>
      <c r="M161">
        <v>3</v>
      </c>
      <c r="N161">
        <v>7</v>
      </c>
      <c r="O161">
        <v>5</v>
      </c>
      <c r="P161">
        <v>1</v>
      </c>
      <c r="Q161" t="s">
        <v>793</v>
      </c>
      <c r="R161" t="b">
        <v>0</v>
      </c>
      <c r="S161" t="b">
        <v>0</v>
      </c>
      <c r="T161" t="b">
        <v>0</v>
      </c>
      <c r="U161">
        <v>0</v>
      </c>
      <c r="V161" t="b">
        <v>0</v>
      </c>
    </row>
    <row r="162" spans="1:22" x14ac:dyDescent="0.2">
      <c r="A162">
        <v>2</v>
      </c>
      <c r="B162">
        <v>1161</v>
      </c>
      <c r="C162" t="s">
        <v>324</v>
      </c>
      <c r="D162" t="s">
        <v>325</v>
      </c>
      <c r="E162" t="s">
        <v>79</v>
      </c>
      <c r="F162" t="s">
        <v>79</v>
      </c>
      <c r="G162">
        <v>34</v>
      </c>
      <c r="H162">
        <v>38</v>
      </c>
      <c r="I162">
        <v>38318</v>
      </c>
      <c r="J162">
        <v>5</v>
      </c>
      <c r="K162">
        <v>0</v>
      </c>
      <c r="L162">
        <v>4</v>
      </c>
      <c r="M162">
        <v>4</v>
      </c>
      <c r="N162">
        <v>7</v>
      </c>
      <c r="O162">
        <v>5</v>
      </c>
      <c r="P162">
        <v>1</v>
      </c>
      <c r="Q162" t="s">
        <v>793</v>
      </c>
      <c r="R162" t="b">
        <v>0</v>
      </c>
      <c r="S162" t="b">
        <v>0</v>
      </c>
      <c r="T162" t="b">
        <v>0</v>
      </c>
      <c r="U162">
        <v>0</v>
      </c>
      <c r="V162" t="b">
        <v>0</v>
      </c>
    </row>
    <row r="163" spans="1:22" x14ac:dyDescent="0.2">
      <c r="A163">
        <v>2</v>
      </c>
      <c r="B163">
        <v>1162</v>
      </c>
      <c r="C163" t="s">
        <v>324</v>
      </c>
      <c r="D163" t="s">
        <v>325</v>
      </c>
      <c r="E163" t="s">
        <v>79</v>
      </c>
      <c r="F163" t="s">
        <v>79</v>
      </c>
      <c r="G163">
        <v>34</v>
      </c>
      <c r="H163">
        <v>38</v>
      </c>
      <c r="I163">
        <v>38318</v>
      </c>
      <c r="J163">
        <v>5</v>
      </c>
      <c r="K163">
        <v>0</v>
      </c>
      <c r="L163">
        <v>2</v>
      </c>
      <c r="M163">
        <v>2</v>
      </c>
      <c r="N163">
        <v>6</v>
      </c>
      <c r="O163">
        <v>4</v>
      </c>
      <c r="P163">
        <v>2</v>
      </c>
      <c r="Q163" t="s">
        <v>871</v>
      </c>
      <c r="R163" t="b">
        <v>0</v>
      </c>
      <c r="S163" t="b">
        <v>0</v>
      </c>
      <c r="T163" t="b">
        <v>0</v>
      </c>
      <c r="U163">
        <v>0</v>
      </c>
      <c r="V163" t="b">
        <v>0</v>
      </c>
    </row>
    <row r="164" spans="1:22" x14ac:dyDescent="0.2">
      <c r="A164">
        <v>2</v>
      </c>
      <c r="B164">
        <v>1163</v>
      </c>
      <c r="C164" t="s">
        <v>324</v>
      </c>
      <c r="D164" t="s">
        <v>325</v>
      </c>
      <c r="E164" t="s">
        <v>79</v>
      </c>
      <c r="F164" t="s">
        <v>79</v>
      </c>
      <c r="G164">
        <v>34</v>
      </c>
      <c r="H164">
        <v>38</v>
      </c>
      <c r="I164">
        <v>38318</v>
      </c>
      <c r="J164">
        <v>5</v>
      </c>
      <c r="K164">
        <v>0</v>
      </c>
      <c r="L164">
        <v>1</v>
      </c>
      <c r="M164">
        <v>1</v>
      </c>
      <c r="N164">
        <v>6</v>
      </c>
      <c r="O164">
        <v>4</v>
      </c>
      <c r="P164">
        <v>2</v>
      </c>
      <c r="Q164" t="s">
        <v>872</v>
      </c>
      <c r="R164" t="b">
        <v>0</v>
      </c>
      <c r="S164" t="b">
        <v>0</v>
      </c>
      <c r="T164" t="b">
        <v>0</v>
      </c>
      <c r="U164">
        <v>0</v>
      </c>
      <c r="V164" t="b">
        <v>0</v>
      </c>
    </row>
    <row r="165" spans="1:22" x14ac:dyDescent="0.2">
      <c r="A165">
        <v>2</v>
      </c>
      <c r="B165">
        <v>1164</v>
      </c>
      <c r="C165" t="s">
        <v>324</v>
      </c>
      <c r="D165" t="s">
        <v>325</v>
      </c>
      <c r="E165" t="s">
        <v>79</v>
      </c>
      <c r="F165" t="s">
        <v>79</v>
      </c>
      <c r="G165">
        <v>34</v>
      </c>
      <c r="H165">
        <v>38</v>
      </c>
      <c r="I165">
        <v>38318</v>
      </c>
      <c r="J165">
        <v>5</v>
      </c>
      <c r="K165">
        <v>0</v>
      </c>
      <c r="L165">
        <v>3</v>
      </c>
      <c r="M165">
        <v>3</v>
      </c>
      <c r="N165">
        <v>6</v>
      </c>
      <c r="O165">
        <v>5</v>
      </c>
      <c r="P165">
        <v>2</v>
      </c>
      <c r="Q165" t="s">
        <v>873</v>
      </c>
      <c r="R165" t="b">
        <v>0</v>
      </c>
      <c r="S165" t="b">
        <v>0</v>
      </c>
      <c r="T165" t="b">
        <v>0</v>
      </c>
      <c r="U165">
        <v>0</v>
      </c>
      <c r="V165" t="b">
        <v>0</v>
      </c>
    </row>
    <row r="166" spans="1:22" x14ac:dyDescent="0.2">
      <c r="A166">
        <v>2</v>
      </c>
      <c r="B166">
        <v>1165</v>
      </c>
      <c r="C166" t="s">
        <v>324</v>
      </c>
      <c r="D166" t="s">
        <v>325</v>
      </c>
      <c r="E166" t="s">
        <v>79</v>
      </c>
      <c r="F166" t="s">
        <v>79</v>
      </c>
      <c r="G166">
        <v>34</v>
      </c>
      <c r="H166">
        <v>38</v>
      </c>
      <c r="I166">
        <v>38318</v>
      </c>
      <c r="J166">
        <v>5</v>
      </c>
      <c r="K166">
        <v>0</v>
      </c>
      <c r="L166">
        <v>2</v>
      </c>
      <c r="M166">
        <v>2</v>
      </c>
      <c r="N166">
        <v>7</v>
      </c>
      <c r="O166">
        <v>4</v>
      </c>
      <c r="P166">
        <v>2</v>
      </c>
      <c r="Q166" t="s">
        <v>874</v>
      </c>
      <c r="R166" t="b">
        <v>0</v>
      </c>
      <c r="S166" t="b">
        <v>0</v>
      </c>
      <c r="T166" t="b">
        <v>0</v>
      </c>
      <c r="U166">
        <v>0</v>
      </c>
      <c r="V166" t="b">
        <v>0</v>
      </c>
    </row>
    <row r="167" spans="1:22" x14ac:dyDescent="0.2">
      <c r="A167">
        <v>2</v>
      </c>
      <c r="B167">
        <v>1166</v>
      </c>
      <c r="C167" t="s">
        <v>324</v>
      </c>
      <c r="D167" t="s">
        <v>325</v>
      </c>
      <c r="E167" t="s">
        <v>79</v>
      </c>
      <c r="F167" t="s">
        <v>79</v>
      </c>
      <c r="G167">
        <v>34</v>
      </c>
      <c r="H167">
        <v>38</v>
      </c>
      <c r="I167">
        <v>38318</v>
      </c>
      <c r="J167">
        <v>5</v>
      </c>
      <c r="K167">
        <v>0</v>
      </c>
      <c r="L167">
        <v>1</v>
      </c>
      <c r="M167">
        <v>1</v>
      </c>
      <c r="N167">
        <v>7</v>
      </c>
      <c r="O167">
        <v>4</v>
      </c>
      <c r="P167">
        <v>2</v>
      </c>
      <c r="Q167" t="s">
        <v>875</v>
      </c>
      <c r="R167" t="b">
        <v>0</v>
      </c>
      <c r="S167" t="b">
        <v>0</v>
      </c>
      <c r="T167" t="b">
        <v>0</v>
      </c>
      <c r="U167">
        <v>0</v>
      </c>
      <c r="V167" t="b">
        <v>0</v>
      </c>
    </row>
    <row r="168" spans="1:22" x14ac:dyDescent="0.2">
      <c r="A168">
        <v>2</v>
      </c>
      <c r="B168">
        <v>1167</v>
      </c>
      <c r="C168" t="s">
        <v>324</v>
      </c>
      <c r="D168" t="s">
        <v>325</v>
      </c>
      <c r="E168" t="s">
        <v>79</v>
      </c>
      <c r="F168" t="s">
        <v>79</v>
      </c>
      <c r="G168">
        <v>34</v>
      </c>
      <c r="H168">
        <v>38</v>
      </c>
      <c r="I168">
        <v>38318</v>
      </c>
      <c r="J168">
        <v>5</v>
      </c>
      <c r="K168">
        <v>0</v>
      </c>
      <c r="L168">
        <v>3</v>
      </c>
      <c r="M168">
        <v>3</v>
      </c>
      <c r="N168">
        <v>7</v>
      </c>
      <c r="O168">
        <v>5</v>
      </c>
      <c r="P168">
        <v>2</v>
      </c>
      <c r="Q168" t="s">
        <v>876</v>
      </c>
      <c r="R168" t="b">
        <v>0</v>
      </c>
      <c r="S168" t="b">
        <v>0</v>
      </c>
      <c r="T168" t="b">
        <v>0</v>
      </c>
      <c r="U168">
        <v>0</v>
      </c>
      <c r="V168" t="b">
        <v>0</v>
      </c>
    </row>
    <row r="169" spans="1:22" x14ac:dyDescent="0.2">
      <c r="A169">
        <v>2</v>
      </c>
      <c r="B169">
        <v>1168</v>
      </c>
      <c r="C169" t="s">
        <v>877</v>
      </c>
      <c r="D169" t="s">
        <v>877</v>
      </c>
      <c r="E169" t="s">
        <v>79</v>
      </c>
      <c r="F169" t="s">
        <v>79</v>
      </c>
      <c r="G169">
        <v>38</v>
      </c>
      <c r="H169">
        <v>38</v>
      </c>
      <c r="I169">
        <v>38329</v>
      </c>
      <c r="J169">
        <v>5</v>
      </c>
      <c r="K169">
        <v>0</v>
      </c>
      <c r="L169">
        <v>2</v>
      </c>
      <c r="M169">
        <v>2</v>
      </c>
      <c r="N169">
        <v>6</v>
      </c>
      <c r="O169">
        <v>4</v>
      </c>
      <c r="P169">
        <v>1</v>
      </c>
      <c r="Q169" t="s">
        <v>878</v>
      </c>
      <c r="R169" t="b">
        <v>0</v>
      </c>
      <c r="S169" t="b">
        <v>0</v>
      </c>
      <c r="T169" t="b">
        <v>0</v>
      </c>
      <c r="U169">
        <v>0</v>
      </c>
      <c r="V169" t="b">
        <v>0</v>
      </c>
    </row>
    <row r="170" spans="1:22" x14ac:dyDescent="0.2">
      <c r="A170">
        <v>2</v>
      </c>
      <c r="B170">
        <v>1169</v>
      </c>
      <c r="C170" t="s">
        <v>877</v>
      </c>
      <c r="D170" t="s">
        <v>877</v>
      </c>
      <c r="E170" t="s">
        <v>79</v>
      </c>
      <c r="F170" t="s">
        <v>79</v>
      </c>
      <c r="G170">
        <v>38</v>
      </c>
      <c r="H170">
        <v>38</v>
      </c>
      <c r="I170">
        <v>38329</v>
      </c>
      <c r="J170">
        <v>5</v>
      </c>
      <c r="K170">
        <v>0</v>
      </c>
      <c r="L170">
        <v>2</v>
      </c>
      <c r="M170">
        <v>2</v>
      </c>
      <c r="N170">
        <v>7</v>
      </c>
      <c r="O170">
        <v>4</v>
      </c>
      <c r="P170">
        <v>1</v>
      </c>
      <c r="Q170" t="s">
        <v>879</v>
      </c>
      <c r="R170" t="b">
        <v>0</v>
      </c>
      <c r="S170" t="b">
        <v>0</v>
      </c>
      <c r="T170" t="b">
        <v>0</v>
      </c>
      <c r="U170">
        <v>0</v>
      </c>
      <c r="V170" t="b">
        <v>0</v>
      </c>
    </row>
    <row r="171" spans="1:22" x14ac:dyDescent="0.2">
      <c r="A171">
        <v>2</v>
      </c>
      <c r="B171">
        <v>1170</v>
      </c>
      <c r="C171" t="s">
        <v>880</v>
      </c>
      <c r="D171" t="s">
        <v>881</v>
      </c>
      <c r="E171" t="s">
        <v>79</v>
      </c>
      <c r="F171" t="s">
        <v>79</v>
      </c>
      <c r="G171">
        <v>45</v>
      </c>
      <c r="H171">
        <v>39</v>
      </c>
      <c r="I171">
        <v>39501</v>
      </c>
      <c r="J171">
        <v>5</v>
      </c>
      <c r="K171">
        <v>0</v>
      </c>
      <c r="L171">
        <v>3</v>
      </c>
      <c r="M171">
        <v>3</v>
      </c>
      <c r="N171">
        <v>6</v>
      </c>
      <c r="O171">
        <v>5</v>
      </c>
      <c r="P171">
        <v>1</v>
      </c>
      <c r="Q171" t="s">
        <v>882</v>
      </c>
      <c r="R171" t="b">
        <v>0</v>
      </c>
      <c r="S171" t="b">
        <v>0</v>
      </c>
      <c r="T171" t="b">
        <v>0</v>
      </c>
      <c r="U171">
        <v>0</v>
      </c>
      <c r="V171" t="b">
        <v>0</v>
      </c>
    </row>
    <row r="172" spans="1:22" x14ac:dyDescent="0.2">
      <c r="A172">
        <v>2</v>
      </c>
      <c r="B172">
        <v>1171</v>
      </c>
      <c r="C172" t="s">
        <v>880</v>
      </c>
      <c r="D172" t="s">
        <v>881</v>
      </c>
      <c r="E172" t="s">
        <v>79</v>
      </c>
      <c r="F172" t="s">
        <v>79</v>
      </c>
      <c r="G172">
        <v>45</v>
      </c>
      <c r="H172">
        <v>39</v>
      </c>
      <c r="I172">
        <v>39501</v>
      </c>
      <c r="J172">
        <v>5</v>
      </c>
      <c r="K172">
        <v>0</v>
      </c>
      <c r="L172">
        <v>4</v>
      </c>
      <c r="M172">
        <v>4</v>
      </c>
      <c r="N172">
        <v>6</v>
      </c>
      <c r="O172">
        <v>5</v>
      </c>
      <c r="P172">
        <v>1</v>
      </c>
      <c r="Q172" t="s">
        <v>883</v>
      </c>
      <c r="R172" t="b">
        <v>0</v>
      </c>
      <c r="S172" t="b">
        <v>0</v>
      </c>
      <c r="T172" t="b">
        <v>0</v>
      </c>
      <c r="U172">
        <v>0</v>
      </c>
      <c r="V172" t="b">
        <v>0</v>
      </c>
    </row>
    <row r="173" spans="1:22" x14ac:dyDescent="0.2">
      <c r="A173">
        <v>2</v>
      </c>
      <c r="B173">
        <v>1172</v>
      </c>
      <c r="C173" t="s">
        <v>880</v>
      </c>
      <c r="D173" t="s">
        <v>881</v>
      </c>
      <c r="E173" t="s">
        <v>79</v>
      </c>
      <c r="F173" t="s">
        <v>79</v>
      </c>
      <c r="G173">
        <v>45</v>
      </c>
      <c r="H173">
        <v>39</v>
      </c>
      <c r="I173">
        <v>39501</v>
      </c>
      <c r="J173">
        <v>5</v>
      </c>
      <c r="K173">
        <v>0</v>
      </c>
      <c r="L173">
        <v>4</v>
      </c>
      <c r="M173">
        <v>4</v>
      </c>
      <c r="N173">
        <v>7</v>
      </c>
      <c r="O173">
        <v>5</v>
      </c>
      <c r="P173">
        <v>1</v>
      </c>
      <c r="Q173" t="s">
        <v>884</v>
      </c>
      <c r="R173" t="b">
        <v>0</v>
      </c>
      <c r="S173" t="b">
        <v>0</v>
      </c>
      <c r="T173" t="b">
        <v>0</v>
      </c>
      <c r="U173">
        <v>0</v>
      </c>
      <c r="V173" t="b">
        <v>0</v>
      </c>
    </row>
    <row r="174" spans="1:22" x14ac:dyDescent="0.2">
      <c r="A174">
        <v>2</v>
      </c>
      <c r="B174">
        <v>1173</v>
      </c>
      <c r="C174" t="s">
        <v>880</v>
      </c>
      <c r="D174" t="s">
        <v>881</v>
      </c>
      <c r="E174" t="s">
        <v>79</v>
      </c>
      <c r="F174" t="s">
        <v>79</v>
      </c>
      <c r="G174">
        <v>45</v>
      </c>
      <c r="H174">
        <v>39</v>
      </c>
      <c r="I174">
        <v>39501</v>
      </c>
      <c r="J174">
        <v>5</v>
      </c>
      <c r="K174">
        <v>0</v>
      </c>
      <c r="L174">
        <v>3</v>
      </c>
      <c r="M174">
        <v>3</v>
      </c>
      <c r="N174">
        <v>7</v>
      </c>
      <c r="O174">
        <v>5</v>
      </c>
      <c r="P174">
        <v>1</v>
      </c>
      <c r="Q174" t="s">
        <v>885</v>
      </c>
      <c r="R174" t="b">
        <v>0</v>
      </c>
      <c r="S174" t="b">
        <v>0</v>
      </c>
      <c r="T174" t="b">
        <v>0</v>
      </c>
      <c r="U174">
        <v>0</v>
      </c>
      <c r="V174" t="b">
        <v>0</v>
      </c>
    </row>
    <row r="175" spans="1:22" x14ac:dyDescent="0.2">
      <c r="A175">
        <v>2</v>
      </c>
      <c r="B175">
        <v>1174</v>
      </c>
      <c r="C175" t="s">
        <v>880</v>
      </c>
      <c r="D175" t="s">
        <v>881</v>
      </c>
      <c r="E175" t="s">
        <v>79</v>
      </c>
      <c r="F175" t="s">
        <v>79</v>
      </c>
      <c r="G175">
        <v>45</v>
      </c>
      <c r="H175">
        <v>39</v>
      </c>
      <c r="I175">
        <v>39501</v>
      </c>
      <c r="J175">
        <v>5</v>
      </c>
      <c r="K175">
        <v>0</v>
      </c>
      <c r="L175">
        <v>2</v>
      </c>
      <c r="M175">
        <v>2</v>
      </c>
      <c r="N175">
        <v>6</v>
      </c>
      <c r="O175">
        <v>4</v>
      </c>
      <c r="P175">
        <v>2</v>
      </c>
      <c r="Q175" t="s">
        <v>886</v>
      </c>
      <c r="R175" t="b">
        <v>0</v>
      </c>
      <c r="S175" t="b">
        <v>0</v>
      </c>
      <c r="T175" t="b">
        <v>0</v>
      </c>
      <c r="U175">
        <v>0</v>
      </c>
      <c r="V175" t="b">
        <v>0</v>
      </c>
    </row>
    <row r="176" spans="1:22" x14ac:dyDescent="0.2">
      <c r="A176">
        <v>2</v>
      </c>
      <c r="B176">
        <v>1175</v>
      </c>
      <c r="C176" t="s">
        <v>880</v>
      </c>
      <c r="D176" t="s">
        <v>881</v>
      </c>
      <c r="E176" t="s">
        <v>79</v>
      </c>
      <c r="F176" t="s">
        <v>79</v>
      </c>
      <c r="G176">
        <v>45</v>
      </c>
      <c r="H176">
        <v>39</v>
      </c>
      <c r="I176">
        <v>39501</v>
      </c>
      <c r="J176">
        <v>5</v>
      </c>
      <c r="K176">
        <v>0</v>
      </c>
      <c r="L176">
        <v>4</v>
      </c>
      <c r="M176">
        <v>4</v>
      </c>
      <c r="N176">
        <v>6</v>
      </c>
      <c r="O176">
        <v>5</v>
      </c>
      <c r="P176">
        <v>2</v>
      </c>
      <c r="Q176" t="s">
        <v>887</v>
      </c>
      <c r="R176" t="b">
        <v>0</v>
      </c>
      <c r="S176" t="b">
        <v>0</v>
      </c>
      <c r="T176" t="b">
        <v>0</v>
      </c>
      <c r="U176">
        <v>0</v>
      </c>
      <c r="V176" t="b">
        <v>0</v>
      </c>
    </row>
    <row r="177" spans="1:22" x14ac:dyDescent="0.2">
      <c r="A177">
        <v>2</v>
      </c>
      <c r="B177">
        <v>1176</v>
      </c>
      <c r="C177" t="s">
        <v>880</v>
      </c>
      <c r="D177" t="s">
        <v>881</v>
      </c>
      <c r="E177" t="s">
        <v>79</v>
      </c>
      <c r="F177" t="s">
        <v>79</v>
      </c>
      <c r="G177">
        <v>45</v>
      </c>
      <c r="H177">
        <v>39</v>
      </c>
      <c r="I177">
        <v>39501</v>
      </c>
      <c r="J177">
        <v>5</v>
      </c>
      <c r="K177">
        <v>0</v>
      </c>
      <c r="L177">
        <v>3</v>
      </c>
      <c r="M177">
        <v>3</v>
      </c>
      <c r="N177">
        <v>6</v>
      </c>
      <c r="O177">
        <v>5</v>
      </c>
      <c r="P177">
        <v>2</v>
      </c>
      <c r="Q177" t="s">
        <v>888</v>
      </c>
      <c r="R177" t="b">
        <v>0</v>
      </c>
      <c r="S177" t="b">
        <v>0</v>
      </c>
      <c r="T177" t="b">
        <v>0</v>
      </c>
      <c r="U177">
        <v>0</v>
      </c>
      <c r="V177" t="b">
        <v>0</v>
      </c>
    </row>
    <row r="178" spans="1:22" x14ac:dyDescent="0.2">
      <c r="A178">
        <v>2</v>
      </c>
      <c r="B178">
        <v>1177</v>
      </c>
      <c r="C178" t="s">
        <v>880</v>
      </c>
      <c r="D178" t="s">
        <v>881</v>
      </c>
      <c r="E178" t="s">
        <v>79</v>
      </c>
      <c r="F178" t="s">
        <v>79</v>
      </c>
      <c r="G178">
        <v>45</v>
      </c>
      <c r="H178">
        <v>39</v>
      </c>
      <c r="I178">
        <v>39501</v>
      </c>
      <c r="J178">
        <v>5</v>
      </c>
      <c r="K178">
        <v>0</v>
      </c>
      <c r="L178">
        <v>2</v>
      </c>
      <c r="M178">
        <v>2</v>
      </c>
      <c r="N178">
        <v>7</v>
      </c>
      <c r="O178">
        <v>4</v>
      </c>
      <c r="P178">
        <v>2</v>
      </c>
      <c r="Q178" t="s">
        <v>889</v>
      </c>
      <c r="R178" t="b">
        <v>0</v>
      </c>
      <c r="S178" t="b">
        <v>0</v>
      </c>
      <c r="T178" t="b">
        <v>0</v>
      </c>
      <c r="U178">
        <v>0</v>
      </c>
      <c r="V178" t="b">
        <v>0</v>
      </c>
    </row>
    <row r="179" spans="1:22" x14ac:dyDescent="0.2">
      <c r="A179">
        <v>2</v>
      </c>
      <c r="B179">
        <v>1178</v>
      </c>
      <c r="C179" t="s">
        <v>880</v>
      </c>
      <c r="D179" t="s">
        <v>881</v>
      </c>
      <c r="E179" t="s">
        <v>79</v>
      </c>
      <c r="F179" t="s">
        <v>79</v>
      </c>
      <c r="G179">
        <v>45</v>
      </c>
      <c r="H179">
        <v>39</v>
      </c>
      <c r="I179">
        <v>39501</v>
      </c>
      <c r="J179">
        <v>5</v>
      </c>
      <c r="K179">
        <v>0</v>
      </c>
      <c r="L179">
        <v>3</v>
      </c>
      <c r="M179">
        <v>3</v>
      </c>
      <c r="N179">
        <v>7</v>
      </c>
      <c r="O179">
        <v>5</v>
      </c>
      <c r="P179">
        <v>2</v>
      </c>
      <c r="Q179" t="s">
        <v>890</v>
      </c>
      <c r="R179" t="b">
        <v>0</v>
      </c>
      <c r="S179" t="b">
        <v>0</v>
      </c>
      <c r="T179" t="b">
        <v>0</v>
      </c>
      <c r="U179">
        <v>0</v>
      </c>
      <c r="V179" t="b">
        <v>0</v>
      </c>
    </row>
    <row r="180" spans="1:22" x14ac:dyDescent="0.2">
      <c r="A180">
        <v>2</v>
      </c>
      <c r="B180">
        <v>1179</v>
      </c>
      <c r="C180" t="s">
        <v>880</v>
      </c>
      <c r="D180" t="s">
        <v>881</v>
      </c>
      <c r="E180" t="s">
        <v>79</v>
      </c>
      <c r="F180" t="s">
        <v>79</v>
      </c>
      <c r="G180">
        <v>45</v>
      </c>
      <c r="H180">
        <v>39</v>
      </c>
      <c r="I180">
        <v>39501</v>
      </c>
      <c r="J180">
        <v>5</v>
      </c>
      <c r="K180">
        <v>0</v>
      </c>
      <c r="L180">
        <v>4</v>
      </c>
      <c r="M180">
        <v>4</v>
      </c>
      <c r="N180">
        <v>7</v>
      </c>
      <c r="O180">
        <v>5</v>
      </c>
      <c r="P180">
        <v>2</v>
      </c>
      <c r="Q180" t="s">
        <v>891</v>
      </c>
      <c r="R180" t="b">
        <v>0</v>
      </c>
      <c r="S180" t="b">
        <v>0</v>
      </c>
      <c r="T180" t="b">
        <v>0</v>
      </c>
      <c r="U180">
        <v>0</v>
      </c>
      <c r="V180" t="b">
        <v>0</v>
      </c>
    </row>
    <row r="181" spans="1:22" x14ac:dyDescent="0.2">
      <c r="A181">
        <v>2</v>
      </c>
      <c r="B181">
        <v>1180</v>
      </c>
      <c r="C181" t="s">
        <v>892</v>
      </c>
      <c r="D181" t="s">
        <v>893</v>
      </c>
      <c r="E181" t="s">
        <v>79</v>
      </c>
      <c r="F181" t="s">
        <v>79</v>
      </c>
      <c r="G181">
        <v>46</v>
      </c>
      <c r="H181">
        <v>39</v>
      </c>
      <c r="I181">
        <v>39502</v>
      </c>
      <c r="J181">
        <v>5</v>
      </c>
      <c r="K181">
        <v>0</v>
      </c>
      <c r="L181">
        <v>3</v>
      </c>
      <c r="M181">
        <v>3</v>
      </c>
      <c r="N181">
        <v>6</v>
      </c>
      <c r="O181">
        <v>5</v>
      </c>
      <c r="P181">
        <v>1</v>
      </c>
      <c r="Q181" t="s">
        <v>693</v>
      </c>
      <c r="R181" t="b">
        <v>0</v>
      </c>
      <c r="S181" t="b">
        <v>0</v>
      </c>
      <c r="T181" t="b">
        <v>0</v>
      </c>
      <c r="U181">
        <v>0</v>
      </c>
      <c r="V181" t="b">
        <v>0</v>
      </c>
    </row>
    <row r="182" spans="1:22" x14ac:dyDescent="0.2">
      <c r="A182">
        <v>2</v>
      </c>
      <c r="B182">
        <v>1181</v>
      </c>
      <c r="C182" t="s">
        <v>892</v>
      </c>
      <c r="D182" t="s">
        <v>893</v>
      </c>
      <c r="E182" t="s">
        <v>79</v>
      </c>
      <c r="F182" t="s">
        <v>79</v>
      </c>
      <c r="G182">
        <v>46</v>
      </c>
      <c r="H182">
        <v>39</v>
      </c>
      <c r="I182">
        <v>39502</v>
      </c>
      <c r="J182">
        <v>5</v>
      </c>
      <c r="K182">
        <v>0</v>
      </c>
      <c r="L182">
        <v>4</v>
      </c>
      <c r="M182">
        <v>4</v>
      </c>
      <c r="N182">
        <v>6</v>
      </c>
      <c r="O182">
        <v>5</v>
      </c>
      <c r="P182">
        <v>1</v>
      </c>
      <c r="Q182" t="s">
        <v>894</v>
      </c>
      <c r="R182" t="b">
        <v>0</v>
      </c>
      <c r="S182" t="b">
        <v>0</v>
      </c>
      <c r="T182" t="b">
        <v>0</v>
      </c>
      <c r="U182">
        <v>0</v>
      </c>
      <c r="V182" t="b">
        <v>0</v>
      </c>
    </row>
    <row r="183" spans="1:22" x14ac:dyDescent="0.2">
      <c r="A183">
        <v>2</v>
      </c>
      <c r="B183">
        <v>1182</v>
      </c>
      <c r="C183" t="s">
        <v>892</v>
      </c>
      <c r="D183" t="s">
        <v>893</v>
      </c>
      <c r="E183" t="s">
        <v>79</v>
      </c>
      <c r="F183" t="s">
        <v>79</v>
      </c>
      <c r="G183">
        <v>46</v>
      </c>
      <c r="H183">
        <v>39</v>
      </c>
      <c r="I183">
        <v>39502</v>
      </c>
      <c r="J183">
        <v>5</v>
      </c>
      <c r="K183">
        <v>0</v>
      </c>
      <c r="L183">
        <v>4</v>
      </c>
      <c r="M183">
        <v>4</v>
      </c>
      <c r="N183">
        <v>7</v>
      </c>
      <c r="O183">
        <v>5</v>
      </c>
      <c r="P183">
        <v>1</v>
      </c>
      <c r="Q183" t="s">
        <v>895</v>
      </c>
      <c r="R183" t="b">
        <v>0</v>
      </c>
      <c r="S183" t="b">
        <v>0</v>
      </c>
      <c r="T183" t="b">
        <v>0</v>
      </c>
      <c r="U183">
        <v>0</v>
      </c>
      <c r="V183" t="b">
        <v>0</v>
      </c>
    </row>
    <row r="184" spans="1:22" x14ac:dyDescent="0.2">
      <c r="A184">
        <v>2</v>
      </c>
      <c r="B184">
        <v>1183</v>
      </c>
      <c r="C184" t="s">
        <v>892</v>
      </c>
      <c r="D184" t="s">
        <v>893</v>
      </c>
      <c r="E184" t="s">
        <v>79</v>
      </c>
      <c r="F184" t="s">
        <v>79</v>
      </c>
      <c r="G184">
        <v>46</v>
      </c>
      <c r="H184">
        <v>39</v>
      </c>
      <c r="I184">
        <v>39502</v>
      </c>
      <c r="J184">
        <v>5</v>
      </c>
      <c r="K184">
        <v>0</v>
      </c>
      <c r="L184">
        <v>3</v>
      </c>
      <c r="M184">
        <v>3</v>
      </c>
      <c r="N184">
        <v>7</v>
      </c>
      <c r="O184">
        <v>5</v>
      </c>
      <c r="P184">
        <v>1</v>
      </c>
      <c r="Q184" t="s">
        <v>866</v>
      </c>
      <c r="R184" t="b">
        <v>0</v>
      </c>
      <c r="S184" t="b">
        <v>0</v>
      </c>
      <c r="T184" t="b">
        <v>0</v>
      </c>
      <c r="U184">
        <v>0</v>
      </c>
      <c r="V184" t="b">
        <v>0</v>
      </c>
    </row>
    <row r="185" spans="1:22" x14ac:dyDescent="0.2">
      <c r="A185">
        <v>2</v>
      </c>
      <c r="B185">
        <v>1184</v>
      </c>
      <c r="C185" t="s">
        <v>892</v>
      </c>
      <c r="D185" t="s">
        <v>893</v>
      </c>
      <c r="E185" t="s">
        <v>79</v>
      </c>
      <c r="F185" t="s">
        <v>79</v>
      </c>
      <c r="G185">
        <v>46</v>
      </c>
      <c r="H185">
        <v>39</v>
      </c>
      <c r="I185">
        <v>39502</v>
      </c>
      <c r="J185">
        <v>5</v>
      </c>
      <c r="K185">
        <v>0</v>
      </c>
      <c r="L185">
        <v>3</v>
      </c>
      <c r="M185">
        <v>3</v>
      </c>
      <c r="N185">
        <v>6</v>
      </c>
      <c r="O185">
        <v>5</v>
      </c>
      <c r="P185">
        <v>2</v>
      </c>
      <c r="Q185" t="s">
        <v>896</v>
      </c>
      <c r="R185" t="b">
        <v>0</v>
      </c>
      <c r="S185" t="b">
        <v>0</v>
      </c>
      <c r="T185" t="b">
        <v>0</v>
      </c>
      <c r="U185">
        <v>0</v>
      </c>
      <c r="V185" t="b">
        <v>0</v>
      </c>
    </row>
    <row r="186" spans="1:22" x14ac:dyDescent="0.2">
      <c r="A186">
        <v>2</v>
      </c>
      <c r="B186">
        <v>1185</v>
      </c>
      <c r="C186" t="s">
        <v>892</v>
      </c>
      <c r="D186" t="s">
        <v>893</v>
      </c>
      <c r="E186" t="s">
        <v>79</v>
      </c>
      <c r="F186" t="s">
        <v>79</v>
      </c>
      <c r="G186">
        <v>46</v>
      </c>
      <c r="H186">
        <v>39</v>
      </c>
      <c r="I186">
        <v>39502</v>
      </c>
      <c r="J186">
        <v>5</v>
      </c>
      <c r="K186">
        <v>0</v>
      </c>
      <c r="L186">
        <v>3</v>
      </c>
      <c r="M186">
        <v>3</v>
      </c>
      <c r="N186">
        <v>7</v>
      </c>
      <c r="O186">
        <v>5</v>
      </c>
      <c r="P186">
        <v>2</v>
      </c>
      <c r="Q186" t="s">
        <v>897</v>
      </c>
      <c r="R186" t="b">
        <v>0</v>
      </c>
      <c r="S186" t="b">
        <v>0</v>
      </c>
      <c r="T186" t="b">
        <v>0</v>
      </c>
      <c r="U186">
        <v>0</v>
      </c>
      <c r="V186" t="b">
        <v>0</v>
      </c>
    </row>
    <row r="187" spans="1:22" x14ac:dyDescent="0.2">
      <c r="A187">
        <v>2</v>
      </c>
      <c r="B187">
        <v>1186</v>
      </c>
      <c r="C187" t="s">
        <v>898</v>
      </c>
      <c r="D187" t="s">
        <v>898</v>
      </c>
      <c r="E187" t="s">
        <v>79</v>
      </c>
      <c r="F187" t="s">
        <v>79</v>
      </c>
      <c r="G187">
        <v>47</v>
      </c>
      <c r="H187">
        <v>39</v>
      </c>
      <c r="I187">
        <v>39503</v>
      </c>
      <c r="J187">
        <v>5</v>
      </c>
      <c r="K187">
        <v>0</v>
      </c>
      <c r="L187">
        <v>4</v>
      </c>
      <c r="M187">
        <v>4</v>
      </c>
      <c r="N187">
        <v>6</v>
      </c>
      <c r="O187">
        <v>5</v>
      </c>
      <c r="P187">
        <v>1</v>
      </c>
      <c r="Q187" t="s">
        <v>693</v>
      </c>
      <c r="R187" t="b">
        <v>0</v>
      </c>
      <c r="S187" t="b">
        <v>0</v>
      </c>
      <c r="T187" t="b">
        <v>0</v>
      </c>
      <c r="U187">
        <v>0</v>
      </c>
      <c r="V187" t="b">
        <v>0</v>
      </c>
    </row>
    <row r="188" spans="1:22" x14ac:dyDescent="0.2">
      <c r="A188">
        <v>2</v>
      </c>
      <c r="B188">
        <v>1187</v>
      </c>
      <c r="C188" t="s">
        <v>898</v>
      </c>
      <c r="D188" t="s">
        <v>898</v>
      </c>
      <c r="E188" t="s">
        <v>79</v>
      </c>
      <c r="F188" t="s">
        <v>79</v>
      </c>
      <c r="G188">
        <v>47</v>
      </c>
      <c r="H188">
        <v>39</v>
      </c>
      <c r="I188">
        <v>39503</v>
      </c>
      <c r="J188">
        <v>5</v>
      </c>
      <c r="K188">
        <v>0</v>
      </c>
      <c r="L188">
        <v>4</v>
      </c>
      <c r="M188">
        <v>4</v>
      </c>
      <c r="N188">
        <v>6</v>
      </c>
      <c r="O188">
        <v>5</v>
      </c>
      <c r="P188">
        <v>1</v>
      </c>
      <c r="Q188" t="s">
        <v>761</v>
      </c>
      <c r="R188" t="b">
        <v>0</v>
      </c>
      <c r="S188" t="b">
        <v>0</v>
      </c>
      <c r="T188" t="b">
        <v>0</v>
      </c>
      <c r="U188">
        <v>0</v>
      </c>
      <c r="V188" t="b">
        <v>0</v>
      </c>
    </row>
    <row r="189" spans="1:22" x14ac:dyDescent="0.2">
      <c r="A189">
        <v>2</v>
      </c>
      <c r="B189">
        <v>1188</v>
      </c>
      <c r="C189" t="s">
        <v>899</v>
      </c>
      <c r="D189" t="s">
        <v>900</v>
      </c>
      <c r="E189" t="s">
        <v>79</v>
      </c>
      <c r="F189" t="s">
        <v>79</v>
      </c>
      <c r="G189">
        <v>52</v>
      </c>
      <c r="H189">
        <v>39</v>
      </c>
      <c r="I189">
        <v>39522</v>
      </c>
      <c r="J189">
        <v>5</v>
      </c>
      <c r="K189">
        <v>0</v>
      </c>
      <c r="L189">
        <v>1</v>
      </c>
      <c r="M189">
        <v>1</v>
      </c>
      <c r="N189">
        <v>6</v>
      </c>
      <c r="O189">
        <v>4</v>
      </c>
      <c r="P189">
        <v>1</v>
      </c>
      <c r="Q189" t="s">
        <v>901</v>
      </c>
      <c r="R189" t="b">
        <v>0</v>
      </c>
      <c r="S189" t="b">
        <v>0</v>
      </c>
      <c r="T189" t="b">
        <v>0</v>
      </c>
      <c r="U189">
        <v>0</v>
      </c>
      <c r="V189" t="b">
        <v>0</v>
      </c>
    </row>
    <row r="190" spans="1:22" x14ac:dyDescent="0.2">
      <c r="A190">
        <v>2</v>
      </c>
      <c r="B190">
        <v>1189</v>
      </c>
      <c r="C190" t="s">
        <v>899</v>
      </c>
      <c r="D190" t="s">
        <v>900</v>
      </c>
      <c r="E190" t="s">
        <v>79</v>
      </c>
      <c r="F190" t="s">
        <v>79</v>
      </c>
      <c r="G190">
        <v>52</v>
      </c>
      <c r="H190">
        <v>39</v>
      </c>
      <c r="I190">
        <v>39522</v>
      </c>
      <c r="J190">
        <v>5</v>
      </c>
      <c r="K190">
        <v>0</v>
      </c>
      <c r="L190">
        <v>4</v>
      </c>
      <c r="M190">
        <v>4</v>
      </c>
      <c r="N190">
        <v>6</v>
      </c>
      <c r="O190">
        <v>5</v>
      </c>
      <c r="P190">
        <v>1</v>
      </c>
      <c r="Q190" t="s">
        <v>902</v>
      </c>
      <c r="R190" t="b">
        <v>0</v>
      </c>
      <c r="S190" t="b">
        <v>0</v>
      </c>
      <c r="T190" t="b">
        <v>0</v>
      </c>
      <c r="U190">
        <v>0</v>
      </c>
      <c r="V190" t="b">
        <v>0</v>
      </c>
    </row>
    <row r="191" spans="1:22" x14ac:dyDescent="0.2">
      <c r="A191">
        <v>2</v>
      </c>
      <c r="B191">
        <v>1190</v>
      </c>
      <c r="C191" t="s">
        <v>899</v>
      </c>
      <c r="D191" t="s">
        <v>900</v>
      </c>
      <c r="E191" t="s">
        <v>79</v>
      </c>
      <c r="F191" t="s">
        <v>79</v>
      </c>
      <c r="G191">
        <v>52</v>
      </c>
      <c r="H191">
        <v>39</v>
      </c>
      <c r="I191">
        <v>39522</v>
      </c>
      <c r="J191">
        <v>5</v>
      </c>
      <c r="K191">
        <v>0</v>
      </c>
      <c r="L191">
        <v>1</v>
      </c>
      <c r="M191">
        <v>1</v>
      </c>
      <c r="N191">
        <v>7</v>
      </c>
      <c r="O191">
        <v>4</v>
      </c>
      <c r="P191">
        <v>1</v>
      </c>
      <c r="Q191" t="s">
        <v>903</v>
      </c>
      <c r="R191" t="b">
        <v>0</v>
      </c>
      <c r="S191" t="b">
        <v>0</v>
      </c>
      <c r="T191" t="b">
        <v>0</v>
      </c>
      <c r="U191">
        <v>0</v>
      </c>
      <c r="V191" t="b">
        <v>0</v>
      </c>
    </row>
    <row r="192" spans="1:22" x14ac:dyDescent="0.2">
      <c r="A192">
        <v>2</v>
      </c>
      <c r="B192">
        <v>1191</v>
      </c>
      <c r="C192" t="s">
        <v>899</v>
      </c>
      <c r="D192" t="s">
        <v>900</v>
      </c>
      <c r="E192" t="s">
        <v>79</v>
      </c>
      <c r="F192" t="s">
        <v>79</v>
      </c>
      <c r="G192">
        <v>52</v>
      </c>
      <c r="H192">
        <v>39</v>
      </c>
      <c r="I192">
        <v>39522</v>
      </c>
      <c r="J192">
        <v>5</v>
      </c>
      <c r="K192">
        <v>0</v>
      </c>
      <c r="L192">
        <v>4</v>
      </c>
      <c r="M192">
        <v>4</v>
      </c>
      <c r="N192">
        <v>7</v>
      </c>
      <c r="O192">
        <v>5</v>
      </c>
      <c r="P192">
        <v>1</v>
      </c>
      <c r="Q192" t="s">
        <v>904</v>
      </c>
      <c r="R192" t="b">
        <v>0</v>
      </c>
      <c r="S192" t="b">
        <v>0</v>
      </c>
      <c r="T192" t="b">
        <v>0</v>
      </c>
      <c r="U192">
        <v>0</v>
      </c>
      <c r="V192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728"/>
  <sheetViews>
    <sheetView topLeftCell="R1"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4.5546875" bestFit="1" customWidth="1"/>
    <col min="4" max="4" width="13.88671875" bestFit="1" customWidth="1"/>
    <col min="5" max="5" width="1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338</v>
      </c>
      <c r="E2" t="s">
        <v>339</v>
      </c>
      <c r="F2" t="s">
        <v>79</v>
      </c>
      <c r="G2" t="s">
        <v>79</v>
      </c>
      <c r="H2">
        <v>22</v>
      </c>
      <c r="I2">
        <v>0</v>
      </c>
      <c r="J2">
        <v>0</v>
      </c>
      <c r="K2" t="s">
        <v>1163</v>
      </c>
      <c r="L2" t="s">
        <v>79</v>
      </c>
      <c r="M2" t="s">
        <v>79</v>
      </c>
      <c r="N2" t="s">
        <v>1164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39198</v>
      </c>
      <c r="AA2">
        <v>38</v>
      </c>
      <c r="AB2">
        <v>380160704260</v>
      </c>
      <c r="AC2">
        <v>38</v>
      </c>
      <c r="AD2">
        <v>7071349</v>
      </c>
      <c r="AE2">
        <v>38016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674</v>
      </c>
      <c r="E3" t="s">
        <v>675</v>
      </c>
      <c r="F3" t="s">
        <v>79</v>
      </c>
      <c r="G3" t="s">
        <v>79</v>
      </c>
      <c r="H3">
        <v>22</v>
      </c>
      <c r="I3">
        <v>0</v>
      </c>
      <c r="J3">
        <v>0</v>
      </c>
      <c r="K3" t="s">
        <v>1163</v>
      </c>
      <c r="L3" t="s">
        <v>79</v>
      </c>
      <c r="M3" t="s">
        <v>79</v>
      </c>
      <c r="N3" t="s">
        <v>1164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2</v>
      </c>
      <c r="Z3" s="1">
        <v>39334</v>
      </c>
      <c r="AA3">
        <v>38</v>
      </c>
      <c r="AB3">
        <v>380160709090</v>
      </c>
      <c r="AC3">
        <v>38</v>
      </c>
      <c r="AD3">
        <v>7381568</v>
      </c>
      <c r="AE3">
        <v>38016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1165</v>
      </c>
      <c r="E4" t="s">
        <v>1166</v>
      </c>
      <c r="F4" t="s">
        <v>79</v>
      </c>
      <c r="G4" t="s">
        <v>79</v>
      </c>
      <c r="H4">
        <v>22</v>
      </c>
      <c r="I4">
        <v>0</v>
      </c>
      <c r="J4">
        <v>0</v>
      </c>
      <c r="K4" t="s">
        <v>1163</v>
      </c>
      <c r="L4" t="s">
        <v>79</v>
      </c>
      <c r="M4" t="s">
        <v>79</v>
      </c>
      <c r="N4" t="s">
        <v>1164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2</v>
      </c>
      <c r="Z4" s="1">
        <v>39465</v>
      </c>
      <c r="AA4">
        <v>38</v>
      </c>
      <c r="AB4">
        <v>380160801180</v>
      </c>
      <c r="AC4">
        <v>38</v>
      </c>
      <c r="AD4">
        <v>8193296</v>
      </c>
      <c r="AE4">
        <v>38016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1167</v>
      </c>
      <c r="E5" t="s">
        <v>1168</v>
      </c>
      <c r="F5" t="s">
        <v>79</v>
      </c>
      <c r="G5" t="s">
        <v>79</v>
      </c>
      <c r="H5">
        <v>22</v>
      </c>
      <c r="I5">
        <v>0</v>
      </c>
      <c r="J5">
        <v>0</v>
      </c>
      <c r="K5" t="s">
        <v>1163</v>
      </c>
      <c r="L5" t="s">
        <v>79</v>
      </c>
      <c r="M5" t="s">
        <v>79</v>
      </c>
      <c r="N5" t="s">
        <v>1164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3</v>
      </c>
      <c r="Y5">
        <v>1</v>
      </c>
      <c r="Z5" s="1">
        <v>39540</v>
      </c>
      <c r="AA5">
        <v>38</v>
      </c>
      <c r="AB5">
        <v>380160804020</v>
      </c>
      <c r="AC5">
        <v>38</v>
      </c>
      <c r="AD5">
        <v>9192876</v>
      </c>
      <c r="AE5">
        <v>38016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1169</v>
      </c>
      <c r="E6" t="s">
        <v>1170</v>
      </c>
      <c r="F6" t="s">
        <v>79</v>
      </c>
      <c r="G6" t="s">
        <v>79</v>
      </c>
      <c r="H6">
        <v>22</v>
      </c>
      <c r="I6">
        <v>0</v>
      </c>
      <c r="J6">
        <v>0</v>
      </c>
      <c r="K6" t="s">
        <v>1163</v>
      </c>
      <c r="L6" t="s">
        <v>79</v>
      </c>
      <c r="M6" t="s">
        <v>79</v>
      </c>
      <c r="N6" t="s">
        <v>1164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3</v>
      </c>
      <c r="Y6">
        <v>1</v>
      </c>
      <c r="Z6" s="1">
        <v>39559</v>
      </c>
      <c r="AA6">
        <v>38</v>
      </c>
      <c r="AB6">
        <v>380160804210</v>
      </c>
      <c r="AC6">
        <v>38</v>
      </c>
      <c r="AD6">
        <v>9192890</v>
      </c>
      <c r="AE6">
        <v>38016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453</v>
      </c>
      <c r="E7" t="s">
        <v>454</v>
      </c>
      <c r="F7" t="s">
        <v>79</v>
      </c>
      <c r="G7" t="s">
        <v>79</v>
      </c>
      <c r="H7">
        <v>22</v>
      </c>
      <c r="I7">
        <v>0</v>
      </c>
      <c r="J7">
        <v>0</v>
      </c>
      <c r="K7" t="s">
        <v>1163</v>
      </c>
      <c r="L7" t="s">
        <v>79</v>
      </c>
      <c r="M7" t="s">
        <v>79</v>
      </c>
      <c r="N7" t="s">
        <v>1164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3</v>
      </c>
      <c r="Y7">
        <v>1</v>
      </c>
      <c r="Z7" s="1">
        <v>39572</v>
      </c>
      <c r="AA7">
        <v>38</v>
      </c>
      <c r="AB7">
        <v>380160805040</v>
      </c>
      <c r="AC7">
        <v>38</v>
      </c>
      <c r="AD7">
        <v>7368751</v>
      </c>
      <c r="AE7">
        <v>38016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1171</v>
      </c>
      <c r="E8" t="s">
        <v>1172</v>
      </c>
      <c r="F8" t="s">
        <v>79</v>
      </c>
      <c r="G8" t="s">
        <v>79</v>
      </c>
      <c r="H8">
        <v>22</v>
      </c>
      <c r="I8">
        <v>0</v>
      </c>
      <c r="J8">
        <v>0</v>
      </c>
      <c r="K8" t="s">
        <v>1163</v>
      </c>
      <c r="L8" t="s">
        <v>79</v>
      </c>
      <c r="M8" t="s">
        <v>79</v>
      </c>
      <c r="N8" t="s">
        <v>1164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3</v>
      </c>
      <c r="Y8">
        <v>1</v>
      </c>
      <c r="Z8" s="1">
        <v>39780</v>
      </c>
      <c r="AA8">
        <v>38</v>
      </c>
      <c r="AB8">
        <v>380160811280</v>
      </c>
      <c r="AC8">
        <v>38</v>
      </c>
      <c r="AD8">
        <v>9192903</v>
      </c>
      <c r="AE8">
        <v>38016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915</v>
      </c>
      <c r="E9" t="s">
        <v>916</v>
      </c>
      <c r="F9" t="s">
        <v>79</v>
      </c>
      <c r="G9" t="s">
        <v>79</v>
      </c>
      <c r="H9">
        <v>22</v>
      </c>
      <c r="I9">
        <v>0</v>
      </c>
      <c r="J9">
        <v>0</v>
      </c>
      <c r="K9" t="s">
        <v>1163</v>
      </c>
      <c r="L9" t="s">
        <v>79</v>
      </c>
      <c r="M9" t="s">
        <v>79</v>
      </c>
      <c r="N9" t="s">
        <v>1164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3</v>
      </c>
      <c r="Y9">
        <v>1</v>
      </c>
      <c r="Z9" s="1">
        <v>39822</v>
      </c>
      <c r="AA9">
        <v>38</v>
      </c>
      <c r="AB9">
        <v>380160901090</v>
      </c>
      <c r="AC9">
        <v>38</v>
      </c>
      <c r="AD9">
        <v>7790725</v>
      </c>
      <c r="AE9">
        <v>38016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1173</v>
      </c>
      <c r="E10" t="s">
        <v>1174</v>
      </c>
      <c r="F10" t="s">
        <v>79</v>
      </c>
      <c r="G10" t="s">
        <v>79</v>
      </c>
      <c r="H10">
        <v>24</v>
      </c>
      <c r="I10">
        <v>0</v>
      </c>
      <c r="J10">
        <v>0</v>
      </c>
      <c r="K10" t="s">
        <v>1175</v>
      </c>
      <c r="L10" t="s">
        <v>79</v>
      </c>
      <c r="M10" t="s">
        <v>79</v>
      </c>
      <c r="N10" t="s">
        <v>1176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3</v>
      </c>
      <c r="Y10">
        <v>2</v>
      </c>
      <c r="Z10" s="1">
        <v>39213</v>
      </c>
      <c r="AA10">
        <v>38</v>
      </c>
      <c r="AB10">
        <v>380180705110</v>
      </c>
      <c r="AC10">
        <v>38</v>
      </c>
      <c r="AD10">
        <v>8417257</v>
      </c>
      <c r="AE10">
        <v>38018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1177</v>
      </c>
      <c r="E11" t="s">
        <v>1178</v>
      </c>
      <c r="F11" t="s">
        <v>79</v>
      </c>
      <c r="G11" t="s">
        <v>79</v>
      </c>
      <c r="H11">
        <v>24</v>
      </c>
      <c r="I11">
        <v>0</v>
      </c>
      <c r="J11">
        <v>0</v>
      </c>
      <c r="K11" t="s">
        <v>1175</v>
      </c>
      <c r="L11" t="s">
        <v>79</v>
      </c>
      <c r="M11" t="s">
        <v>79</v>
      </c>
      <c r="N11" t="s">
        <v>1176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3</v>
      </c>
      <c r="Y11">
        <v>2</v>
      </c>
      <c r="Z11" s="1">
        <v>39253</v>
      </c>
      <c r="AA11">
        <v>38</v>
      </c>
      <c r="AB11">
        <v>380180706200</v>
      </c>
      <c r="AC11">
        <v>38</v>
      </c>
      <c r="AD11">
        <v>9470748</v>
      </c>
      <c r="AE11">
        <v>38018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1179</v>
      </c>
      <c r="E12" t="s">
        <v>1180</v>
      </c>
      <c r="F12" t="s">
        <v>79</v>
      </c>
      <c r="G12" t="s">
        <v>79</v>
      </c>
      <c r="H12">
        <v>24</v>
      </c>
      <c r="I12">
        <v>0</v>
      </c>
      <c r="J12">
        <v>0</v>
      </c>
      <c r="K12" t="s">
        <v>1175</v>
      </c>
      <c r="L12" t="s">
        <v>79</v>
      </c>
      <c r="M12" t="s">
        <v>79</v>
      </c>
      <c r="N12" t="s">
        <v>1176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3</v>
      </c>
      <c r="Y12">
        <v>2</v>
      </c>
      <c r="Z12" s="1">
        <v>39322</v>
      </c>
      <c r="AA12">
        <v>38</v>
      </c>
      <c r="AB12">
        <v>380180708280</v>
      </c>
      <c r="AC12">
        <v>38</v>
      </c>
      <c r="AD12">
        <v>8609077</v>
      </c>
      <c r="AE12">
        <v>38018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1181</v>
      </c>
      <c r="E13" t="s">
        <v>1182</v>
      </c>
      <c r="F13" t="s">
        <v>79</v>
      </c>
      <c r="G13" t="s">
        <v>79</v>
      </c>
      <c r="H13">
        <v>24</v>
      </c>
      <c r="I13">
        <v>0</v>
      </c>
      <c r="J13">
        <v>0</v>
      </c>
      <c r="K13" t="s">
        <v>1175</v>
      </c>
      <c r="L13" t="s">
        <v>79</v>
      </c>
      <c r="M13" t="s">
        <v>79</v>
      </c>
      <c r="N13" t="s">
        <v>1176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3</v>
      </c>
      <c r="Y13">
        <v>2</v>
      </c>
      <c r="Z13" s="1">
        <v>39365</v>
      </c>
      <c r="AA13">
        <v>38</v>
      </c>
      <c r="AB13">
        <v>380180710100</v>
      </c>
      <c r="AC13">
        <v>38</v>
      </c>
      <c r="AD13">
        <v>9470751</v>
      </c>
      <c r="AE13">
        <v>38018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1183</v>
      </c>
      <c r="E14" t="s">
        <v>1184</v>
      </c>
      <c r="F14" t="s">
        <v>79</v>
      </c>
      <c r="G14" t="s">
        <v>79</v>
      </c>
      <c r="H14">
        <v>24</v>
      </c>
      <c r="I14">
        <v>0</v>
      </c>
      <c r="J14">
        <v>0</v>
      </c>
      <c r="K14" t="s">
        <v>1175</v>
      </c>
      <c r="L14" t="s">
        <v>79</v>
      </c>
      <c r="M14" t="s">
        <v>79</v>
      </c>
      <c r="N14" t="s">
        <v>1176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3</v>
      </c>
      <c r="Y14">
        <v>2</v>
      </c>
      <c r="Z14" s="1">
        <v>39393</v>
      </c>
      <c r="AA14">
        <v>38</v>
      </c>
      <c r="AB14">
        <v>380180711070</v>
      </c>
      <c r="AC14">
        <v>38</v>
      </c>
      <c r="AD14">
        <v>7068132</v>
      </c>
      <c r="AE14">
        <v>38018</v>
      </c>
      <c r="AF14" t="b">
        <v>0</v>
      </c>
    </row>
    <row r="15" spans="1:32" x14ac:dyDescent="0.2">
      <c r="A15">
        <v>1</v>
      </c>
      <c r="B15">
        <v>14</v>
      </c>
      <c r="C15">
        <v>1</v>
      </c>
      <c r="D15" t="s">
        <v>1185</v>
      </c>
      <c r="E15" t="s">
        <v>1186</v>
      </c>
      <c r="F15" t="s">
        <v>79</v>
      </c>
      <c r="G15" t="s">
        <v>79</v>
      </c>
      <c r="H15">
        <v>24</v>
      </c>
      <c r="I15">
        <v>0</v>
      </c>
      <c r="J15">
        <v>0</v>
      </c>
      <c r="K15" t="s">
        <v>1175</v>
      </c>
      <c r="L15" t="s">
        <v>79</v>
      </c>
      <c r="M15" t="s">
        <v>79</v>
      </c>
      <c r="N15" t="s">
        <v>1176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3</v>
      </c>
      <c r="Y15">
        <v>2</v>
      </c>
      <c r="Z15" s="1">
        <v>39394</v>
      </c>
      <c r="AA15">
        <v>38</v>
      </c>
      <c r="AB15">
        <v>380180711080</v>
      </c>
      <c r="AC15">
        <v>38</v>
      </c>
      <c r="AD15">
        <v>9470745</v>
      </c>
      <c r="AE15">
        <v>38018</v>
      </c>
      <c r="AF15" t="b">
        <v>0</v>
      </c>
    </row>
    <row r="16" spans="1:32" x14ac:dyDescent="0.2">
      <c r="A16">
        <v>1</v>
      </c>
      <c r="B16">
        <v>15</v>
      </c>
      <c r="C16">
        <v>1</v>
      </c>
      <c r="D16" t="s">
        <v>1187</v>
      </c>
      <c r="E16" t="s">
        <v>1188</v>
      </c>
      <c r="F16" t="s">
        <v>79</v>
      </c>
      <c r="G16" t="s">
        <v>79</v>
      </c>
      <c r="H16">
        <v>24</v>
      </c>
      <c r="I16">
        <v>0</v>
      </c>
      <c r="J16">
        <v>0</v>
      </c>
      <c r="K16" t="s">
        <v>1175</v>
      </c>
      <c r="L16" t="s">
        <v>79</v>
      </c>
      <c r="M16" t="s">
        <v>79</v>
      </c>
      <c r="N16" t="s">
        <v>1176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3</v>
      </c>
      <c r="Y16">
        <v>1</v>
      </c>
      <c r="Z16" s="1">
        <v>39583</v>
      </c>
      <c r="AA16">
        <v>38</v>
      </c>
      <c r="AB16">
        <v>380180805150</v>
      </c>
      <c r="AC16">
        <v>38</v>
      </c>
      <c r="AD16">
        <v>9452908</v>
      </c>
      <c r="AE16">
        <v>38018</v>
      </c>
      <c r="AF16" t="b">
        <v>0</v>
      </c>
    </row>
    <row r="17" spans="1:32" x14ac:dyDescent="0.2">
      <c r="A17">
        <v>1</v>
      </c>
      <c r="B17">
        <v>16</v>
      </c>
      <c r="C17">
        <v>2</v>
      </c>
      <c r="D17" t="s">
        <v>620</v>
      </c>
      <c r="E17" t="s">
        <v>621</v>
      </c>
      <c r="F17" t="s">
        <v>79</v>
      </c>
      <c r="G17" t="s">
        <v>79</v>
      </c>
      <c r="H17">
        <v>24</v>
      </c>
      <c r="I17">
        <v>0</v>
      </c>
      <c r="J17">
        <v>0</v>
      </c>
      <c r="K17" t="s">
        <v>1175</v>
      </c>
      <c r="L17" t="s">
        <v>79</v>
      </c>
      <c r="M17" t="s">
        <v>79</v>
      </c>
      <c r="N17" t="s">
        <v>1176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3</v>
      </c>
      <c r="Y17">
        <v>3</v>
      </c>
      <c r="Z17" s="1">
        <v>39112</v>
      </c>
      <c r="AA17">
        <v>38</v>
      </c>
      <c r="AB17">
        <v>380180701305</v>
      </c>
      <c r="AC17">
        <v>38</v>
      </c>
      <c r="AD17">
        <v>6731367</v>
      </c>
      <c r="AE17">
        <v>38018</v>
      </c>
      <c r="AF17" t="b">
        <v>0</v>
      </c>
    </row>
    <row r="18" spans="1:32" x14ac:dyDescent="0.2">
      <c r="A18">
        <v>1</v>
      </c>
      <c r="B18">
        <v>17</v>
      </c>
      <c r="C18">
        <v>2</v>
      </c>
      <c r="D18" t="s">
        <v>541</v>
      </c>
      <c r="E18" t="s">
        <v>542</v>
      </c>
      <c r="F18" t="s">
        <v>79</v>
      </c>
      <c r="G18" t="s">
        <v>79</v>
      </c>
      <c r="H18">
        <v>24</v>
      </c>
      <c r="I18">
        <v>0</v>
      </c>
      <c r="J18">
        <v>0</v>
      </c>
      <c r="K18" t="s">
        <v>1175</v>
      </c>
      <c r="L18" t="s">
        <v>79</v>
      </c>
      <c r="M18" t="s">
        <v>79</v>
      </c>
      <c r="N18" t="s">
        <v>1176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3</v>
      </c>
      <c r="Y18">
        <v>2</v>
      </c>
      <c r="Z18" s="1">
        <v>39353</v>
      </c>
      <c r="AA18">
        <v>38</v>
      </c>
      <c r="AB18">
        <v>380180709285</v>
      </c>
      <c r="AC18">
        <v>38</v>
      </c>
      <c r="AD18">
        <v>8573606</v>
      </c>
      <c r="AE18">
        <v>38018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622</v>
      </c>
      <c r="E19" t="s">
        <v>623</v>
      </c>
      <c r="F19" t="s">
        <v>79</v>
      </c>
      <c r="G19" t="s">
        <v>79</v>
      </c>
      <c r="H19">
        <v>24</v>
      </c>
      <c r="I19">
        <v>0</v>
      </c>
      <c r="J19">
        <v>0</v>
      </c>
      <c r="K19" t="s">
        <v>1175</v>
      </c>
      <c r="L19" t="s">
        <v>79</v>
      </c>
      <c r="M19" t="s">
        <v>79</v>
      </c>
      <c r="N19" t="s">
        <v>1176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3</v>
      </c>
      <c r="Y19">
        <v>2</v>
      </c>
      <c r="Z19" s="1">
        <v>39474</v>
      </c>
      <c r="AA19">
        <v>38</v>
      </c>
      <c r="AB19">
        <v>380180801275</v>
      </c>
      <c r="AC19">
        <v>38</v>
      </c>
      <c r="AD19">
        <v>8975337</v>
      </c>
      <c r="AE19">
        <v>38018</v>
      </c>
      <c r="AF19" t="b">
        <v>0</v>
      </c>
    </row>
    <row r="20" spans="1:32" x14ac:dyDescent="0.2">
      <c r="A20">
        <v>1</v>
      </c>
      <c r="B20">
        <v>19</v>
      </c>
      <c r="C20">
        <v>1</v>
      </c>
      <c r="D20" t="s">
        <v>219</v>
      </c>
      <c r="E20" t="s">
        <v>220</v>
      </c>
      <c r="F20" t="s">
        <v>79</v>
      </c>
      <c r="G20" t="s">
        <v>79</v>
      </c>
      <c r="H20">
        <v>23</v>
      </c>
      <c r="I20">
        <v>0</v>
      </c>
      <c r="J20">
        <v>0</v>
      </c>
      <c r="K20" t="s">
        <v>1189</v>
      </c>
      <c r="L20" t="s">
        <v>79</v>
      </c>
      <c r="M20" t="s">
        <v>79</v>
      </c>
      <c r="N20" t="s">
        <v>1190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3</v>
      </c>
      <c r="Y20">
        <v>3</v>
      </c>
      <c r="Z20" s="1">
        <v>38936</v>
      </c>
      <c r="AA20">
        <v>38</v>
      </c>
      <c r="AB20">
        <v>380410608070</v>
      </c>
      <c r="AC20">
        <v>38</v>
      </c>
      <c r="AD20">
        <v>8257118</v>
      </c>
      <c r="AE20">
        <v>38041</v>
      </c>
      <c r="AF20" t="b">
        <v>0</v>
      </c>
    </row>
    <row r="21" spans="1:32" x14ac:dyDescent="0.2">
      <c r="A21">
        <v>1</v>
      </c>
      <c r="B21">
        <v>20</v>
      </c>
      <c r="C21">
        <v>1</v>
      </c>
      <c r="D21" t="s">
        <v>1191</v>
      </c>
      <c r="E21" t="s">
        <v>1192</v>
      </c>
      <c r="F21" t="s">
        <v>79</v>
      </c>
      <c r="G21" t="s">
        <v>79</v>
      </c>
      <c r="H21">
        <v>23</v>
      </c>
      <c r="I21">
        <v>0</v>
      </c>
      <c r="J21">
        <v>0</v>
      </c>
      <c r="K21" t="s">
        <v>1189</v>
      </c>
      <c r="L21" t="s">
        <v>79</v>
      </c>
      <c r="M21" t="s">
        <v>79</v>
      </c>
      <c r="N21" t="s">
        <v>1190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3</v>
      </c>
      <c r="Y21">
        <v>2</v>
      </c>
      <c r="Z21" s="1">
        <v>39221</v>
      </c>
      <c r="AA21">
        <v>38</v>
      </c>
      <c r="AB21">
        <v>380410705190</v>
      </c>
      <c r="AC21">
        <v>38</v>
      </c>
      <c r="AD21">
        <v>8975250</v>
      </c>
      <c r="AE21">
        <v>38041</v>
      </c>
      <c r="AF21" t="b">
        <v>0</v>
      </c>
    </row>
    <row r="22" spans="1:32" x14ac:dyDescent="0.2">
      <c r="A22">
        <v>1</v>
      </c>
      <c r="B22">
        <v>21</v>
      </c>
      <c r="C22">
        <v>1</v>
      </c>
      <c r="D22" t="s">
        <v>1193</v>
      </c>
      <c r="E22" t="s">
        <v>1194</v>
      </c>
      <c r="F22" t="s">
        <v>79</v>
      </c>
      <c r="G22" t="s">
        <v>79</v>
      </c>
      <c r="H22">
        <v>23</v>
      </c>
      <c r="I22">
        <v>0</v>
      </c>
      <c r="J22">
        <v>0</v>
      </c>
      <c r="K22" t="s">
        <v>1189</v>
      </c>
      <c r="L22" t="s">
        <v>79</v>
      </c>
      <c r="M22" t="s">
        <v>79</v>
      </c>
      <c r="N22" t="s">
        <v>1190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3</v>
      </c>
      <c r="Y22">
        <v>2</v>
      </c>
      <c r="Z22" s="1">
        <v>39267</v>
      </c>
      <c r="AA22">
        <v>38</v>
      </c>
      <c r="AB22">
        <v>380410707040</v>
      </c>
      <c r="AC22">
        <v>38</v>
      </c>
      <c r="AD22">
        <v>8975286</v>
      </c>
      <c r="AE22">
        <v>38041</v>
      </c>
      <c r="AF22" t="b">
        <v>0</v>
      </c>
    </row>
    <row r="23" spans="1:32" x14ac:dyDescent="0.2">
      <c r="A23">
        <v>1</v>
      </c>
      <c r="B23">
        <v>22</v>
      </c>
      <c r="C23">
        <v>1</v>
      </c>
      <c r="D23" t="s">
        <v>1195</v>
      </c>
      <c r="E23" t="s">
        <v>1196</v>
      </c>
      <c r="F23" t="s">
        <v>79</v>
      </c>
      <c r="G23" t="s">
        <v>79</v>
      </c>
      <c r="H23">
        <v>23</v>
      </c>
      <c r="I23">
        <v>0</v>
      </c>
      <c r="J23">
        <v>0</v>
      </c>
      <c r="K23" t="s">
        <v>1189</v>
      </c>
      <c r="L23" t="s">
        <v>79</v>
      </c>
      <c r="M23" t="s">
        <v>79</v>
      </c>
      <c r="N23" t="s">
        <v>1190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2</v>
      </c>
      <c r="Z23" s="1">
        <v>39301</v>
      </c>
      <c r="AA23">
        <v>38</v>
      </c>
      <c r="AB23">
        <v>380410708070</v>
      </c>
      <c r="AC23">
        <v>38</v>
      </c>
      <c r="AD23">
        <v>9314903</v>
      </c>
      <c r="AE23">
        <v>38041</v>
      </c>
      <c r="AF23" t="b">
        <v>0</v>
      </c>
    </row>
    <row r="24" spans="1:32" x14ac:dyDescent="0.2">
      <c r="A24">
        <v>1</v>
      </c>
      <c r="B24">
        <v>23</v>
      </c>
      <c r="C24">
        <v>1</v>
      </c>
      <c r="D24" t="s">
        <v>1197</v>
      </c>
      <c r="E24" t="s">
        <v>1198</v>
      </c>
      <c r="F24" t="s">
        <v>79</v>
      </c>
      <c r="G24" t="s">
        <v>79</v>
      </c>
      <c r="H24">
        <v>23</v>
      </c>
      <c r="I24">
        <v>0</v>
      </c>
      <c r="J24">
        <v>0</v>
      </c>
      <c r="K24" t="s">
        <v>1189</v>
      </c>
      <c r="L24" t="s">
        <v>79</v>
      </c>
      <c r="M24" t="s">
        <v>79</v>
      </c>
      <c r="N24" t="s">
        <v>1190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3</v>
      </c>
      <c r="Y24">
        <v>2</v>
      </c>
      <c r="Z24" s="1">
        <v>39319</v>
      </c>
      <c r="AA24">
        <v>38</v>
      </c>
      <c r="AB24">
        <v>380410708250</v>
      </c>
      <c r="AC24">
        <v>38</v>
      </c>
      <c r="AD24">
        <v>9050011</v>
      </c>
      <c r="AE24">
        <v>38041</v>
      </c>
      <c r="AF24" t="b">
        <v>0</v>
      </c>
    </row>
    <row r="25" spans="1:32" x14ac:dyDescent="0.2">
      <c r="A25">
        <v>1</v>
      </c>
      <c r="B25">
        <v>24</v>
      </c>
      <c r="C25">
        <v>1</v>
      </c>
      <c r="D25" t="s">
        <v>1199</v>
      </c>
      <c r="E25" t="s">
        <v>1200</v>
      </c>
      <c r="F25" t="s">
        <v>79</v>
      </c>
      <c r="G25" t="s">
        <v>79</v>
      </c>
      <c r="H25">
        <v>23</v>
      </c>
      <c r="I25">
        <v>0</v>
      </c>
      <c r="J25">
        <v>0</v>
      </c>
      <c r="K25" t="s">
        <v>1189</v>
      </c>
      <c r="L25" t="s">
        <v>79</v>
      </c>
      <c r="M25" t="s">
        <v>79</v>
      </c>
      <c r="N25" t="s">
        <v>1190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3</v>
      </c>
      <c r="Y25">
        <v>2</v>
      </c>
      <c r="Z25" s="1">
        <v>39383</v>
      </c>
      <c r="AA25">
        <v>38</v>
      </c>
      <c r="AB25">
        <v>380410710280</v>
      </c>
      <c r="AC25">
        <v>38</v>
      </c>
      <c r="AD25">
        <v>9471658</v>
      </c>
      <c r="AE25">
        <v>38041</v>
      </c>
      <c r="AF25" t="b">
        <v>0</v>
      </c>
    </row>
    <row r="26" spans="1:32" x14ac:dyDescent="0.2">
      <c r="A26">
        <v>1</v>
      </c>
      <c r="B26">
        <v>25</v>
      </c>
      <c r="C26">
        <v>1</v>
      </c>
      <c r="D26" t="s">
        <v>1201</v>
      </c>
      <c r="E26" t="s">
        <v>1202</v>
      </c>
      <c r="F26" t="s">
        <v>79</v>
      </c>
      <c r="G26" t="s">
        <v>79</v>
      </c>
      <c r="H26">
        <v>23</v>
      </c>
      <c r="I26">
        <v>0</v>
      </c>
      <c r="J26">
        <v>0</v>
      </c>
      <c r="K26" t="s">
        <v>1189</v>
      </c>
      <c r="L26" t="s">
        <v>79</v>
      </c>
      <c r="M26" t="s">
        <v>79</v>
      </c>
      <c r="N26" t="s">
        <v>1190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3</v>
      </c>
      <c r="Y26">
        <v>1</v>
      </c>
      <c r="Z26" s="1">
        <v>39544</v>
      </c>
      <c r="AA26">
        <v>38</v>
      </c>
      <c r="AB26">
        <v>380410804060</v>
      </c>
      <c r="AC26">
        <v>38</v>
      </c>
      <c r="AD26">
        <v>9503385</v>
      </c>
      <c r="AE26">
        <v>38041</v>
      </c>
      <c r="AF26" t="b">
        <v>0</v>
      </c>
    </row>
    <row r="27" spans="1:32" x14ac:dyDescent="0.2">
      <c r="A27">
        <v>1</v>
      </c>
      <c r="B27">
        <v>26</v>
      </c>
      <c r="C27">
        <v>1</v>
      </c>
      <c r="D27" t="s">
        <v>1203</v>
      </c>
      <c r="E27" t="s">
        <v>1204</v>
      </c>
      <c r="F27" t="s">
        <v>79</v>
      </c>
      <c r="G27" t="s">
        <v>79</v>
      </c>
      <c r="H27">
        <v>23</v>
      </c>
      <c r="I27">
        <v>0</v>
      </c>
      <c r="J27">
        <v>0</v>
      </c>
      <c r="K27" t="s">
        <v>1189</v>
      </c>
      <c r="L27" t="s">
        <v>79</v>
      </c>
      <c r="M27" t="s">
        <v>79</v>
      </c>
      <c r="N27" t="s">
        <v>1190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3</v>
      </c>
      <c r="Y27">
        <v>1</v>
      </c>
      <c r="Z27" s="1">
        <v>39562</v>
      </c>
      <c r="AA27">
        <v>38</v>
      </c>
      <c r="AB27">
        <v>380410804240</v>
      </c>
      <c r="AC27">
        <v>38</v>
      </c>
      <c r="AD27">
        <v>9444710</v>
      </c>
      <c r="AE27">
        <v>38041</v>
      </c>
      <c r="AF27" t="b">
        <v>0</v>
      </c>
    </row>
    <row r="28" spans="1:32" x14ac:dyDescent="0.2">
      <c r="A28">
        <v>1</v>
      </c>
      <c r="B28">
        <v>27</v>
      </c>
      <c r="C28">
        <v>1</v>
      </c>
      <c r="D28" t="s">
        <v>1205</v>
      </c>
      <c r="E28" t="s">
        <v>1206</v>
      </c>
      <c r="F28" t="s">
        <v>79</v>
      </c>
      <c r="G28" t="s">
        <v>79</v>
      </c>
      <c r="H28">
        <v>23</v>
      </c>
      <c r="I28">
        <v>0</v>
      </c>
      <c r="J28">
        <v>0</v>
      </c>
      <c r="K28" t="s">
        <v>1189</v>
      </c>
      <c r="L28" t="s">
        <v>79</v>
      </c>
      <c r="M28" t="s">
        <v>79</v>
      </c>
      <c r="N28" t="s">
        <v>1190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3</v>
      </c>
      <c r="Y28">
        <v>1</v>
      </c>
      <c r="Z28" s="1">
        <v>39620</v>
      </c>
      <c r="AA28">
        <v>38</v>
      </c>
      <c r="AB28">
        <v>380410806210</v>
      </c>
      <c r="AC28">
        <v>38</v>
      </c>
      <c r="AD28">
        <v>9502462</v>
      </c>
      <c r="AE28">
        <v>38041</v>
      </c>
      <c r="AF28" t="b">
        <v>0</v>
      </c>
    </row>
    <row r="29" spans="1:32" x14ac:dyDescent="0.2">
      <c r="A29">
        <v>1</v>
      </c>
      <c r="B29">
        <v>28</v>
      </c>
      <c r="C29">
        <v>1</v>
      </c>
      <c r="D29" t="s">
        <v>1207</v>
      </c>
      <c r="E29" t="s">
        <v>1208</v>
      </c>
      <c r="F29" t="s">
        <v>79</v>
      </c>
      <c r="G29" t="s">
        <v>79</v>
      </c>
      <c r="H29">
        <v>23</v>
      </c>
      <c r="I29">
        <v>0</v>
      </c>
      <c r="J29">
        <v>0</v>
      </c>
      <c r="K29" t="s">
        <v>1189</v>
      </c>
      <c r="L29" t="s">
        <v>79</v>
      </c>
      <c r="M29" t="s">
        <v>79</v>
      </c>
      <c r="N29" t="s">
        <v>1190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3</v>
      </c>
      <c r="Y29">
        <v>1</v>
      </c>
      <c r="Z29" s="1">
        <v>39707</v>
      </c>
      <c r="AA29">
        <v>38</v>
      </c>
      <c r="AB29">
        <v>380410809160</v>
      </c>
      <c r="AC29">
        <v>38</v>
      </c>
      <c r="AD29">
        <v>7785093</v>
      </c>
      <c r="AE29">
        <v>38041</v>
      </c>
      <c r="AF29" t="b">
        <v>0</v>
      </c>
    </row>
    <row r="30" spans="1:32" x14ac:dyDescent="0.2">
      <c r="A30">
        <v>1</v>
      </c>
      <c r="B30">
        <v>29</v>
      </c>
      <c r="C30">
        <v>1</v>
      </c>
      <c r="D30" t="s">
        <v>1209</v>
      </c>
      <c r="E30" t="s">
        <v>1210</v>
      </c>
      <c r="F30" t="s">
        <v>79</v>
      </c>
      <c r="G30" t="s">
        <v>79</v>
      </c>
      <c r="H30">
        <v>23</v>
      </c>
      <c r="I30">
        <v>0</v>
      </c>
      <c r="J30">
        <v>0</v>
      </c>
      <c r="K30" t="s">
        <v>1189</v>
      </c>
      <c r="L30" t="s">
        <v>79</v>
      </c>
      <c r="M30" t="s">
        <v>79</v>
      </c>
      <c r="N30" t="s">
        <v>1190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3</v>
      </c>
      <c r="Y30">
        <v>1</v>
      </c>
      <c r="Z30" s="1">
        <v>39739</v>
      </c>
      <c r="AA30">
        <v>38</v>
      </c>
      <c r="AB30">
        <v>380410810180</v>
      </c>
      <c r="AC30">
        <v>38</v>
      </c>
      <c r="AD30">
        <v>9521165</v>
      </c>
      <c r="AE30">
        <v>38041</v>
      </c>
      <c r="AF30" t="b">
        <v>0</v>
      </c>
    </row>
    <row r="31" spans="1:32" x14ac:dyDescent="0.2">
      <c r="A31">
        <v>1</v>
      </c>
      <c r="B31">
        <v>30</v>
      </c>
      <c r="C31">
        <v>1</v>
      </c>
      <c r="D31" t="s">
        <v>1211</v>
      </c>
      <c r="E31" t="s">
        <v>1212</v>
      </c>
      <c r="F31" t="s">
        <v>79</v>
      </c>
      <c r="G31" t="s">
        <v>79</v>
      </c>
      <c r="H31">
        <v>23</v>
      </c>
      <c r="I31">
        <v>0</v>
      </c>
      <c r="J31">
        <v>0</v>
      </c>
      <c r="K31" t="s">
        <v>1189</v>
      </c>
      <c r="L31" t="s">
        <v>79</v>
      </c>
      <c r="M31" t="s">
        <v>79</v>
      </c>
      <c r="N31" t="s">
        <v>1190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3</v>
      </c>
      <c r="Y31">
        <v>1</v>
      </c>
      <c r="Z31" s="1">
        <v>39839</v>
      </c>
      <c r="AA31">
        <v>38</v>
      </c>
      <c r="AB31">
        <v>380410901260</v>
      </c>
      <c r="AC31">
        <v>38</v>
      </c>
      <c r="AD31">
        <v>9448416</v>
      </c>
      <c r="AE31">
        <v>38041</v>
      </c>
      <c r="AF31" t="b">
        <v>0</v>
      </c>
    </row>
    <row r="32" spans="1:32" x14ac:dyDescent="0.2">
      <c r="A32">
        <v>1</v>
      </c>
      <c r="B32">
        <v>31</v>
      </c>
      <c r="C32">
        <v>1</v>
      </c>
      <c r="D32" t="s">
        <v>1213</v>
      </c>
      <c r="E32" t="s">
        <v>1214</v>
      </c>
      <c r="F32" t="s">
        <v>79</v>
      </c>
      <c r="G32" t="s">
        <v>79</v>
      </c>
      <c r="H32">
        <v>23</v>
      </c>
      <c r="I32">
        <v>0</v>
      </c>
      <c r="J32">
        <v>0</v>
      </c>
      <c r="K32" t="s">
        <v>1189</v>
      </c>
      <c r="L32" t="s">
        <v>79</v>
      </c>
      <c r="M32" t="s">
        <v>79</v>
      </c>
      <c r="N32" t="s">
        <v>1190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3</v>
      </c>
      <c r="Y32">
        <v>1</v>
      </c>
      <c r="Z32" s="1">
        <v>39845</v>
      </c>
      <c r="AA32">
        <v>38</v>
      </c>
      <c r="AB32">
        <v>380410902010</v>
      </c>
      <c r="AC32">
        <v>38</v>
      </c>
      <c r="AD32">
        <v>9502468</v>
      </c>
      <c r="AE32">
        <v>38041</v>
      </c>
      <c r="AF32" t="b">
        <v>0</v>
      </c>
    </row>
    <row r="33" spans="1:32" x14ac:dyDescent="0.2">
      <c r="A33">
        <v>1</v>
      </c>
      <c r="B33">
        <v>32</v>
      </c>
      <c r="C33">
        <v>1</v>
      </c>
      <c r="D33" t="s">
        <v>1215</v>
      </c>
      <c r="E33" t="s">
        <v>1216</v>
      </c>
      <c r="F33" t="s">
        <v>79</v>
      </c>
      <c r="G33" t="s">
        <v>79</v>
      </c>
      <c r="H33">
        <v>23</v>
      </c>
      <c r="I33">
        <v>0</v>
      </c>
      <c r="J33">
        <v>0</v>
      </c>
      <c r="K33" t="s">
        <v>1189</v>
      </c>
      <c r="L33" t="s">
        <v>79</v>
      </c>
      <c r="M33" t="s">
        <v>79</v>
      </c>
      <c r="N33" t="s">
        <v>1190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3</v>
      </c>
      <c r="Y33">
        <v>1</v>
      </c>
      <c r="Z33" s="1">
        <v>39865</v>
      </c>
      <c r="AA33">
        <v>38</v>
      </c>
      <c r="AB33">
        <v>380410902210</v>
      </c>
      <c r="AC33">
        <v>38</v>
      </c>
      <c r="AD33">
        <v>9497411</v>
      </c>
      <c r="AE33">
        <v>38041</v>
      </c>
      <c r="AF33" t="b">
        <v>0</v>
      </c>
    </row>
    <row r="34" spans="1:32" x14ac:dyDescent="0.2">
      <c r="A34">
        <v>1</v>
      </c>
      <c r="B34">
        <v>33</v>
      </c>
      <c r="C34">
        <v>2</v>
      </c>
      <c r="D34" t="s">
        <v>1217</v>
      </c>
      <c r="E34" t="s">
        <v>1218</v>
      </c>
      <c r="F34" t="s">
        <v>79</v>
      </c>
      <c r="G34" t="s">
        <v>79</v>
      </c>
      <c r="H34">
        <v>23</v>
      </c>
      <c r="I34">
        <v>0</v>
      </c>
      <c r="J34">
        <v>0</v>
      </c>
      <c r="K34" t="s">
        <v>1189</v>
      </c>
      <c r="L34" t="s">
        <v>79</v>
      </c>
      <c r="M34" t="s">
        <v>79</v>
      </c>
      <c r="N34" t="s">
        <v>1190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3</v>
      </c>
      <c r="Y34">
        <v>2</v>
      </c>
      <c r="Z34" s="1">
        <v>39266</v>
      </c>
      <c r="AA34">
        <v>38</v>
      </c>
      <c r="AB34">
        <v>380410707035</v>
      </c>
      <c r="AC34">
        <v>38</v>
      </c>
      <c r="AD34">
        <v>9471640</v>
      </c>
      <c r="AE34">
        <v>38041</v>
      </c>
      <c r="AF34" t="b">
        <v>0</v>
      </c>
    </row>
    <row r="35" spans="1:32" x14ac:dyDescent="0.2">
      <c r="A35">
        <v>1</v>
      </c>
      <c r="B35">
        <v>34</v>
      </c>
      <c r="C35">
        <v>2</v>
      </c>
      <c r="D35" t="s">
        <v>1219</v>
      </c>
      <c r="E35" t="s">
        <v>1220</v>
      </c>
      <c r="F35" t="s">
        <v>79</v>
      </c>
      <c r="G35" t="s">
        <v>79</v>
      </c>
      <c r="H35">
        <v>23</v>
      </c>
      <c r="I35">
        <v>0</v>
      </c>
      <c r="J35">
        <v>0</v>
      </c>
      <c r="K35" t="s">
        <v>1189</v>
      </c>
      <c r="L35" t="s">
        <v>79</v>
      </c>
      <c r="M35" t="s">
        <v>79</v>
      </c>
      <c r="N35" t="s">
        <v>1190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3</v>
      </c>
      <c r="Y35">
        <v>2</v>
      </c>
      <c r="Z35" s="1">
        <v>39340</v>
      </c>
      <c r="AA35">
        <v>38</v>
      </c>
      <c r="AB35">
        <v>380410709155</v>
      </c>
      <c r="AC35">
        <v>38</v>
      </c>
      <c r="AD35">
        <v>9452903</v>
      </c>
      <c r="AE35">
        <v>38041</v>
      </c>
      <c r="AF35" t="b">
        <v>0</v>
      </c>
    </row>
    <row r="36" spans="1:32" x14ac:dyDescent="0.2">
      <c r="A36">
        <v>1</v>
      </c>
      <c r="B36">
        <v>35</v>
      </c>
      <c r="C36">
        <v>2</v>
      </c>
      <c r="D36" t="s">
        <v>1221</v>
      </c>
      <c r="E36" t="s">
        <v>1222</v>
      </c>
      <c r="F36" t="s">
        <v>79</v>
      </c>
      <c r="G36" t="s">
        <v>79</v>
      </c>
      <c r="H36">
        <v>23</v>
      </c>
      <c r="I36">
        <v>0</v>
      </c>
      <c r="J36">
        <v>0</v>
      </c>
      <c r="K36" t="s">
        <v>1189</v>
      </c>
      <c r="L36" t="s">
        <v>79</v>
      </c>
      <c r="M36" t="s">
        <v>79</v>
      </c>
      <c r="N36" t="s">
        <v>1190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3</v>
      </c>
      <c r="Y36">
        <v>2</v>
      </c>
      <c r="Z36" s="1">
        <v>39477</v>
      </c>
      <c r="AA36">
        <v>38</v>
      </c>
      <c r="AB36">
        <v>380410801305</v>
      </c>
      <c r="AC36">
        <v>38</v>
      </c>
      <c r="AD36">
        <v>9471639</v>
      </c>
      <c r="AE36">
        <v>38041</v>
      </c>
      <c r="AF36" t="b">
        <v>0</v>
      </c>
    </row>
    <row r="37" spans="1:32" x14ac:dyDescent="0.2">
      <c r="A37">
        <v>1</v>
      </c>
      <c r="B37">
        <v>36</v>
      </c>
      <c r="C37">
        <v>2</v>
      </c>
      <c r="D37" t="s">
        <v>1223</v>
      </c>
      <c r="E37" t="s">
        <v>1224</v>
      </c>
      <c r="F37" t="s">
        <v>79</v>
      </c>
      <c r="G37" t="s">
        <v>79</v>
      </c>
      <c r="H37">
        <v>23</v>
      </c>
      <c r="I37">
        <v>0</v>
      </c>
      <c r="J37">
        <v>0</v>
      </c>
      <c r="K37" t="s">
        <v>1189</v>
      </c>
      <c r="L37" t="s">
        <v>79</v>
      </c>
      <c r="M37" t="s">
        <v>79</v>
      </c>
      <c r="N37" t="s">
        <v>1190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3</v>
      </c>
      <c r="Y37">
        <v>1</v>
      </c>
      <c r="Z37" s="1">
        <v>39564</v>
      </c>
      <c r="AA37">
        <v>38</v>
      </c>
      <c r="AB37">
        <v>380410804265</v>
      </c>
      <c r="AC37">
        <v>38</v>
      </c>
      <c r="AD37">
        <v>9502466</v>
      </c>
      <c r="AE37">
        <v>38041</v>
      </c>
      <c r="AF37" t="b">
        <v>0</v>
      </c>
    </row>
    <row r="38" spans="1:32" x14ac:dyDescent="0.2">
      <c r="A38">
        <v>1</v>
      </c>
      <c r="B38">
        <v>37</v>
      </c>
      <c r="C38">
        <v>2</v>
      </c>
      <c r="D38" t="s">
        <v>1225</v>
      </c>
      <c r="E38" t="s">
        <v>1226</v>
      </c>
      <c r="F38" t="s">
        <v>79</v>
      </c>
      <c r="G38" t="s">
        <v>79</v>
      </c>
      <c r="H38">
        <v>23</v>
      </c>
      <c r="I38">
        <v>0</v>
      </c>
      <c r="J38">
        <v>0</v>
      </c>
      <c r="K38" t="s">
        <v>1189</v>
      </c>
      <c r="L38" t="s">
        <v>79</v>
      </c>
      <c r="M38" t="s">
        <v>79</v>
      </c>
      <c r="N38" t="s">
        <v>1190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3</v>
      </c>
      <c r="Y38">
        <v>1</v>
      </c>
      <c r="Z38" s="1">
        <v>39635</v>
      </c>
      <c r="AA38">
        <v>38</v>
      </c>
      <c r="AB38">
        <v>380410807065</v>
      </c>
      <c r="AC38">
        <v>38</v>
      </c>
      <c r="AD38">
        <v>9317166</v>
      </c>
      <c r="AE38">
        <v>38041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911</v>
      </c>
      <c r="E39" t="s">
        <v>912</v>
      </c>
      <c r="F39" t="s">
        <v>79</v>
      </c>
      <c r="G39" t="s">
        <v>79</v>
      </c>
      <c r="H39">
        <v>21</v>
      </c>
      <c r="I39">
        <v>0</v>
      </c>
      <c r="J39">
        <v>0</v>
      </c>
      <c r="K39" t="s">
        <v>311</v>
      </c>
      <c r="L39" t="s">
        <v>79</v>
      </c>
      <c r="M39" t="s">
        <v>79</v>
      </c>
      <c r="N39" t="s">
        <v>510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3</v>
      </c>
      <c r="Y39">
        <v>2</v>
      </c>
      <c r="Z39" s="1">
        <v>39310</v>
      </c>
      <c r="AA39">
        <v>38</v>
      </c>
      <c r="AB39">
        <v>382050708160</v>
      </c>
      <c r="AC39">
        <v>38</v>
      </c>
      <c r="AD39">
        <v>7068081</v>
      </c>
      <c r="AE39">
        <v>38205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913</v>
      </c>
      <c r="E40" t="s">
        <v>914</v>
      </c>
      <c r="F40" t="s">
        <v>79</v>
      </c>
      <c r="G40" t="s">
        <v>79</v>
      </c>
      <c r="H40">
        <v>21</v>
      </c>
      <c r="I40">
        <v>0</v>
      </c>
      <c r="J40">
        <v>0</v>
      </c>
      <c r="K40" t="s">
        <v>311</v>
      </c>
      <c r="L40" t="s">
        <v>79</v>
      </c>
      <c r="M40" t="s">
        <v>79</v>
      </c>
      <c r="N40" t="s">
        <v>510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3</v>
      </c>
      <c r="Y40">
        <v>2</v>
      </c>
      <c r="Z40" s="1">
        <v>39361</v>
      </c>
      <c r="AA40">
        <v>38</v>
      </c>
      <c r="AB40">
        <v>382050710060</v>
      </c>
      <c r="AC40">
        <v>38</v>
      </c>
      <c r="AD40">
        <v>7068093</v>
      </c>
      <c r="AE40">
        <v>38205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917</v>
      </c>
      <c r="E41" t="s">
        <v>918</v>
      </c>
      <c r="F41" t="s">
        <v>79</v>
      </c>
      <c r="G41" t="s">
        <v>79</v>
      </c>
      <c r="H41">
        <v>21</v>
      </c>
      <c r="I41">
        <v>0</v>
      </c>
      <c r="J41">
        <v>0</v>
      </c>
      <c r="K41" t="s">
        <v>311</v>
      </c>
      <c r="L41" t="s">
        <v>79</v>
      </c>
      <c r="M41" t="s">
        <v>79</v>
      </c>
      <c r="N41" t="s">
        <v>510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3</v>
      </c>
      <c r="Y41">
        <v>1</v>
      </c>
      <c r="Z41" s="1">
        <v>39897</v>
      </c>
      <c r="AA41">
        <v>38</v>
      </c>
      <c r="AB41">
        <v>382050903250</v>
      </c>
      <c r="AC41">
        <v>38</v>
      </c>
      <c r="AD41">
        <v>8193323</v>
      </c>
      <c r="AE41">
        <v>38205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1227</v>
      </c>
      <c r="E42" t="s">
        <v>1228</v>
      </c>
      <c r="F42" t="s">
        <v>79</v>
      </c>
      <c r="G42" t="s">
        <v>79</v>
      </c>
      <c r="H42">
        <v>21</v>
      </c>
      <c r="I42">
        <v>0</v>
      </c>
      <c r="J42">
        <v>0</v>
      </c>
      <c r="K42" t="s">
        <v>311</v>
      </c>
      <c r="L42" t="s">
        <v>79</v>
      </c>
      <c r="M42" t="s">
        <v>79</v>
      </c>
      <c r="N42" t="s">
        <v>510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2</v>
      </c>
      <c r="Y42">
        <v>3</v>
      </c>
      <c r="Z42" s="1">
        <v>40218</v>
      </c>
      <c r="AA42">
        <v>38</v>
      </c>
      <c r="AB42">
        <v>382051002090</v>
      </c>
      <c r="AC42">
        <v>38</v>
      </c>
      <c r="AD42">
        <v>8575020</v>
      </c>
      <c r="AE42">
        <v>38205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328</v>
      </c>
      <c r="E43" t="s">
        <v>329</v>
      </c>
      <c r="F43" t="s">
        <v>79</v>
      </c>
      <c r="G43" t="s">
        <v>79</v>
      </c>
      <c r="H43">
        <v>21</v>
      </c>
      <c r="I43">
        <v>0</v>
      </c>
      <c r="J43">
        <v>0</v>
      </c>
      <c r="K43" t="s">
        <v>311</v>
      </c>
      <c r="L43" t="s">
        <v>79</v>
      </c>
      <c r="M43" t="s">
        <v>79</v>
      </c>
      <c r="N43" t="s">
        <v>510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2</v>
      </c>
      <c r="Y43">
        <v>3</v>
      </c>
      <c r="Z43" s="1">
        <v>40252</v>
      </c>
      <c r="AA43">
        <v>38</v>
      </c>
      <c r="AB43">
        <v>382051003150</v>
      </c>
      <c r="AC43">
        <v>38</v>
      </c>
      <c r="AD43">
        <v>7941356</v>
      </c>
      <c r="AE43">
        <v>38205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511</v>
      </c>
      <c r="E44" t="s">
        <v>512</v>
      </c>
      <c r="F44" t="s">
        <v>79</v>
      </c>
      <c r="G44" t="s">
        <v>79</v>
      </c>
      <c r="H44">
        <v>21</v>
      </c>
      <c r="I44">
        <v>0</v>
      </c>
      <c r="J44">
        <v>0</v>
      </c>
      <c r="K44" t="s">
        <v>311</v>
      </c>
      <c r="L44" t="s">
        <v>79</v>
      </c>
      <c r="M44" t="s">
        <v>79</v>
      </c>
      <c r="N44" t="s">
        <v>510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2</v>
      </c>
      <c r="Y44">
        <v>1</v>
      </c>
      <c r="Z44" s="1">
        <v>40892</v>
      </c>
      <c r="AA44">
        <v>38</v>
      </c>
      <c r="AB44">
        <v>382051112150</v>
      </c>
      <c r="AC44">
        <v>38</v>
      </c>
      <c r="AD44">
        <v>8729410</v>
      </c>
      <c r="AE44">
        <v>38205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330</v>
      </c>
      <c r="E45" t="s">
        <v>331</v>
      </c>
      <c r="F45" t="s">
        <v>79</v>
      </c>
      <c r="G45" t="s">
        <v>79</v>
      </c>
      <c r="H45">
        <v>21</v>
      </c>
      <c r="I45">
        <v>0</v>
      </c>
      <c r="J45">
        <v>0</v>
      </c>
      <c r="K45" t="s">
        <v>311</v>
      </c>
      <c r="L45" t="s">
        <v>79</v>
      </c>
      <c r="M45" t="s">
        <v>79</v>
      </c>
      <c r="N45" t="s">
        <v>510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2</v>
      </c>
      <c r="Y45">
        <v>1</v>
      </c>
      <c r="Z45" s="1">
        <v>40953</v>
      </c>
      <c r="AA45">
        <v>38</v>
      </c>
      <c r="AB45">
        <v>382051202140</v>
      </c>
      <c r="AC45">
        <v>38</v>
      </c>
      <c r="AD45">
        <v>8811895</v>
      </c>
      <c r="AE45">
        <v>38205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1229</v>
      </c>
      <c r="E46" t="s">
        <v>1230</v>
      </c>
      <c r="F46" t="s">
        <v>79</v>
      </c>
      <c r="G46" t="s">
        <v>79</v>
      </c>
      <c r="H46">
        <v>21</v>
      </c>
      <c r="I46">
        <v>0</v>
      </c>
      <c r="J46">
        <v>0</v>
      </c>
      <c r="K46" t="s">
        <v>311</v>
      </c>
      <c r="L46" t="s">
        <v>79</v>
      </c>
      <c r="M46" t="s">
        <v>79</v>
      </c>
      <c r="N46" t="s">
        <v>510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2</v>
      </c>
      <c r="Y46">
        <v>1</v>
      </c>
      <c r="Z46" s="1">
        <v>40981</v>
      </c>
      <c r="AA46">
        <v>38</v>
      </c>
      <c r="AB46">
        <v>382051203130</v>
      </c>
      <c r="AC46">
        <v>38</v>
      </c>
      <c r="AD46">
        <v>9479374</v>
      </c>
      <c r="AE46">
        <v>38205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332</v>
      </c>
      <c r="E47" t="s">
        <v>333</v>
      </c>
      <c r="F47" t="s">
        <v>79</v>
      </c>
      <c r="G47" t="s">
        <v>79</v>
      </c>
      <c r="H47">
        <v>21</v>
      </c>
      <c r="I47">
        <v>0</v>
      </c>
      <c r="J47">
        <v>0</v>
      </c>
      <c r="K47" t="s">
        <v>311</v>
      </c>
      <c r="L47" t="s">
        <v>79</v>
      </c>
      <c r="M47" t="s">
        <v>79</v>
      </c>
      <c r="N47" t="s">
        <v>510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1</v>
      </c>
      <c r="Y47">
        <v>6</v>
      </c>
      <c r="Z47" s="1">
        <v>41056</v>
      </c>
      <c r="AA47">
        <v>38</v>
      </c>
      <c r="AB47">
        <v>382051205270</v>
      </c>
      <c r="AC47">
        <v>38</v>
      </c>
      <c r="AD47">
        <v>8729319</v>
      </c>
      <c r="AE47">
        <v>38205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1231</v>
      </c>
      <c r="E48" t="s">
        <v>1232</v>
      </c>
      <c r="F48" t="s">
        <v>79</v>
      </c>
      <c r="G48" t="s">
        <v>79</v>
      </c>
      <c r="H48">
        <v>21</v>
      </c>
      <c r="I48">
        <v>0</v>
      </c>
      <c r="J48">
        <v>0</v>
      </c>
      <c r="K48" t="s">
        <v>311</v>
      </c>
      <c r="L48" t="s">
        <v>79</v>
      </c>
      <c r="M48" t="s">
        <v>79</v>
      </c>
      <c r="N48" t="s">
        <v>510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1</v>
      </c>
      <c r="Y48">
        <v>6</v>
      </c>
      <c r="Z48" s="1">
        <v>41132</v>
      </c>
      <c r="AA48">
        <v>38</v>
      </c>
      <c r="AB48">
        <v>382051208110</v>
      </c>
      <c r="AC48">
        <v>38</v>
      </c>
      <c r="AD48">
        <v>9451114</v>
      </c>
      <c r="AE48">
        <v>38205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513</v>
      </c>
      <c r="E49" t="s">
        <v>514</v>
      </c>
      <c r="F49" t="s">
        <v>79</v>
      </c>
      <c r="G49" t="s">
        <v>79</v>
      </c>
      <c r="H49">
        <v>21</v>
      </c>
      <c r="I49">
        <v>0</v>
      </c>
      <c r="J49">
        <v>0</v>
      </c>
      <c r="K49" t="s">
        <v>311</v>
      </c>
      <c r="L49" t="s">
        <v>79</v>
      </c>
      <c r="M49" t="s">
        <v>79</v>
      </c>
      <c r="N49" t="s">
        <v>510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1</v>
      </c>
      <c r="Y49">
        <v>6</v>
      </c>
      <c r="Z49" s="1">
        <v>41173</v>
      </c>
      <c r="AA49">
        <v>38</v>
      </c>
      <c r="AB49">
        <v>382051209210</v>
      </c>
      <c r="AC49">
        <v>38</v>
      </c>
      <c r="AD49">
        <v>9115811</v>
      </c>
      <c r="AE49">
        <v>38205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334</v>
      </c>
      <c r="E50" t="s">
        <v>335</v>
      </c>
      <c r="F50" t="s">
        <v>79</v>
      </c>
      <c r="G50" t="s">
        <v>79</v>
      </c>
      <c r="H50">
        <v>21</v>
      </c>
      <c r="I50">
        <v>0</v>
      </c>
      <c r="J50">
        <v>0</v>
      </c>
      <c r="K50" t="s">
        <v>311</v>
      </c>
      <c r="L50" t="s">
        <v>79</v>
      </c>
      <c r="M50" t="s">
        <v>79</v>
      </c>
      <c r="N50" t="s">
        <v>510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1</v>
      </c>
      <c r="Y50">
        <v>6</v>
      </c>
      <c r="Z50" s="1">
        <v>41189</v>
      </c>
      <c r="AA50">
        <v>38</v>
      </c>
      <c r="AB50">
        <v>382051210070</v>
      </c>
      <c r="AC50">
        <v>38</v>
      </c>
      <c r="AD50">
        <v>8729345</v>
      </c>
      <c r="AE50">
        <v>38205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1233</v>
      </c>
      <c r="E51" t="s">
        <v>1234</v>
      </c>
      <c r="F51" t="s">
        <v>79</v>
      </c>
      <c r="G51" t="s">
        <v>79</v>
      </c>
      <c r="H51">
        <v>21</v>
      </c>
      <c r="I51">
        <v>0</v>
      </c>
      <c r="J51">
        <v>0</v>
      </c>
      <c r="K51" t="s">
        <v>311</v>
      </c>
      <c r="L51" t="s">
        <v>79</v>
      </c>
      <c r="M51" t="s">
        <v>79</v>
      </c>
      <c r="N51" t="s">
        <v>510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6</v>
      </c>
      <c r="Z51" s="1">
        <v>41240</v>
      </c>
      <c r="AA51">
        <v>38</v>
      </c>
      <c r="AB51">
        <v>382051211270</v>
      </c>
      <c r="AC51">
        <v>38</v>
      </c>
      <c r="AD51">
        <v>9479378</v>
      </c>
      <c r="AE51">
        <v>38205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1235</v>
      </c>
      <c r="E52" t="s">
        <v>1236</v>
      </c>
      <c r="F52" t="s">
        <v>79</v>
      </c>
      <c r="G52" t="s">
        <v>79</v>
      </c>
      <c r="H52">
        <v>21</v>
      </c>
      <c r="I52">
        <v>0</v>
      </c>
      <c r="J52">
        <v>0</v>
      </c>
      <c r="K52" t="s">
        <v>311</v>
      </c>
      <c r="L52" t="s">
        <v>79</v>
      </c>
      <c r="M52" t="s">
        <v>79</v>
      </c>
      <c r="N52" t="s">
        <v>510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6</v>
      </c>
      <c r="Z52" s="1">
        <v>41249</v>
      </c>
      <c r="AA52">
        <v>38</v>
      </c>
      <c r="AB52">
        <v>382051212060</v>
      </c>
      <c r="AC52">
        <v>38</v>
      </c>
      <c r="AD52">
        <v>9451111</v>
      </c>
      <c r="AE52">
        <v>38205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1237</v>
      </c>
      <c r="E53" t="s">
        <v>1238</v>
      </c>
      <c r="F53" t="s">
        <v>79</v>
      </c>
      <c r="G53" t="s">
        <v>79</v>
      </c>
      <c r="H53">
        <v>21</v>
      </c>
      <c r="I53">
        <v>0</v>
      </c>
      <c r="J53">
        <v>0</v>
      </c>
      <c r="K53" t="s">
        <v>311</v>
      </c>
      <c r="L53" t="s">
        <v>79</v>
      </c>
      <c r="M53" t="s">
        <v>79</v>
      </c>
      <c r="N53" t="s">
        <v>510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6</v>
      </c>
      <c r="Z53" s="1">
        <v>41249</v>
      </c>
      <c r="AA53">
        <v>38</v>
      </c>
      <c r="AB53">
        <v>382051212060</v>
      </c>
      <c r="AC53">
        <v>38</v>
      </c>
      <c r="AD53">
        <v>9479371</v>
      </c>
      <c r="AE53">
        <v>38205</v>
      </c>
      <c r="AF53" t="b">
        <v>0</v>
      </c>
    </row>
    <row r="54" spans="1:32" x14ac:dyDescent="0.2">
      <c r="A54">
        <v>1</v>
      </c>
      <c r="B54">
        <v>53</v>
      </c>
      <c r="C54">
        <v>1</v>
      </c>
      <c r="D54" t="s">
        <v>1239</v>
      </c>
      <c r="E54" t="s">
        <v>1240</v>
      </c>
      <c r="F54" t="s">
        <v>79</v>
      </c>
      <c r="G54" t="s">
        <v>79</v>
      </c>
      <c r="H54">
        <v>21</v>
      </c>
      <c r="I54">
        <v>0</v>
      </c>
      <c r="J54">
        <v>0</v>
      </c>
      <c r="K54" t="s">
        <v>311</v>
      </c>
      <c r="L54" t="s">
        <v>79</v>
      </c>
      <c r="M54" t="s">
        <v>79</v>
      </c>
      <c r="N54" t="s">
        <v>510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5</v>
      </c>
      <c r="Z54" s="1">
        <v>41519</v>
      </c>
      <c r="AA54">
        <v>38</v>
      </c>
      <c r="AB54">
        <v>382051309020</v>
      </c>
      <c r="AC54">
        <v>38</v>
      </c>
      <c r="AD54">
        <v>9530202</v>
      </c>
      <c r="AE54">
        <v>38205</v>
      </c>
      <c r="AF54" t="b">
        <v>0</v>
      </c>
    </row>
    <row r="55" spans="1:32" x14ac:dyDescent="0.2">
      <c r="A55">
        <v>1</v>
      </c>
      <c r="B55">
        <v>54</v>
      </c>
      <c r="C55">
        <v>1</v>
      </c>
      <c r="D55" t="s">
        <v>1241</v>
      </c>
      <c r="E55" t="s">
        <v>1242</v>
      </c>
      <c r="F55" t="s">
        <v>79</v>
      </c>
      <c r="G55" t="s">
        <v>79</v>
      </c>
      <c r="H55">
        <v>21</v>
      </c>
      <c r="I55">
        <v>0</v>
      </c>
      <c r="J55">
        <v>0</v>
      </c>
      <c r="K55" t="s">
        <v>311</v>
      </c>
      <c r="L55" t="s">
        <v>79</v>
      </c>
      <c r="M55" t="s">
        <v>79</v>
      </c>
      <c r="N55" t="s">
        <v>510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5</v>
      </c>
      <c r="Z55" s="1">
        <v>41573</v>
      </c>
      <c r="AA55">
        <v>38</v>
      </c>
      <c r="AB55">
        <v>382051310260</v>
      </c>
      <c r="AC55">
        <v>38</v>
      </c>
      <c r="AD55">
        <v>9479381</v>
      </c>
      <c r="AE55">
        <v>38205</v>
      </c>
      <c r="AF55" t="b">
        <v>0</v>
      </c>
    </row>
    <row r="56" spans="1:32" x14ac:dyDescent="0.2">
      <c r="A56">
        <v>1</v>
      </c>
      <c r="B56">
        <v>55</v>
      </c>
      <c r="C56">
        <v>1</v>
      </c>
      <c r="D56" t="s">
        <v>1243</v>
      </c>
      <c r="E56" t="s">
        <v>1244</v>
      </c>
      <c r="F56" t="s">
        <v>79</v>
      </c>
      <c r="G56" t="s">
        <v>79</v>
      </c>
      <c r="H56">
        <v>21</v>
      </c>
      <c r="I56">
        <v>0</v>
      </c>
      <c r="J56">
        <v>0</v>
      </c>
      <c r="K56" t="s">
        <v>311</v>
      </c>
      <c r="L56" t="s">
        <v>79</v>
      </c>
      <c r="M56" t="s">
        <v>79</v>
      </c>
      <c r="N56" t="s">
        <v>510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41580</v>
      </c>
      <c r="AA56">
        <v>38</v>
      </c>
      <c r="AB56">
        <v>382051311020</v>
      </c>
      <c r="AC56">
        <v>38</v>
      </c>
      <c r="AD56">
        <v>9298043</v>
      </c>
      <c r="AE56">
        <v>38205</v>
      </c>
      <c r="AF56" t="b">
        <v>0</v>
      </c>
    </row>
    <row r="57" spans="1:32" x14ac:dyDescent="0.2">
      <c r="A57">
        <v>1</v>
      </c>
      <c r="B57">
        <v>56</v>
      </c>
      <c r="C57">
        <v>1</v>
      </c>
      <c r="D57" t="s">
        <v>1245</v>
      </c>
      <c r="E57" t="s">
        <v>1246</v>
      </c>
      <c r="F57" t="s">
        <v>79</v>
      </c>
      <c r="G57" t="s">
        <v>79</v>
      </c>
      <c r="H57">
        <v>21</v>
      </c>
      <c r="I57">
        <v>0</v>
      </c>
      <c r="J57">
        <v>0</v>
      </c>
      <c r="K57" t="s">
        <v>311</v>
      </c>
      <c r="L57" t="s">
        <v>79</v>
      </c>
      <c r="M57" t="s">
        <v>79</v>
      </c>
      <c r="N57" t="s">
        <v>510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41680</v>
      </c>
      <c r="AA57">
        <v>38</v>
      </c>
      <c r="AB57">
        <v>382051402100</v>
      </c>
      <c r="AC57">
        <v>38</v>
      </c>
      <c r="AD57">
        <v>9479379</v>
      </c>
      <c r="AE57">
        <v>38205</v>
      </c>
      <c r="AF57" t="b">
        <v>0</v>
      </c>
    </row>
    <row r="58" spans="1:32" x14ac:dyDescent="0.2">
      <c r="A58">
        <v>1</v>
      </c>
      <c r="B58">
        <v>57</v>
      </c>
      <c r="C58">
        <v>1</v>
      </c>
      <c r="D58" t="s">
        <v>1247</v>
      </c>
      <c r="E58" t="s">
        <v>1248</v>
      </c>
      <c r="F58" t="s">
        <v>79</v>
      </c>
      <c r="G58" t="s">
        <v>79</v>
      </c>
      <c r="H58">
        <v>21</v>
      </c>
      <c r="I58">
        <v>0</v>
      </c>
      <c r="J58">
        <v>0</v>
      </c>
      <c r="K58" t="s">
        <v>311</v>
      </c>
      <c r="L58" t="s">
        <v>79</v>
      </c>
      <c r="M58" t="s">
        <v>79</v>
      </c>
      <c r="N58" t="s">
        <v>510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5</v>
      </c>
      <c r="Z58" s="1">
        <v>41687</v>
      </c>
      <c r="AA58">
        <v>38</v>
      </c>
      <c r="AB58">
        <v>382051402170</v>
      </c>
      <c r="AC58">
        <v>38</v>
      </c>
      <c r="AD58">
        <v>9479382</v>
      </c>
      <c r="AE58">
        <v>38205</v>
      </c>
      <c r="AF58" t="b">
        <v>0</v>
      </c>
    </row>
    <row r="59" spans="1:32" x14ac:dyDescent="0.2">
      <c r="A59">
        <v>1</v>
      </c>
      <c r="B59">
        <v>58</v>
      </c>
      <c r="C59">
        <v>1</v>
      </c>
      <c r="D59" t="s">
        <v>1249</v>
      </c>
      <c r="E59" t="s">
        <v>1250</v>
      </c>
      <c r="F59" t="s">
        <v>79</v>
      </c>
      <c r="G59" t="s">
        <v>79</v>
      </c>
      <c r="H59">
        <v>21</v>
      </c>
      <c r="I59">
        <v>0</v>
      </c>
      <c r="J59">
        <v>0</v>
      </c>
      <c r="K59" t="s">
        <v>311</v>
      </c>
      <c r="L59" t="s">
        <v>79</v>
      </c>
      <c r="M59" t="s">
        <v>79</v>
      </c>
      <c r="N59" t="s">
        <v>510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4</v>
      </c>
      <c r="Z59" s="1">
        <v>41875</v>
      </c>
      <c r="AA59">
        <v>38</v>
      </c>
      <c r="AB59">
        <v>382051408240</v>
      </c>
      <c r="AC59">
        <v>38</v>
      </c>
      <c r="AD59">
        <v>9451097</v>
      </c>
      <c r="AE59">
        <v>38205</v>
      </c>
      <c r="AF59" t="b">
        <v>0</v>
      </c>
    </row>
    <row r="60" spans="1:32" x14ac:dyDescent="0.2">
      <c r="A60">
        <v>1</v>
      </c>
      <c r="B60">
        <v>59</v>
      </c>
      <c r="C60">
        <v>1</v>
      </c>
      <c r="D60" t="s">
        <v>1251</v>
      </c>
      <c r="E60" t="s">
        <v>1252</v>
      </c>
      <c r="F60" t="s">
        <v>79</v>
      </c>
      <c r="G60" t="s">
        <v>79</v>
      </c>
      <c r="H60">
        <v>21</v>
      </c>
      <c r="I60">
        <v>0</v>
      </c>
      <c r="J60">
        <v>0</v>
      </c>
      <c r="K60" t="s">
        <v>311</v>
      </c>
      <c r="L60" t="s">
        <v>79</v>
      </c>
      <c r="M60" t="s">
        <v>79</v>
      </c>
      <c r="N60" t="s">
        <v>510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4</v>
      </c>
      <c r="Z60" s="1">
        <v>41893</v>
      </c>
      <c r="AA60">
        <v>38</v>
      </c>
      <c r="AB60">
        <v>382051409110</v>
      </c>
      <c r="AC60">
        <v>38</v>
      </c>
      <c r="AD60">
        <v>9530196</v>
      </c>
      <c r="AE60">
        <v>38205</v>
      </c>
      <c r="AF60" t="b">
        <v>0</v>
      </c>
    </row>
    <row r="61" spans="1:32" x14ac:dyDescent="0.2">
      <c r="A61">
        <v>1</v>
      </c>
      <c r="B61">
        <v>60</v>
      </c>
      <c r="C61">
        <v>1</v>
      </c>
      <c r="D61" t="s">
        <v>1253</v>
      </c>
      <c r="E61" t="s">
        <v>1254</v>
      </c>
      <c r="F61" t="s">
        <v>79</v>
      </c>
      <c r="G61" t="s">
        <v>79</v>
      </c>
      <c r="H61">
        <v>21</v>
      </c>
      <c r="I61">
        <v>0</v>
      </c>
      <c r="J61">
        <v>0</v>
      </c>
      <c r="K61" t="s">
        <v>311</v>
      </c>
      <c r="L61" t="s">
        <v>79</v>
      </c>
      <c r="M61" t="s">
        <v>79</v>
      </c>
      <c r="N61" t="s">
        <v>510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4</v>
      </c>
      <c r="Z61" s="1">
        <v>41999</v>
      </c>
      <c r="AA61">
        <v>38</v>
      </c>
      <c r="AB61">
        <v>382051412260</v>
      </c>
      <c r="AC61">
        <v>38</v>
      </c>
      <c r="AD61">
        <v>9530200</v>
      </c>
      <c r="AE61">
        <v>38205</v>
      </c>
      <c r="AF61" t="b">
        <v>0</v>
      </c>
    </row>
    <row r="62" spans="1:32" x14ac:dyDescent="0.2">
      <c r="A62">
        <v>1</v>
      </c>
      <c r="B62">
        <v>61</v>
      </c>
      <c r="C62">
        <v>1</v>
      </c>
      <c r="D62" t="s">
        <v>1255</v>
      </c>
      <c r="E62" t="s">
        <v>1256</v>
      </c>
      <c r="F62" t="s">
        <v>79</v>
      </c>
      <c r="G62" t="s">
        <v>79</v>
      </c>
      <c r="H62">
        <v>21</v>
      </c>
      <c r="I62">
        <v>0</v>
      </c>
      <c r="J62">
        <v>0</v>
      </c>
      <c r="K62" t="s">
        <v>311</v>
      </c>
      <c r="L62" t="s">
        <v>79</v>
      </c>
      <c r="M62" t="s">
        <v>79</v>
      </c>
      <c r="N62" t="s">
        <v>510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4</v>
      </c>
      <c r="Z62" s="1">
        <v>42077</v>
      </c>
      <c r="AA62">
        <v>38</v>
      </c>
      <c r="AB62">
        <v>382051503140</v>
      </c>
      <c r="AC62">
        <v>38</v>
      </c>
      <c r="AD62">
        <v>9451105</v>
      </c>
      <c r="AE62">
        <v>38205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1257</v>
      </c>
      <c r="E63" t="s">
        <v>1258</v>
      </c>
      <c r="F63" t="s">
        <v>79</v>
      </c>
      <c r="G63" t="s">
        <v>79</v>
      </c>
      <c r="H63">
        <v>21</v>
      </c>
      <c r="I63">
        <v>0</v>
      </c>
      <c r="J63">
        <v>0</v>
      </c>
      <c r="K63" t="s">
        <v>311</v>
      </c>
      <c r="L63" t="s">
        <v>79</v>
      </c>
      <c r="M63" t="s">
        <v>79</v>
      </c>
      <c r="N63" t="s">
        <v>510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3</v>
      </c>
      <c r="Z63" s="1">
        <v>42248</v>
      </c>
      <c r="AA63">
        <v>38</v>
      </c>
      <c r="AB63">
        <v>382051509010</v>
      </c>
      <c r="AC63">
        <v>38</v>
      </c>
      <c r="AD63">
        <v>9479385</v>
      </c>
      <c r="AE63">
        <v>38205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1259</v>
      </c>
      <c r="E64" t="s">
        <v>1260</v>
      </c>
      <c r="F64" t="s">
        <v>79</v>
      </c>
      <c r="G64" t="s">
        <v>79</v>
      </c>
      <c r="H64">
        <v>21</v>
      </c>
      <c r="I64">
        <v>0</v>
      </c>
      <c r="J64">
        <v>0</v>
      </c>
      <c r="K64" t="s">
        <v>311</v>
      </c>
      <c r="L64" t="s">
        <v>79</v>
      </c>
      <c r="M64" t="s">
        <v>79</v>
      </c>
      <c r="N64" t="s">
        <v>510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3</v>
      </c>
      <c r="Z64" s="1">
        <v>42335</v>
      </c>
      <c r="AA64">
        <v>38</v>
      </c>
      <c r="AB64">
        <v>382051511270</v>
      </c>
      <c r="AC64">
        <v>38</v>
      </c>
      <c r="AD64">
        <v>9479387</v>
      </c>
      <c r="AE64">
        <v>38205</v>
      </c>
      <c r="AF64" t="b">
        <v>0</v>
      </c>
    </row>
    <row r="65" spans="1:32" x14ac:dyDescent="0.2">
      <c r="A65">
        <v>1</v>
      </c>
      <c r="B65">
        <v>64</v>
      </c>
      <c r="C65">
        <v>1</v>
      </c>
      <c r="D65" t="s">
        <v>1261</v>
      </c>
      <c r="E65" t="s">
        <v>1262</v>
      </c>
      <c r="F65" t="s">
        <v>79</v>
      </c>
      <c r="G65" t="s">
        <v>79</v>
      </c>
      <c r="H65">
        <v>21</v>
      </c>
      <c r="I65">
        <v>0</v>
      </c>
      <c r="J65">
        <v>0</v>
      </c>
      <c r="K65" t="s">
        <v>311</v>
      </c>
      <c r="L65" t="s">
        <v>79</v>
      </c>
      <c r="M65" t="s">
        <v>79</v>
      </c>
      <c r="N65" t="s">
        <v>510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1</v>
      </c>
      <c r="Y65">
        <v>3</v>
      </c>
      <c r="Z65" s="1">
        <v>42338</v>
      </c>
      <c r="AA65">
        <v>38</v>
      </c>
      <c r="AB65">
        <v>382051511300</v>
      </c>
      <c r="AC65">
        <v>38</v>
      </c>
      <c r="AD65">
        <v>9451100</v>
      </c>
      <c r="AE65">
        <v>38205</v>
      </c>
      <c r="AF65" t="b">
        <v>0</v>
      </c>
    </row>
    <row r="66" spans="1:32" x14ac:dyDescent="0.2">
      <c r="A66">
        <v>1</v>
      </c>
      <c r="B66">
        <v>65</v>
      </c>
      <c r="C66">
        <v>1</v>
      </c>
      <c r="D66" t="s">
        <v>1263</v>
      </c>
      <c r="E66" t="s">
        <v>1264</v>
      </c>
      <c r="F66" t="s">
        <v>79</v>
      </c>
      <c r="G66" t="s">
        <v>79</v>
      </c>
      <c r="H66">
        <v>21</v>
      </c>
      <c r="I66">
        <v>0</v>
      </c>
      <c r="J66">
        <v>0</v>
      </c>
      <c r="K66" t="s">
        <v>311</v>
      </c>
      <c r="L66" t="s">
        <v>79</v>
      </c>
      <c r="M66" t="s">
        <v>79</v>
      </c>
      <c r="N66" t="s">
        <v>510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1</v>
      </c>
      <c r="Y66">
        <v>2</v>
      </c>
      <c r="Z66" s="1">
        <v>42509</v>
      </c>
      <c r="AA66">
        <v>38</v>
      </c>
      <c r="AB66">
        <v>382051605190</v>
      </c>
      <c r="AC66">
        <v>38</v>
      </c>
      <c r="AD66">
        <v>9530204</v>
      </c>
      <c r="AE66">
        <v>38205</v>
      </c>
      <c r="AF66" t="b">
        <v>0</v>
      </c>
    </row>
    <row r="67" spans="1:32" x14ac:dyDescent="0.2">
      <c r="A67">
        <v>1</v>
      </c>
      <c r="B67">
        <v>66</v>
      </c>
      <c r="C67">
        <v>1</v>
      </c>
      <c r="D67" t="s">
        <v>1265</v>
      </c>
      <c r="E67" t="s">
        <v>1266</v>
      </c>
      <c r="F67" t="s">
        <v>79</v>
      </c>
      <c r="G67" t="s">
        <v>79</v>
      </c>
      <c r="H67">
        <v>21</v>
      </c>
      <c r="I67">
        <v>0</v>
      </c>
      <c r="J67">
        <v>0</v>
      </c>
      <c r="K67" t="s">
        <v>311</v>
      </c>
      <c r="L67" t="s">
        <v>79</v>
      </c>
      <c r="M67" t="s">
        <v>79</v>
      </c>
      <c r="N67" t="s">
        <v>510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1</v>
      </c>
      <c r="Y67">
        <v>2</v>
      </c>
      <c r="Z67" s="1">
        <v>42516</v>
      </c>
      <c r="AA67">
        <v>38</v>
      </c>
      <c r="AB67">
        <v>382051605260</v>
      </c>
      <c r="AC67">
        <v>38</v>
      </c>
      <c r="AD67">
        <v>9530198</v>
      </c>
      <c r="AE67">
        <v>38205</v>
      </c>
      <c r="AF67" t="b">
        <v>0</v>
      </c>
    </row>
    <row r="68" spans="1:32" x14ac:dyDescent="0.2">
      <c r="A68">
        <v>1</v>
      </c>
      <c r="B68">
        <v>67</v>
      </c>
      <c r="C68">
        <v>1</v>
      </c>
      <c r="D68" t="s">
        <v>1267</v>
      </c>
      <c r="E68" t="s">
        <v>1268</v>
      </c>
      <c r="F68" t="s">
        <v>79</v>
      </c>
      <c r="G68" t="s">
        <v>79</v>
      </c>
      <c r="H68">
        <v>21</v>
      </c>
      <c r="I68">
        <v>0</v>
      </c>
      <c r="J68">
        <v>0</v>
      </c>
      <c r="K68" t="s">
        <v>311</v>
      </c>
      <c r="L68" t="s">
        <v>79</v>
      </c>
      <c r="M68" t="s">
        <v>79</v>
      </c>
      <c r="N68" t="s">
        <v>510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1</v>
      </c>
      <c r="Y68">
        <v>2</v>
      </c>
      <c r="Z68" s="1">
        <v>42560</v>
      </c>
      <c r="AA68">
        <v>38</v>
      </c>
      <c r="AB68">
        <v>382051607090</v>
      </c>
      <c r="AC68">
        <v>38</v>
      </c>
      <c r="AD68">
        <v>9479393</v>
      </c>
      <c r="AE68">
        <v>38205</v>
      </c>
      <c r="AF68" t="b">
        <v>0</v>
      </c>
    </row>
    <row r="69" spans="1:32" x14ac:dyDescent="0.2">
      <c r="A69">
        <v>1</v>
      </c>
      <c r="B69">
        <v>68</v>
      </c>
      <c r="C69">
        <v>1</v>
      </c>
      <c r="D69" t="s">
        <v>1269</v>
      </c>
      <c r="E69" t="s">
        <v>1270</v>
      </c>
      <c r="F69" t="s">
        <v>79</v>
      </c>
      <c r="G69" t="s">
        <v>79</v>
      </c>
      <c r="H69">
        <v>21</v>
      </c>
      <c r="I69">
        <v>0</v>
      </c>
      <c r="J69">
        <v>0</v>
      </c>
      <c r="K69" t="s">
        <v>311</v>
      </c>
      <c r="L69" t="s">
        <v>79</v>
      </c>
      <c r="M69" t="s">
        <v>79</v>
      </c>
      <c r="N69" t="s">
        <v>510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2</v>
      </c>
      <c r="Z69" s="1">
        <v>42677</v>
      </c>
      <c r="AA69">
        <v>38</v>
      </c>
      <c r="AB69">
        <v>382051611030</v>
      </c>
      <c r="AC69">
        <v>38</v>
      </c>
      <c r="AD69">
        <v>9479391</v>
      </c>
      <c r="AE69">
        <v>38205</v>
      </c>
      <c r="AF69" t="b">
        <v>0</v>
      </c>
    </row>
    <row r="70" spans="1:32" x14ac:dyDescent="0.2">
      <c r="A70">
        <v>1</v>
      </c>
      <c r="B70">
        <v>69</v>
      </c>
      <c r="C70">
        <v>1</v>
      </c>
      <c r="D70" t="s">
        <v>1271</v>
      </c>
      <c r="E70" t="s">
        <v>1272</v>
      </c>
      <c r="F70" t="s">
        <v>79</v>
      </c>
      <c r="G70" t="s">
        <v>79</v>
      </c>
      <c r="H70">
        <v>21</v>
      </c>
      <c r="I70">
        <v>0</v>
      </c>
      <c r="J70">
        <v>0</v>
      </c>
      <c r="K70" t="s">
        <v>311</v>
      </c>
      <c r="L70" t="s">
        <v>79</v>
      </c>
      <c r="M70" t="s">
        <v>79</v>
      </c>
      <c r="N70" t="s">
        <v>510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1</v>
      </c>
      <c r="Y70">
        <v>2</v>
      </c>
      <c r="Z70" s="1">
        <v>42677</v>
      </c>
      <c r="AA70">
        <v>38</v>
      </c>
      <c r="AB70">
        <v>382051611030</v>
      </c>
      <c r="AC70">
        <v>38</v>
      </c>
      <c r="AD70">
        <v>9530195</v>
      </c>
      <c r="AE70">
        <v>38205</v>
      </c>
      <c r="AF70" t="b">
        <v>0</v>
      </c>
    </row>
    <row r="71" spans="1:32" x14ac:dyDescent="0.2">
      <c r="A71">
        <v>1</v>
      </c>
      <c r="B71">
        <v>70</v>
      </c>
      <c r="C71">
        <v>1</v>
      </c>
      <c r="D71" t="s">
        <v>1273</v>
      </c>
      <c r="E71" t="s">
        <v>1274</v>
      </c>
      <c r="F71" t="s">
        <v>79</v>
      </c>
      <c r="G71" t="s">
        <v>79</v>
      </c>
      <c r="H71">
        <v>21</v>
      </c>
      <c r="I71">
        <v>0</v>
      </c>
      <c r="J71">
        <v>0</v>
      </c>
      <c r="K71" t="s">
        <v>311</v>
      </c>
      <c r="L71" t="s">
        <v>79</v>
      </c>
      <c r="M71" t="s">
        <v>79</v>
      </c>
      <c r="N71" t="s">
        <v>510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1</v>
      </c>
      <c r="Y71">
        <v>2</v>
      </c>
      <c r="Z71" s="1">
        <v>42679</v>
      </c>
      <c r="AA71">
        <v>38</v>
      </c>
      <c r="AB71">
        <v>382051611050</v>
      </c>
      <c r="AC71">
        <v>38</v>
      </c>
      <c r="AD71">
        <v>9512906</v>
      </c>
      <c r="AE71">
        <v>38205</v>
      </c>
      <c r="AF71" t="b">
        <v>0</v>
      </c>
    </row>
    <row r="72" spans="1:32" x14ac:dyDescent="0.2">
      <c r="A72">
        <v>1</v>
      </c>
      <c r="B72">
        <v>71</v>
      </c>
      <c r="C72">
        <v>1</v>
      </c>
      <c r="D72" t="s">
        <v>1275</v>
      </c>
      <c r="E72" t="s">
        <v>1276</v>
      </c>
      <c r="F72" t="s">
        <v>79</v>
      </c>
      <c r="G72" t="s">
        <v>79</v>
      </c>
      <c r="H72">
        <v>21</v>
      </c>
      <c r="I72">
        <v>0</v>
      </c>
      <c r="J72">
        <v>0</v>
      </c>
      <c r="K72" t="s">
        <v>311</v>
      </c>
      <c r="L72" t="s">
        <v>79</v>
      </c>
      <c r="M72" t="s">
        <v>79</v>
      </c>
      <c r="N72" t="s">
        <v>510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1</v>
      </c>
      <c r="Y72">
        <v>2</v>
      </c>
      <c r="Z72" s="1">
        <v>42703</v>
      </c>
      <c r="AA72">
        <v>38</v>
      </c>
      <c r="AB72">
        <v>382051611290</v>
      </c>
      <c r="AC72">
        <v>38</v>
      </c>
      <c r="AD72">
        <v>9512907</v>
      </c>
      <c r="AE72">
        <v>38205</v>
      </c>
      <c r="AF72" t="b">
        <v>0</v>
      </c>
    </row>
    <row r="73" spans="1:32" x14ac:dyDescent="0.2">
      <c r="A73">
        <v>1</v>
      </c>
      <c r="B73">
        <v>72</v>
      </c>
      <c r="C73">
        <v>1</v>
      </c>
      <c r="D73" t="s">
        <v>1277</v>
      </c>
      <c r="E73" t="s">
        <v>1278</v>
      </c>
      <c r="F73" t="s">
        <v>79</v>
      </c>
      <c r="G73" t="s">
        <v>79</v>
      </c>
      <c r="H73">
        <v>21</v>
      </c>
      <c r="I73">
        <v>0</v>
      </c>
      <c r="J73">
        <v>0</v>
      </c>
      <c r="K73" t="s">
        <v>311</v>
      </c>
      <c r="L73" t="s">
        <v>79</v>
      </c>
      <c r="M73" t="s">
        <v>79</v>
      </c>
      <c r="N73" t="s">
        <v>510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1</v>
      </c>
      <c r="Z73" s="1">
        <v>43155</v>
      </c>
      <c r="AA73">
        <v>38</v>
      </c>
      <c r="AB73">
        <v>382051802240</v>
      </c>
      <c r="AC73">
        <v>38</v>
      </c>
      <c r="AD73">
        <v>9512908</v>
      </c>
      <c r="AE73">
        <v>38205</v>
      </c>
      <c r="AF73" t="b">
        <v>0</v>
      </c>
    </row>
    <row r="74" spans="1:32" x14ac:dyDescent="0.2">
      <c r="A74">
        <v>1</v>
      </c>
      <c r="B74">
        <v>73</v>
      </c>
      <c r="C74">
        <v>1</v>
      </c>
      <c r="D74" t="s">
        <v>1279</v>
      </c>
      <c r="E74" t="s">
        <v>1280</v>
      </c>
      <c r="F74" t="s">
        <v>79</v>
      </c>
      <c r="G74" t="s">
        <v>79</v>
      </c>
      <c r="H74">
        <v>21</v>
      </c>
      <c r="I74">
        <v>0</v>
      </c>
      <c r="J74">
        <v>0</v>
      </c>
      <c r="K74" t="s">
        <v>311</v>
      </c>
      <c r="L74" t="s">
        <v>79</v>
      </c>
      <c r="M74" t="s">
        <v>79</v>
      </c>
      <c r="N74" t="s">
        <v>510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1</v>
      </c>
      <c r="Z74" s="1">
        <v>43176</v>
      </c>
      <c r="AA74">
        <v>38</v>
      </c>
      <c r="AB74">
        <v>382051803170</v>
      </c>
      <c r="AC74">
        <v>38</v>
      </c>
      <c r="AD74">
        <v>9530197</v>
      </c>
      <c r="AE74">
        <v>38205</v>
      </c>
      <c r="AF74" t="b">
        <v>0</v>
      </c>
    </row>
    <row r="75" spans="1:32" x14ac:dyDescent="0.2">
      <c r="A75">
        <v>1</v>
      </c>
      <c r="B75">
        <v>74</v>
      </c>
      <c r="C75">
        <v>1</v>
      </c>
      <c r="D75" t="s">
        <v>1281</v>
      </c>
      <c r="E75" t="s">
        <v>1282</v>
      </c>
      <c r="F75" t="s">
        <v>79</v>
      </c>
      <c r="G75" t="s">
        <v>79</v>
      </c>
      <c r="H75">
        <v>21</v>
      </c>
      <c r="I75">
        <v>0</v>
      </c>
      <c r="J75">
        <v>0</v>
      </c>
      <c r="K75" t="s">
        <v>311</v>
      </c>
      <c r="L75" t="s">
        <v>79</v>
      </c>
      <c r="M75" t="s">
        <v>79</v>
      </c>
      <c r="N75" t="s">
        <v>510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0</v>
      </c>
      <c r="Y75">
        <v>0</v>
      </c>
      <c r="Z75" s="1">
        <v>43284</v>
      </c>
      <c r="AA75">
        <v>38</v>
      </c>
      <c r="AB75">
        <v>382051807030</v>
      </c>
      <c r="AC75">
        <v>38</v>
      </c>
      <c r="AD75">
        <v>9530201</v>
      </c>
      <c r="AE75">
        <v>38205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919</v>
      </c>
      <c r="E76" t="s">
        <v>920</v>
      </c>
      <c r="F76" t="s">
        <v>79</v>
      </c>
      <c r="G76" t="s">
        <v>79</v>
      </c>
      <c r="H76">
        <v>21</v>
      </c>
      <c r="I76">
        <v>0</v>
      </c>
      <c r="J76">
        <v>0</v>
      </c>
      <c r="K76" t="s">
        <v>311</v>
      </c>
      <c r="L76" t="s">
        <v>79</v>
      </c>
      <c r="M76" t="s">
        <v>79</v>
      </c>
      <c r="N76" t="s">
        <v>510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3</v>
      </c>
      <c r="Y76">
        <v>3</v>
      </c>
      <c r="Z76" s="1">
        <v>38839</v>
      </c>
      <c r="AA76">
        <v>38</v>
      </c>
      <c r="AB76">
        <v>382050605025</v>
      </c>
      <c r="AC76">
        <v>38</v>
      </c>
      <c r="AD76">
        <v>6022252</v>
      </c>
      <c r="AE76">
        <v>38205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921</v>
      </c>
      <c r="E77" t="s">
        <v>922</v>
      </c>
      <c r="F77" t="s">
        <v>79</v>
      </c>
      <c r="G77" t="s">
        <v>79</v>
      </c>
      <c r="H77">
        <v>21</v>
      </c>
      <c r="I77">
        <v>0</v>
      </c>
      <c r="J77">
        <v>0</v>
      </c>
      <c r="K77" t="s">
        <v>311</v>
      </c>
      <c r="L77" t="s">
        <v>79</v>
      </c>
      <c r="M77" t="s">
        <v>79</v>
      </c>
      <c r="N77" t="s">
        <v>510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3</v>
      </c>
      <c r="Y77">
        <v>1</v>
      </c>
      <c r="Z77" s="1">
        <v>39596</v>
      </c>
      <c r="AA77">
        <v>38</v>
      </c>
      <c r="AB77">
        <v>382050805285</v>
      </c>
      <c r="AC77">
        <v>38</v>
      </c>
      <c r="AD77">
        <v>8729357</v>
      </c>
      <c r="AE77">
        <v>38205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923</v>
      </c>
      <c r="E78" t="s">
        <v>924</v>
      </c>
      <c r="F78" t="s">
        <v>79</v>
      </c>
      <c r="G78" t="s">
        <v>79</v>
      </c>
      <c r="H78">
        <v>21</v>
      </c>
      <c r="I78">
        <v>0</v>
      </c>
      <c r="J78">
        <v>0</v>
      </c>
      <c r="K78" t="s">
        <v>311</v>
      </c>
      <c r="L78" t="s">
        <v>79</v>
      </c>
      <c r="M78" t="s">
        <v>79</v>
      </c>
      <c r="N78" t="s">
        <v>510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3</v>
      </c>
      <c r="Y78">
        <v>1</v>
      </c>
      <c r="Z78" s="1">
        <v>39607</v>
      </c>
      <c r="AA78">
        <v>38</v>
      </c>
      <c r="AB78">
        <v>382050806085</v>
      </c>
      <c r="AC78">
        <v>38</v>
      </c>
      <c r="AD78">
        <v>7375934</v>
      </c>
      <c r="AE78">
        <v>38205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624</v>
      </c>
      <c r="E79" t="s">
        <v>625</v>
      </c>
      <c r="F79" t="s">
        <v>79</v>
      </c>
      <c r="G79" t="s">
        <v>79</v>
      </c>
      <c r="H79">
        <v>21</v>
      </c>
      <c r="I79">
        <v>0</v>
      </c>
      <c r="J79">
        <v>0</v>
      </c>
      <c r="K79" t="s">
        <v>311</v>
      </c>
      <c r="L79" t="s">
        <v>79</v>
      </c>
      <c r="M79" t="s">
        <v>79</v>
      </c>
      <c r="N79" t="s">
        <v>510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3</v>
      </c>
      <c r="Y79">
        <v>1</v>
      </c>
      <c r="Z79" s="1">
        <v>39665</v>
      </c>
      <c r="AA79">
        <v>38</v>
      </c>
      <c r="AB79">
        <v>382050808055</v>
      </c>
      <c r="AC79">
        <v>38</v>
      </c>
      <c r="AD79">
        <v>7941344</v>
      </c>
      <c r="AE79">
        <v>38205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925</v>
      </c>
      <c r="E80" t="s">
        <v>926</v>
      </c>
      <c r="F80" t="s">
        <v>79</v>
      </c>
      <c r="G80" t="s">
        <v>79</v>
      </c>
      <c r="H80">
        <v>21</v>
      </c>
      <c r="I80">
        <v>0</v>
      </c>
      <c r="J80">
        <v>0</v>
      </c>
      <c r="K80" t="s">
        <v>311</v>
      </c>
      <c r="L80" t="s">
        <v>79</v>
      </c>
      <c r="M80" t="s">
        <v>79</v>
      </c>
      <c r="N80" t="s">
        <v>510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3</v>
      </c>
      <c r="Y80">
        <v>1</v>
      </c>
      <c r="Z80" s="1">
        <v>39803</v>
      </c>
      <c r="AA80">
        <v>38</v>
      </c>
      <c r="AB80">
        <v>382050812215</v>
      </c>
      <c r="AC80">
        <v>38</v>
      </c>
      <c r="AD80">
        <v>7375922</v>
      </c>
      <c r="AE80">
        <v>38205</v>
      </c>
      <c r="AF80" t="b">
        <v>0</v>
      </c>
    </row>
    <row r="81" spans="1:32" x14ac:dyDescent="0.2">
      <c r="A81">
        <v>1</v>
      </c>
      <c r="B81">
        <v>80</v>
      </c>
      <c r="C81">
        <v>2</v>
      </c>
      <c r="D81" t="s">
        <v>626</v>
      </c>
      <c r="E81" t="s">
        <v>627</v>
      </c>
      <c r="F81" t="s">
        <v>79</v>
      </c>
      <c r="G81" t="s">
        <v>79</v>
      </c>
      <c r="H81">
        <v>21</v>
      </c>
      <c r="I81">
        <v>0</v>
      </c>
      <c r="J81">
        <v>0</v>
      </c>
      <c r="K81" t="s">
        <v>311</v>
      </c>
      <c r="L81" t="s">
        <v>79</v>
      </c>
      <c r="M81" t="s">
        <v>79</v>
      </c>
      <c r="N81" t="s">
        <v>510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2</v>
      </c>
      <c r="Y81">
        <v>3</v>
      </c>
      <c r="Z81" s="1">
        <v>40031</v>
      </c>
      <c r="AA81">
        <v>38</v>
      </c>
      <c r="AB81">
        <v>382050908065</v>
      </c>
      <c r="AC81">
        <v>38</v>
      </c>
      <c r="AD81">
        <v>7834675</v>
      </c>
      <c r="AE81">
        <v>38205</v>
      </c>
      <c r="AF81" t="b">
        <v>0</v>
      </c>
    </row>
    <row r="82" spans="1:32" x14ac:dyDescent="0.2">
      <c r="A82">
        <v>1</v>
      </c>
      <c r="B82">
        <v>81</v>
      </c>
      <c r="C82">
        <v>2</v>
      </c>
      <c r="D82" t="s">
        <v>336</v>
      </c>
      <c r="E82" t="s">
        <v>337</v>
      </c>
      <c r="F82" t="s">
        <v>79</v>
      </c>
      <c r="G82" t="s">
        <v>79</v>
      </c>
      <c r="H82">
        <v>21</v>
      </c>
      <c r="I82">
        <v>0</v>
      </c>
      <c r="J82">
        <v>0</v>
      </c>
      <c r="K82" t="s">
        <v>311</v>
      </c>
      <c r="L82" t="s">
        <v>79</v>
      </c>
      <c r="M82" t="s">
        <v>79</v>
      </c>
      <c r="N82" t="s">
        <v>510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2</v>
      </c>
      <c r="Y82">
        <v>2</v>
      </c>
      <c r="Z82" s="1">
        <v>40422</v>
      </c>
      <c r="AA82">
        <v>38</v>
      </c>
      <c r="AB82">
        <v>382051009015</v>
      </c>
      <c r="AC82">
        <v>38</v>
      </c>
      <c r="AD82">
        <v>7834687</v>
      </c>
      <c r="AE82">
        <v>38205</v>
      </c>
      <c r="AF82" t="b">
        <v>0</v>
      </c>
    </row>
    <row r="83" spans="1:32" x14ac:dyDescent="0.2">
      <c r="A83">
        <v>1</v>
      </c>
      <c r="B83">
        <v>82</v>
      </c>
      <c r="C83">
        <v>2</v>
      </c>
      <c r="D83" t="s">
        <v>927</v>
      </c>
      <c r="E83" t="s">
        <v>928</v>
      </c>
      <c r="F83" t="s">
        <v>79</v>
      </c>
      <c r="G83" t="s">
        <v>79</v>
      </c>
      <c r="H83">
        <v>21</v>
      </c>
      <c r="I83">
        <v>0</v>
      </c>
      <c r="J83">
        <v>0</v>
      </c>
      <c r="K83" t="s">
        <v>311</v>
      </c>
      <c r="L83" t="s">
        <v>79</v>
      </c>
      <c r="M83" t="s">
        <v>79</v>
      </c>
      <c r="N83" t="s">
        <v>510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2</v>
      </c>
      <c r="Y83">
        <v>2</v>
      </c>
      <c r="Z83" s="1">
        <v>40453</v>
      </c>
      <c r="AA83">
        <v>38</v>
      </c>
      <c r="AB83">
        <v>382051010025</v>
      </c>
      <c r="AC83">
        <v>38</v>
      </c>
      <c r="AD83">
        <v>8359179</v>
      </c>
      <c r="AE83">
        <v>38205</v>
      </c>
      <c r="AF83" t="b">
        <v>0</v>
      </c>
    </row>
    <row r="84" spans="1:32" x14ac:dyDescent="0.2">
      <c r="A84">
        <v>1</v>
      </c>
      <c r="B84">
        <v>83</v>
      </c>
      <c r="C84">
        <v>2</v>
      </c>
      <c r="D84" t="s">
        <v>628</v>
      </c>
      <c r="E84" t="s">
        <v>629</v>
      </c>
      <c r="F84" t="s">
        <v>79</v>
      </c>
      <c r="G84" t="s">
        <v>79</v>
      </c>
      <c r="H84">
        <v>21</v>
      </c>
      <c r="I84">
        <v>0</v>
      </c>
      <c r="J84">
        <v>0</v>
      </c>
      <c r="K84" t="s">
        <v>311</v>
      </c>
      <c r="L84" t="s">
        <v>79</v>
      </c>
      <c r="M84" t="s">
        <v>79</v>
      </c>
      <c r="N84" t="s">
        <v>510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2</v>
      </c>
      <c r="Y84">
        <v>2</v>
      </c>
      <c r="Z84" s="1">
        <v>40559</v>
      </c>
      <c r="AA84">
        <v>38</v>
      </c>
      <c r="AB84">
        <v>382051101165</v>
      </c>
      <c r="AC84">
        <v>38</v>
      </c>
      <c r="AD84">
        <v>6885285</v>
      </c>
      <c r="AE84">
        <v>38205</v>
      </c>
      <c r="AF84" t="b">
        <v>0</v>
      </c>
    </row>
    <row r="85" spans="1:32" x14ac:dyDescent="0.2">
      <c r="A85">
        <v>1</v>
      </c>
      <c r="B85">
        <v>84</v>
      </c>
      <c r="C85">
        <v>2</v>
      </c>
      <c r="D85" t="s">
        <v>515</v>
      </c>
      <c r="E85" t="s">
        <v>516</v>
      </c>
      <c r="F85" t="s">
        <v>79</v>
      </c>
      <c r="G85" t="s">
        <v>79</v>
      </c>
      <c r="H85">
        <v>21</v>
      </c>
      <c r="I85">
        <v>0</v>
      </c>
      <c r="J85">
        <v>0</v>
      </c>
      <c r="K85" t="s">
        <v>311</v>
      </c>
      <c r="L85" t="s">
        <v>79</v>
      </c>
      <c r="M85" t="s">
        <v>79</v>
      </c>
      <c r="N85" t="s">
        <v>510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2</v>
      </c>
      <c r="Y85">
        <v>2</v>
      </c>
      <c r="Z85" s="1">
        <v>40584</v>
      </c>
      <c r="AA85">
        <v>38</v>
      </c>
      <c r="AB85">
        <v>382051102105</v>
      </c>
      <c r="AC85">
        <v>38</v>
      </c>
      <c r="AD85">
        <v>9298067</v>
      </c>
      <c r="AE85">
        <v>38205</v>
      </c>
      <c r="AF85" t="b">
        <v>0</v>
      </c>
    </row>
    <row r="86" spans="1:32" x14ac:dyDescent="0.2">
      <c r="A86">
        <v>1</v>
      </c>
      <c r="B86">
        <v>85</v>
      </c>
      <c r="C86">
        <v>2</v>
      </c>
      <c r="D86" t="s">
        <v>1283</v>
      </c>
      <c r="E86" t="s">
        <v>1284</v>
      </c>
      <c r="F86" t="s">
        <v>79</v>
      </c>
      <c r="G86" t="s">
        <v>79</v>
      </c>
      <c r="H86">
        <v>21</v>
      </c>
      <c r="I86">
        <v>0</v>
      </c>
      <c r="J86">
        <v>0</v>
      </c>
      <c r="K86" t="s">
        <v>311</v>
      </c>
      <c r="L86" t="s">
        <v>79</v>
      </c>
      <c r="M86" t="s">
        <v>79</v>
      </c>
      <c r="N86" t="s">
        <v>510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2</v>
      </c>
      <c r="Y86">
        <v>1</v>
      </c>
      <c r="Z86" s="1">
        <v>40638</v>
      </c>
      <c r="AA86">
        <v>38</v>
      </c>
      <c r="AB86">
        <v>382051104055</v>
      </c>
      <c r="AC86">
        <v>38</v>
      </c>
      <c r="AD86">
        <v>9451108</v>
      </c>
      <c r="AE86">
        <v>38205</v>
      </c>
      <c r="AF86" t="b">
        <v>0</v>
      </c>
    </row>
    <row r="87" spans="1:32" x14ac:dyDescent="0.2">
      <c r="A87">
        <v>1</v>
      </c>
      <c r="B87">
        <v>86</v>
      </c>
      <c r="C87">
        <v>2</v>
      </c>
      <c r="D87" t="s">
        <v>1285</v>
      </c>
      <c r="E87" t="s">
        <v>1286</v>
      </c>
      <c r="F87" t="s">
        <v>79</v>
      </c>
      <c r="G87" t="s">
        <v>79</v>
      </c>
      <c r="H87">
        <v>21</v>
      </c>
      <c r="I87">
        <v>0</v>
      </c>
      <c r="J87">
        <v>0</v>
      </c>
      <c r="K87" t="s">
        <v>311</v>
      </c>
      <c r="L87" t="s">
        <v>79</v>
      </c>
      <c r="M87" t="s">
        <v>79</v>
      </c>
      <c r="N87" t="s">
        <v>510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6</v>
      </c>
      <c r="Z87" s="1">
        <v>41011</v>
      </c>
      <c r="AA87">
        <v>38</v>
      </c>
      <c r="AB87">
        <v>382051204125</v>
      </c>
      <c r="AC87">
        <v>38</v>
      </c>
      <c r="AD87">
        <v>9479397</v>
      </c>
      <c r="AE87">
        <v>38205</v>
      </c>
      <c r="AF87" t="b">
        <v>0</v>
      </c>
    </row>
    <row r="88" spans="1:32" x14ac:dyDescent="0.2">
      <c r="A88">
        <v>1</v>
      </c>
      <c r="B88">
        <v>87</v>
      </c>
      <c r="C88">
        <v>2</v>
      </c>
      <c r="D88" t="s">
        <v>1287</v>
      </c>
      <c r="E88" t="s">
        <v>1288</v>
      </c>
      <c r="F88" t="s">
        <v>79</v>
      </c>
      <c r="G88" t="s">
        <v>79</v>
      </c>
      <c r="H88">
        <v>21</v>
      </c>
      <c r="I88">
        <v>0</v>
      </c>
      <c r="J88">
        <v>0</v>
      </c>
      <c r="K88" t="s">
        <v>311</v>
      </c>
      <c r="L88" t="s">
        <v>79</v>
      </c>
      <c r="M88" t="s">
        <v>79</v>
      </c>
      <c r="N88" t="s">
        <v>510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6</v>
      </c>
      <c r="Z88" s="1">
        <v>41117</v>
      </c>
      <c r="AA88">
        <v>38</v>
      </c>
      <c r="AB88">
        <v>382051207275</v>
      </c>
      <c r="AC88">
        <v>38</v>
      </c>
      <c r="AD88">
        <v>9479395</v>
      </c>
      <c r="AE88">
        <v>38205</v>
      </c>
      <c r="AF88" t="b">
        <v>0</v>
      </c>
    </row>
    <row r="89" spans="1:32" x14ac:dyDescent="0.2">
      <c r="A89">
        <v>1</v>
      </c>
      <c r="B89">
        <v>88</v>
      </c>
      <c r="C89">
        <v>2</v>
      </c>
      <c r="D89" t="s">
        <v>1289</v>
      </c>
      <c r="E89" t="s">
        <v>1290</v>
      </c>
      <c r="F89" t="s">
        <v>79</v>
      </c>
      <c r="G89" t="s">
        <v>79</v>
      </c>
      <c r="H89">
        <v>21</v>
      </c>
      <c r="I89">
        <v>0</v>
      </c>
      <c r="J89">
        <v>0</v>
      </c>
      <c r="K89" t="s">
        <v>311</v>
      </c>
      <c r="L89" t="s">
        <v>79</v>
      </c>
      <c r="M89" t="s">
        <v>79</v>
      </c>
      <c r="N89" t="s">
        <v>510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41123</v>
      </c>
      <c r="AA89">
        <v>38</v>
      </c>
      <c r="AB89">
        <v>382051208025</v>
      </c>
      <c r="AC89">
        <v>38</v>
      </c>
      <c r="AD89">
        <v>9479396</v>
      </c>
      <c r="AE89">
        <v>38205</v>
      </c>
      <c r="AF89" t="b">
        <v>0</v>
      </c>
    </row>
    <row r="90" spans="1:32" x14ac:dyDescent="0.2">
      <c r="A90">
        <v>1</v>
      </c>
      <c r="B90">
        <v>89</v>
      </c>
      <c r="C90">
        <v>2</v>
      </c>
      <c r="D90" t="s">
        <v>1291</v>
      </c>
      <c r="E90" t="s">
        <v>1292</v>
      </c>
      <c r="F90" t="s">
        <v>79</v>
      </c>
      <c r="G90" t="s">
        <v>79</v>
      </c>
      <c r="H90">
        <v>21</v>
      </c>
      <c r="I90">
        <v>0</v>
      </c>
      <c r="J90">
        <v>0</v>
      </c>
      <c r="K90" t="s">
        <v>311</v>
      </c>
      <c r="L90" t="s">
        <v>79</v>
      </c>
      <c r="M90" t="s">
        <v>79</v>
      </c>
      <c r="N90" t="s">
        <v>510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6</v>
      </c>
      <c r="Z90" s="1">
        <v>41143</v>
      </c>
      <c r="AA90">
        <v>38</v>
      </c>
      <c r="AB90">
        <v>382051208225</v>
      </c>
      <c r="AC90">
        <v>38</v>
      </c>
      <c r="AD90">
        <v>8729408</v>
      </c>
      <c r="AE90">
        <v>38205</v>
      </c>
      <c r="AF90" t="b">
        <v>0</v>
      </c>
    </row>
    <row r="91" spans="1:32" x14ac:dyDescent="0.2">
      <c r="A91">
        <v>1</v>
      </c>
      <c r="B91">
        <v>90</v>
      </c>
      <c r="C91">
        <v>2</v>
      </c>
      <c r="D91" t="s">
        <v>929</v>
      </c>
      <c r="E91" t="s">
        <v>930</v>
      </c>
      <c r="F91" t="s">
        <v>79</v>
      </c>
      <c r="G91" t="s">
        <v>79</v>
      </c>
      <c r="H91">
        <v>21</v>
      </c>
      <c r="I91">
        <v>0</v>
      </c>
      <c r="J91">
        <v>0</v>
      </c>
      <c r="K91" t="s">
        <v>311</v>
      </c>
      <c r="L91" t="s">
        <v>79</v>
      </c>
      <c r="M91" t="s">
        <v>79</v>
      </c>
      <c r="N91" t="s">
        <v>510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6</v>
      </c>
      <c r="Z91" s="1">
        <v>41148</v>
      </c>
      <c r="AA91">
        <v>38</v>
      </c>
      <c r="AB91">
        <v>382051208275</v>
      </c>
      <c r="AC91">
        <v>38</v>
      </c>
      <c r="AD91">
        <v>9115809</v>
      </c>
      <c r="AE91">
        <v>38205</v>
      </c>
      <c r="AF91" t="b">
        <v>0</v>
      </c>
    </row>
    <row r="92" spans="1:32" x14ac:dyDescent="0.2">
      <c r="A92">
        <v>1</v>
      </c>
      <c r="B92">
        <v>91</v>
      </c>
      <c r="C92">
        <v>2</v>
      </c>
      <c r="D92" t="s">
        <v>630</v>
      </c>
      <c r="E92" t="s">
        <v>631</v>
      </c>
      <c r="F92" t="s">
        <v>79</v>
      </c>
      <c r="G92" t="s">
        <v>79</v>
      </c>
      <c r="H92">
        <v>21</v>
      </c>
      <c r="I92">
        <v>0</v>
      </c>
      <c r="J92">
        <v>0</v>
      </c>
      <c r="K92" t="s">
        <v>311</v>
      </c>
      <c r="L92" t="s">
        <v>79</v>
      </c>
      <c r="M92" t="s">
        <v>79</v>
      </c>
      <c r="N92" t="s">
        <v>510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6</v>
      </c>
      <c r="Z92" s="1">
        <v>41327</v>
      </c>
      <c r="AA92">
        <v>38</v>
      </c>
      <c r="AB92">
        <v>382051302225</v>
      </c>
      <c r="AC92">
        <v>38</v>
      </c>
      <c r="AD92">
        <v>9104600</v>
      </c>
      <c r="AE92">
        <v>38205</v>
      </c>
      <c r="AF92" t="b">
        <v>0</v>
      </c>
    </row>
    <row r="93" spans="1:32" x14ac:dyDescent="0.2">
      <c r="A93">
        <v>1</v>
      </c>
      <c r="B93">
        <v>92</v>
      </c>
      <c r="C93">
        <v>2</v>
      </c>
      <c r="D93" t="s">
        <v>517</v>
      </c>
      <c r="E93" t="s">
        <v>518</v>
      </c>
      <c r="F93" t="s">
        <v>79</v>
      </c>
      <c r="G93" t="s">
        <v>79</v>
      </c>
      <c r="H93">
        <v>21</v>
      </c>
      <c r="I93">
        <v>0</v>
      </c>
      <c r="J93">
        <v>0</v>
      </c>
      <c r="K93" t="s">
        <v>311</v>
      </c>
      <c r="L93" t="s">
        <v>79</v>
      </c>
      <c r="M93" t="s">
        <v>79</v>
      </c>
      <c r="N93" t="s">
        <v>510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5</v>
      </c>
      <c r="Z93" s="1">
        <v>41428</v>
      </c>
      <c r="AA93">
        <v>38</v>
      </c>
      <c r="AB93">
        <v>382051306035</v>
      </c>
      <c r="AC93">
        <v>38</v>
      </c>
      <c r="AD93">
        <v>9104256</v>
      </c>
      <c r="AE93">
        <v>38205</v>
      </c>
      <c r="AF93" t="b">
        <v>0</v>
      </c>
    </row>
    <row r="94" spans="1:32" x14ac:dyDescent="0.2">
      <c r="A94">
        <v>1</v>
      </c>
      <c r="B94">
        <v>93</v>
      </c>
      <c r="C94">
        <v>2</v>
      </c>
      <c r="D94" t="s">
        <v>1293</v>
      </c>
      <c r="E94" t="s">
        <v>1294</v>
      </c>
      <c r="F94" t="s">
        <v>79</v>
      </c>
      <c r="G94" t="s">
        <v>79</v>
      </c>
      <c r="H94">
        <v>21</v>
      </c>
      <c r="I94">
        <v>0</v>
      </c>
      <c r="J94">
        <v>0</v>
      </c>
      <c r="K94" t="s">
        <v>311</v>
      </c>
      <c r="L94" t="s">
        <v>79</v>
      </c>
      <c r="M94" t="s">
        <v>79</v>
      </c>
      <c r="N94" t="s">
        <v>510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5</v>
      </c>
      <c r="Z94" s="1">
        <v>41659</v>
      </c>
      <c r="AA94">
        <v>38</v>
      </c>
      <c r="AB94">
        <v>382051401205</v>
      </c>
      <c r="AC94">
        <v>38</v>
      </c>
      <c r="AD94">
        <v>9298106</v>
      </c>
      <c r="AE94">
        <v>38205</v>
      </c>
      <c r="AF94" t="b">
        <v>0</v>
      </c>
    </row>
    <row r="95" spans="1:32" x14ac:dyDescent="0.2">
      <c r="A95">
        <v>1</v>
      </c>
      <c r="B95">
        <v>94</v>
      </c>
      <c r="C95">
        <v>2</v>
      </c>
      <c r="D95" t="s">
        <v>1295</v>
      </c>
      <c r="E95" t="s">
        <v>1296</v>
      </c>
      <c r="F95" t="s">
        <v>79</v>
      </c>
      <c r="G95" t="s">
        <v>79</v>
      </c>
      <c r="H95">
        <v>21</v>
      </c>
      <c r="I95">
        <v>0</v>
      </c>
      <c r="J95">
        <v>0</v>
      </c>
      <c r="K95" t="s">
        <v>311</v>
      </c>
      <c r="L95" t="s">
        <v>79</v>
      </c>
      <c r="M95" t="s">
        <v>79</v>
      </c>
      <c r="N95" t="s">
        <v>510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5</v>
      </c>
      <c r="Z95" s="1">
        <v>41661</v>
      </c>
      <c r="AA95">
        <v>38</v>
      </c>
      <c r="AB95">
        <v>382051401225</v>
      </c>
      <c r="AC95">
        <v>38</v>
      </c>
      <c r="AD95">
        <v>9479400</v>
      </c>
      <c r="AE95">
        <v>38205</v>
      </c>
      <c r="AF95" t="b">
        <v>0</v>
      </c>
    </row>
    <row r="96" spans="1:32" x14ac:dyDescent="0.2">
      <c r="A96">
        <v>1</v>
      </c>
      <c r="B96">
        <v>95</v>
      </c>
      <c r="C96">
        <v>2</v>
      </c>
      <c r="D96" t="s">
        <v>1297</v>
      </c>
      <c r="E96" t="s">
        <v>1298</v>
      </c>
      <c r="F96" t="s">
        <v>79</v>
      </c>
      <c r="G96" t="s">
        <v>79</v>
      </c>
      <c r="H96">
        <v>21</v>
      </c>
      <c r="I96">
        <v>0</v>
      </c>
      <c r="J96">
        <v>0</v>
      </c>
      <c r="K96" t="s">
        <v>311</v>
      </c>
      <c r="L96" t="s">
        <v>79</v>
      </c>
      <c r="M96" t="s">
        <v>79</v>
      </c>
      <c r="N96" t="s">
        <v>510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5</v>
      </c>
      <c r="Z96" s="1">
        <v>41684</v>
      </c>
      <c r="AA96">
        <v>38</v>
      </c>
      <c r="AB96">
        <v>382051402145</v>
      </c>
      <c r="AC96">
        <v>38</v>
      </c>
      <c r="AD96">
        <v>9512909</v>
      </c>
      <c r="AE96">
        <v>38205</v>
      </c>
      <c r="AF96" t="b">
        <v>0</v>
      </c>
    </row>
    <row r="97" spans="1:32" x14ac:dyDescent="0.2">
      <c r="A97">
        <v>1</v>
      </c>
      <c r="B97">
        <v>96</v>
      </c>
      <c r="C97">
        <v>2</v>
      </c>
      <c r="D97" t="s">
        <v>632</v>
      </c>
      <c r="E97" t="s">
        <v>633</v>
      </c>
      <c r="F97" t="s">
        <v>79</v>
      </c>
      <c r="G97" t="s">
        <v>79</v>
      </c>
      <c r="H97">
        <v>21</v>
      </c>
      <c r="I97">
        <v>0</v>
      </c>
      <c r="J97">
        <v>0</v>
      </c>
      <c r="K97" t="s">
        <v>311</v>
      </c>
      <c r="L97" t="s">
        <v>79</v>
      </c>
      <c r="M97" t="s">
        <v>79</v>
      </c>
      <c r="N97" t="s">
        <v>510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4</v>
      </c>
      <c r="Z97" s="1">
        <v>41812</v>
      </c>
      <c r="AA97">
        <v>38</v>
      </c>
      <c r="AB97">
        <v>382051406225</v>
      </c>
      <c r="AC97">
        <v>38</v>
      </c>
      <c r="AD97">
        <v>9298118</v>
      </c>
      <c r="AE97">
        <v>38205</v>
      </c>
      <c r="AF97" t="b">
        <v>0</v>
      </c>
    </row>
    <row r="98" spans="1:32" x14ac:dyDescent="0.2">
      <c r="A98">
        <v>1</v>
      </c>
      <c r="B98">
        <v>97</v>
      </c>
      <c r="C98">
        <v>2</v>
      </c>
      <c r="D98" t="s">
        <v>1299</v>
      </c>
      <c r="E98" t="s">
        <v>1300</v>
      </c>
      <c r="F98" t="s">
        <v>79</v>
      </c>
      <c r="G98" t="s">
        <v>79</v>
      </c>
      <c r="H98">
        <v>21</v>
      </c>
      <c r="I98">
        <v>0</v>
      </c>
      <c r="J98">
        <v>0</v>
      </c>
      <c r="K98" t="s">
        <v>311</v>
      </c>
      <c r="L98" t="s">
        <v>79</v>
      </c>
      <c r="M98" t="s">
        <v>79</v>
      </c>
      <c r="N98" t="s">
        <v>510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4</v>
      </c>
      <c r="Z98" s="1">
        <v>41834</v>
      </c>
      <c r="AA98">
        <v>38</v>
      </c>
      <c r="AB98">
        <v>382051407145</v>
      </c>
      <c r="AC98">
        <v>38</v>
      </c>
      <c r="AD98">
        <v>9497511</v>
      </c>
      <c r="AE98">
        <v>38205</v>
      </c>
      <c r="AF98" t="b">
        <v>0</v>
      </c>
    </row>
    <row r="99" spans="1:32" x14ac:dyDescent="0.2">
      <c r="A99">
        <v>1</v>
      </c>
      <c r="B99">
        <v>98</v>
      </c>
      <c r="C99">
        <v>2</v>
      </c>
      <c r="D99" t="s">
        <v>1301</v>
      </c>
      <c r="E99" t="s">
        <v>1302</v>
      </c>
      <c r="F99" t="s">
        <v>79</v>
      </c>
      <c r="G99" t="s">
        <v>79</v>
      </c>
      <c r="H99">
        <v>21</v>
      </c>
      <c r="I99">
        <v>0</v>
      </c>
      <c r="J99">
        <v>0</v>
      </c>
      <c r="K99" t="s">
        <v>311</v>
      </c>
      <c r="L99" t="s">
        <v>79</v>
      </c>
      <c r="M99" t="s">
        <v>79</v>
      </c>
      <c r="N99" t="s">
        <v>510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3</v>
      </c>
      <c r="Z99" s="1">
        <v>42104</v>
      </c>
      <c r="AA99">
        <v>38</v>
      </c>
      <c r="AB99">
        <v>382051504105</v>
      </c>
      <c r="AC99">
        <v>38</v>
      </c>
      <c r="AD99">
        <v>9530208</v>
      </c>
      <c r="AE99">
        <v>38205</v>
      </c>
      <c r="AF99" t="b">
        <v>0</v>
      </c>
    </row>
    <row r="100" spans="1:32" x14ac:dyDescent="0.2">
      <c r="A100">
        <v>1</v>
      </c>
      <c r="B100">
        <v>99</v>
      </c>
      <c r="C100">
        <v>2</v>
      </c>
      <c r="D100" t="s">
        <v>1303</v>
      </c>
      <c r="E100" t="s">
        <v>1304</v>
      </c>
      <c r="F100" t="s">
        <v>79</v>
      </c>
      <c r="G100" t="s">
        <v>79</v>
      </c>
      <c r="H100">
        <v>21</v>
      </c>
      <c r="I100">
        <v>0</v>
      </c>
      <c r="J100">
        <v>0</v>
      </c>
      <c r="K100" t="s">
        <v>311</v>
      </c>
      <c r="L100" t="s">
        <v>79</v>
      </c>
      <c r="M100" t="s">
        <v>79</v>
      </c>
      <c r="N100" t="s">
        <v>510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3</v>
      </c>
      <c r="Z100" s="1">
        <v>42149</v>
      </c>
      <c r="AA100">
        <v>38</v>
      </c>
      <c r="AB100">
        <v>382051505255</v>
      </c>
      <c r="AC100">
        <v>38</v>
      </c>
      <c r="AD100">
        <v>9497513</v>
      </c>
      <c r="AE100">
        <v>38205</v>
      </c>
      <c r="AF100" t="b">
        <v>0</v>
      </c>
    </row>
    <row r="101" spans="1:32" x14ac:dyDescent="0.2">
      <c r="A101">
        <v>1</v>
      </c>
      <c r="B101">
        <v>100</v>
      </c>
      <c r="C101">
        <v>2</v>
      </c>
      <c r="D101" t="s">
        <v>1305</v>
      </c>
      <c r="E101" t="s">
        <v>1306</v>
      </c>
      <c r="F101" t="s">
        <v>79</v>
      </c>
      <c r="G101" t="s">
        <v>79</v>
      </c>
      <c r="H101">
        <v>21</v>
      </c>
      <c r="I101">
        <v>0</v>
      </c>
      <c r="J101">
        <v>0</v>
      </c>
      <c r="K101" t="s">
        <v>311</v>
      </c>
      <c r="L101" t="s">
        <v>79</v>
      </c>
      <c r="M101" t="s">
        <v>79</v>
      </c>
      <c r="N101" t="s">
        <v>510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3</v>
      </c>
      <c r="Z101" s="1">
        <v>42167</v>
      </c>
      <c r="AA101">
        <v>38</v>
      </c>
      <c r="AB101">
        <v>382051506125</v>
      </c>
      <c r="AC101">
        <v>38</v>
      </c>
      <c r="AD101">
        <v>9479403</v>
      </c>
      <c r="AE101">
        <v>38205</v>
      </c>
      <c r="AF101" t="b">
        <v>0</v>
      </c>
    </row>
    <row r="102" spans="1:32" x14ac:dyDescent="0.2">
      <c r="A102">
        <v>1</v>
      </c>
      <c r="B102">
        <v>101</v>
      </c>
      <c r="C102">
        <v>2</v>
      </c>
      <c r="D102" t="s">
        <v>1307</v>
      </c>
      <c r="E102" t="s">
        <v>1308</v>
      </c>
      <c r="F102" t="s">
        <v>79</v>
      </c>
      <c r="G102" t="s">
        <v>79</v>
      </c>
      <c r="H102">
        <v>21</v>
      </c>
      <c r="I102">
        <v>0</v>
      </c>
      <c r="J102">
        <v>0</v>
      </c>
      <c r="K102" t="s">
        <v>311</v>
      </c>
      <c r="L102" t="s">
        <v>79</v>
      </c>
      <c r="M102" t="s">
        <v>79</v>
      </c>
      <c r="N102" t="s">
        <v>510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3</v>
      </c>
      <c r="Z102" s="1">
        <v>42234</v>
      </c>
      <c r="AA102">
        <v>38</v>
      </c>
      <c r="AB102">
        <v>382051508185</v>
      </c>
      <c r="AC102">
        <v>38</v>
      </c>
      <c r="AD102">
        <v>9479407</v>
      </c>
      <c r="AE102">
        <v>38205</v>
      </c>
      <c r="AF102" t="b">
        <v>0</v>
      </c>
    </row>
    <row r="103" spans="1:32" x14ac:dyDescent="0.2">
      <c r="A103">
        <v>1</v>
      </c>
      <c r="B103">
        <v>102</v>
      </c>
      <c r="C103">
        <v>2</v>
      </c>
      <c r="D103" t="s">
        <v>1309</v>
      </c>
      <c r="E103" t="s">
        <v>1310</v>
      </c>
      <c r="F103" t="s">
        <v>79</v>
      </c>
      <c r="G103" t="s">
        <v>79</v>
      </c>
      <c r="H103">
        <v>21</v>
      </c>
      <c r="I103">
        <v>0</v>
      </c>
      <c r="J103">
        <v>0</v>
      </c>
      <c r="K103" t="s">
        <v>311</v>
      </c>
      <c r="L103" t="s">
        <v>79</v>
      </c>
      <c r="M103" t="s">
        <v>79</v>
      </c>
      <c r="N103" t="s">
        <v>510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3</v>
      </c>
      <c r="Z103" s="1">
        <v>42327</v>
      </c>
      <c r="AA103">
        <v>38</v>
      </c>
      <c r="AB103">
        <v>382051511195</v>
      </c>
      <c r="AC103">
        <v>38</v>
      </c>
      <c r="AD103">
        <v>9479405</v>
      </c>
      <c r="AE103">
        <v>38205</v>
      </c>
      <c r="AF103" t="b">
        <v>0</v>
      </c>
    </row>
    <row r="104" spans="1:32" x14ac:dyDescent="0.2">
      <c r="A104">
        <v>1</v>
      </c>
      <c r="B104">
        <v>103</v>
      </c>
      <c r="C104">
        <v>2</v>
      </c>
      <c r="D104" t="s">
        <v>1311</v>
      </c>
      <c r="E104" t="s">
        <v>1312</v>
      </c>
      <c r="F104" t="s">
        <v>79</v>
      </c>
      <c r="G104" t="s">
        <v>79</v>
      </c>
      <c r="H104">
        <v>21</v>
      </c>
      <c r="I104">
        <v>0</v>
      </c>
      <c r="J104">
        <v>0</v>
      </c>
      <c r="K104" t="s">
        <v>311</v>
      </c>
      <c r="L104" t="s">
        <v>79</v>
      </c>
      <c r="M104" t="s">
        <v>79</v>
      </c>
      <c r="N104" t="s">
        <v>510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2</v>
      </c>
      <c r="Z104" s="1">
        <v>42613</v>
      </c>
      <c r="AA104">
        <v>38</v>
      </c>
      <c r="AB104">
        <v>382051608315</v>
      </c>
      <c r="AC104">
        <v>38</v>
      </c>
      <c r="AD104">
        <v>9512913</v>
      </c>
      <c r="AE104">
        <v>38205</v>
      </c>
      <c r="AF104" t="b">
        <v>0</v>
      </c>
    </row>
    <row r="105" spans="1:32" x14ac:dyDescent="0.2">
      <c r="A105">
        <v>1</v>
      </c>
      <c r="B105">
        <v>104</v>
      </c>
      <c r="C105">
        <v>2</v>
      </c>
      <c r="D105" t="s">
        <v>1313</v>
      </c>
      <c r="E105" t="s">
        <v>1314</v>
      </c>
      <c r="F105" t="s">
        <v>79</v>
      </c>
      <c r="G105" t="s">
        <v>79</v>
      </c>
      <c r="H105">
        <v>21</v>
      </c>
      <c r="I105">
        <v>0</v>
      </c>
      <c r="J105">
        <v>0</v>
      </c>
      <c r="K105" t="s">
        <v>311</v>
      </c>
      <c r="L105" t="s">
        <v>79</v>
      </c>
      <c r="M105" t="s">
        <v>79</v>
      </c>
      <c r="N105" t="s">
        <v>510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2</v>
      </c>
      <c r="Z105" s="1">
        <v>42679</v>
      </c>
      <c r="AA105">
        <v>38</v>
      </c>
      <c r="AB105">
        <v>382051611055</v>
      </c>
      <c r="AC105">
        <v>38</v>
      </c>
      <c r="AD105">
        <v>9512911</v>
      </c>
      <c r="AE105">
        <v>38205</v>
      </c>
      <c r="AF105" t="b">
        <v>0</v>
      </c>
    </row>
    <row r="106" spans="1:32" x14ac:dyDescent="0.2">
      <c r="A106">
        <v>1</v>
      </c>
      <c r="B106">
        <v>105</v>
      </c>
      <c r="C106">
        <v>2</v>
      </c>
      <c r="D106" t="s">
        <v>1315</v>
      </c>
      <c r="E106" t="s">
        <v>1316</v>
      </c>
      <c r="F106" t="s">
        <v>79</v>
      </c>
      <c r="G106" t="s">
        <v>79</v>
      </c>
      <c r="H106">
        <v>21</v>
      </c>
      <c r="I106">
        <v>0</v>
      </c>
      <c r="J106">
        <v>0</v>
      </c>
      <c r="K106" t="s">
        <v>311</v>
      </c>
      <c r="L106" t="s">
        <v>79</v>
      </c>
      <c r="M106" t="s">
        <v>79</v>
      </c>
      <c r="N106" t="s">
        <v>510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2</v>
      </c>
      <c r="Z106" s="1">
        <v>42734</v>
      </c>
      <c r="AA106">
        <v>38</v>
      </c>
      <c r="AB106">
        <v>382051612305</v>
      </c>
      <c r="AC106">
        <v>38</v>
      </c>
      <c r="AD106">
        <v>9512912</v>
      </c>
      <c r="AE106">
        <v>38205</v>
      </c>
      <c r="AF106" t="b">
        <v>0</v>
      </c>
    </row>
    <row r="107" spans="1:32" x14ac:dyDescent="0.2">
      <c r="A107">
        <v>1</v>
      </c>
      <c r="B107">
        <v>106</v>
      </c>
      <c r="C107">
        <v>2</v>
      </c>
      <c r="D107" t="s">
        <v>1317</v>
      </c>
      <c r="E107" t="s">
        <v>1318</v>
      </c>
      <c r="F107" t="s">
        <v>79</v>
      </c>
      <c r="G107" t="s">
        <v>79</v>
      </c>
      <c r="H107">
        <v>21</v>
      </c>
      <c r="I107">
        <v>0</v>
      </c>
      <c r="J107">
        <v>0</v>
      </c>
      <c r="K107" t="s">
        <v>311</v>
      </c>
      <c r="L107" t="s">
        <v>79</v>
      </c>
      <c r="M107" t="s">
        <v>79</v>
      </c>
      <c r="N107" t="s">
        <v>510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1</v>
      </c>
      <c r="Z107" s="1">
        <v>42856</v>
      </c>
      <c r="AA107">
        <v>38</v>
      </c>
      <c r="AB107">
        <v>382051705015</v>
      </c>
      <c r="AC107">
        <v>38</v>
      </c>
      <c r="AD107">
        <v>9530203</v>
      </c>
      <c r="AE107">
        <v>38205</v>
      </c>
      <c r="AF107" t="b">
        <v>0</v>
      </c>
    </row>
    <row r="108" spans="1:32" x14ac:dyDescent="0.2">
      <c r="A108">
        <v>1</v>
      </c>
      <c r="B108">
        <v>107</v>
      </c>
      <c r="C108">
        <v>2</v>
      </c>
      <c r="D108" t="s">
        <v>1319</v>
      </c>
      <c r="E108" t="s">
        <v>1320</v>
      </c>
      <c r="F108" t="s">
        <v>79</v>
      </c>
      <c r="G108" t="s">
        <v>79</v>
      </c>
      <c r="H108">
        <v>21</v>
      </c>
      <c r="I108">
        <v>0</v>
      </c>
      <c r="J108">
        <v>0</v>
      </c>
      <c r="K108" t="s">
        <v>311</v>
      </c>
      <c r="L108" t="s">
        <v>79</v>
      </c>
      <c r="M108" t="s">
        <v>79</v>
      </c>
      <c r="N108" t="s">
        <v>510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1</v>
      </c>
      <c r="Y108">
        <v>1</v>
      </c>
      <c r="Z108" s="1">
        <v>43153</v>
      </c>
      <c r="AA108">
        <v>38</v>
      </c>
      <c r="AB108">
        <v>382051802225</v>
      </c>
      <c r="AC108">
        <v>38</v>
      </c>
      <c r="AD108">
        <v>9530194</v>
      </c>
      <c r="AE108">
        <v>38205</v>
      </c>
      <c r="AF108" t="b">
        <v>0</v>
      </c>
    </row>
    <row r="109" spans="1:32" x14ac:dyDescent="0.2">
      <c r="A109">
        <v>1</v>
      </c>
      <c r="B109">
        <v>108</v>
      </c>
      <c r="C109">
        <v>2</v>
      </c>
      <c r="D109" t="s">
        <v>1321</v>
      </c>
      <c r="E109" t="s">
        <v>1322</v>
      </c>
      <c r="F109" t="s">
        <v>79</v>
      </c>
      <c r="G109" t="s">
        <v>79</v>
      </c>
      <c r="H109">
        <v>21</v>
      </c>
      <c r="I109">
        <v>0</v>
      </c>
      <c r="J109">
        <v>0</v>
      </c>
      <c r="K109" t="s">
        <v>311</v>
      </c>
      <c r="L109" t="s">
        <v>79</v>
      </c>
      <c r="M109" t="s">
        <v>79</v>
      </c>
      <c r="N109" t="s">
        <v>510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0</v>
      </c>
      <c r="Y109">
        <v>0</v>
      </c>
      <c r="Z109" s="1">
        <v>43391</v>
      </c>
      <c r="AA109">
        <v>38</v>
      </c>
      <c r="AB109">
        <v>382051810185</v>
      </c>
      <c r="AC109">
        <v>38</v>
      </c>
      <c r="AD109">
        <v>9530193</v>
      </c>
      <c r="AE109">
        <v>38205</v>
      </c>
      <c r="AF109" t="b">
        <v>0</v>
      </c>
    </row>
    <row r="110" spans="1:32" x14ac:dyDescent="0.2">
      <c r="A110">
        <v>1</v>
      </c>
      <c r="B110">
        <v>109</v>
      </c>
      <c r="C110">
        <v>2</v>
      </c>
      <c r="D110" t="s">
        <v>1323</v>
      </c>
      <c r="E110" t="s">
        <v>1324</v>
      </c>
      <c r="F110" t="s">
        <v>79</v>
      </c>
      <c r="G110" t="s">
        <v>79</v>
      </c>
      <c r="H110">
        <v>21</v>
      </c>
      <c r="I110">
        <v>0</v>
      </c>
      <c r="J110">
        <v>0</v>
      </c>
      <c r="K110" t="s">
        <v>311</v>
      </c>
      <c r="L110" t="s">
        <v>79</v>
      </c>
      <c r="M110" t="s">
        <v>79</v>
      </c>
      <c r="N110" t="s">
        <v>510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0</v>
      </c>
      <c r="Y110">
        <v>0</v>
      </c>
      <c r="Z110" s="1">
        <v>43439</v>
      </c>
      <c r="AA110">
        <v>38</v>
      </c>
      <c r="AB110">
        <v>382051812055</v>
      </c>
      <c r="AC110">
        <v>38</v>
      </c>
      <c r="AD110">
        <v>9530199</v>
      </c>
      <c r="AE110">
        <v>38205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519</v>
      </c>
      <c r="E111" t="s">
        <v>520</v>
      </c>
      <c r="F111" t="s">
        <v>79</v>
      </c>
      <c r="G111" t="s">
        <v>79</v>
      </c>
      <c r="H111">
        <v>28</v>
      </c>
      <c r="I111">
        <v>0</v>
      </c>
      <c r="J111">
        <v>0</v>
      </c>
      <c r="K111" t="s">
        <v>312</v>
      </c>
      <c r="L111" t="s">
        <v>79</v>
      </c>
      <c r="M111" t="s">
        <v>79</v>
      </c>
      <c r="N111" t="s">
        <v>313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4</v>
      </c>
      <c r="Y111">
        <v>2</v>
      </c>
      <c r="Z111" s="1">
        <v>38102</v>
      </c>
      <c r="AA111">
        <v>38</v>
      </c>
      <c r="AB111">
        <v>382080404250</v>
      </c>
      <c r="AC111">
        <v>38</v>
      </c>
      <c r="AD111">
        <v>5161194</v>
      </c>
      <c r="AE111">
        <v>38208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905</v>
      </c>
      <c r="E112" t="s">
        <v>906</v>
      </c>
      <c r="F112" t="s">
        <v>79</v>
      </c>
      <c r="G112" t="s">
        <v>79</v>
      </c>
      <c r="H112">
        <v>28</v>
      </c>
      <c r="I112">
        <v>0</v>
      </c>
      <c r="J112">
        <v>0</v>
      </c>
      <c r="K112" t="s">
        <v>312</v>
      </c>
      <c r="L112" t="s">
        <v>79</v>
      </c>
      <c r="M112" t="s">
        <v>79</v>
      </c>
      <c r="N112" t="s">
        <v>313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4</v>
      </c>
      <c r="Y112">
        <v>1</v>
      </c>
      <c r="Z112" s="1">
        <v>38471</v>
      </c>
      <c r="AA112">
        <v>38</v>
      </c>
      <c r="AB112">
        <v>382080504290</v>
      </c>
      <c r="AC112">
        <v>38</v>
      </c>
      <c r="AD112">
        <v>6480810</v>
      </c>
      <c r="AE112">
        <v>38208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1325</v>
      </c>
      <c r="E113" t="s">
        <v>1326</v>
      </c>
      <c r="F113" t="s">
        <v>79</v>
      </c>
      <c r="G113" t="s">
        <v>79</v>
      </c>
      <c r="H113">
        <v>28</v>
      </c>
      <c r="I113">
        <v>0</v>
      </c>
      <c r="J113">
        <v>0</v>
      </c>
      <c r="K113" t="s">
        <v>312</v>
      </c>
      <c r="L113" t="s">
        <v>79</v>
      </c>
      <c r="M113" t="s">
        <v>79</v>
      </c>
      <c r="N113" t="s">
        <v>313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4</v>
      </c>
      <c r="Y113">
        <v>1</v>
      </c>
      <c r="Z113" s="1">
        <v>38677</v>
      </c>
      <c r="AA113">
        <v>38</v>
      </c>
      <c r="AB113">
        <v>382080511210</v>
      </c>
      <c r="AC113">
        <v>38</v>
      </c>
      <c r="AD113">
        <v>9502851</v>
      </c>
      <c r="AE113">
        <v>38208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1327</v>
      </c>
      <c r="E114" t="s">
        <v>1328</v>
      </c>
      <c r="F114" t="s">
        <v>79</v>
      </c>
      <c r="G114" t="s">
        <v>79</v>
      </c>
      <c r="H114">
        <v>28</v>
      </c>
      <c r="I114">
        <v>0</v>
      </c>
      <c r="J114">
        <v>0</v>
      </c>
      <c r="K114" t="s">
        <v>312</v>
      </c>
      <c r="L114" t="s">
        <v>79</v>
      </c>
      <c r="M114" t="s">
        <v>79</v>
      </c>
      <c r="N114" t="s">
        <v>313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3</v>
      </c>
      <c r="Y114">
        <v>2</v>
      </c>
      <c r="Z114" s="1">
        <v>39182</v>
      </c>
      <c r="AA114">
        <v>38</v>
      </c>
      <c r="AB114">
        <v>382080704100</v>
      </c>
      <c r="AC114">
        <v>38</v>
      </c>
      <c r="AD114">
        <v>9477038</v>
      </c>
      <c r="AE114">
        <v>38208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521</v>
      </c>
      <c r="E115" t="s">
        <v>522</v>
      </c>
      <c r="F115" t="s">
        <v>79</v>
      </c>
      <c r="G115" t="s">
        <v>79</v>
      </c>
      <c r="H115">
        <v>28</v>
      </c>
      <c r="I115">
        <v>0</v>
      </c>
      <c r="J115">
        <v>0</v>
      </c>
      <c r="K115" t="s">
        <v>312</v>
      </c>
      <c r="L115" t="s">
        <v>79</v>
      </c>
      <c r="M115" t="s">
        <v>79</v>
      </c>
      <c r="N115" t="s">
        <v>313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3</v>
      </c>
      <c r="Y115">
        <v>2</v>
      </c>
      <c r="Z115" s="1">
        <v>39233</v>
      </c>
      <c r="AA115">
        <v>38</v>
      </c>
      <c r="AB115">
        <v>382080705310</v>
      </c>
      <c r="AC115">
        <v>38</v>
      </c>
      <c r="AD115">
        <v>8243869</v>
      </c>
      <c r="AE115">
        <v>38208</v>
      </c>
      <c r="AF115" t="b">
        <v>0</v>
      </c>
    </row>
    <row r="116" spans="1:32" x14ac:dyDescent="0.2">
      <c r="A116">
        <v>1</v>
      </c>
      <c r="B116">
        <v>115</v>
      </c>
      <c r="C116">
        <v>1</v>
      </c>
      <c r="D116" t="s">
        <v>340</v>
      </c>
      <c r="E116" t="s">
        <v>341</v>
      </c>
      <c r="F116" t="s">
        <v>79</v>
      </c>
      <c r="G116" t="s">
        <v>79</v>
      </c>
      <c r="H116">
        <v>28</v>
      </c>
      <c r="I116">
        <v>0</v>
      </c>
      <c r="J116">
        <v>0</v>
      </c>
      <c r="K116" t="s">
        <v>312</v>
      </c>
      <c r="L116" t="s">
        <v>79</v>
      </c>
      <c r="M116" t="s">
        <v>79</v>
      </c>
      <c r="N116" t="s">
        <v>313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3</v>
      </c>
      <c r="Y116">
        <v>2</v>
      </c>
      <c r="Z116" s="1">
        <v>39271</v>
      </c>
      <c r="AA116">
        <v>38</v>
      </c>
      <c r="AB116">
        <v>382080707080</v>
      </c>
      <c r="AC116">
        <v>38</v>
      </c>
      <c r="AD116">
        <v>8984364</v>
      </c>
      <c r="AE116">
        <v>38208</v>
      </c>
      <c r="AF116" t="b">
        <v>0</v>
      </c>
    </row>
    <row r="117" spans="1:32" x14ac:dyDescent="0.2">
      <c r="A117">
        <v>1</v>
      </c>
      <c r="B117">
        <v>116</v>
      </c>
      <c r="C117">
        <v>1</v>
      </c>
      <c r="D117" t="s">
        <v>1329</v>
      </c>
      <c r="E117" t="s">
        <v>1330</v>
      </c>
      <c r="F117" t="s">
        <v>79</v>
      </c>
      <c r="G117" t="s">
        <v>79</v>
      </c>
      <c r="H117">
        <v>28</v>
      </c>
      <c r="I117">
        <v>0</v>
      </c>
      <c r="J117">
        <v>0</v>
      </c>
      <c r="K117" t="s">
        <v>312</v>
      </c>
      <c r="L117" t="s">
        <v>79</v>
      </c>
      <c r="M117" t="s">
        <v>79</v>
      </c>
      <c r="N117" t="s">
        <v>313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3</v>
      </c>
      <c r="Y117">
        <v>2</v>
      </c>
      <c r="Z117" s="1">
        <v>39321</v>
      </c>
      <c r="AA117">
        <v>38</v>
      </c>
      <c r="AB117">
        <v>382080708270</v>
      </c>
      <c r="AC117">
        <v>38</v>
      </c>
      <c r="AD117">
        <v>9477041</v>
      </c>
      <c r="AE117">
        <v>38208</v>
      </c>
      <c r="AF117" t="b">
        <v>0</v>
      </c>
    </row>
    <row r="118" spans="1:32" x14ac:dyDescent="0.2">
      <c r="A118">
        <v>1</v>
      </c>
      <c r="B118">
        <v>117</v>
      </c>
      <c r="C118">
        <v>1</v>
      </c>
      <c r="D118" t="s">
        <v>1331</v>
      </c>
      <c r="E118" t="s">
        <v>1332</v>
      </c>
      <c r="F118" t="s">
        <v>79</v>
      </c>
      <c r="G118" t="s">
        <v>79</v>
      </c>
      <c r="H118">
        <v>28</v>
      </c>
      <c r="I118">
        <v>0</v>
      </c>
      <c r="J118">
        <v>0</v>
      </c>
      <c r="K118" t="s">
        <v>312</v>
      </c>
      <c r="L118" t="s">
        <v>79</v>
      </c>
      <c r="M118" t="s">
        <v>79</v>
      </c>
      <c r="N118" t="s">
        <v>313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3</v>
      </c>
      <c r="Y118">
        <v>2</v>
      </c>
      <c r="Z118" s="1">
        <v>39466</v>
      </c>
      <c r="AA118">
        <v>38</v>
      </c>
      <c r="AB118">
        <v>382080801190</v>
      </c>
      <c r="AC118">
        <v>38</v>
      </c>
      <c r="AD118">
        <v>9339526</v>
      </c>
      <c r="AE118">
        <v>38208</v>
      </c>
      <c r="AF118" t="b">
        <v>0</v>
      </c>
    </row>
    <row r="119" spans="1:32" x14ac:dyDescent="0.2">
      <c r="A119">
        <v>1</v>
      </c>
      <c r="B119">
        <v>118</v>
      </c>
      <c r="C119">
        <v>1</v>
      </c>
      <c r="D119" t="s">
        <v>342</v>
      </c>
      <c r="E119" t="s">
        <v>343</v>
      </c>
      <c r="F119" t="s">
        <v>79</v>
      </c>
      <c r="G119" t="s">
        <v>79</v>
      </c>
      <c r="H119">
        <v>28</v>
      </c>
      <c r="I119">
        <v>0</v>
      </c>
      <c r="J119">
        <v>0</v>
      </c>
      <c r="K119" t="s">
        <v>312</v>
      </c>
      <c r="L119" t="s">
        <v>79</v>
      </c>
      <c r="M119" t="s">
        <v>79</v>
      </c>
      <c r="N119" t="s">
        <v>313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2</v>
      </c>
      <c r="Y119">
        <v>3</v>
      </c>
      <c r="Z119" s="1">
        <v>39933</v>
      </c>
      <c r="AA119">
        <v>38</v>
      </c>
      <c r="AB119">
        <v>382080904300</v>
      </c>
      <c r="AC119">
        <v>38</v>
      </c>
      <c r="AD119">
        <v>8890464</v>
      </c>
      <c r="AE119">
        <v>38208</v>
      </c>
      <c r="AF119" t="b">
        <v>0</v>
      </c>
    </row>
    <row r="120" spans="1:32" x14ac:dyDescent="0.2">
      <c r="A120">
        <v>1</v>
      </c>
      <c r="B120">
        <v>119</v>
      </c>
      <c r="C120">
        <v>1</v>
      </c>
      <c r="D120" t="s">
        <v>1333</v>
      </c>
      <c r="E120" t="s">
        <v>1334</v>
      </c>
      <c r="F120" t="s">
        <v>79</v>
      </c>
      <c r="G120" t="s">
        <v>79</v>
      </c>
      <c r="H120">
        <v>28</v>
      </c>
      <c r="I120">
        <v>0</v>
      </c>
      <c r="J120">
        <v>0</v>
      </c>
      <c r="K120" t="s">
        <v>312</v>
      </c>
      <c r="L120" t="s">
        <v>79</v>
      </c>
      <c r="M120" t="s">
        <v>79</v>
      </c>
      <c r="N120" t="s">
        <v>313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2</v>
      </c>
      <c r="Y120">
        <v>2</v>
      </c>
      <c r="Z120" s="1">
        <v>40391</v>
      </c>
      <c r="AA120">
        <v>38</v>
      </c>
      <c r="AB120">
        <v>382081008010</v>
      </c>
      <c r="AC120">
        <v>38</v>
      </c>
      <c r="AD120">
        <v>7934565</v>
      </c>
      <c r="AE120">
        <v>38208</v>
      </c>
      <c r="AF120" t="b">
        <v>0</v>
      </c>
    </row>
    <row r="121" spans="1:32" x14ac:dyDescent="0.2">
      <c r="A121">
        <v>1</v>
      </c>
      <c r="B121">
        <v>120</v>
      </c>
      <c r="C121">
        <v>1</v>
      </c>
      <c r="D121" t="s">
        <v>1335</v>
      </c>
      <c r="E121" t="s">
        <v>1336</v>
      </c>
      <c r="F121" t="s">
        <v>79</v>
      </c>
      <c r="G121" t="s">
        <v>79</v>
      </c>
      <c r="H121">
        <v>28</v>
      </c>
      <c r="I121">
        <v>0</v>
      </c>
      <c r="J121">
        <v>0</v>
      </c>
      <c r="K121" t="s">
        <v>312</v>
      </c>
      <c r="L121" t="s">
        <v>79</v>
      </c>
      <c r="M121" t="s">
        <v>79</v>
      </c>
      <c r="N121" t="s">
        <v>313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2</v>
      </c>
      <c r="Y121">
        <v>1</v>
      </c>
      <c r="Z121" s="1">
        <v>40677</v>
      </c>
      <c r="AA121">
        <v>38</v>
      </c>
      <c r="AB121">
        <v>382081105140</v>
      </c>
      <c r="AC121">
        <v>38</v>
      </c>
      <c r="AD121">
        <v>8984338</v>
      </c>
      <c r="AE121">
        <v>38208</v>
      </c>
      <c r="AF121" t="b">
        <v>0</v>
      </c>
    </row>
    <row r="122" spans="1:32" x14ac:dyDescent="0.2">
      <c r="A122">
        <v>1</v>
      </c>
      <c r="B122">
        <v>121</v>
      </c>
      <c r="C122">
        <v>1</v>
      </c>
      <c r="D122" t="s">
        <v>1337</v>
      </c>
      <c r="E122" t="s">
        <v>1338</v>
      </c>
      <c r="F122" t="s">
        <v>79</v>
      </c>
      <c r="G122" t="s">
        <v>79</v>
      </c>
      <c r="H122">
        <v>28</v>
      </c>
      <c r="I122">
        <v>0</v>
      </c>
      <c r="J122">
        <v>0</v>
      </c>
      <c r="K122" t="s">
        <v>312</v>
      </c>
      <c r="L122" t="s">
        <v>79</v>
      </c>
      <c r="M122" t="s">
        <v>79</v>
      </c>
      <c r="N122" t="s">
        <v>313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2</v>
      </c>
      <c r="Y122">
        <v>1</v>
      </c>
      <c r="Z122" s="1">
        <v>40740</v>
      </c>
      <c r="AA122">
        <v>38</v>
      </c>
      <c r="AB122">
        <v>382081107160</v>
      </c>
      <c r="AC122">
        <v>38</v>
      </c>
      <c r="AD122">
        <v>8984352</v>
      </c>
      <c r="AE122">
        <v>38208</v>
      </c>
      <c r="AF122" t="b">
        <v>0</v>
      </c>
    </row>
    <row r="123" spans="1:32" x14ac:dyDescent="0.2">
      <c r="A123">
        <v>1</v>
      </c>
      <c r="B123">
        <v>122</v>
      </c>
      <c r="C123">
        <v>1</v>
      </c>
      <c r="D123" t="s">
        <v>1339</v>
      </c>
      <c r="E123" t="s">
        <v>1340</v>
      </c>
      <c r="F123" t="s">
        <v>79</v>
      </c>
      <c r="G123" t="s">
        <v>79</v>
      </c>
      <c r="H123">
        <v>28</v>
      </c>
      <c r="I123">
        <v>0</v>
      </c>
      <c r="J123">
        <v>0</v>
      </c>
      <c r="K123" t="s">
        <v>312</v>
      </c>
      <c r="L123" t="s">
        <v>79</v>
      </c>
      <c r="M123" t="s">
        <v>79</v>
      </c>
      <c r="N123" t="s">
        <v>313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2</v>
      </c>
      <c r="Y123">
        <v>1</v>
      </c>
      <c r="Z123" s="1">
        <v>40873</v>
      </c>
      <c r="AA123">
        <v>38</v>
      </c>
      <c r="AB123">
        <v>382081111260</v>
      </c>
      <c r="AC123">
        <v>38</v>
      </c>
      <c r="AD123">
        <v>8890452</v>
      </c>
      <c r="AE123">
        <v>38208</v>
      </c>
      <c r="AF123" t="b">
        <v>0</v>
      </c>
    </row>
    <row r="124" spans="1:32" x14ac:dyDescent="0.2">
      <c r="A124">
        <v>1</v>
      </c>
      <c r="B124">
        <v>123</v>
      </c>
      <c r="C124">
        <v>1</v>
      </c>
      <c r="D124" t="s">
        <v>1341</v>
      </c>
      <c r="E124" t="s">
        <v>1342</v>
      </c>
      <c r="F124" t="s">
        <v>79</v>
      </c>
      <c r="G124" t="s">
        <v>79</v>
      </c>
      <c r="H124">
        <v>28</v>
      </c>
      <c r="I124">
        <v>0</v>
      </c>
      <c r="J124">
        <v>0</v>
      </c>
      <c r="K124" t="s">
        <v>312</v>
      </c>
      <c r="L124" t="s">
        <v>79</v>
      </c>
      <c r="M124" t="s">
        <v>79</v>
      </c>
      <c r="N124" t="s">
        <v>313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6</v>
      </c>
      <c r="Z124" s="1">
        <v>41055</v>
      </c>
      <c r="AA124">
        <v>38</v>
      </c>
      <c r="AB124">
        <v>382081205260</v>
      </c>
      <c r="AC124">
        <v>38</v>
      </c>
      <c r="AD124">
        <v>8602456</v>
      </c>
      <c r="AE124">
        <v>38208</v>
      </c>
      <c r="AF124" t="b">
        <v>0</v>
      </c>
    </row>
    <row r="125" spans="1:32" x14ac:dyDescent="0.2">
      <c r="A125">
        <v>1</v>
      </c>
      <c r="B125">
        <v>124</v>
      </c>
      <c r="C125">
        <v>1</v>
      </c>
      <c r="D125" t="s">
        <v>1343</v>
      </c>
      <c r="E125" t="s">
        <v>1344</v>
      </c>
      <c r="F125" t="s">
        <v>79</v>
      </c>
      <c r="G125" t="s">
        <v>79</v>
      </c>
      <c r="H125">
        <v>28</v>
      </c>
      <c r="I125">
        <v>0</v>
      </c>
      <c r="J125">
        <v>0</v>
      </c>
      <c r="K125" t="s">
        <v>312</v>
      </c>
      <c r="L125" t="s">
        <v>79</v>
      </c>
      <c r="M125" t="s">
        <v>79</v>
      </c>
      <c r="N125" t="s">
        <v>313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6</v>
      </c>
      <c r="Z125" s="1">
        <v>41091</v>
      </c>
      <c r="AA125">
        <v>38</v>
      </c>
      <c r="AB125">
        <v>382081207010</v>
      </c>
      <c r="AC125">
        <v>38</v>
      </c>
      <c r="AD125">
        <v>9480724</v>
      </c>
      <c r="AE125">
        <v>38208</v>
      </c>
      <c r="AF125" t="b">
        <v>0</v>
      </c>
    </row>
    <row r="126" spans="1:32" x14ac:dyDescent="0.2">
      <c r="A126">
        <v>1</v>
      </c>
      <c r="B126">
        <v>125</v>
      </c>
      <c r="C126">
        <v>1</v>
      </c>
      <c r="D126" t="s">
        <v>931</v>
      </c>
      <c r="E126" t="s">
        <v>932</v>
      </c>
      <c r="F126" t="s">
        <v>79</v>
      </c>
      <c r="G126" t="s">
        <v>79</v>
      </c>
      <c r="H126">
        <v>28</v>
      </c>
      <c r="I126">
        <v>0</v>
      </c>
      <c r="J126">
        <v>0</v>
      </c>
      <c r="K126" t="s">
        <v>312</v>
      </c>
      <c r="L126" t="s">
        <v>79</v>
      </c>
      <c r="M126" t="s">
        <v>79</v>
      </c>
      <c r="N126" t="s">
        <v>313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5</v>
      </c>
      <c r="Z126" s="1">
        <v>41419</v>
      </c>
      <c r="AA126">
        <v>38</v>
      </c>
      <c r="AB126">
        <v>382081305250</v>
      </c>
      <c r="AC126">
        <v>38</v>
      </c>
      <c r="AD126">
        <v>9466159</v>
      </c>
      <c r="AE126">
        <v>38208</v>
      </c>
      <c r="AF126" t="b">
        <v>0</v>
      </c>
    </row>
    <row r="127" spans="1:32" x14ac:dyDescent="0.2">
      <c r="A127">
        <v>1</v>
      </c>
      <c r="B127">
        <v>126</v>
      </c>
      <c r="C127">
        <v>1</v>
      </c>
      <c r="D127" t="s">
        <v>634</v>
      </c>
      <c r="E127" t="s">
        <v>635</v>
      </c>
      <c r="F127" t="s">
        <v>79</v>
      </c>
      <c r="G127" t="s">
        <v>79</v>
      </c>
      <c r="H127">
        <v>28</v>
      </c>
      <c r="I127">
        <v>0</v>
      </c>
      <c r="J127">
        <v>0</v>
      </c>
      <c r="K127" t="s">
        <v>312</v>
      </c>
      <c r="L127" t="s">
        <v>79</v>
      </c>
      <c r="M127" t="s">
        <v>79</v>
      </c>
      <c r="N127" t="s">
        <v>313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5</v>
      </c>
      <c r="Z127" s="1">
        <v>41524</v>
      </c>
      <c r="AA127">
        <v>38</v>
      </c>
      <c r="AB127">
        <v>382081309070</v>
      </c>
      <c r="AC127">
        <v>38</v>
      </c>
      <c r="AD127">
        <v>9295145</v>
      </c>
      <c r="AE127">
        <v>38208</v>
      </c>
      <c r="AF127" t="b">
        <v>0</v>
      </c>
    </row>
    <row r="128" spans="1:32" x14ac:dyDescent="0.2">
      <c r="A128">
        <v>1</v>
      </c>
      <c r="B128">
        <v>127</v>
      </c>
      <c r="C128">
        <v>1</v>
      </c>
      <c r="D128" t="s">
        <v>1345</v>
      </c>
      <c r="E128" t="s">
        <v>1346</v>
      </c>
      <c r="F128" t="s">
        <v>79</v>
      </c>
      <c r="G128" t="s">
        <v>79</v>
      </c>
      <c r="H128">
        <v>28</v>
      </c>
      <c r="I128">
        <v>0</v>
      </c>
      <c r="J128">
        <v>0</v>
      </c>
      <c r="K128" t="s">
        <v>312</v>
      </c>
      <c r="L128" t="s">
        <v>79</v>
      </c>
      <c r="M128" t="s">
        <v>79</v>
      </c>
      <c r="N128" t="s">
        <v>313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1</v>
      </c>
      <c r="Y128">
        <v>5</v>
      </c>
      <c r="Z128" s="1">
        <v>41534</v>
      </c>
      <c r="AA128">
        <v>38</v>
      </c>
      <c r="AB128">
        <v>382081309170</v>
      </c>
      <c r="AC128">
        <v>38</v>
      </c>
      <c r="AD128">
        <v>9503782</v>
      </c>
      <c r="AE128">
        <v>38208</v>
      </c>
      <c r="AF128" t="b">
        <v>0</v>
      </c>
    </row>
    <row r="129" spans="1:32" x14ac:dyDescent="0.2">
      <c r="A129">
        <v>1</v>
      </c>
      <c r="B129">
        <v>128</v>
      </c>
      <c r="C129">
        <v>1</v>
      </c>
      <c r="D129" t="s">
        <v>1347</v>
      </c>
      <c r="E129" t="s">
        <v>1348</v>
      </c>
      <c r="F129" t="s">
        <v>79</v>
      </c>
      <c r="G129" t="s">
        <v>79</v>
      </c>
      <c r="H129">
        <v>28</v>
      </c>
      <c r="I129">
        <v>0</v>
      </c>
      <c r="J129">
        <v>0</v>
      </c>
      <c r="K129" t="s">
        <v>312</v>
      </c>
      <c r="L129" t="s">
        <v>79</v>
      </c>
      <c r="M129" t="s">
        <v>79</v>
      </c>
      <c r="N129" t="s">
        <v>313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1</v>
      </c>
      <c r="Y129">
        <v>5</v>
      </c>
      <c r="Z129" s="1">
        <v>41590</v>
      </c>
      <c r="AA129">
        <v>38</v>
      </c>
      <c r="AB129">
        <v>382081311120</v>
      </c>
      <c r="AC129">
        <v>38</v>
      </c>
      <c r="AD129">
        <v>9497477</v>
      </c>
      <c r="AE129">
        <v>38208</v>
      </c>
      <c r="AF129" t="b">
        <v>0</v>
      </c>
    </row>
    <row r="130" spans="1:32" x14ac:dyDescent="0.2">
      <c r="A130">
        <v>1</v>
      </c>
      <c r="B130">
        <v>129</v>
      </c>
      <c r="C130">
        <v>1</v>
      </c>
      <c r="D130" t="s">
        <v>1349</v>
      </c>
      <c r="E130" t="s">
        <v>1350</v>
      </c>
      <c r="F130" t="s">
        <v>79</v>
      </c>
      <c r="G130" t="s">
        <v>79</v>
      </c>
      <c r="H130">
        <v>28</v>
      </c>
      <c r="I130">
        <v>0</v>
      </c>
      <c r="J130">
        <v>0</v>
      </c>
      <c r="K130" t="s">
        <v>312</v>
      </c>
      <c r="L130" t="s">
        <v>79</v>
      </c>
      <c r="M130" t="s">
        <v>79</v>
      </c>
      <c r="N130" t="s">
        <v>313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1</v>
      </c>
      <c r="Y130">
        <v>5</v>
      </c>
      <c r="Z130" s="1">
        <v>41619</v>
      </c>
      <c r="AA130">
        <v>38</v>
      </c>
      <c r="AB130">
        <v>382081312110</v>
      </c>
      <c r="AC130">
        <v>38</v>
      </c>
      <c r="AD130">
        <v>9497478</v>
      </c>
      <c r="AE130">
        <v>38208</v>
      </c>
      <c r="AF130" t="b">
        <v>0</v>
      </c>
    </row>
    <row r="131" spans="1:32" x14ac:dyDescent="0.2">
      <c r="A131">
        <v>1</v>
      </c>
      <c r="B131">
        <v>130</v>
      </c>
      <c r="C131">
        <v>1</v>
      </c>
      <c r="D131" t="s">
        <v>636</v>
      </c>
      <c r="E131" t="s">
        <v>637</v>
      </c>
      <c r="F131" t="s">
        <v>79</v>
      </c>
      <c r="G131" t="s">
        <v>79</v>
      </c>
      <c r="H131">
        <v>28</v>
      </c>
      <c r="I131">
        <v>0</v>
      </c>
      <c r="J131">
        <v>0</v>
      </c>
      <c r="K131" t="s">
        <v>312</v>
      </c>
      <c r="L131" t="s">
        <v>79</v>
      </c>
      <c r="M131" t="s">
        <v>79</v>
      </c>
      <c r="N131" t="s">
        <v>313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5</v>
      </c>
      <c r="Z131" s="1">
        <v>41672</v>
      </c>
      <c r="AA131">
        <v>38</v>
      </c>
      <c r="AB131">
        <v>382081402020</v>
      </c>
      <c r="AC131">
        <v>38</v>
      </c>
      <c r="AD131">
        <v>9340282</v>
      </c>
      <c r="AE131">
        <v>38208</v>
      </c>
      <c r="AF131" t="b">
        <v>0</v>
      </c>
    </row>
    <row r="132" spans="1:32" x14ac:dyDescent="0.2">
      <c r="A132">
        <v>1</v>
      </c>
      <c r="B132">
        <v>131</v>
      </c>
      <c r="C132">
        <v>1</v>
      </c>
      <c r="D132" t="s">
        <v>933</v>
      </c>
      <c r="E132" t="s">
        <v>934</v>
      </c>
      <c r="F132" t="s">
        <v>79</v>
      </c>
      <c r="G132" t="s">
        <v>79</v>
      </c>
      <c r="H132">
        <v>28</v>
      </c>
      <c r="I132">
        <v>0</v>
      </c>
      <c r="J132">
        <v>0</v>
      </c>
      <c r="K132" t="s">
        <v>312</v>
      </c>
      <c r="L132" t="s">
        <v>79</v>
      </c>
      <c r="M132" t="s">
        <v>79</v>
      </c>
      <c r="N132" t="s">
        <v>313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4</v>
      </c>
      <c r="Z132" s="1">
        <v>41754</v>
      </c>
      <c r="AA132">
        <v>38</v>
      </c>
      <c r="AB132">
        <v>382081404250</v>
      </c>
      <c r="AC132">
        <v>38</v>
      </c>
      <c r="AD132">
        <v>9480727</v>
      </c>
      <c r="AE132">
        <v>38208</v>
      </c>
      <c r="AF132" t="b">
        <v>0</v>
      </c>
    </row>
    <row r="133" spans="1:32" x14ac:dyDescent="0.2">
      <c r="A133">
        <v>1</v>
      </c>
      <c r="B133">
        <v>132</v>
      </c>
      <c r="C133">
        <v>1</v>
      </c>
      <c r="D133" t="s">
        <v>638</v>
      </c>
      <c r="E133" t="s">
        <v>639</v>
      </c>
      <c r="F133" t="s">
        <v>79</v>
      </c>
      <c r="G133" t="s">
        <v>79</v>
      </c>
      <c r="H133">
        <v>28</v>
      </c>
      <c r="I133">
        <v>0</v>
      </c>
      <c r="J133">
        <v>0</v>
      </c>
      <c r="K133" t="s">
        <v>312</v>
      </c>
      <c r="L133" t="s">
        <v>79</v>
      </c>
      <c r="M133" t="s">
        <v>79</v>
      </c>
      <c r="N133" t="s">
        <v>313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3</v>
      </c>
      <c r="Z133" s="1">
        <v>42146</v>
      </c>
      <c r="AA133">
        <v>38</v>
      </c>
      <c r="AB133">
        <v>382081505220</v>
      </c>
      <c r="AC133">
        <v>38</v>
      </c>
      <c r="AD133">
        <v>9466160</v>
      </c>
      <c r="AE133">
        <v>38208</v>
      </c>
      <c r="AF133" t="b">
        <v>0</v>
      </c>
    </row>
    <row r="134" spans="1:32" x14ac:dyDescent="0.2">
      <c r="A134">
        <v>1</v>
      </c>
      <c r="B134">
        <v>133</v>
      </c>
      <c r="C134">
        <v>1</v>
      </c>
      <c r="D134" t="s">
        <v>1351</v>
      </c>
      <c r="E134" t="s">
        <v>1352</v>
      </c>
      <c r="F134" t="s">
        <v>79</v>
      </c>
      <c r="G134" t="s">
        <v>79</v>
      </c>
      <c r="H134">
        <v>28</v>
      </c>
      <c r="I134">
        <v>0</v>
      </c>
      <c r="J134">
        <v>0</v>
      </c>
      <c r="K134" t="s">
        <v>312</v>
      </c>
      <c r="L134" t="s">
        <v>79</v>
      </c>
      <c r="M134" t="s">
        <v>79</v>
      </c>
      <c r="N134" t="s">
        <v>313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3</v>
      </c>
      <c r="Z134" s="1">
        <v>42172</v>
      </c>
      <c r="AA134">
        <v>38</v>
      </c>
      <c r="AB134">
        <v>382081506170</v>
      </c>
      <c r="AC134">
        <v>38</v>
      </c>
      <c r="AD134">
        <v>9480728</v>
      </c>
      <c r="AE134">
        <v>38208</v>
      </c>
      <c r="AF134" t="b">
        <v>0</v>
      </c>
    </row>
    <row r="135" spans="1:32" x14ac:dyDescent="0.2">
      <c r="A135">
        <v>1</v>
      </c>
      <c r="B135">
        <v>134</v>
      </c>
      <c r="C135">
        <v>1</v>
      </c>
      <c r="D135" t="s">
        <v>1353</v>
      </c>
      <c r="E135" t="s">
        <v>1354</v>
      </c>
      <c r="F135" t="s">
        <v>79</v>
      </c>
      <c r="G135" t="s">
        <v>79</v>
      </c>
      <c r="H135">
        <v>28</v>
      </c>
      <c r="I135">
        <v>0</v>
      </c>
      <c r="J135">
        <v>0</v>
      </c>
      <c r="K135" t="s">
        <v>312</v>
      </c>
      <c r="L135" t="s">
        <v>79</v>
      </c>
      <c r="M135" t="s">
        <v>79</v>
      </c>
      <c r="N135" t="s">
        <v>313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2</v>
      </c>
      <c r="Z135" s="1">
        <v>42473</v>
      </c>
      <c r="AA135">
        <v>38</v>
      </c>
      <c r="AB135">
        <v>382081604130</v>
      </c>
      <c r="AC135">
        <v>38</v>
      </c>
      <c r="AD135">
        <v>9530171</v>
      </c>
      <c r="AE135">
        <v>38208</v>
      </c>
      <c r="AF135" t="b">
        <v>0</v>
      </c>
    </row>
    <row r="136" spans="1:32" x14ac:dyDescent="0.2">
      <c r="A136">
        <v>1</v>
      </c>
      <c r="B136">
        <v>135</v>
      </c>
      <c r="C136">
        <v>1</v>
      </c>
      <c r="D136" t="s">
        <v>1355</v>
      </c>
      <c r="E136" t="s">
        <v>1356</v>
      </c>
      <c r="F136" t="s">
        <v>79</v>
      </c>
      <c r="G136" t="s">
        <v>79</v>
      </c>
      <c r="H136">
        <v>28</v>
      </c>
      <c r="I136">
        <v>0</v>
      </c>
      <c r="J136">
        <v>0</v>
      </c>
      <c r="K136" t="s">
        <v>312</v>
      </c>
      <c r="L136" t="s">
        <v>79</v>
      </c>
      <c r="M136" t="s">
        <v>79</v>
      </c>
      <c r="N136" t="s">
        <v>313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2</v>
      </c>
      <c r="Z136" s="1">
        <v>42624</v>
      </c>
      <c r="AA136">
        <v>38</v>
      </c>
      <c r="AB136">
        <v>382081609110</v>
      </c>
      <c r="AC136">
        <v>38</v>
      </c>
      <c r="AD136">
        <v>9527806</v>
      </c>
      <c r="AE136">
        <v>38208</v>
      </c>
      <c r="AF136" t="b">
        <v>0</v>
      </c>
    </row>
    <row r="137" spans="1:32" x14ac:dyDescent="0.2">
      <c r="A137">
        <v>1</v>
      </c>
      <c r="B137">
        <v>136</v>
      </c>
      <c r="C137">
        <v>1</v>
      </c>
      <c r="D137" t="s">
        <v>1357</v>
      </c>
      <c r="E137" t="s">
        <v>1358</v>
      </c>
      <c r="F137" t="s">
        <v>79</v>
      </c>
      <c r="G137" t="s">
        <v>79</v>
      </c>
      <c r="H137">
        <v>28</v>
      </c>
      <c r="I137">
        <v>0</v>
      </c>
      <c r="J137">
        <v>0</v>
      </c>
      <c r="K137" t="s">
        <v>312</v>
      </c>
      <c r="L137" t="s">
        <v>79</v>
      </c>
      <c r="M137" t="s">
        <v>79</v>
      </c>
      <c r="N137" t="s">
        <v>313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1</v>
      </c>
      <c r="Z137" s="1">
        <v>43089</v>
      </c>
      <c r="AA137">
        <v>38</v>
      </c>
      <c r="AB137">
        <v>382081712200</v>
      </c>
      <c r="AC137">
        <v>38</v>
      </c>
      <c r="AD137">
        <v>9497475</v>
      </c>
      <c r="AE137">
        <v>38208</v>
      </c>
      <c r="AF137" t="b">
        <v>0</v>
      </c>
    </row>
    <row r="138" spans="1:32" x14ac:dyDescent="0.2">
      <c r="A138">
        <v>1</v>
      </c>
      <c r="B138">
        <v>137</v>
      </c>
      <c r="C138">
        <v>1</v>
      </c>
      <c r="D138" t="s">
        <v>1359</v>
      </c>
      <c r="E138" t="s">
        <v>1360</v>
      </c>
      <c r="F138" t="s">
        <v>79</v>
      </c>
      <c r="G138" t="s">
        <v>79</v>
      </c>
      <c r="H138">
        <v>28</v>
      </c>
      <c r="I138">
        <v>0</v>
      </c>
      <c r="J138">
        <v>0</v>
      </c>
      <c r="K138" t="s">
        <v>312</v>
      </c>
      <c r="L138" t="s">
        <v>79</v>
      </c>
      <c r="M138" t="s">
        <v>79</v>
      </c>
      <c r="N138" t="s">
        <v>313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0</v>
      </c>
      <c r="Y138">
        <v>0</v>
      </c>
      <c r="Z138" s="1">
        <v>43265</v>
      </c>
      <c r="AA138">
        <v>38</v>
      </c>
      <c r="AB138">
        <v>382081806140</v>
      </c>
      <c r="AC138">
        <v>38</v>
      </c>
      <c r="AD138">
        <v>9527807</v>
      </c>
      <c r="AE138">
        <v>38208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111</v>
      </c>
      <c r="E139" t="s">
        <v>112</v>
      </c>
      <c r="F139" t="s">
        <v>79</v>
      </c>
      <c r="G139" t="s">
        <v>79</v>
      </c>
      <c r="H139">
        <v>28</v>
      </c>
      <c r="I139">
        <v>0</v>
      </c>
      <c r="J139">
        <v>0</v>
      </c>
      <c r="K139" t="s">
        <v>312</v>
      </c>
      <c r="L139" t="s">
        <v>79</v>
      </c>
      <c r="M139" t="s">
        <v>79</v>
      </c>
      <c r="N139" t="s">
        <v>313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3</v>
      </c>
      <c r="Y139">
        <v>3</v>
      </c>
      <c r="Z139" s="1">
        <v>38995</v>
      </c>
      <c r="AA139">
        <v>38</v>
      </c>
      <c r="AB139">
        <v>382080610055</v>
      </c>
      <c r="AC139">
        <v>38</v>
      </c>
      <c r="AD139">
        <v>6836961</v>
      </c>
      <c r="AE139">
        <v>38208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376</v>
      </c>
      <c r="E140" t="s">
        <v>377</v>
      </c>
      <c r="F140" t="s">
        <v>79</v>
      </c>
      <c r="G140" t="s">
        <v>79</v>
      </c>
      <c r="H140">
        <v>28</v>
      </c>
      <c r="I140">
        <v>0</v>
      </c>
      <c r="J140">
        <v>0</v>
      </c>
      <c r="K140" t="s">
        <v>312</v>
      </c>
      <c r="L140" t="s">
        <v>79</v>
      </c>
      <c r="M140" t="s">
        <v>79</v>
      </c>
      <c r="N140" t="s">
        <v>313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3</v>
      </c>
      <c r="Y140">
        <v>1</v>
      </c>
      <c r="Z140" s="1">
        <v>39778</v>
      </c>
      <c r="AA140">
        <v>38</v>
      </c>
      <c r="AB140">
        <v>382080811265</v>
      </c>
      <c r="AC140">
        <v>38</v>
      </c>
      <c r="AD140">
        <v>6898000</v>
      </c>
      <c r="AE140">
        <v>38208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344</v>
      </c>
      <c r="E141" t="s">
        <v>345</v>
      </c>
      <c r="F141" t="s">
        <v>79</v>
      </c>
      <c r="G141" t="s">
        <v>79</v>
      </c>
      <c r="H141">
        <v>28</v>
      </c>
      <c r="I141">
        <v>0</v>
      </c>
      <c r="J141">
        <v>0</v>
      </c>
      <c r="K141" t="s">
        <v>312</v>
      </c>
      <c r="L141" t="s">
        <v>79</v>
      </c>
      <c r="M141" t="s">
        <v>79</v>
      </c>
      <c r="N141" t="s">
        <v>313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2</v>
      </c>
      <c r="Y141">
        <v>3</v>
      </c>
      <c r="Z141" s="1">
        <v>40118</v>
      </c>
      <c r="AA141">
        <v>38</v>
      </c>
      <c r="AB141">
        <v>382080911015</v>
      </c>
      <c r="AC141">
        <v>38</v>
      </c>
      <c r="AD141">
        <v>8890476</v>
      </c>
      <c r="AE141">
        <v>38208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346</v>
      </c>
      <c r="E142" t="s">
        <v>347</v>
      </c>
      <c r="F142" t="s">
        <v>79</v>
      </c>
      <c r="G142" t="s">
        <v>79</v>
      </c>
      <c r="H142">
        <v>28</v>
      </c>
      <c r="I142">
        <v>0</v>
      </c>
      <c r="J142">
        <v>0</v>
      </c>
      <c r="K142" t="s">
        <v>312</v>
      </c>
      <c r="L142" t="s">
        <v>79</v>
      </c>
      <c r="M142" t="s">
        <v>79</v>
      </c>
      <c r="N142" t="s">
        <v>313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2</v>
      </c>
      <c r="Y142">
        <v>3</v>
      </c>
      <c r="Z142" s="1">
        <v>40132</v>
      </c>
      <c r="AA142">
        <v>38</v>
      </c>
      <c r="AB142">
        <v>382080911155</v>
      </c>
      <c r="AC142">
        <v>38</v>
      </c>
      <c r="AD142">
        <v>7294544</v>
      </c>
      <c r="AE142">
        <v>38208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1361</v>
      </c>
      <c r="E143" t="s">
        <v>1362</v>
      </c>
      <c r="F143" t="s">
        <v>79</v>
      </c>
      <c r="G143" t="s">
        <v>79</v>
      </c>
      <c r="H143">
        <v>28</v>
      </c>
      <c r="I143">
        <v>0</v>
      </c>
      <c r="J143">
        <v>0</v>
      </c>
      <c r="K143" t="s">
        <v>312</v>
      </c>
      <c r="L143" t="s">
        <v>79</v>
      </c>
      <c r="M143" t="s">
        <v>79</v>
      </c>
      <c r="N143" t="s">
        <v>313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2</v>
      </c>
      <c r="Y143">
        <v>2</v>
      </c>
      <c r="Z143" s="1">
        <v>40444</v>
      </c>
      <c r="AA143">
        <v>38</v>
      </c>
      <c r="AB143">
        <v>382081009235</v>
      </c>
      <c r="AC143">
        <v>38</v>
      </c>
      <c r="AD143">
        <v>9469700</v>
      </c>
      <c r="AE143">
        <v>38208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348</v>
      </c>
      <c r="E144" t="s">
        <v>349</v>
      </c>
      <c r="F144" t="s">
        <v>79</v>
      </c>
      <c r="G144" t="s">
        <v>79</v>
      </c>
      <c r="H144">
        <v>28</v>
      </c>
      <c r="I144">
        <v>0</v>
      </c>
      <c r="J144">
        <v>0</v>
      </c>
      <c r="K144" t="s">
        <v>312</v>
      </c>
      <c r="L144" t="s">
        <v>79</v>
      </c>
      <c r="M144" t="s">
        <v>79</v>
      </c>
      <c r="N144" t="s">
        <v>313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2</v>
      </c>
      <c r="Y144">
        <v>1</v>
      </c>
      <c r="Z144" s="1">
        <v>40679</v>
      </c>
      <c r="AA144">
        <v>38</v>
      </c>
      <c r="AB144">
        <v>382081105165</v>
      </c>
      <c r="AC144">
        <v>38</v>
      </c>
      <c r="AD144">
        <v>8602355</v>
      </c>
      <c r="AE144">
        <v>38208</v>
      </c>
      <c r="AF144" t="b">
        <v>0</v>
      </c>
    </row>
    <row r="145" spans="1:32" x14ac:dyDescent="0.2">
      <c r="A145">
        <v>1</v>
      </c>
      <c r="B145">
        <v>144</v>
      </c>
      <c r="C145">
        <v>2</v>
      </c>
      <c r="D145" t="s">
        <v>523</v>
      </c>
      <c r="E145" t="s">
        <v>524</v>
      </c>
      <c r="F145" t="s">
        <v>79</v>
      </c>
      <c r="G145" t="s">
        <v>79</v>
      </c>
      <c r="H145">
        <v>28</v>
      </c>
      <c r="I145">
        <v>0</v>
      </c>
      <c r="J145">
        <v>0</v>
      </c>
      <c r="K145" t="s">
        <v>312</v>
      </c>
      <c r="L145" t="s">
        <v>79</v>
      </c>
      <c r="M145" t="s">
        <v>79</v>
      </c>
      <c r="N145" t="s">
        <v>313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2</v>
      </c>
      <c r="Y145">
        <v>1</v>
      </c>
      <c r="Z145" s="1">
        <v>40789</v>
      </c>
      <c r="AA145">
        <v>38</v>
      </c>
      <c r="AB145">
        <v>382081109035</v>
      </c>
      <c r="AC145">
        <v>38</v>
      </c>
      <c r="AD145">
        <v>8984340</v>
      </c>
      <c r="AE145">
        <v>38208</v>
      </c>
      <c r="AF145" t="b">
        <v>0</v>
      </c>
    </row>
    <row r="146" spans="1:32" x14ac:dyDescent="0.2">
      <c r="A146">
        <v>1</v>
      </c>
      <c r="B146">
        <v>145</v>
      </c>
      <c r="C146">
        <v>2</v>
      </c>
      <c r="D146" t="s">
        <v>525</v>
      </c>
      <c r="E146" t="s">
        <v>526</v>
      </c>
      <c r="F146" t="s">
        <v>79</v>
      </c>
      <c r="G146" t="s">
        <v>79</v>
      </c>
      <c r="H146">
        <v>28</v>
      </c>
      <c r="I146">
        <v>0</v>
      </c>
      <c r="J146">
        <v>0</v>
      </c>
      <c r="K146" t="s">
        <v>312</v>
      </c>
      <c r="L146" t="s">
        <v>79</v>
      </c>
      <c r="M146" t="s">
        <v>79</v>
      </c>
      <c r="N146" t="s">
        <v>313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2</v>
      </c>
      <c r="Y146">
        <v>1</v>
      </c>
      <c r="Z146" s="1">
        <v>40873</v>
      </c>
      <c r="AA146">
        <v>38</v>
      </c>
      <c r="AB146">
        <v>382081111265</v>
      </c>
      <c r="AC146">
        <v>38</v>
      </c>
      <c r="AD146">
        <v>8194972</v>
      </c>
      <c r="AE146">
        <v>38208</v>
      </c>
      <c r="AF146" t="b">
        <v>0</v>
      </c>
    </row>
    <row r="147" spans="1:32" x14ac:dyDescent="0.2">
      <c r="A147">
        <v>1</v>
      </c>
      <c r="B147">
        <v>146</v>
      </c>
      <c r="C147">
        <v>2</v>
      </c>
      <c r="D147" t="s">
        <v>935</v>
      </c>
      <c r="E147" t="s">
        <v>936</v>
      </c>
      <c r="F147" t="s">
        <v>79</v>
      </c>
      <c r="G147" t="s">
        <v>79</v>
      </c>
      <c r="H147">
        <v>28</v>
      </c>
      <c r="I147">
        <v>0</v>
      </c>
      <c r="J147">
        <v>0</v>
      </c>
      <c r="K147" t="s">
        <v>312</v>
      </c>
      <c r="L147" t="s">
        <v>79</v>
      </c>
      <c r="M147" t="s">
        <v>79</v>
      </c>
      <c r="N147" t="s">
        <v>313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1</v>
      </c>
      <c r="Y147">
        <v>6</v>
      </c>
      <c r="Z147" s="1">
        <v>41109</v>
      </c>
      <c r="AA147">
        <v>38</v>
      </c>
      <c r="AB147">
        <v>382081207195</v>
      </c>
      <c r="AC147">
        <v>38</v>
      </c>
      <c r="AD147">
        <v>8602406</v>
      </c>
      <c r="AE147">
        <v>38208</v>
      </c>
      <c r="AF147" t="b">
        <v>0</v>
      </c>
    </row>
    <row r="148" spans="1:32" x14ac:dyDescent="0.2">
      <c r="A148">
        <v>1</v>
      </c>
      <c r="B148">
        <v>147</v>
      </c>
      <c r="C148">
        <v>2</v>
      </c>
      <c r="D148" t="s">
        <v>686</v>
      </c>
      <c r="E148" t="s">
        <v>687</v>
      </c>
      <c r="F148" t="s">
        <v>79</v>
      </c>
      <c r="G148" t="s">
        <v>79</v>
      </c>
      <c r="H148">
        <v>28</v>
      </c>
      <c r="I148">
        <v>0</v>
      </c>
      <c r="J148">
        <v>0</v>
      </c>
      <c r="K148" t="s">
        <v>312</v>
      </c>
      <c r="L148" t="s">
        <v>79</v>
      </c>
      <c r="M148" t="s">
        <v>79</v>
      </c>
      <c r="N148" t="s">
        <v>313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1</v>
      </c>
      <c r="Y148">
        <v>6</v>
      </c>
      <c r="Z148" s="1">
        <v>41222</v>
      </c>
      <c r="AA148">
        <v>38</v>
      </c>
      <c r="AB148">
        <v>382081211095</v>
      </c>
      <c r="AC148">
        <v>38</v>
      </c>
      <c r="AD148">
        <v>9466164</v>
      </c>
      <c r="AE148">
        <v>38208</v>
      </c>
      <c r="AF148" t="b">
        <v>0</v>
      </c>
    </row>
    <row r="149" spans="1:32" x14ac:dyDescent="0.2">
      <c r="A149">
        <v>1</v>
      </c>
      <c r="B149">
        <v>148</v>
      </c>
      <c r="C149">
        <v>2</v>
      </c>
      <c r="D149" t="s">
        <v>640</v>
      </c>
      <c r="E149" t="s">
        <v>641</v>
      </c>
      <c r="F149" t="s">
        <v>79</v>
      </c>
      <c r="G149" t="s">
        <v>79</v>
      </c>
      <c r="H149">
        <v>28</v>
      </c>
      <c r="I149">
        <v>0</v>
      </c>
      <c r="J149">
        <v>0</v>
      </c>
      <c r="K149" t="s">
        <v>312</v>
      </c>
      <c r="L149" t="s">
        <v>79</v>
      </c>
      <c r="M149" t="s">
        <v>79</v>
      </c>
      <c r="N149" t="s">
        <v>313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1</v>
      </c>
      <c r="Y149">
        <v>6</v>
      </c>
      <c r="Z149" s="1">
        <v>41290</v>
      </c>
      <c r="AA149">
        <v>38</v>
      </c>
      <c r="AB149">
        <v>382081301165</v>
      </c>
      <c r="AC149">
        <v>38</v>
      </c>
      <c r="AD149">
        <v>9466165</v>
      </c>
      <c r="AE149">
        <v>38208</v>
      </c>
      <c r="AF149" t="b">
        <v>0</v>
      </c>
    </row>
    <row r="150" spans="1:32" x14ac:dyDescent="0.2">
      <c r="A150">
        <v>1</v>
      </c>
      <c r="B150">
        <v>149</v>
      </c>
      <c r="C150">
        <v>2</v>
      </c>
      <c r="D150" t="s">
        <v>642</v>
      </c>
      <c r="E150" t="s">
        <v>643</v>
      </c>
      <c r="F150" t="s">
        <v>79</v>
      </c>
      <c r="G150" t="s">
        <v>79</v>
      </c>
      <c r="H150">
        <v>28</v>
      </c>
      <c r="I150">
        <v>0</v>
      </c>
      <c r="J150">
        <v>0</v>
      </c>
      <c r="K150" t="s">
        <v>312</v>
      </c>
      <c r="L150" t="s">
        <v>79</v>
      </c>
      <c r="M150" t="s">
        <v>79</v>
      </c>
      <c r="N150" t="s">
        <v>313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1</v>
      </c>
      <c r="Y150">
        <v>6</v>
      </c>
      <c r="Z150" s="1">
        <v>41303</v>
      </c>
      <c r="AA150">
        <v>38</v>
      </c>
      <c r="AB150">
        <v>382081301295</v>
      </c>
      <c r="AC150">
        <v>38</v>
      </c>
      <c r="AD150">
        <v>9117831</v>
      </c>
      <c r="AE150">
        <v>38208</v>
      </c>
      <c r="AF150" t="b">
        <v>0</v>
      </c>
    </row>
    <row r="151" spans="1:32" x14ac:dyDescent="0.2">
      <c r="A151">
        <v>1</v>
      </c>
      <c r="B151">
        <v>150</v>
      </c>
      <c r="C151">
        <v>2</v>
      </c>
      <c r="D151" t="s">
        <v>527</v>
      </c>
      <c r="E151" t="s">
        <v>528</v>
      </c>
      <c r="F151" t="s">
        <v>79</v>
      </c>
      <c r="G151" t="s">
        <v>79</v>
      </c>
      <c r="H151">
        <v>28</v>
      </c>
      <c r="I151">
        <v>0</v>
      </c>
      <c r="J151">
        <v>0</v>
      </c>
      <c r="K151" t="s">
        <v>312</v>
      </c>
      <c r="L151" t="s">
        <v>79</v>
      </c>
      <c r="M151" t="s">
        <v>79</v>
      </c>
      <c r="N151" t="s">
        <v>313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1</v>
      </c>
      <c r="Y151">
        <v>6</v>
      </c>
      <c r="Z151" s="1">
        <v>41357</v>
      </c>
      <c r="AA151">
        <v>38</v>
      </c>
      <c r="AB151">
        <v>382081303245</v>
      </c>
      <c r="AC151">
        <v>38</v>
      </c>
      <c r="AD151">
        <v>9466166</v>
      </c>
      <c r="AE151">
        <v>38208</v>
      </c>
      <c r="AF151" t="b">
        <v>0</v>
      </c>
    </row>
    <row r="152" spans="1:32" x14ac:dyDescent="0.2">
      <c r="A152">
        <v>1</v>
      </c>
      <c r="B152">
        <v>151</v>
      </c>
      <c r="C152">
        <v>2</v>
      </c>
      <c r="D152" t="s">
        <v>529</v>
      </c>
      <c r="E152" t="s">
        <v>530</v>
      </c>
      <c r="F152" t="s">
        <v>79</v>
      </c>
      <c r="G152" t="s">
        <v>79</v>
      </c>
      <c r="H152">
        <v>28</v>
      </c>
      <c r="I152">
        <v>0</v>
      </c>
      <c r="J152">
        <v>0</v>
      </c>
      <c r="K152" t="s">
        <v>312</v>
      </c>
      <c r="L152" t="s">
        <v>79</v>
      </c>
      <c r="M152" t="s">
        <v>79</v>
      </c>
      <c r="N152" t="s">
        <v>313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1</v>
      </c>
      <c r="Y152">
        <v>5</v>
      </c>
      <c r="Z152" s="1">
        <v>41542</v>
      </c>
      <c r="AA152">
        <v>38</v>
      </c>
      <c r="AB152">
        <v>382081309255</v>
      </c>
      <c r="AC152">
        <v>38</v>
      </c>
      <c r="AD152">
        <v>9295311</v>
      </c>
      <c r="AE152">
        <v>38208</v>
      </c>
      <c r="AF152" t="b">
        <v>0</v>
      </c>
    </row>
    <row r="153" spans="1:32" x14ac:dyDescent="0.2">
      <c r="A153">
        <v>1</v>
      </c>
      <c r="B153">
        <v>152</v>
      </c>
      <c r="C153">
        <v>2</v>
      </c>
      <c r="D153" t="s">
        <v>644</v>
      </c>
      <c r="E153" t="s">
        <v>645</v>
      </c>
      <c r="F153" t="s">
        <v>79</v>
      </c>
      <c r="G153" t="s">
        <v>79</v>
      </c>
      <c r="H153">
        <v>28</v>
      </c>
      <c r="I153">
        <v>0</v>
      </c>
      <c r="J153">
        <v>0</v>
      </c>
      <c r="K153" t="s">
        <v>312</v>
      </c>
      <c r="L153" t="s">
        <v>79</v>
      </c>
      <c r="M153" t="s">
        <v>79</v>
      </c>
      <c r="N153" t="s">
        <v>313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5</v>
      </c>
      <c r="Z153" s="1">
        <v>41727</v>
      </c>
      <c r="AA153">
        <v>38</v>
      </c>
      <c r="AB153">
        <v>382081403295</v>
      </c>
      <c r="AC153">
        <v>38</v>
      </c>
      <c r="AD153">
        <v>9295157</v>
      </c>
      <c r="AE153">
        <v>38208</v>
      </c>
      <c r="AF153" t="b">
        <v>0</v>
      </c>
    </row>
    <row r="154" spans="1:32" x14ac:dyDescent="0.2">
      <c r="A154">
        <v>1</v>
      </c>
      <c r="B154">
        <v>153</v>
      </c>
      <c r="C154">
        <v>2</v>
      </c>
      <c r="D154" t="s">
        <v>646</v>
      </c>
      <c r="E154" t="s">
        <v>647</v>
      </c>
      <c r="F154" t="s">
        <v>79</v>
      </c>
      <c r="G154" t="s">
        <v>79</v>
      </c>
      <c r="H154">
        <v>28</v>
      </c>
      <c r="I154">
        <v>0</v>
      </c>
      <c r="J154">
        <v>0</v>
      </c>
      <c r="K154" t="s">
        <v>312</v>
      </c>
      <c r="L154" t="s">
        <v>79</v>
      </c>
      <c r="M154" t="s">
        <v>79</v>
      </c>
      <c r="N154" t="s">
        <v>313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4</v>
      </c>
      <c r="Z154" s="1">
        <v>41751</v>
      </c>
      <c r="AA154">
        <v>38</v>
      </c>
      <c r="AB154">
        <v>382081404225</v>
      </c>
      <c r="AC154">
        <v>38</v>
      </c>
      <c r="AD154">
        <v>9466167</v>
      </c>
      <c r="AE154">
        <v>38208</v>
      </c>
      <c r="AF154" t="b">
        <v>0</v>
      </c>
    </row>
    <row r="155" spans="1:32" x14ac:dyDescent="0.2">
      <c r="A155">
        <v>1</v>
      </c>
      <c r="B155">
        <v>154</v>
      </c>
      <c r="C155">
        <v>2</v>
      </c>
      <c r="D155" t="s">
        <v>1363</v>
      </c>
      <c r="E155" t="s">
        <v>1364</v>
      </c>
      <c r="F155" t="s">
        <v>79</v>
      </c>
      <c r="G155" t="s">
        <v>79</v>
      </c>
      <c r="H155">
        <v>28</v>
      </c>
      <c r="I155">
        <v>0</v>
      </c>
      <c r="J155">
        <v>0</v>
      </c>
      <c r="K155" t="s">
        <v>312</v>
      </c>
      <c r="L155" t="s">
        <v>79</v>
      </c>
      <c r="M155" t="s">
        <v>79</v>
      </c>
      <c r="N155" t="s">
        <v>313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1</v>
      </c>
      <c r="Y155">
        <v>4</v>
      </c>
      <c r="Z155" s="1">
        <v>41956</v>
      </c>
      <c r="AA155">
        <v>38</v>
      </c>
      <c r="AB155">
        <v>382081411135</v>
      </c>
      <c r="AC155">
        <v>38</v>
      </c>
      <c r="AD155">
        <v>9494899</v>
      </c>
      <c r="AE155">
        <v>38208</v>
      </c>
      <c r="AF155" t="b">
        <v>0</v>
      </c>
    </row>
    <row r="156" spans="1:32" x14ac:dyDescent="0.2">
      <c r="A156">
        <v>1</v>
      </c>
      <c r="B156">
        <v>155</v>
      </c>
      <c r="C156">
        <v>2</v>
      </c>
      <c r="D156" t="s">
        <v>1365</v>
      </c>
      <c r="E156" t="s">
        <v>1366</v>
      </c>
      <c r="F156" t="s">
        <v>79</v>
      </c>
      <c r="G156" t="s">
        <v>79</v>
      </c>
      <c r="H156">
        <v>28</v>
      </c>
      <c r="I156">
        <v>0</v>
      </c>
      <c r="J156">
        <v>0</v>
      </c>
      <c r="K156" t="s">
        <v>312</v>
      </c>
      <c r="L156" t="s">
        <v>79</v>
      </c>
      <c r="M156" t="s">
        <v>79</v>
      </c>
      <c r="N156" t="s">
        <v>313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1</v>
      </c>
      <c r="Y156">
        <v>3</v>
      </c>
      <c r="Z156" s="1">
        <v>42098</v>
      </c>
      <c r="AA156">
        <v>38</v>
      </c>
      <c r="AB156">
        <v>382081504045</v>
      </c>
      <c r="AC156">
        <v>38</v>
      </c>
      <c r="AD156">
        <v>9451221</v>
      </c>
      <c r="AE156">
        <v>38208</v>
      </c>
      <c r="AF156" t="b">
        <v>0</v>
      </c>
    </row>
    <row r="157" spans="1:32" x14ac:dyDescent="0.2">
      <c r="A157">
        <v>1</v>
      </c>
      <c r="B157">
        <v>156</v>
      </c>
      <c r="C157">
        <v>2</v>
      </c>
      <c r="D157" t="s">
        <v>1367</v>
      </c>
      <c r="E157" t="s">
        <v>1368</v>
      </c>
      <c r="F157" t="s">
        <v>79</v>
      </c>
      <c r="G157" t="s">
        <v>79</v>
      </c>
      <c r="H157">
        <v>28</v>
      </c>
      <c r="I157">
        <v>0</v>
      </c>
      <c r="J157">
        <v>0</v>
      </c>
      <c r="K157" t="s">
        <v>312</v>
      </c>
      <c r="L157" t="s">
        <v>79</v>
      </c>
      <c r="M157" t="s">
        <v>79</v>
      </c>
      <c r="N157" t="s">
        <v>313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1</v>
      </c>
      <c r="Y157">
        <v>3</v>
      </c>
      <c r="Z157" s="1">
        <v>42117</v>
      </c>
      <c r="AA157">
        <v>38</v>
      </c>
      <c r="AB157">
        <v>382081504235</v>
      </c>
      <c r="AC157">
        <v>38</v>
      </c>
      <c r="AD157">
        <v>9530169</v>
      </c>
      <c r="AE157">
        <v>38208</v>
      </c>
      <c r="AF157" t="b">
        <v>0</v>
      </c>
    </row>
    <row r="158" spans="1:32" x14ac:dyDescent="0.2">
      <c r="A158">
        <v>1</v>
      </c>
      <c r="B158">
        <v>157</v>
      </c>
      <c r="C158">
        <v>2</v>
      </c>
      <c r="D158" t="s">
        <v>1369</v>
      </c>
      <c r="E158" t="s">
        <v>1370</v>
      </c>
      <c r="F158" t="s">
        <v>79</v>
      </c>
      <c r="G158" t="s">
        <v>79</v>
      </c>
      <c r="H158">
        <v>28</v>
      </c>
      <c r="I158">
        <v>0</v>
      </c>
      <c r="J158">
        <v>0</v>
      </c>
      <c r="K158" t="s">
        <v>312</v>
      </c>
      <c r="L158" t="s">
        <v>79</v>
      </c>
      <c r="M158" t="s">
        <v>79</v>
      </c>
      <c r="N158" t="s">
        <v>313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1</v>
      </c>
      <c r="Y158">
        <v>3</v>
      </c>
      <c r="Z158" s="1">
        <v>42293</v>
      </c>
      <c r="AA158">
        <v>38</v>
      </c>
      <c r="AB158">
        <v>382081510165</v>
      </c>
      <c r="AC158">
        <v>38</v>
      </c>
      <c r="AD158">
        <v>9466168</v>
      </c>
      <c r="AE158">
        <v>38208</v>
      </c>
      <c r="AF158" t="b">
        <v>0</v>
      </c>
    </row>
    <row r="159" spans="1:32" x14ac:dyDescent="0.2">
      <c r="A159">
        <v>1</v>
      </c>
      <c r="B159">
        <v>158</v>
      </c>
      <c r="C159">
        <v>2</v>
      </c>
      <c r="D159" t="s">
        <v>1371</v>
      </c>
      <c r="E159" t="s">
        <v>1372</v>
      </c>
      <c r="F159" t="s">
        <v>79</v>
      </c>
      <c r="G159" t="s">
        <v>79</v>
      </c>
      <c r="H159">
        <v>28</v>
      </c>
      <c r="I159">
        <v>0</v>
      </c>
      <c r="J159">
        <v>0</v>
      </c>
      <c r="K159" t="s">
        <v>312</v>
      </c>
      <c r="L159" t="s">
        <v>79</v>
      </c>
      <c r="M159" t="s">
        <v>79</v>
      </c>
      <c r="N159" t="s">
        <v>313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1</v>
      </c>
      <c r="Y159">
        <v>3</v>
      </c>
      <c r="Z159" s="1">
        <v>42293</v>
      </c>
      <c r="AA159">
        <v>38</v>
      </c>
      <c r="AB159">
        <v>382081510165</v>
      </c>
      <c r="AC159">
        <v>38</v>
      </c>
      <c r="AD159">
        <v>9497479</v>
      </c>
      <c r="AE159">
        <v>38208</v>
      </c>
      <c r="AF159" t="b">
        <v>0</v>
      </c>
    </row>
    <row r="160" spans="1:32" x14ac:dyDescent="0.2">
      <c r="A160">
        <v>1</v>
      </c>
      <c r="B160">
        <v>159</v>
      </c>
      <c r="C160">
        <v>2</v>
      </c>
      <c r="D160" t="s">
        <v>1373</v>
      </c>
      <c r="E160" t="s">
        <v>1374</v>
      </c>
      <c r="F160" t="s">
        <v>79</v>
      </c>
      <c r="G160" t="s">
        <v>79</v>
      </c>
      <c r="H160">
        <v>28</v>
      </c>
      <c r="I160">
        <v>0</v>
      </c>
      <c r="J160">
        <v>0</v>
      </c>
      <c r="K160" t="s">
        <v>312</v>
      </c>
      <c r="L160" t="s">
        <v>79</v>
      </c>
      <c r="M160" t="s">
        <v>79</v>
      </c>
      <c r="N160" t="s">
        <v>313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1</v>
      </c>
      <c r="Y160">
        <v>3</v>
      </c>
      <c r="Z160" s="1">
        <v>42320</v>
      </c>
      <c r="AA160">
        <v>38</v>
      </c>
      <c r="AB160">
        <v>382081511125</v>
      </c>
      <c r="AC160">
        <v>38</v>
      </c>
      <c r="AD160">
        <v>9530174</v>
      </c>
      <c r="AE160">
        <v>38208</v>
      </c>
      <c r="AF160" t="b">
        <v>0</v>
      </c>
    </row>
    <row r="161" spans="1:32" x14ac:dyDescent="0.2">
      <c r="A161">
        <v>1</v>
      </c>
      <c r="B161">
        <v>160</v>
      </c>
      <c r="C161">
        <v>2</v>
      </c>
      <c r="D161" t="s">
        <v>1375</v>
      </c>
      <c r="E161" t="s">
        <v>1376</v>
      </c>
      <c r="F161" t="s">
        <v>79</v>
      </c>
      <c r="G161" t="s">
        <v>79</v>
      </c>
      <c r="H161">
        <v>28</v>
      </c>
      <c r="I161">
        <v>0</v>
      </c>
      <c r="J161">
        <v>0</v>
      </c>
      <c r="K161" t="s">
        <v>312</v>
      </c>
      <c r="L161" t="s">
        <v>79</v>
      </c>
      <c r="M161" t="s">
        <v>79</v>
      </c>
      <c r="N161" t="s">
        <v>313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3</v>
      </c>
      <c r="Z161" s="1">
        <v>42336</v>
      </c>
      <c r="AA161">
        <v>38</v>
      </c>
      <c r="AB161">
        <v>382081511285</v>
      </c>
      <c r="AC161">
        <v>38</v>
      </c>
      <c r="AD161">
        <v>9497480</v>
      </c>
      <c r="AE161">
        <v>38208</v>
      </c>
      <c r="AF161" t="b">
        <v>0</v>
      </c>
    </row>
    <row r="162" spans="1:32" x14ac:dyDescent="0.2">
      <c r="A162">
        <v>1</v>
      </c>
      <c r="B162">
        <v>161</v>
      </c>
      <c r="C162">
        <v>2</v>
      </c>
      <c r="D162" t="s">
        <v>1377</v>
      </c>
      <c r="E162" t="s">
        <v>1378</v>
      </c>
      <c r="F162" t="s">
        <v>79</v>
      </c>
      <c r="G162" t="s">
        <v>79</v>
      </c>
      <c r="H162">
        <v>28</v>
      </c>
      <c r="I162">
        <v>0</v>
      </c>
      <c r="J162">
        <v>0</v>
      </c>
      <c r="K162" t="s">
        <v>312</v>
      </c>
      <c r="L162" t="s">
        <v>79</v>
      </c>
      <c r="M162" t="s">
        <v>79</v>
      </c>
      <c r="N162" t="s">
        <v>313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2</v>
      </c>
      <c r="Z162" s="1">
        <v>42480</v>
      </c>
      <c r="AA162">
        <v>38</v>
      </c>
      <c r="AB162">
        <v>382081604205</v>
      </c>
      <c r="AC162">
        <v>38</v>
      </c>
      <c r="AD162">
        <v>9512406</v>
      </c>
      <c r="AE162">
        <v>38208</v>
      </c>
      <c r="AF162" t="b">
        <v>0</v>
      </c>
    </row>
    <row r="163" spans="1:32" x14ac:dyDescent="0.2">
      <c r="A163">
        <v>1</v>
      </c>
      <c r="B163">
        <v>162</v>
      </c>
      <c r="C163">
        <v>2</v>
      </c>
      <c r="D163" t="s">
        <v>1379</v>
      </c>
      <c r="E163" t="s">
        <v>1380</v>
      </c>
      <c r="F163" t="s">
        <v>79</v>
      </c>
      <c r="G163" t="s">
        <v>79</v>
      </c>
      <c r="H163">
        <v>28</v>
      </c>
      <c r="I163">
        <v>0</v>
      </c>
      <c r="J163">
        <v>0</v>
      </c>
      <c r="K163" t="s">
        <v>312</v>
      </c>
      <c r="L163" t="s">
        <v>79</v>
      </c>
      <c r="M163" t="s">
        <v>79</v>
      </c>
      <c r="N163" t="s">
        <v>313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2</v>
      </c>
      <c r="Z163" s="1">
        <v>42509</v>
      </c>
      <c r="AA163">
        <v>38</v>
      </c>
      <c r="AB163">
        <v>382081605195</v>
      </c>
      <c r="AC163">
        <v>38</v>
      </c>
      <c r="AD163">
        <v>9480726</v>
      </c>
      <c r="AE163">
        <v>38208</v>
      </c>
      <c r="AF163" t="b">
        <v>0</v>
      </c>
    </row>
    <row r="164" spans="1:32" x14ac:dyDescent="0.2">
      <c r="A164">
        <v>1</v>
      </c>
      <c r="B164">
        <v>163</v>
      </c>
      <c r="C164">
        <v>2</v>
      </c>
      <c r="D164" t="s">
        <v>1381</v>
      </c>
      <c r="E164" t="s">
        <v>1382</v>
      </c>
      <c r="F164" t="s">
        <v>79</v>
      </c>
      <c r="G164" t="s">
        <v>79</v>
      </c>
      <c r="H164">
        <v>28</v>
      </c>
      <c r="I164">
        <v>0</v>
      </c>
      <c r="J164">
        <v>0</v>
      </c>
      <c r="K164" t="s">
        <v>312</v>
      </c>
      <c r="L164" t="s">
        <v>79</v>
      </c>
      <c r="M164" t="s">
        <v>79</v>
      </c>
      <c r="N164" t="s">
        <v>313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2</v>
      </c>
      <c r="Z164" s="1">
        <v>42600</v>
      </c>
      <c r="AA164">
        <v>38</v>
      </c>
      <c r="AB164">
        <v>382081608185</v>
      </c>
      <c r="AC164">
        <v>38</v>
      </c>
      <c r="AD164">
        <v>9512407</v>
      </c>
      <c r="AE164">
        <v>38208</v>
      </c>
      <c r="AF164" t="b">
        <v>0</v>
      </c>
    </row>
    <row r="165" spans="1:32" x14ac:dyDescent="0.2">
      <c r="A165">
        <v>1</v>
      </c>
      <c r="B165">
        <v>164</v>
      </c>
      <c r="C165">
        <v>2</v>
      </c>
      <c r="D165" t="s">
        <v>1383</v>
      </c>
      <c r="E165" t="s">
        <v>1384</v>
      </c>
      <c r="F165" t="s">
        <v>79</v>
      </c>
      <c r="G165" t="s">
        <v>79</v>
      </c>
      <c r="H165">
        <v>28</v>
      </c>
      <c r="I165">
        <v>0</v>
      </c>
      <c r="J165">
        <v>0</v>
      </c>
      <c r="K165" t="s">
        <v>312</v>
      </c>
      <c r="L165" t="s">
        <v>79</v>
      </c>
      <c r="M165" t="s">
        <v>79</v>
      </c>
      <c r="N165" t="s">
        <v>313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1</v>
      </c>
      <c r="Z165" s="1">
        <v>42874</v>
      </c>
      <c r="AA165">
        <v>38</v>
      </c>
      <c r="AB165">
        <v>382081705195</v>
      </c>
      <c r="AC165">
        <v>38</v>
      </c>
      <c r="AD165">
        <v>9530170</v>
      </c>
      <c r="AE165">
        <v>38208</v>
      </c>
      <c r="AF165" t="b">
        <v>0</v>
      </c>
    </row>
    <row r="166" spans="1:32" x14ac:dyDescent="0.2">
      <c r="A166">
        <v>1</v>
      </c>
      <c r="B166">
        <v>165</v>
      </c>
      <c r="C166">
        <v>2</v>
      </c>
      <c r="D166" t="s">
        <v>1385</v>
      </c>
      <c r="E166" t="s">
        <v>1386</v>
      </c>
      <c r="F166" t="s">
        <v>79</v>
      </c>
      <c r="G166" t="s">
        <v>79</v>
      </c>
      <c r="H166">
        <v>28</v>
      </c>
      <c r="I166">
        <v>0</v>
      </c>
      <c r="J166">
        <v>0</v>
      </c>
      <c r="K166" t="s">
        <v>312</v>
      </c>
      <c r="L166" t="s">
        <v>79</v>
      </c>
      <c r="M166" t="s">
        <v>79</v>
      </c>
      <c r="N166" t="s">
        <v>313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1</v>
      </c>
      <c r="Y166">
        <v>1</v>
      </c>
      <c r="Z166" s="1">
        <v>43041</v>
      </c>
      <c r="AA166">
        <v>38</v>
      </c>
      <c r="AB166">
        <v>382081711025</v>
      </c>
      <c r="AC166">
        <v>38</v>
      </c>
      <c r="AD166">
        <v>9530167</v>
      </c>
      <c r="AE166">
        <v>38208</v>
      </c>
      <c r="AF166" t="b">
        <v>0</v>
      </c>
    </row>
    <row r="167" spans="1:32" x14ac:dyDescent="0.2">
      <c r="A167">
        <v>1</v>
      </c>
      <c r="B167">
        <v>166</v>
      </c>
      <c r="C167">
        <v>2</v>
      </c>
      <c r="D167" t="s">
        <v>1387</v>
      </c>
      <c r="E167" t="s">
        <v>1388</v>
      </c>
      <c r="F167" t="s">
        <v>79</v>
      </c>
      <c r="G167" t="s">
        <v>79</v>
      </c>
      <c r="H167">
        <v>28</v>
      </c>
      <c r="I167">
        <v>0</v>
      </c>
      <c r="J167">
        <v>0</v>
      </c>
      <c r="K167" t="s">
        <v>312</v>
      </c>
      <c r="L167" t="s">
        <v>79</v>
      </c>
      <c r="M167" t="s">
        <v>79</v>
      </c>
      <c r="N167" t="s">
        <v>313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0</v>
      </c>
      <c r="Y167">
        <v>0</v>
      </c>
      <c r="Z167" s="1">
        <v>43257</v>
      </c>
      <c r="AA167">
        <v>38</v>
      </c>
      <c r="AB167">
        <v>382081806065</v>
      </c>
      <c r="AC167">
        <v>38</v>
      </c>
      <c r="AD167">
        <v>9530168</v>
      </c>
      <c r="AE167">
        <v>38208</v>
      </c>
      <c r="AF167" t="b">
        <v>0</v>
      </c>
    </row>
    <row r="168" spans="1:32" x14ac:dyDescent="0.2">
      <c r="A168">
        <v>1</v>
      </c>
      <c r="B168">
        <v>167</v>
      </c>
      <c r="C168">
        <v>2</v>
      </c>
      <c r="D168" t="s">
        <v>1389</v>
      </c>
      <c r="E168" t="s">
        <v>1390</v>
      </c>
      <c r="F168" t="s">
        <v>79</v>
      </c>
      <c r="G168" t="s">
        <v>79</v>
      </c>
      <c r="H168">
        <v>28</v>
      </c>
      <c r="I168">
        <v>0</v>
      </c>
      <c r="J168">
        <v>0</v>
      </c>
      <c r="K168" t="s">
        <v>312</v>
      </c>
      <c r="L168" t="s">
        <v>79</v>
      </c>
      <c r="M168" t="s">
        <v>79</v>
      </c>
      <c r="N168" t="s">
        <v>313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0</v>
      </c>
      <c r="Y168">
        <v>0</v>
      </c>
      <c r="Z168" s="1">
        <v>43308</v>
      </c>
      <c r="AA168">
        <v>38</v>
      </c>
      <c r="AB168">
        <v>382081807275</v>
      </c>
      <c r="AC168">
        <v>38</v>
      </c>
      <c r="AD168">
        <v>9530166</v>
      </c>
      <c r="AE168">
        <v>38208</v>
      </c>
      <c r="AF168" t="b">
        <v>0</v>
      </c>
    </row>
    <row r="169" spans="1:32" x14ac:dyDescent="0.2">
      <c r="A169">
        <v>1</v>
      </c>
      <c r="B169">
        <v>168</v>
      </c>
      <c r="C169">
        <v>2</v>
      </c>
      <c r="D169" t="s">
        <v>1391</v>
      </c>
      <c r="E169" t="s">
        <v>1392</v>
      </c>
      <c r="F169" t="s">
        <v>79</v>
      </c>
      <c r="G169" t="s">
        <v>79</v>
      </c>
      <c r="H169">
        <v>28</v>
      </c>
      <c r="I169">
        <v>0</v>
      </c>
      <c r="J169">
        <v>0</v>
      </c>
      <c r="K169" t="s">
        <v>312</v>
      </c>
      <c r="L169" t="s">
        <v>79</v>
      </c>
      <c r="M169" t="s">
        <v>79</v>
      </c>
      <c r="N169" t="s">
        <v>313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0</v>
      </c>
      <c r="Y169">
        <v>0</v>
      </c>
      <c r="Z169" s="1">
        <v>43406</v>
      </c>
      <c r="AA169">
        <v>38</v>
      </c>
      <c r="AB169">
        <v>382081811025</v>
      </c>
      <c r="AC169">
        <v>38</v>
      </c>
      <c r="AD169">
        <v>9530165</v>
      </c>
      <c r="AE169">
        <v>38208</v>
      </c>
      <c r="AF169" t="b">
        <v>0</v>
      </c>
    </row>
    <row r="170" spans="1:32" x14ac:dyDescent="0.2">
      <c r="A170">
        <v>1</v>
      </c>
      <c r="B170">
        <v>169</v>
      </c>
      <c r="C170">
        <v>1</v>
      </c>
      <c r="D170" t="s">
        <v>1393</v>
      </c>
      <c r="E170" t="s">
        <v>1394</v>
      </c>
      <c r="F170" t="s">
        <v>79</v>
      </c>
      <c r="G170" t="s">
        <v>79</v>
      </c>
      <c r="H170">
        <v>25</v>
      </c>
      <c r="I170">
        <v>0</v>
      </c>
      <c r="J170">
        <v>0</v>
      </c>
      <c r="K170" t="s">
        <v>350</v>
      </c>
      <c r="L170" t="s">
        <v>79</v>
      </c>
      <c r="M170" t="s">
        <v>79</v>
      </c>
      <c r="N170" t="s">
        <v>351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3</v>
      </c>
      <c r="Y170">
        <v>2</v>
      </c>
      <c r="Z170" s="1">
        <v>39359</v>
      </c>
      <c r="AA170">
        <v>38</v>
      </c>
      <c r="AB170">
        <v>382110710040</v>
      </c>
      <c r="AC170">
        <v>38</v>
      </c>
      <c r="AD170">
        <v>8958922</v>
      </c>
      <c r="AE170">
        <v>38211</v>
      </c>
      <c r="AF170" t="b">
        <v>0</v>
      </c>
    </row>
    <row r="171" spans="1:32" x14ac:dyDescent="0.2">
      <c r="A171">
        <v>1</v>
      </c>
      <c r="B171">
        <v>170</v>
      </c>
      <c r="C171">
        <v>1</v>
      </c>
      <c r="D171" t="s">
        <v>1395</v>
      </c>
      <c r="E171" t="s">
        <v>1396</v>
      </c>
      <c r="F171" t="s">
        <v>79</v>
      </c>
      <c r="G171" t="s">
        <v>79</v>
      </c>
      <c r="H171">
        <v>25</v>
      </c>
      <c r="I171">
        <v>0</v>
      </c>
      <c r="J171">
        <v>0</v>
      </c>
      <c r="K171" t="s">
        <v>350</v>
      </c>
      <c r="L171" t="s">
        <v>79</v>
      </c>
      <c r="M171" t="s">
        <v>79</v>
      </c>
      <c r="N171" t="s">
        <v>351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3</v>
      </c>
      <c r="Y171">
        <v>1</v>
      </c>
      <c r="Z171" s="1">
        <v>39737</v>
      </c>
      <c r="AA171">
        <v>38</v>
      </c>
      <c r="AB171">
        <v>382110810160</v>
      </c>
      <c r="AC171">
        <v>38</v>
      </c>
      <c r="AD171">
        <v>6898769</v>
      </c>
      <c r="AE171">
        <v>38211</v>
      </c>
      <c r="AF171" t="b">
        <v>0</v>
      </c>
    </row>
    <row r="172" spans="1:32" x14ac:dyDescent="0.2">
      <c r="A172">
        <v>1</v>
      </c>
      <c r="B172">
        <v>171</v>
      </c>
      <c r="C172">
        <v>1</v>
      </c>
      <c r="D172" t="s">
        <v>648</v>
      </c>
      <c r="E172" t="s">
        <v>649</v>
      </c>
      <c r="F172" t="s">
        <v>79</v>
      </c>
      <c r="G172" t="s">
        <v>79</v>
      </c>
      <c r="H172">
        <v>25</v>
      </c>
      <c r="I172">
        <v>0</v>
      </c>
      <c r="J172">
        <v>0</v>
      </c>
      <c r="K172" t="s">
        <v>350</v>
      </c>
      <c r="L172" t="s">
        <v>79</v>
      </c>
      <c r="M172" t="s">
        <v>79</v>
      </c>
      <c r="N172" t="s">
        <v>351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5</v>
      </c>
      <c r="Z172" s="1">
        <v>41519</v>
      </c>
      <c r="AA172">
        <v>38</v>
      </c>
      <c r="AB172">
        <v>382111309020</v>
      </c>
      <c r="AC172">
        <v>38</v>
      </c>
      <c r="AD172">
        <v>8601403</v>
      </c>
      <c r="AE172">
        <v>38211</v>
      </c>
      <c r="AF172" t="b">
        <v>0</v>
      </c>
    </row>
    <row r="173" spans="1:32" x14ac:dyDescent="0.2">
      <c r="A173">
        <v>1</v>
      </c>
      <c r="B173">
        <v>172</v>
      </c>
      <c r="C173">
        <v>1</v>
      </c>
      <c r="D173" t="s">
        <v>1397</v>
      </c>
      <c r="E173" t="s">
        <v>1398</v>
      </c>
      <c r="F173" t="s">
        <v>79</v>
      </c>
      <c r="G173" t="s">
        <v>79</v>
      </c>
      <c r="H173">
        <v>25</v>
      </c>
      <c r="I173">
        <v>0</v>
      </c>
      <c r="J173">
        <v>0</v>
      </c>
      <c r="K173" t="s">
        <v>350</v>
      </c>
      <c r="L173" t="s">
        <v>79</v>
      </c>
      <c r="M173" t="s">
        <v>79</v>
      </c>
      <c r="N173" t="s">
        <v>351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4</v>
      </c>
      <c r="Z173" s="1">
        <v>41754</v>
      </c>
      <c r="AA173">
        <v>38</v>
      </c>
      <c r="AB173">
        <v>382111404250</v>
      </c>
      <c r="AC173">
        <v>38</v>
      </c>
      <c r="AD173">
        <v>9152894</v>
      </c>
      <c r="AE173">
        <v>38211</v>
      </c>
      <c r="AF173" t="b">
        <v>0</v>
      </c>
    </row>
    <row r="174" spans="1:32" x14ac:dyDescent="0.2">
      <c r="A174">
        <v>1</v>
      </c>
      <c r="B174">
        <v>173</v>
      </c>
      <c r="C174">
        <v>1</v>
      </c>
      <c r="D174" t="s">
        <v>1399</v>
      </c>
      <c r="E174" t="s">
        <v>1400</v>
      </c>
      <c r="F174" t="s">
        <v>79</v>
      </c>
      <c r="G174" t="s">
        <v>79</v>
      </c>
      <c r="H174">
        <v>25</v>
      </c>
      <c r="I174">
        <v>0</v>
      </c>
      <c r="J174">
        <v>0</v>
      </c>
      <c r="K174" t="s">
        <v>350</v>
      </c>
      <c r="L174" t="s">
        <v>79</v>
      </c>
      <c r="M174" t="s">
        <v>79</v>
      </c>
      <c r="N174" t="s">
        <v>351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4</v>
      </c>
      <c r="Z174" s="1">
        <v>41758</v>
      </c>
      <c r="AA174">
        <v>38</v>
      </c>
      <c r="AB174">
        <v>382111404290</v>
      </c>
      <c r="AC174">
        <v>38</v>
      </c>
      <c r="AD174">
        <v>9152907</v>
      </c>
      <c r="AE174">
        <v>38211</v>
      </c>
      <c r="AF174" t="b">
        <v>0</v>
      </c>
    </row>
    <row r="175" spans="1:32" x14ac:dyDescent="0.2">
      <c r="A175">
        <v>1</v>
      </c>
      <c r="B175">
        <v>174</v>
      </c>
      <c r="C175">
        <v>1</v>
      </c>
      <c r="D175" t="s">
        <v>907</v>
      </c>
      <c r="E175" t="s">
        <v>908</v>
      </c>
      <c r="F175" t="s">
        <v>79</v>
      </c>
      <c r="G175" t="s">
        <v>79</v>
      </c>
      <c r="H175">
        <v>25</v>
      </c>
      <c r="I175">
        <v>0</v>
      </c>
      <c r="J175">
        <v>0</v>
      </c>
      <c r="K175" t="s">
        <v>350</v>
      </c>
      <c r="L175" t="s">
        <v>79</v>
      </c>
      <c r="M175" t="s">
        <v>79</v>
      </c>
      <c r="N175" t="s">
        <v>351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1</v>
      </c>
      <c r="Y175">
        <v>4</v>
      </c>
      <c r="Z175" s="1">
        <v>41839</v>
      </c>
      <c r="AA175">
        <v>38</v>
      </c>
      <c r="AB175">
        <v>382111407190</v>
      </c>
      <c r="AC175">
        <v>38</v>
      </c>
      <c r="AD175">
        <v>9506975</v>
      </c>
      <c r="AE175">
        <v>38211</v>
      </c>
      <c r="AF175" t="b">
        <v>0</v>
      </c>
    </row>
    <row r="176" spans="1:32" x14ac:dyDescent="0.2">
      <c r="A176">
        <v>1</v>
      </c>
      <c r="B176">
        <v>175</v>
      </c>
      <c r="C176">
        <v>1</v>
      </c>
      <c r="D176" t="s">
        <v>1401</v>
      </c>
      <c r="E176" t="s">
        <v>1402</v>
      </c>
      <c r="F176" t="s">
        <v>79</v>
      </c>
      <c r="G176" t="s">
        <v>79</v>
      </c>
      <c r="H176">
        <v>25</v>
      </c>
      <c r="I176">
        <v>0</v>
      </c>
      <c r="J176">
        <v>0</v>
      </c>
      <c r="K176" t="s">
        <v>350</v>
      </c>
      <c r="L176" t="s">
        <v>79</v>
      </c>
      <c r="M176" t="s">
        <v>79</v>
      </c>
      <c r="N176" t="s">
        <v>351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1</v>
      </c>
      <c r="Y176">
        <v>2</v>
      </c>
      <c r="Z176" s="1">
        <v>42564</v>
      </c>
      <c r="AA176">
        <v>38</v>
      </c>
      <c r="AB176">
        <v>382111607130</v>
      </c>
      <c r="AC176">
        <v>38</v>
      </c>
      <c r="AD176">
        <v>9469625</v>
      </c>
      <c r="AE176">
        <v>38211</v>
      </c>
      <c r="AF176" t="b">
        <v>0</v>
      </c>
    </row>
    <row r="177" spans="1:32" x14ac:dyDescent="0.2">
      <c r="A177">
        <v>1</v>
      </c>
      <c r="B177">
        <v>176</v>
      </c>
      <c r="C177">
        <v>1</v>
      </c>
      <c r="D177" t="s">
        <v>1403</v>
      </c>
      <c r="E177" t="s">
        <v>1404</v>
      </c>
      <c r="F177" t="s">
        <v>79</v>
      </c>
      <c r="G177" t="s">
        <v>79</v>
      </c>
      <c r="H177">
        <v>25</v>
      </c>
      <c r="I177">
        <v>0</v>
      </c>
      <c r="J177">
        <v>0</v>
      </c>
      <c r="K177" t="s">
        <v>350</v>
      </c>
      <c r="L177" t="s">
        <v>79</v>
      </c>
      <c r="M177" t="s">
        <v>79</v>
      </c>
      <c r="N177" t="s">
        <v>351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1</v>
      </c>
      <c r="Y177">
        <v>2</v>
      </c>
      <c r="Z177" s="1">
        <v>42644</v>
      </c>
      <c r="AA177">
        <v>38</v>
      </c>
      <c r="AB177">
        <v>382111610010</v>
      </c>
      <c r="AC177">
        <v>38</v>
      </c>
      <c r="AD177">
        <v>9469627</v>
      </c>
      <c r="AE177">
        <v>38211</v>
      </c>
      <c r="AF177" t="b">
        <v>0</v>
      </c>
    </row>
    <row r="178" spans="1:32" x14ac:dyDescent="0.2">
      <c r="A178">
        <v>1</v>
      </c>
      <c r="B178">
        <v>177</v>
      </c>
      <c r="C178">
        <v>1</v>
      </c>
      <c r="D178" t="s">
        <v>1405</v>
      </c>
      <c r="E178" t="s">
        <v>1406</v>
      </c>
      <c r="F178" t="s">
        <v>79</v>
      </c>
      <c r="G178" t="s">
        <v>79</v>
      </c>
      <c r="H178">
        <v>25</v>
      </c>
      <c r="I178">
        <v>0</v>
      </c>
      <c r="J178">
        <v>0</v>
      </c>
      <c r="K178" t="s">
        <v>350</v>
      </c>
      <c r="L178" t="s">
        <v>79</v>
      </c>
      <c r="M178" t="s">
        <v>79</v>
      </c>
      <c r="N178" t="s">
        <v>351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1</v>
      </c>
      <c r="Y178">
        <v>1</v>
      </c>
      <c r="Z178" s="1">
        <v>42884</v>
      </c>
      <c r="AA178">
        <v>38</v>
      </c>
      <c r="AB178">
        <v>382111705290</v>
      </c>
      <c r="AC178">
        <v>38</v>
      </c>
      <c r="AD178">
        <v>9506977</v>
      </c>
      <c r="AE178">
        <v>38211</v>
      </c>
      <c r="AF178" t="b">
        <v>0</v>
      </c>
    </row>
    <row r="179" spans="1:32" x14ac:dyDescent="0.2">
      <c r="A179">
        <v>1</v>
      </c>
      <c r="B179">
        <v>178</v>
      </c>
      <c r="C179">
        <v>2</v>
      </c>
      <c r="D179" t="s">
        <v>1407</v>
      </c>
      <c r="E179" t="s">
        <v>1408</v>
      </c>
      <c r="F179" t="s">
        <v>79</v>
      </c>
      <c r="G179" t="s">
        <v>79</v>
      </c>
      <c r="H179">
        <v>25</v>
      </c>
      <c r="I179">
        <v>0</v>
      </c>
      <c r="J179">
        <v>0</v>
      </c>
      <c r="K179" t="s">
        <v>350</v>
      </c>
      <c r="L179" t="s">
        <v>79</v>
      </c>
      <c r="M179" t="s">
        <v>79</v>
      </c>
      <c r="N179" t="s">
        <v>351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2</v>
      </c>
      <c r="Y179">
        <v>2</v>
      </c>
      <c r="Z179" s="1">
        <v>40603</v>
      </c>
      <c r="AA179">
        <v>38</v>
      </c>
      <c r="AB179">
        <v>382111103015</v>
      </c>
      <c r="AC179">
        <v>38</v>
      </c>
      <c r="AD179">
        <v>9438569</v>
      </c>
      <c r="AE179">
        <v>38211</v>
      </c>
      <c r="AF179" t="b">
        <v>0</v>
      </c>
    </row>
    <row r="180" spans="1:32" x14ac:dyDescent="0.2">
      <c r="A180">
        <v>1</v>
      </c>
      <c r="B180">
        <v>179</v>
      </c>
      <c r="C180">
        <v>2</v>
      </c>
      <c r="D180" t="s">
        <v>937</v>
      </c>
      <c r="E180" t="s">
        <v>938</v>
      </c>
      <c r="F180" t="s">
        <v>79</v>
      </c>
      <c r="G180" t="s">
        <v>79</v>
      </c>
      <c r="H180">
        <v>25</v>
      </c>
      <c r="I180">
        <v>0</v>
      </c>
      <c r="J180">
        <v>0</v>
      </c>
      <c r="K180" t="s">
        <v>350</v>
      </c>
      <c r="L180" t="s">
        <v>79</v>
      </c>
      <c r="M180" t="s">
        <v>79</v>
      </c>
      <c r="N180" t="s">
        <v>351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2</v>
      </c>
      <c r="Y180">
        <v>1</v>
      </c>
      <c r="Z180" s="1">
        <v>40798</v>
      </c>
      <c r="AA180">
        <v>38</v>
      </c>
      <c r="AB180">
        <v>382111109125</v>
      </c>
      <c r="AC180">
        <v>38</v>
      </c>
      <c r="AD180">
        <v>8190071</v>
      </c>
      <c r="AE180">
        <v>38211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650</v>
      </c>
      <c r="E181" t="s">
        <v>651</v>
      </c>
      <c r="F181" t="s">
        <v>79</v>
      </c>
      <c r="G181" t="s">
        <v>79</v>
      </c>
      <c r="H181">
        <v>25</v>
      </c>
      <c r="I181">
        <v>0</v>
      </c>
      <c r="J181">
        <v>0</v>
      </c>
      <c r="K181" t="s">
        <v>350</v>
      </c>
      <c r="L181" t="s">
        <v>79</v>
      </c>
      <c r="M181" t="s">
        <v>79</v>
      </c>
      <c r="N181" t="s">
        <v>351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1</v>
      </c>
      <c r="Z181" s="1">
        <v>40953</v>
      </c>
      <c r="AA181">
        <v>38</v>
      </c>
      <c r="AB181">
        <v>382111202145</v>
      </c>
      <c r="AC181">
        <v>38</v>
      </c>
      <c r="AD181">
        <v>8571244</v>
      </c>
      <c r="AE181">
        <v>38211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652</v>
      </c>
      <c r="E182" t="s">
        <v>653</v>
      </c>
      <c r="F182" t="s">
        <v>79</v>
      </c>
      <c r="G182" t="s">
        <v>79</v>
      </c>
      <c r="H182">
        <v>25</v>
      </c>
      <c r="I182">
        <v>0</v>
      </c>
      <c r="J182">
        <v>0</v>
      </c>
      <c r="K182" t="s">
        <v>350</v>
      </c>
      <c r="L182" t="s">
        <v>79</v>
      </c>
      <c r="M182" t="s">
        <v>79</v>
      </c>
      <c r="N182" t="s">
        <v>351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6</v>
      </c>
      <c r="Z182" s="1">
        <v>41229</v>
      </c>
      <c r="AA182">
        <v>38</v>
      </c>
      <c r="AB182">
        <v>382111211165</v>
      </c>
      <c r="AC182">
        <v>38</v>
      </c>
      <c r="AD182">
        <v>8950031</v>
      </c>
      <c r="AE182">
        <v>38211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1409</v>
      </c>
      <c r="E183" t="s">
        <v>1410</v>
      </c>
      <c r="F183" t="s">
        <v>79</v>
      </c>
      <c r="G183" t="s">
        <v>79</v>
      </c>
      <c r="H183">
        <v>25</v>
      </c>
      <c r="I183">
        <v>0</v>
      </c>
      <c r="J183">
        <v>0</v>
      </c>
      <c r="K183" t="s">
        <v>350</v>
      </c>
      <c r="L183" t="s">
        <v>79</v>
      </c>
      <c r="M183" t="s">
        <v>79</v>
      </c>
      <c r="N183" t="s">
        <v>351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4</v>
      </c>
      <c r="Z183" s="1">
        <v>41949</v>
      </c>
      <c r="AA183">
        <v>38</v>
      </c>
      <c r="AB183">
        <v>382111411065</v>
      </c>
      <c r="AC183">
        <v>38</v>
      </c>
      <c r="AD183">
        <v>9152844</v>
      </c>
      <c r="AE183">
        <v>38211</v>
      </c>
      <c r="AF183" t="b">
        <v>0</v>
      </c>
    </row>
    <row r="184" spans="1:32" x14ac:dyDescent="0.2">
      <c r="A184">
        <v>1</v>
      </c>
      <c r="B184">
        <v>183</v>
      </c>
      <c r="C184">
        <v>1</v>
      </c>
      <c r="D184" t="s">
        <v>1411</v>
      </c>
      <c r="E184" t="s">
        <v>1412</v>
      </c>
      <c r="F184" t="s">
        <v>79</v>
      </c>
      <c r="G184" t="s">
        <v>79</v>
      </c>
      <c r="H184">
        <v>4</v>
      </c>
      <c r="I184">
        <v>0</v>
      </c>
      <c r="J184">
        <v>0</v>
      </c>
      <c r="K184" t="s">
        <v>352</v>
      </c>
      <c r="L184" t="s">
        <v>79</v>
      </c>
      <c r="M184" t="s">
        <v>79</v>
      </c>
      <c r="N184" t="s">
        <v>353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4</v>
      </c>
      <c r="Y184">
        <v>6</v>
      </c>
      <c r="Z184" s="1">
        <v>36827</v>
      </c>
      <c r="AA184">
        <v>38</v>
      </c>
      <c r="AB184">
        <v>382120010280</v>
      </c>
      <c r="AC184">
        <v>38</v>
      </c>
      <c r="AD184">
        <v>7787873</v>
      </c>
      <c r="AE184">
        <v>38212</v>
      </c>
      <c r="AF184" t="b">
        <v>0</v>
      </c>
    </row>
    <row r="185" spans="1:32" x14ac:dyDescent="0.2">
      <c r="A185">
        <v>1</v>
      </c>
      <c r="B185">
        <v>184</v>
      </c>
      <c r="C185">
        <v>1</v>
      </c>
      <c r="D185" t="s">
        <v>939</v>
      </c>
      <c r="E185" t="s">
        <v>940</v>
      </c>
      <c r="F185" t="s">
        <v>79</v>
      </c>
      <c r="G185" t="s">
        <v>79</v>
      </c>
      <c r="H185">
        <v>4</v>
      </c>
      <c r="I185">
        <v>0</v>
      </c>
      <c r="J185">
        <v>0</v>
      </c>
      <c r="K185" t="s">
        <v>352</v>
      </c>
      <c r="L185" t="s">
        <v>79</v>
      </c>
      <c r="M185" t="s">
        <v>79</v>
      </c>
      <c r="N185" t="s">
        <v>353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3</v>
      </c>
      <c r="Y185">
        <v>1</v>
      </c>
      <c r="Z185" s="1">
        <v>39546</v>
      </c>
      <c r="AA185">
        <v>38</v>
      </c>
      <c r="AB185">
        <v>382120804080</v>
      </c>
      <c r="AC185">
        <v>38</v>
      </c>
      <c r="AD185">
        <v>8250826</v>
      </c>
      <c r="AE185">
        <v>38212</v>
      </c>
      <c r="AF185" t="b">
        <v>0</v>
      </c>
    </row>
    <row r="186" spans="1:32" x14ac:dyDescent="0.2">
      <c r="A186">
        <v>1</v>
      </c>
      <c r="B186">
        <v>185</v>
      </c>
      <c r="C186">
        <v>1</v>
      </c>
      <c r="D186" t="s">
        <v>1413</v>
      </c>
      <c r="E186" t="s">
        <v>1414</v>
      </c>
      <c r="F186" t="s">
        <v>79</v>
      </c>
      <c r="G186" t="s">
        <v>79</v>
      </c>
      <c r="H186">
        <v>4</v>
      </c>
      <c r="I186">
        <v>0</v>
      </c>
      <c r="J186">
        <v>0</v>
      </c>
      <c r="K186" t="s">
        <v>352</v>
      </c>
      <c r="L186" t="s">
        <v>79</v>
      </c>
      <c r="M186" t="s">
        <v>79</v>
      </c>
      <c r="N186" t="s">
        <v>353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2</v>
      </c>
      <c r="Y186">
        <v>2</v>
      </c>
      <c r="Z186" s="1">
        <v>40348</v>
      </c>
      <c r="AA186">
        <v>38</v>
      </c>
      <c r="AB186">
        <v>382121006190</v>
      </c>
      <c r="AC186">
        <v>38</v>
      </c>
      <c r="AD186">
        <v>9149904</v>
      </c>
      <c r="AE186">
        <v>38212</v>
      </c>
      <c r="AF186" t="b">
        <v>0</v>
      </c>
    </row>
    <row r="187" spans="1:32" x14ac:dyDescent="0.2">
      <c r="A187">
        <v>1</v>
      </c>
      <c r="B187">
        <v>186</v>
      </c>
      <c r="C187">
        <v>1</v>
      </c>
      <c r="D187" t="s">
        <v>1415</v>
      </c>
      <c r="E187" t="s">
        <v>1416</v>
      </c>
      <c r="F187" t="s">
        <v>79</v>
      </c>
      <c r="G187" t="s">
        <v>79</v>
      </c>
      <c r="H187">
        <v>4</v>
      </c>
      <c r="I187">
        <v>0</v>
      </c>
      <c r="J187">
        <v>0</v>
      </c>
      <c r="K187" t="s">
        <v>352</v>
      </c>
      <c r="L187" t="s">
        <v>79</v>
      </c>
      <c r="M187" t="s">
        <v>79</v>
      </c>
      <c r="N187" t="s">
        <v>353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2</v>
      </c>
      <c r="Y187">
        <v>2</v>
      </c>
      <c r="Z187" s="1">
        <v>40375</v>
      </c>
      <c r="AA187">
        <v>38</v>
      </c>
      <c r="AB187">
        <v>382121007160</v>
      </c>
      <c r="AC187">
        <v>38</v>
      </c>
      <c r="AD187">
        <v>9472814</v>
      </c>
      <c r="AE187">
        <v>38212</v>
      </c>
      <c r="AF187" t="b">
        <v>0</v>
      </c>
    </row>
    <row r="188" spans="1:32" x14ac:dyDescent="0.2">
      <c r="A188">
        <v>1</v>
      </c>
      <c r="B188">
        <v>187</v>
      </c>
      <c r="C188">
        <v>1</v>
      </c>
      <c r="D188" t="s">
        <v>1417</v>
      </c>
      <c r="E188" t="s">
        <v>1418</v>
      </c>
      <c r="F188" t="s">
        <v>79</v>
      </c>
      <c r="G188" t="s">
        <v>79</v>
      </c>
      <c r="H188">
        <v>4</v>
      </c>
      <c r="I188">
        <v>0</v>
      </c>
      <c r="J188">
        <v>0</v>
      </c>
      <c r="K188" t="s">
        <v>352</v>
      </c>
      <c r="L188" t="s">
        <v>79</v>
      </c>
      <c r="M188" t="s">
        <v>79</v>
      </c>
      <c r="N188" t="s">
        <v>353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2</v>
      </c>
      <c r="Y188">
        <v>2</v>
      </c>
      <c r="Z188" s="1">
        <v>40630</v>
      </c>
      <c r="AA188">
        <v>38</v>
      </c>
      <c r="AB188">
        <v>382121103280</v>
      </c>
      <c r="AC188">
        <v>38</v>
      </c>
      <c r="AD188">
        <v>9478535</v>
      </c>
      <c r="AE188">
        <v>38212</v>
      </c>
      <c r="AF188" t="b">
        <v>0</v>
      </c>
    </row>
    <row r="189" spans="1:32" x14ac:dyDescent="0.2">
      <c r="A189">
        <v>1</v>
      </c>
      <c r="B189">
        <v>188</v>
      </c>
      <c r="C189">
        <v>1</v>
      </c>
      <c r="D189" t="s">
        <v>1419</v>
      </c>
      <c r="E189" t="s">
        <v>1420</v>
      </c>
      <c r="F189" t="s">
        <v>79</v>
      </c>
      <c r="G189" t="s">
        <v>79</v>
      </c>
      <c r="H189">
        <v>4</v>
      </c>
      <c r="I189">
        <v>0</v>
      </c>
      <c r="J189">
        <v>0</v>
      </c>
      <c r="K189" t="s">
        <v>352</v>
      </c>
      <c r="L189" t="s">
        <v>79</v>
      </c>
      <c r="M189" t="s">
        <v>79</v>
      </c>
      <c r="N189" t="s">
        <v>353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2</v>
      </c>
      <c r="Y189">
        <v>1</v>
      </c>
      <c r="Z189" s="1">
        <v>40689</v>
      </c>
      <c r="AA189">
        <v>38</v>
      </c>
      <c r="AB189">
        <v>382121105260</v>
      </c>
      <c r="AC189">
        <v>38</v>
      </c>
      <c r="AD189">
        <v>9478534</v>
      </c>
      <c r="AE189">
        <v>38212</v>
      </c>
      <c r="AF189" t="b">
        <v>0</v>
      </c>
    </row>
    <row r="190" spans="1:32" x14ac:dyDescent="0.2">
      <c r="A190">
        <v>1</v>
      </c>
      <c r="B190">
        <v>189</v>
      </c>
      <c r="C190">
        <v>1</v>
      </c>
      <c r="D190" t="s">
        <v>1421</v>
      </c>
      <c r="E190" t="s">
        <v>1422</v>
      </c>
      <c r="F190" t="s">
        <v>79</v>
      </c>
      <c r="G190" t="s">
        <v>79</v>
      </c>
      <c r="H190">
        <v>4</v>
      </c>
      <c r="I190">
        <v>0</v>
      </c>
      <c r="J190">
        <v>0</v>
      </c>
      <c r="K190" t="s">
        <v>352</v>
      </c>
      <c r="L190" t="s">
        <v>79</v>
      </c>
      <c r="M190" t="s">
        <v>79</v>
      </c>
      <c r="N190" t="s">
        <v>353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2</v>
      </c>
      <c r="Y190">
        <v>1</v>
      </c>
      <c r="Z190" s="1">
        <v>40758</v>
      </c>
      <c r="AA190">
        <v>38</v>
      </c>
      <c r="AB190">
        <v>382121108030</v>
      </c>
      <c r="AC190">
        <v>38</v>
      </c>
      <c r="AD190">
        <v>9149916</v>
      </c>
      <c r="AE190">
        <v>38212</v>
      </c>
      <c r="AF190" t="b">
        <v>0</v>
      </c>
    </row>
    <row r="191" spans="1:32" x14ac:dyDescent="0.2">
      <c r="A191">
        <v>1</v>
      </c>
      <c r="B191">
        <v>190</v>
      </c>
      <c r="C191">
        <v>1</v>
      </c>
      <c r="D191" t="s">
        <v>1423</v>
      </c>
      <c r="E191" t="s">
        <v>1424</v>
      </c>
      <c r="F191" t="s">
        <v>79</v>
      </c>
      <c r="G191" t="s">
        <v>79</v>
      </c>
      <c r="H191">
        <v>4</v>
      </c>
      <c r="I191">
        <v>0</v>
      </c>
      <c r="J191">
        <v>0</v>
      </c>
      <c r="K191" t="s">
        <v>352</v>
      </c>
      <c r="L191" t="s">
        <v>79</v>
      </c>
      <c r="M191" t="s">
        <v>79</v>
      </c>
      <c r="N191" t="s">
        <v>353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2</v>
      </c>
      <c r="Y191">
        <v>1</v>
      </c>
      <c r="Z191" s="1">
        <v>40816</v>
      </c>
      <c r="AA191">
        <v>38</v>
      </c>
      <c r="AB191">
        <v>382121109300</v>
      </c>
      <c r="AC191">
        <v>38</v>
      </c>
      <c r="AD191">
        <v>9177443</v>
      </c>
      <c r="AE191">
        <v>38212</v>
      </c>
      <c r="AF191" t="b">
        <v>0</v>
      </c>
    </row>
    <row r="192" spans="1:32" x14ac:dyDescent="0.2">
      <c r="A192">
        <v>1</v>
      </c>
      <c r="B192">
        <v>191</v>
      </c>
      <c r="C192">
        <v>1</v>
      </c>
      <c r="D192" t="s">
        <v>1425</v>
      </c>
      <c r="E192" t="s">
        <v>1426</v>
      </c>
      <c r="F192" t="s">
        <v>79</v>
      </c>
      <c r="G192" t="s">
        <v>79</v>
      </c>
      <c r="H192">
        <v>4</v>
      </c>
      <c r="I192">
        <v>0</v>
      </c>
      <c r="J192">
        <v>0</v>
      </c>
      <c r="K192" t="s">
        <v>352</v>
      </c>
      <c r="L192" t="s">
        <v>79</v>
      </c>
      <c r="M192" t="s">
        <v>79</v>
      </c>
      <c r="N192" t="s">
        <v>353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5</v>
      </c>
      <c r="Z192" s="1">
        <v>41404</v>
      </c>
      <c r="AA192">
        <v>38</v>
      </c>
      <c r="AB192">
        <v>382121305100</v>
      </c>
      <c r="AC192">
        <v>38</v>
      </c>
      <c r="AD192">
        <v>9501161</v>
      </c>
      <c r="AE192">
        <v>38212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941</v>
      </c>
      <c r="E193" t="s">
        <v>942</v>
      </c>
      <c r="F193" t="s">
        <v>79</v>
      </c>
      <c r="G193" t="s">
        <v>79</v>
      </c>
      <c r="H193">
        <v>4</v>
      </c>
      <c r="I193">
        <v>0</v>
      </c>
      <c r="J193">
        <v>0</v>
      </c>
      <c r="K193" t="s">
        <v>352</v>
      </c>
      <c r="L193" t="s">
        <v>79</v>
      </c>
      <c r="M193" t="s">
        <v>79</v>
      </c>
      <c r="N193" t="s">
        <v>353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3</v>
      </c>
      <c r="Y193">
        <v>1</v>
      </c>
      <c r="Z193" s="1">
        <v>39585</v>
      </c>
      <c r="AA193">
        <v>38</v>
      </c>
      <c r="AB193">
        <v>382120805175</v>
      </c>
      <c r="AC193">
        <v>38</v>
      </c>
      <c r="AD193">
        <v>7606192</v>
      </c>
      <c r="AE193">
        <v>38212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943</v>
      </c>
      <c r="E194" t="s">
        <v>944</v>
      </c>
      <c r="F194" t="s">
        <v>79</v>
      </c>
      <c r="G194" t="s">
        <v>79</v>
      </c>
      <c r="H194">
        <v>4</v>
      </c>
      <c r="I194">
        <v>0</v>
      </c>
      <c r="J194">
        <v>0</v>
      </c>
      <c r="K194" t="s">
        <v>352</v>
      </c>
      <c r="L194" t="s">
        <v>79</v>
      </c>
      <c r="M194" t="s">
        <v>79</v>
      </c>
      <c r="N194" t="s">
        <v>353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2</v>
      </c>
      <c r="Y194">
        <v>1</v>
      </c>
      <c r="Z194" s="1">
        <v>40927</v>
      </c>
      <c r="AA194">
        <v>38</v>
      </c>
      <c r="AB194">
        <v>382121201195</v>
      </c>
      <c r="AC194">
        <v>38</v>
      </c>
      <c r="AD194">
        <v>8736910</v>
      </c>
      <c r="AE194">
        <v>38212</v>
      </c>
      <c r="AF194" t="b">
        <v>0</v>
      </c>
    </row>
    <row r="195" spans="1:32" x14ac:dyDescent="0.2">
      <c r="A195">
        <v>1</v>
      </c>
      <c r="B195">
        <v>194</v>
      </c>
      <c r="C195">
        <v>2</v>
      </c>
      <c r="D195" t="s">
        <v>1427</v>
      </c>
      <c r="E195" t="s">
        <v>1428</v>
      </c>
      <c r="F195" t="s">
        <v>79</v>
      </c>
      <c r="G195" t="s">
        <v>79</v>
      </c>
      <c r="H195">
        <v>4</v>
      </c>
      <c r="I195">
        <v>0</v>
      </c>
      <c r="J195">
        <v>0</v>
      </c>
      <c r="K195" t="s">
        <v>352</v>
      </c>
      <c r="L195" t="s">
        <v>79</v>
      </c>
      <c r="M195" t="s">
        <v>79</v>
      </c>
      <c r="N195" t="s">
        <v>353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6</v>
      </c>
      <c r="Z195" s="1">
        <v>41004</v>
      </c>
      <c r="AA195">
        <v>38</v>
      </c>
      <c r="AB195">
        <v>382121204055</v>
      </c>
      <c r="AC195">
        <v>38</v>
      </c>
      <c r="AD195">
        <v>9467579</v>
      </c>
      <c r="AE195">
        <v>38212</v>
      </c>
      <c r="AF195" t="b">
        <v>0</v>
      </c>
    </row>
    <row r="196" spans="1:32" x14ac:dyDescent="0.2">
      <c r="A196">
        <v>1</v>
      </c>
      <c r="B196">
        <v>195</v>
      </c>
      <c r="C196">
        <v>2</v>
      </c>
      <c r="D196" t="s">
        <v>606</v>
      </c>
      <c r="E196" t="s">
        <v>607</v>
      </c>
      <c r="F196" t="s">
        <v>79</v>
      </c>
      <c r="G196" t="s">
        <v>79</v>
      </c>
      <c r="H196">
        <v>4</v>
      </c>
      <c r="I196">
        <v>0</v>
      </c>
      <c r="J196">
        <v>0</v>
      </c>
      <c r="K196" t="s">
        <v>352</v>
      </c>
      <c r="L196" t="s">
        <v>79</v>
      </c>
      <c r="M196" t="s">
        <v>79</v>
      </c>
      <c r="N196" t="s">
        <v>353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6</v>
      </c>
      <c r="Z196" s="1">
        <v>41095</v>
      </c>
      <c r="AA196">
        <v>38</v>
      </c>
      <c r="AB196">
        <v>382121207055</v>
      </c>
      <c r="AC196">
        <v>38</v>
      </c>
      <c r="AD196">
        <v>8919119</v>
      </c>
      <c r="AE196">
        <v>38212</v>
      </c>
      <c r="AF196" t="b">
        <v>0</v>
      </c>
    </row>
    <row r="197" spans="1:32" x14ac:dyDescent="0.2">
      <c r="A197">
        <v>1</v>
      </c>
      <c r="B197">
        <v>196</v>
      </c>
      <c r="C197">
        <v>2</v>
      </c>
      <c r="D197" t="s">
        <v>1429</v>
      </c>
      <c r="E197" t="s">
        <v>1430</v>
      </c>
      <c r="F197" t="s">
        <v>79</v>
      </c>
      <c r="G197" t="s">
        <v>79</v>
      </c>
      <c r="H197">
        <v>4</v>
      </c>
      <c r="I197">
        <v>0</v>
      </c>
      <c r="J197">
        <v>0</v>
      </c>
      <c r="K197" t="s">
        <v>352</v>
      </c>
      <c r="L197" t="s">
        <v>79</v>
      </c>
      <c r="M197" t="s">
        <v>79</v>
      </c>
      <c r="N197" t="s">
        <v>353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6</v>
      </c>
      <c r="Z197" s="1">
        <v>41299</v>
      </c>
      <c r="AA197">
        <v>38</v>
      </c>
      <c r="AB197">
        <v>382121301255</v>
      </c>
      <c r="AC197">
        <v>38</v>
      </c>
      <c r="AD197">
        <v>9501162</v>
      </c>
      <c r="AE197">
        <v>38212</v>
      </c>
      <c r="AF197" t="b">
        <v>0</v>
      </c>
    </row>
    <row r="198" spans="1:32" x14ac:dyDescent="0.2">
      <c r="A198">
        <v>1</v>
      </c>
      <c r="B198">
        <v>197</v>
      </c>
      <c r="C198">
        <v>2</v>
      </c>
      <c r="D198" t="s">
        <v>1431</v>
      </c>
      <c r="E198" t="s">
        <v>1432</v>
      </c>
      <c r="F198" t="s">
        <v>79</v>
      </c>
      <c r="G198" t="s">
        <v>79</v>
      </c>
      <c r="H198">
        <v>4</v>
      </c>
      <c r="I198">
        <v>0</v>
      </c>
      <c r="J198">
        <v>0</v>
      </c>
      <c r="K198" t="s">
        <v>352</v>
      </c>
      <c r="L198" t="s">
        <v>79</v>
      </c>
      <c r="M198" t="s">
        <v>79</v>
      </c>
      <c r="N198" t="s">
        <v>353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1</v>
      </c>
      <c r="Y198">
        <v>5</v>
      </c>
      <c r="Z198" s="1">
        <v>41458</v>
      </c>
      <c r="AA198">
        <v>38</v>
      </c>
      <c r="AB198">
        <v>382121307035</v>
      </c>
      <c r="AC198">
        <v>38</v>
      </c>
      <c r="AD198">
        <v>9438372</v>
      </c>
      <c r="AE198">
        <v>38212</v>
      </c>
      <c r="AF198" t="b">
        <v>0</v>
      </c>
    </row>
    <row r="199" spans="1:32" x14ac:dyDescent="0.2">
      <c r="A199">
        <v>1</v>
      </c>
      <c r="B199">
        <v>198</v>
      </c>
      <c r="C199">
        <v>2</v>
      </c>
      <c r="D199" t="s">
        <v>654</v>
      </c>
      <c r="E199" t="s">
        <v>655</v>
      </c>
      <c r="F199" t="s">
        <v>79</v>
      </c>
      <c r="G199" t="s">
        <v>79</v>
      </c>
      <c r="H199">
        <v>4</v>
      </c>
      <c r="I199">
        <v>0</v>
      </c>
      <c r="J199">
        <v>0</v>
      </c>
      <c r="K199" t="s">
        <v>352</v>
      </c>
      <c r="L199" t="s">
        <v>79</v>
      </c>
      <c r="M199" t="s">
        <v>79</v>
      </c>
      <c r="N199" t="s">
        <v>353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1</v>
      </c>
      <c r="Y199">
        <v>5</v>
      </c>
      <c r="Z199" s="1">
        <v>41541</v>
      </c>
      <c r="AA199">
        <v>38</v>
      </c>
      <c r="AB199">
        <v>382121309245</v>
      </c>
      <c r="AC199">
        <v>38</v>
      </c>
      <c r="AD199">
        <v>9455193</v>
      </c>
      <c r="AE199">
        <v>38212</v>
      </c>
      <c r="AF199" t="b">
        <v>0</v>
      </c>
    </row>
    <row r="200" spans="1:32" x14ac:dyDescent="0.2">
      <c r="A200">
        <v>1</v>
      </c>
      <c r="B200">
        <v>199</v>
      </c>
      <c r="C200">
        <v>2</v>
      </c>
      <c r="D200" t="s">
        <v>531</v>
      </c>
      <c r="E200" t="s">
        <v>532</v>
      </c>
      <c r="F200" t="s">
        <v>79</v>
      </c>
      <c r="G200" t="s">
        <v>79</v>
      </c>
      <c r="H200">
        <v>4</v>
      </c>
      <c r="I200">
        <v>0</v>
      </c>
      <c r="J200">
        <v>0</v>
      </c>
      <c r="K200" t="s">
        <v>352</v>
      </c>
      <c r="L200" t="s">
        <v>79</v>
      </c>
      <c r="M200" t="s">
        <v>79</v>
      </c>
      <c r="N200" t="s">
        <v>353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1</v>
      </c>
      <c r="Y200">
        <v>5</v>
      </c>
      <c r="Z200" s="1">
        <v>41578</v>
      </c>
      <c r="AA200">
        <v>38</v>
      </c>
      <c r="AB200">
        <v>382121310315</v>
      </c>
      <c r="AC200">
        <v>38</v>
      </c>
      <c r="AD200">
        <v>9097044</v>
      </c>
      <c r="AE200">
        <v>38212</v>
      </c>
      <c r="AF200" t="b">
        <v>0</v>
      </c>
    </row>
    <row r="201" spans="1:32" x14ac:dyDescent="0.2">
      <c r="A201">
        <v>1</v>
      </c>
      <c r="B201">
        <v>200</v>
      </c>
      <c r="C201">
        <v>2</v>
      </c>
      <c r="D201" t="s">
        <v>1433</v>
      </c>
      <c r="E201" t="s">
        <v>1434</v>
      </c>
      <c r="F201" t="s">
        <v>79</v>
      </c>
      <c r="G201" t="s">
        <v>79</v>
      </c>
      <c r="H201">
        <v>4</v>
      </c>
      <c r="I201">
        <v>0</v>
      </c>
      <c r="J201">
        <v>0</v>
      </c>
      <c r="K201" t="s">
        <v>352</v>
      </c>
      <c r="L201" t="s">
        <v>79</v>
      </c>
      <c r="M201" t="s">
        <v>79</v>
      </c>
      <c r="N201" t="s">
        <v>353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1</v>
      </c>
      <c r="Y201">
        <v>4</v>
      </c>
      <c r="Z201" s="1">
        <v>41754</v>
      </c>
      <c r="AA201">
        <v>38</v>
      </c>
      <c r="AB201">
        <v>382121404255</v>
      </c>
      <c r="AC201">
        <v>38</v>
      </c>
      <c r="AD201">
        <v>9438371</v>
      </c>
      <c r="AE201">
        <v>38212</v>
      </c>
      <c r="AF201" t="b">
        <v>0</v>
      </c>
    </row>
    <row r="202" spans="1:32" x14ac:dyDescent="0.2">
      <c r="A202">
        <v>1</v>
      </c>
      <c r="B202">
        <v>201</v>
      </c>
      <c r="C202">
        <v>2</v>
      </c>
      <c r="D202" t="s">
        <v>1435</v>
      </c>
      <c r="E202" t="s">
        <v>1436</v>
      </c>
      <c r="F202" t="s">
        <v>79</v>
      </c>
      <c r="G202" t="s">
        <v>79</v>
      </c>
      <c r="H202">
        <v>4</v>
      </c>
      <c r="I202">
        <v>0</v>
      </c>
      <c r="J202">
        <v>0</v>
      </c>
      <c r="K202" t="s">
        <v>352</v>
      </c>
      <c r="L202" t="s">
        <v>79</v>
      </c>
      <c r="M202" t="s">
        <v>79</v>
      </c>
      <c r="N202" t="s">
        <v>353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1</v>
      </c>
      <c r="Y202">
        <v>4</v>
      </c>
      <c r="Z202" s="1">
        <v>41900</v>
      </c>
      <c r="AA202">
        <v>38</v>
      </c>
      <c r="AB202">
        <v>382121409185</v>
      </c>
      <c r="AC202">
        <v>38</v>
      </c>
      <c r="AD202">
        <v>9438377</v>
      </c>
      <c r="AE202">
        <v>38212</v>
      </c>
      <c r="AF202" t="b">
        <v>0</v>
      </c>
    </row>
    <row r="203" spans="1:32" x14ac:dyDescent="0.2">
      <c r="A203">
        <v>1</v>
      </c>
      <c r="B203">
        <v>202</v>
      </c>
      <c r="C203">
        <v>2</v>
      </c>
      <c r="D203" t="s">
        <v>1437</v>
      </c>
      <c r="E203" t="s">
        <v>1438</v>
      </c>
      <c r="F203" t="s">
        <v>79</v>
      </c>
      <c r="G203" t="s">
        <v>79</v>
      </c>
      <c r="H203">
        <v>4</v>
      </c>
      <c r="I203">
        <v>0</v>
      </c>
      <c r="J203">
        <v>0</v>
      </c>
      <c r="K203" t="s">
        <v>352</v>
      </c>
      <c r="L203" t="s">
        <v>79</v>
      </c>
      <c r="M203" t="s">
        <v>79</v>
      </c>
      <c r="N203" t="s">
        <v>353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1</v>
      </c>
      <c r="Y203">
        <v>4</v>
      </c>
      <c r="Z203" s="1">
        <v>41961</v>
      </c>
      <c r="AA203">
        <v>38</v>
      </c>
      <c r="AB203">
        <v>382121411185</v>
      </c>
      <c r="AC203">
        <v>38</v>
      </c>
      <c r="AD203">
        <v>9501160</v>
      </c>
      <c r="AE203">
        <v>38212</v>
      </c>
      <c r="AF203" t="b">
        <v>0</v>
      </c>
    </row>
    <row r="204" spans="1:32" x14ac:dyDescent="0.2">
      <c r="A204">
        <v>1</v>
      </c>
      <c r="B204">
        <v>203</v>
      </c>
      <c r="C204">
        <v>1</v>
      </c>
      <c r="D204" t="s">
        <v>113</v>
      </c>
      <c r="E204" t="s">
        <v>114</v>
      </c>
      <c r="F204" t="s">
        <v>79</v>
      </c>
      <c r="G204" t="s">
        <v>79</v>
      </c>
      <c r="H204">
        <v>12</v>
      </c>
      <c r="I204">
        <v>0</v>
      </c>
      <c r="J204">
        <v>0</v>
      </c>
      <c r="K204" t="s">
        <v>314</v>
      </c>
      <c r="L204" t="s">
        <v>79</v>
      </c>
      <c r="M204" t="s">
        <v>79</v>
      </c>
      <c r="N204" t="s">
        <v>315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3</v>
      </c>
      <c r="Y204">
        <v>3</v>
      </c>
      <c r="Z204" s="1">
        <v>38871</v>
      </c>
      <c r="AA204">
        <v>38</v>
      </c>
      <c r="AB204">
        <v>382160606030</v>
      </c>
      <c r="AC204">
        <v>38</v>
      </c>
      <c r="AD204">
        <v>6902491</v>
      </c>
      <c r="AE204">
        <v>38216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533</v>
      </c>
      <c r="E205" t="s">
        <v>534</v>
      </c>
      <c r="F205" t="s">
        <v>79</v>
      </c>
      <c r="G205" t="s">
        <v>79</v>
      </c>
      <c r="H205">
        <v>12</v>
      </c>
      <c r="I205">
        <v>0</v>
      </c>
      <c r="J205">
        <v>0</v>
      </c>
      <c r="K205" t="s">
        <v>314</v>
      </c>
      <c r="L205" t="s">
        <v>79</v>
      </c>
      <c r="M205" t="s">
        <v>79</v>
      </c>
      <c r="N205" t="s">
        <v>315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3</v>
      </c>
      <c r="Y205">
        <v>2</v>
      </c>
      <c r="Z205" s="1">
        <v>39240</v>
      </c>
      <c r="AA205">
        <v>38</v>
      </c>
      <c r="AB205">
        <v>382160706070</v>
      </c>
      <c r="AC205">
        <v>38</v>
      </c>
      <c r="AD205">
        <v>7784521</v>
      </c>
      <c r="AE205">
        <v>38216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535</v>
      </c>
      <c r="E206" t="s">
        <v>536</v>
      </c>
      <c r="F206" t="s">
        <v>79</v>
      </c>
      <c r="G206" t="s">
        <v>79</v>
      </c>
      <c r="H206">
        <v>12</v>
      </c>
      <c r="I206">
        <v>0</v>
      </c>
      <c r="J206">
        <v>0</v>
      </c>
      <c r="K206" t="s">
        <v>314</v>
      </c>
      <c r="L206" t="s">
        <v>79</v>
      </c>
      <c r="M206" t="s">
        <v>79</v>
      </c>
      <c r="N206" t="s">
        <v>315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3</v>
      </c>
      <c r="Y206">
        <v>2</v>
      </c>
      <c r="Z206" s="1">
        <v>39287</v>
      </c>
      <c r="AA206">
        <v>38</v>
      </c>
      <c r="AB206">
        <v>382160707240</v>
      </c>
      <c r="AC206">
        <v>38</v>
      </c>
      <c r="AD206">
        <v>7594149</v>
      </c>
      <c r="AE206">
        <v>38216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354</v>
      </c>
      <c r="E207" t="s">
        <v>355</v>
      </c>
      <c r="F207" t="s">
        <v>79</v>
      </c>
      <c r="G207" t="s">
        <v>79</v>
      </c>
      <c r="H207">
        <v>12</v>
      </c>
      <c r="I207">
        <v>0</v>
      </c>
      <c r="J207">
        <v>0</v>
      </c>
      <c r="K207" t="s">
        <v>314</v>
      </c>
      <c r="L207" t="s">
        <v>79</v>
      </c>
      <c r="M207" t="s">
        <v>79</v>
      </c>
      <c r="N207" t="s">
        <v>315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3</v>
      </c>
      <c r="Y207">
        <v>2</v>
      </c>
      <c r="Z207" s="1">
        <v>39292</v>
      </c>
      <c r="AA207">
        <v>38</v>
      </c>
      <c r="AB207">
        <v>382160707290</v>
      </c>
      <c r="AC207">
        <v>38</v>
      </c>
      <c r="AD207">
        <v>6795010</v>
      </c>
      <c r="AE207">
        <v>38216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356</v>
      </c>
      <c r="E208" t="s">
        <v>357</v>
      </c>
      <c r="F208" t="s">
        <v>79</v>
      </c>
      <c r="G208" t="s">
        <v>79</v>
      </c>
      <c r="H208">
        <v>12</v>
      </c>
      <c r="I208">
        <v>0</v>
      </c>
      <c r="J208">
        <v>0</v>
      </c>
      <c r="K208" t="s">
        <v>314</v>
      </c>
      <c r="L208" t="s">
        <v>79</v>
      </c>
      <c r="M208" t="s">
        <v>79</v>
      </c>
      <c r="N208" t="s">
        <v>315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3</v>
      </c>
      <c r="Y208">
        <v>2</v>
      </c>
      <c r="Z208" s="1">
        <v>39366</v>
      </c>
      <c r="AA208">
        <v>38</v>
      </c>
      <c r="AB208">
        <v>382160710110</v>
      </c>
      <c r="AC208">
        <v>38</v>
      </c>
      <c r="AD208">
        <v>7314987</v>
      </c>
      <c r="AE208">
        <v>38216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358</v>
      </c>
      <c r="E209" t="s">
        <v>359</v>
      </c>
      <c r="F209" t="s">
        <v>79</v>
      </c>
      <c r="G209" t="s">
        <v>79</v>
      </c>
      <c r="H209">
        <v>12</v>
      </c>
      <c r="I209">
        <v>0</v>
      </c>
      <c r="J209">
        <v>0</v>
      </c>
      <c r="K209" t="s">
        <v>314</v>
      </c>
      <c r="L209" t="s">
        <v>79</v>
      </c>
      <c r="M209" t="s">
        <v>79</v>
      </c>
      <c r="N209" t="s">
        <v>315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2</v>
      </c>
      <c r="Y209">
        <v>3</v>
      </c>
      <c r="Z209" s="1">
        <v>39957</v>
      </c>
      <c r="AA209">
        <v>38</v>
      </c>
      <c r="AB209">
        <v>382160905240</v>
      </c>
      <c r="AC209">
        <v>38</v>
      </c>
      <c r="AD209">
        <v>9297937</v>
      </c>
      <c r="AE209">
        <v>38216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360</v>
      </c>
      <c r="E210" t="s">
        <v>361</v>
      </c>
      <c r="F210" t="s">
        <v>79</v>
      </c>
      <c r="G210" t="s">
        <v>79</v>
      </c>
      <c r="H210">
        <v>12</v>
      </c>
      <c r="I210">
        <v>0</v>
      </c>
      <c r="J210">
        <v>0</v>
      </c>
      <c r="K210" t="s">
        <v>314</v>
      </c>
      <c r="L210" t="s">
        <v>79</v>
      </c>
      <c r="M210" t="s">
        <v>79</v>
      </c>
      <c r="N210" t="s">
        <v>315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2</v>
      </c>
      <c r="Y210">
        <v>2</v>
      </c>
      <c r="Z210" s="1">
        <v>40292</v>
      </c>
      <c r="AA210">
        <v>38</v>
      </c>
      <c r="AB210">
        <v>382161004240</v>
      </c>
      <c r="AC210">
        <v>38</v>
      </c>
      <c r="AD210">
        <v>7931477</v>
      </c>
      <c r="AE210">
        <v>38216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1439</v>
      </c>
      <c r="E211" t="s">
        <v>1440</v>
      </c>
      <c r="F211" t="s">
        <v>79</v>
      </c>
      <c r="G211" t="s">
        <v>79</v>
      </c>
      <c r="H211">
        <v>12</v>
      </c>
      <c r="I211">
        <v>0</v>
      </c>
      <c r="J211">
        <v>0</v>
      </c>
      <c r="K211" t="s">
        <v>314</v>
      </c>
      <c r="L211" t="s">
        <v>79</v>
      </c>
      <c r="M211" t="s">
        <v>79</v>
      </c>
      <c r="N211" t="s">
        <v>315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2</v>
      </c>
      <c r="Z211" s="1">
        <v>40402</v>
      </c>
      <c r="AA211">
        <v>38</v>
      </c>
      <c r="AB211">
        <v>382161008120</v>
      </c>
      <c r="AC211">
        <v>38</v>
      </c>
      <c r="AD211">
        <v>8601213</v>
      </c>
      <c r="AE211">
        <v>38216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362</v>
      </c>
      <c r="E212" t="s">
        <v>363</v>
      </c>
      <c r="F212" t="s">
        <v>79</v>
      </c>
      <c r="G212" t="s">
        <v>79</v>
      </c>
      <c r="H212">
        <v>12</v>
      </c>
      <c r="I212">
        <v>0</v>
      </c>
      <c r="J212">
        <v>0</v>
      </c>
      <c r="K212" t="s">
        <v>314</v>
      </c>
      <c r="L212" t="s">
        <v>79</v>
      </c>
      <c r="M212" t="s">
        <v>79</v>
      </c>
      <c r="N212" t="s">
        <v>315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2</v>
      </c>
      <c r="Z212" s="1">
        <v>40417</v>
      </c>
      <c r="AA212">
        <v>38</v>
      </c>
      <c r="AB212">
        <v>382161008270</v>
      </c>
      <c r="AC212">
        <v>38</v>
      </c>
      <c r="AD212">
        <v>7931415</v>
      </c>
      <c r="AE212">
        <v>38216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537</v>
      </c>
      <c r="E213" t="s">
        <v>538</v>
      </c>
      <c r="F213" t="s">
        <v>79</v>
      </c>
      <c r="G213" t="s">
        <v>79</v>
      </c>
      <c r="H213">
        <v>12</v>
      </c>
      <c r="I213">
        <v>0</v>
      </c>
      <c r="J213">
        <v>0</v>
      </c>
      <c r="K213" t="s">
        <v>314</v>
      </c>
      <c r="L213" t="s">
        <v>79</v>
      </c>
      <c r="M213" t="s">
        <v>79</v>
      </c>
      <c r="N213" t="s">
        <v>315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2</v>
      </c>
      <c r="Y213">
        <v>2</v>
      </c>
      <c r="Z213" s="1">
        <v>40515</v>
      </c>
      <c r="AA213">
        <v>38</v>
      </c>
      <c r="AB213">
        <v>382161012030</v>
      </c>
      <c r="AC213">
        <v>38</v>
      </c>
      <c r="AD213">
        <v>8935456</v>
      </c>
      <c r="AE213">
        <v>38216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656</v>
      </c>
      <c r="E214" t="s">
        <v>657</v>
      </c>
      <c r="F214" t="s">
        <v>79</v>
      </c>
      <c r="G214" t="s">
        <v>79</v>
      </c>
      <c r="H214">
        <v>12</v>
      </c>
      <c r="I214">
        <v>0</v>
      </c>
      <c r="J214">
        <v>0</v>
      </c>
      <c r="K214" t="s">
        <v>314</v>
      </c>
      <c r="L214" t="s">
        <v>79</v>
      </c>
      <c r="M214" t="s">
        <v>79</v>
      </c>
      <c r="N214" t="s">
        <v>315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2</v>
      </c>
      <c r="Y214">
        <v>1</v>
      </c>
      <c r="Z214" s="1">
        <v>40644</v>
      </c>
      <c r="AA214">
        <v>38</v>
      </c>
      <c r="AB214">
        <v>382161104110</v>
      </c>
      <c r="AC214">
        <v>38</v>
      </c>
      <c r="AD214">
        <v>7812354</v>
      </c>
      <c r="AE214">
        <v>38216</v>
      </c>
      <c r="AF214" t="b">
        <v>0</v>
      </c>
    </row>
    <row r="215" spans="1:32" x14ac:dyDescent="0.2">
      <c r="A215">
        <v>1</v>
      </c>
      <c r="B215">
        <v>214</v>
      </c>
      <c r="C215">
        <v>1</v>
      </c>
      <c r="D215" t="s">
        <v>658</v>
      </c>
      <c r="E215" t="s">
        <v>659</v>
      </c>
      <c r="F215" t="s">
        <v>79</v>
      </c>
      <c r="G215" t="s">
        <v>79</v>
      </c>
      <c r="H215">
        <v>12</v>
      </c>
      <c r="I215">
        <v>0</v>
      </c>
      <c r="J215">
        <v>0</v>
      </c>
      <c r="K215" t="s">
        <v>314</v>
      </c>
      <c r="L215" t="s">
        <v>79</v>
      </c>
      <c r="M215" t="s">
        <v>79</v>
      </c>
      <c r="N215" t="s">
        <v>315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1</v>
      </c>
      <c r="Z215" s="1">
        <v>40723</v>
      </c>
      <c r="AA215">
        <v>38</v>
      </c>
      <c r="AB215">
        <v>382161106290</v>
      </c>
      <c r="AC215">
        <v>38</v>
      </c>
      <c r="AD215">
        <v>8852375</v>
      </c>
      <c r="AE215">
        <v>38216</v>
      </c>
      <c r="AF215" t="b">
        <v>0</v>
      </c>
    </row>
    <row r="216" spans="1:32" x14ac:dyDescent="0.2">
      <c r="A216">
        <v>1</v>
      </c>
      <c r="B216">
        <v>215</v>
      </c>
      <c r="C216">
        <v>1</v>
      </c>
      <c r="D216" t="s">
        <v>1441</v>
      </c>
      <c r="E216" t="s">
        <v>1442</v>
      </c>
      <c r="F216" t="s">
        <v>79</v>
      </c>
      <c r="G216" t="s">
        <v>79</v>
      </c>
      <c r="H216">
        <v>12</v>
      </c>
      <c r="I216">
        <v>0</v>
      </c>
      <c r="J216">
        <v>0</v>
      </c>
      <c r="K216" t="s">
        <v>314</v>
      </c>
      <c r="L216" t="s">
        <v>79</v>
      </c>
      <c r="M216" t="s">
        <v>79</v>
      </c>
      <c r="N216" t="s">
        <v>315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1</v>
      </c>
      <c r="Y216">
        <v>5</v>
      </c>
      <c r="Z216" s="1">
        <v>41376</v>
      </c>
      <c r="AA216">
        <v>38</v>
      </c>
      <c r="AB216">
        <v>382161304120</v>
      </c>
      <c r="AC216">
        <v>38</v>
      </c>
      <c r="AD216">
        <v>9441375</v>
      </c>
      <c r="AE216">
        <v>38216</v>
      </c>
      <c r="AF216" t="b">
        <v>0</v>
      </c>
    </row>
    <row r="217" spans="1:32" x14ac:dyDescent="0.2">
      <c r="A217">
        <v>1</v>
      </c>
      <c r="B217">
        <v>216</v>
      </c>
      <c r="C217">
        <v>1</v>
      </c>
      <c r="D217" t="s">
        <v>1443</v>
      </c>
      <c r="E217" t="s">
        <v>1444</v>
      </c>
      <c r="F217" t="s">
        <v>79</v>
      </c>
      <c r="G217" t="s">
        <v>79</v>
      </c>
      <c r="H217">
        <v>12</v>
      </c>
      <c r="I217">
        <v>0</v>
      </c>
      <c r="J217">
        <v>0</v>
      </c>
      <c r="K217" t="s">
        <v>314</v>
      </c>
      <c r="L217" t="s">
        <v>79</v>
      </c>
      <c r="M217" t="s">
        <v>79</v>
      </c>
      <c r="N217" t="s">
        <v>315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1</v>
      </c>
      <c r="Y217">
        <v>5</v>
      </c>
      <c r="Z217" s="1">
        <v>41421</v>
      </c>
      <c r="AA217">
        <v>38</v>
      </c>
      <c r="AB217">
        <v>382161305270</v>
      </c>
      <c r="AC217">
        <v>38</v>
      </c>
      <c r="AD217">
        <v>9434402</v>
      </c>
      <c r="AE217">
        <v>38216</v>
      </c>
      <c r="AF217" t="b">
        <v>0</v>
      </c>
    </row>
    <row r="218" spans="1:32" x14ac:dyDescent="0.2">
      <c r="A218">
        <v>1</v>
      </c>
      <c r="B218">
        <v>217</v>
      </c>
      <c r="C218">
        <v>1</v>
      </c>
      <c r="D218" t="s">
        <v>1445</v>
      </c>
      <c r="E218" t="s">
        <v>1446</v>
      </c>
      <c r="F218" t="s">
        <v>79</v>
      </c>
      <c r="G218" t="s">
        <v>79</v>
      </c>
      <c r="H218">
        <v>12</v>
      </c>
      <c r="I218">
        <v>0</v>
      </c>
      <c r="J218">
        <v>0</v>
      </c>
      <c r="K218" t="s">
        <v>314</v>
      </c>
      <c r="L218" t="s">
        <v>79</v>
      </c>
      <c r="M218" t="s">
        <v>79</v>
      </c>
      <c r="N218" t="s">
        <v>315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5</v>
      </c>
      <c r="Z218" s="1">
        <v>41484</v>
      </c>
      <c r="AA218">
        <v>38</v>
      </c>
      <c r="AB218">
        <v>382161307290</v>
      </c>
      <c r="AC218">
        <v>38</v>
      </c>
      <c r="AD218">
        <v>9434401</v>
      </c>
      <c r="AE218">
        <v>38216</v>
      </c>
      <c r="AF218" t="b">
        <v>0</v>
      </c>
    </row>
    <row r="219" spans="1:32" x14ac:dyDescent="0.2">
      <c r="A219">
        <v>1</v>
      </c>
      <c r="B219">
        <v>218</v>
      </c>
      <c r="C219">
        <v>1</v>
      </c>
      <c r="D219" t="s">
        <v>1447</v>
      </c>
      <c r="E219" t="s">
        <v>1448</v>
      </c>
      <c r="F219" t="s">
        <v>79</v>
      </c>
      <c r="G219" t="s">
        <v>79</v>
      </c>
      <c r="H219">
        <v>12</v>
      </c>
      <c r="I219">
        <v>0</v>
      </c>
      <c r="J219">
        <v>0</v>
      </c>
      <c r="K219" t="s">
        <v>314</v>
      </c>
      <c r="L219" t="s">
        <v>79</v>
      </c>
      <c r="M219" t="s">
        <v>79</v>
      </c>
      <c r="N219" t="s">
        <v>315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5</v>
      </c>
      <c r="Z219" s="1">
        <v>41552</v>
      </c>
      <c r="AA219">
        <v>38</v>
      </c>
      <c r="AB219">
        <v>382161310050</v>
      </c>
      <c r="AC219">
        <v>38</v>
      </c>
      <c r="AD219">
        <v>8942843</v>
      </c>
      <c r="AE219">
        <v>38216</v>
      </c>
      <c r="AF219" t="b">
        <v>0</v>
      </c>
    </row>
    <row r="220" spans="1:32" x14ac:dyDescent="0.2">
      <c r="A220">
        <v>1</v>
      </c>
      <c r="B220">
        <v>219</v>
      </c>
      <c r="C220">
        <v>1</v>
      </c>
      <c r="D220" t="s">
        <v>1449</v>
      </c>
      <c r="E220" t="s">
        <v>1450</v>
      </c>
      <c r="F220" t="s">
        <v>79</v>
      </c>
      <c r="G220" t="s">
        <v>79</v>
      </c>
      <c r="H220">
        <v>12</v>
      </c>
      <c r="I220">
        <v>0</v>
      </c>
      <c r="J220">
        <v>0</v>
      </c>
      <c r="K220" t="s">
        <v>314</v>
      </c>
      <c r="L220" t="s">
        <v>79</v>
      </c>
      <c r="M220" t="s">
        <v>79</v>
      </c>
      <c r="N220" t="s">
        <v>315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5</v>
      </c>
      <c r="Z220" s="1">
        <v>41554</v>
      </c>
      <c r="AA220">
        <v>38</v>
      </c>
      <c r="AB220">
        <v>382161310070</v>
      </c>
      <c r="AC220">
        <v>38</v>
      </c>
      <c r="AD220">
        <v>9486768</v>
      </c>
      <c r="AE220">
        <v>38216</v>
      </c>
      <c r="AF220" t="b">
        <v>0</v>
      </c>
    </row>
    <row r="221" spans="1:32" x14ac:dyDescent="0.2">
      <c r="A221">
        <v>1</v>
      </c>
      <c r="B221">
        <v>220</v>
      </c>
      <c r="C221">
        <v>1</v>
      </c>
      <c r="D221" t="s">
        <v>1451</v>
      </c>
      <c r="E221" t="s">
        <v>1452</v>
      </c>
      <c r="F221" t="s">
        <v>79</v>
      </c>
      <c r="G221" t="s">
        <v>79</v>
      </c>
      <c r="H221">
        <v>12</v>
      </c>
      <c r="I221">
        <v>0</v>
      </c>
      <c r="J221">
        <v>0</v>
      </c>
      <c r="K221" t="s">
        <v>314</v>
      </c>
      <c r="L221" t="s">
        <v>79</v>
      </c>
      <c r="M221" t="s">
        <v>79</v>
      </c>
      <c r="N221" t="s">
        <v>315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5</v>
      </c>
      <c r="Z221" s="1">
        <v>41703</v>
      </c>
      <c r="AA221">
        <v>38</v>
      </c>
      <c r="AB221">
        <v>382161403050</v>
      </c>
      <c r="AC221">
        <v>38</v>
      </c>
      <c r="AD221">
        <v>9441377</v>
      </c>
      <c r="AE221">
        <v>38216</v>
      </c>
      <c r="AF221" t="b">
        <v>0</v>
      </c>
    </row>
    <row r="222" spans="1:32" x14ac:dyDescent="0.2">
      <c r="A222">
        <v>1</v>
      </c>
      <c r="B222">
        <v>221</v>
      </c>
      <c r="C222">
        <v>1</v>
      </c>
      <c r="D222" t="s">
        <v>1453</v>
      </c>
      <c r="E222" t="s">
        <v>1454</v>
      </c>
      <c r="F222" t="s">
        <v>79</v>
      </c>
      <c r="G222" t="s">
        <v>79</v>
      </c>
      <c r="H222">
        <v>12</v>
      </c>
      <c r="I222">
        <v>0</v>
      </c>
      <c r="J222">
        <v>0</v>
      </c>
      <c r="K222" t="s">
        <v>314</v>
      </c>
      <c r="L222" t="s">
        <v>79</v>
      </c>
      <c r="M222" t="s">
        <v>79</v>
      </c>
      <c r="N222" t="s">
        <v>315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4</v>
      </c>
      <c r="Z222" s="1">
        <v>41771</v>
      </c>
      <c r="AA222">
        <v>38</v>
      </c>
      <c r="AB222">
        <v>382161405120</v>
      </c>
      <c r="AC222">
        <v>38</v>
      </c>
      <c r="AD222">
        <v>9297949</v>
      </c>
      <c r="AE222">
        <v>38216</v>
      </c>
      <c r="AF222" t="b">
        <v>0</v>
      </c>
    </row>
    <row r="223" spans="1:32" x14ac:dyDescent="0.2">
      <c r="A223">
        <v>1</v>
      </c>
      <c r="B223">
        <v>222</v>
      </c>
      <c r="C223">
        <v>1</v>
      </c>
      <c r="D223" t="s">
        <v>1455</v>
      </c>
      <c r="E223" t="s">
        <v>1456</v>
      </c>
      <c r="F223" t="s">
        <v>79</v>
      </c>
      <c r="G223" t="s">
        <v>79</v>
      </c>
      <c r="H223">
        <v>12</v>
      </c>
      <c r="I223">
        <v>0</v>
      </c>
      <c r="J223">
        <v>0</v>
      </c>
      <c r="K223" t="s">
        <v>314</v>
      </c>
      <c r="L223" t="s">
        <v>79</v>
      </c>
      <c r="M223" t="s">
        <v>79</v>
      </c>
      <c r="N223" t="s">
        <v>315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4</v>
      </c>
      <c r="Z223" s="1">
        <v>41902</v>
      </c>
      <c r="AA223">
        <v>38</v>
      </c>
      <c r="AB223">
        <v>382161409200</v>
      </c>
      <c r="AC223">
        <v>38</v>
      </c>
      <c r="AD223">
        <v>9468991</v>
      </c>
      <c r="AE223">
        <v>38216</v>
      </c>
      <c r="AF223" t="b">
        <v>0</v>
      </c>
    </row>
    <row r="224" spans="1:32" x14ac:dyDescent="0.2">
      <c r="A224">
        <v>1</v>
      </c>
      <c r="B224">
        <v>223</v>
      </c>
      <c r="C224">
        <v>1</v>
      </c>
      <c r="D224" t="s">
        <v>1457</v>
      </c>
      <c r="E224" t="s">
        <v>1458</v>
      </c>
      <c r="F224" t="s">
        <v>79</v>
      </c>
      <c r="G224" t="s">
        <v>79</v>
      </c>
      <c r="H224">
        <v>12</v>
      </c>
      <c r="I224">
        <v>0</v>
      </c>
      <c r="J224">
        <v>0</v>
      </c>
      <c r="K224" t="s">
        <v>314</v>
      </c>
      <c r="L224" t="s">
        <v>79</v>
      </c>
      <c r="M224" t="s">
        <v>79</v>
      </c>
      <c r="N224" t="s">
        <v>315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3</v>
      </c>
      <c r="Z224" s="1">
        <v>42224</v>
      </c>
      <c r="AA224">
        <v>38</v>
      </c>
      <c r="AB224">
        <v>382161508080</v>
      </c>
      <c r="AC224">
        <v>38</v>
      </c>
      <c r="AD224">
        <v>9477727</v>
      </c>
      <c r="AE224">
        <v>38216</v>
      </c>
      <c r="AF224" t="b">
        <v>0</v>
      </c>
    </row>
    <row r="225" spans="1:32" x14ac:dyDescent="0.2">
      <c r="A225">
        <v>1</v>
      </c>
      <c r="B225">
        <v>224</v>
      </c>
      <c r="C225">
        <v>1</v>
      </c>
      <c r="D225" t="s">
        <v>1459</v>
      </c>
      <c r="E225" t="s">
        <v>1460</v>
      </c>
      <c r="F225" t="s">
        <v>79</v>
      </c>
      <c r="G225" t="s">
        <v>79</v>
      </c>
      <c r="H225">
        <v>12</v>
      </c>
      <c r="I225">
        <v>0</v>
      </c>
      <c r="J225">
        <v>0</v>
      </c>
      <c r="K225" t="s">
        <v>314</v>
      </c>
      <c r="L225" t="s">
        <v>79</v>
      </c>
      <c r="M225" t="s">
        <v>79</v>
      </c>
      <c r="N225" t="s">
        <v>315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3</v>
      </c>
      <c r="Z225" s="1">
        <v>42420</v>
      </c>
      <c r="AA225">
        <v>38</v>
      </c>
      <c r="AB225">
        <v>382161602200</v>
      </c>
      <c r="AC225">
        <v>38</v>
      </c>
      <c r="AD225">
        <v>9466222</v>
      </c>
      <c r="AE225">
        <v>38216</v>
      </c>
      <c r="AF225" t="b">
        <v>0</v>
      </c>
    </row>
    <row r="226" spans="1:32" x14ac:dyDescent="0.2">
      <c r="A226">
        <v>1</v>
      </c>
      <c r="B226">
        <v>225</v>
      </c>
      <c r="C226">
        <v>1</v>
      </c>
      <c r="D226" t="s">
        <v>1461</v>
      </c>
      <c r="E226" t="s">
        <v>1462</v>
      </c>
      <c r="F226" t="s">
        <v>79</v>
      </c>
      <c r="G226" t="s">
        <v>79</v>
      </c>
      <c r="H226">
        <v>12</v>
      </c>
      <c r="I226">
        <v>0</v>
      </c>
      <c r="J226">
        <v>0</v>
      </c>
      <c r="K226" t="s">
        <v>314</v>
      </c>
      <c r="L226" t="s">
        <v>79</v>
      </c>
      <c r="M226" t="s">
        <v>79</v>
      </c>
      <c r="N226" t="s">
        <v>315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3</v>
      </c>
      <c r="Z226" s="1">
        <v>42430</v>
      </c>
      <c r="AA226">
        <v>38</v>
      </c>
      <c r="AB226">
        <v>382161603010</v>
      </c>
      <c r="AC226">
        <v>38</v>
      </c>
      <c r="AD226">
        <v>9468996</v>
      </c>
      <c r="AE226">
        <v>38216</v>
      </c>
      <c r="AF226" t="b">
        <v>0</v>
      </c>
    </row>
    <row r="227" spans="1:32" x14ac:dyDescent="0.2">
      <c r="A227">
        <v>1</v>
      </c>
      <c r="B227">
        <v>226</v>
      </c>
      <c r="C227">
        <v>1</v>
      </c>
      <c r="D227" t="s">
        <v>1463</v>
      </c>
      <c r="E227" t="s">
        <v>1464</v>
      </c>
      <c r="F227" t="s">
        <v>79</v>
      </c>
      <c r="G227" t="s">
        <v>79</v>
      </c>
      <c r="H227">
        <v>12</v>
      </c>
      <c r="I227">
        <v>0</v>
      </c>
      <c r="J227">
        <v>0</v>
      </c>
      <c r="K227" t="s">
        <v>314</v>
      </c>
      <c r="L227" t="s">
        <v>79</v>
      </c>
      <c r="M227" t="s">
        <v>79</v>
      </c>
      <c r="N227" t="s">
        <v>315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2</v>
      </c>
      <c r="Z227" s="1">
        <v>42555</v>
      </c>
      <c r="AA227">
        <v>38</v>
      </c>
      <c r="AB227">
        <v>382161607040</v>
      </c>
      <c r="AC227">
        <v>38</v>
      </c>
      <c r="AD227">
        <v>9489684</v>
      </c>
      <c r="AE227">
        <v>38216</v>
      </c>
      <c r="AF227" t="b">
        <v>0</v>
      </c>
    </row>
    <row r="228" spans="1:32" x14ac:dyDescent="0.2">
      <c r="A228">
        <v>1</v>
      </c>
      <c r="B228">
        <v>227</v>
      </c>
      <c r="C228">
        <v>1</v>
      </c>
      <c r="D228" t="s">
        <v>1465</v>
      </c>
      <c r="E228" t="s">
        <v>1466</v>
      </c>
      <c r="F228" t="s">
        <v>79</v>
      </c>
      <c r="G228" t="s">
        <v>79</v>
      </c>
      <c r="H228">
        <v>12</v>
      </c>
      <c r="I228">
        <v>0</v>
      </c>
      <c r="J228">
        <v>0</v>
      </c>
      <c r="K228" t="s">
        <v>314</v>
      </c>
      <c r="L228" t="s">
        <v>79</v>
      </c>
      <c r="M228" t="s">
        <v>79</v>
      </c>
      <c r="N228" t="s">
        <v>315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2</v>
      </c>
      <c r="Z228" s="1">
        <v>42564</v>
      </c>
      <c r="AA228">
        <v>38</v>
      </c>
      <c r="AB228">
        <v>382161607130</v>
      </c>
      <c r="AC228">
        <v>38</v>
      </c>
      <c r="AD228">
        <v>9477726</v>
      </c>
      <c r="AE228">
        <v>38216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1467</v>
      </c>
      <c r="E229" t="s">
        <v>1468</v>
      </c>
      <c r="F229" t="s">
        <v>79</v>
      </c>
      <c r="G229" t="s">
        <v>79</v>
      </c>
      <c r="H229">
        <v>12</v>
      </c>
      <c r="I229">
        <v>0</v>
      </c>
      <c r="J229">
        <v>0</v>
      </c>
      <c r="K229" t="s">
        <v>314</v>
      </c>
      <c r="L229" t="s">
        <v>79</v>
      </c>
      <c r="M229" t="s">
        <v>79</v>
      </c>
      <c r="N229" t="s">
        <v>315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1</v>
      </c>
      <c r="Y229">
        <v>1</v>
      </c>
      <c r="Z229" s="1">
        <v>43117</v>
      </c>
      <c r="AA229">
        <v>38</v>
      </c>
      <c r="AB229">
        <v>382161801170</v>
      </c>
      <c r="AC229">
        <v>38</v>
      </c>
      <c r="AD229">
        <v>9495011</v>
      </c>
      <c r="AE229">
        <v>38216</v>
      </c>
      <c r="AF229" t="b">
        <v>0</v>
      </c>
    </row>
    <row r="230" spans="1:32" x14ac:dyDescent="0.2">
      <c r="A230">
        <v>1</v>
      </c>
      <c r="B230">
        <v>229</v>
      </c>
      <c r="C230">
        <v>2</v>
      </c>
      <c r="D230" t="s">
        <v>945</v>
      </c>
      <c r="E230" t="s">
        <v>946</v>
      </c>
      <c r="F230" t="s">
        <v>79</v>
      </c>
      <c r="G230" t="s">
        <v>79</v>
      </c>
      <c r="H230">
        <v>12</v>
      </c>
      <c r="I230">
        <v>0</v>
      </c>
      <c r="J230">
        <v>0</v>
      </c>
      <c r="K230" t="s">
        <v>314</v>
      </c>
      <c r="L230" t="s">
        <v>79</v>
      </c>
      <c r="M230" t="s">
        <v>79</v>
      </c>
      <c r="N230" t="s">
        <v>315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2</v>
      </c>
      <c r="Y230">
        <v>3</v>
      </c>
      <c r="Z230" s="1">
        <v>40103</v>
      </c>
      <c r="AA230">
        <v>38</v>
      </c>
      <c r="AB230">
        <v>382160910175</v>
      </c>
      <c r="AC230">
        <v>38</v>
      </c>
      <c r="AD230">
        <v>8942867</v>
      </c>
      <c r="AE230">
        <v>38216</v>
      </c>
      <c r="AF230" t="b">
        <v>0</v>
      </c>
    </row>
    <row r="231" spans="1:32" x14ac:dyDescent="0.2">
      <c r="A231">
        <v>1</v>
      </c>
      <c r="B231">
        <v>230</v>
      </c>
      <c r="C231">
        <v>2</v>
      </c>
      <c r="D231" t="s">
        <v>947</v>
      </c>
      <c r="E231" t="s">
        <v>948</v>
      </c>
      <c r="F231" t="s">
        <v>79</v>
      </c>
      <c r="G231" t="s">
        <v>79</v>
      </c>
      <c r="H231">
        <v>12</v>
      </c>
      <c r="I231">
        <v>0</v>
      </c>
      <c r="J231">
        <v>0</v>
      </c>
      <c r="K231" t="s">
        <v>314</v>
      </c>
      <c r="L231" t="s">
        <v>79</v>
      </c>
      <c r="M231" t="s">
        <v>79</v>
      </c>
      <c r="N231" t="s">
        <v>315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2</v>
      </c>
      <c r="Z231" s="1">
        <v>40376</v>
      </c>
      <c r="AA231">
        <v>38</v>
      </c>
      <c r="AB231">
        <v>382161007175</v>
      </c>
      <c r="AC231">
        <v>38</v>
      </c>
      <c r="AD231">
        <v>7706917</v>
      </c>
      <c r="AE231">
        <v>38216</v>
      </c>
      <c r="AF231" t="b">
        <v>0</v>
      </c>
    </row>
    <row r="232" spans="1:32" x14ac:dyDescent="0.2">
      <c r="A232">
        <v>1</v>
      </c>
      <c r="B232">
        <v>231</v>
      </c>
      <c r="C232">
        <v>2</v>
      </c>
      <c r="D232" t="s">
        <v>364</v>
      </c>
      <c r="E232" t="s">
        <v>365</v>
      </c>
      <c r="F232" t="s">
        <v>79</v>
      </c>
      <c r="G232" t="s">
        <v>79</v>
      </c>
      <c r="H232">
        <v>12</v>
      </c>
      <c r="I232">
        <v>0</v>
      </c>
      <c r="J232">
        <v>0</v>
      </c>
      <c r="K232" t="s">
        <v>314</v>
      </c>
      <c r="L232" t="s">
        <v>79</v>
      </c>
      <c r="M232" t="s">
        <v>79</v>
      </c>
      <c r="N232" t="s">
        <v>315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2</v>
      </c>
      <c r="Z232" s="1">
        <v>40401</v>
      </c>
      <c r="AA232">
        <v>38</v>
      </c>
      <c r="AB232">
        <v>382161008115</v>
      </c>
      <c r="AC232">
        <v>38</v>
      </c>
      <c r="AD232">
        <v>7784571</v>
      </c>
      <c r="AE232">
        <v>38216</v>
      </c>
      <c r="AF232" t="b">
        <v>0</v>
      </c>
    </row>
    <row r="233" spans="1:32" x14ac:dyDescent="0.2">
      <c r="A233">
        <v>1</v>
      </c>
      <c r="B233">
        <v>232</v>
      </c>
      <c r="C233">
        <v>2</v>
      </c>
      <c r="D233" t="s">
        <v>1469</v>
      </c>
      <c r="E233" t="s">
        <v>1470</v>
      </c>
      <c r="F233" t="s">
        <v>79</v>
      </c>
      <c r="G233" t="s">
        <v>79</v>
      </c>
      <c r="H233">
        <v>12</v>
      </c>
      <c r="I233">
        <v>0</v>
      </c>
      <c r="J233">
        <v>0</v>
      </c>
      <c r="K233" t="s">
        <v>314</v>
      </c>
      <c r="L233" t="s">
        <v>79</v>
      </c>
      <c r="M233" t="s">
        <v>79</v>
      </c>
      <c r="N233" t="s">
        <v>315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2</v>
      </c>
      <c r="Y233">
        <v>2</v>
      </c>
      <c r="Z233" s="1">
        <v>40437</v>
      </c>
      <c r="AA233">
        <v>38</v>
      </c>
      <c r="AB233">
        <v>382161009165</v>
      </c>
      <c r="AC233">
        <v>38</v>
      </c>
      <c r="AD233">
        <v>9441381</v>
      </c>
      <c r="AE233">
        <v>38216</v>
      </c>
      <c r="AF233" t="b">
        <v>0</v>
      </c>
    </row>
    <row r="234" spans="1:32" x14ac:dyDescent="0.2">
      <c r="A234">
        <v>1</v>
      </c>
      <c r="B234">
        <v>233</v>
      </c>
      <c r="C234">
        <v>2</v>
      </c>
      <c r="D234" t="s">
        <v>366</v>
      </c>
      <c r="E234" t="s">
        <v>367</v>
      </c>
      <c r="F234" t="s">
        <v>79</v>
      </c>
      <c r="G234" t="s">
        <v>79</v>
      </c>
      <c r="H234">
        <v>12</v>
      </c>
      <c r="I234">
        <v>0</v>
      </c>
      <c r="J234">
        <v>0</v>
      </c>
      <c r="K234" t="s">
        <v>314</v>
      </c>
      <c r="L234" t="s">
        <v>79</v>
      </c>
      <c r="M234" t="s">
        <v>79</v>
      </c>
      <c r="N234" t="s">
        <v>315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1</v>
      </c>
      <c r="Z234" s="1">
        <v>40745</v>
      </c>
      <c r="AA234">
        <v>38</v>
      </c>
      <c r="AB234">
        <v>382161107215</v>
      </c>
      <c r="AC234">
        <v>38</v>
      </c>
      <c r="AD234">
        <v>9406821</v>
      </c>
      <c r="AE234">
        <v>38216</v>
      </c>
      <c r="AF234" t="b">
        <v>0</v>
      </c>
    </row>
    <row r="235" spans="1:32" x14ac:dyDescent="0.2">
      <c r="A235">
        <v>1</v>
      </c>
      <c r="B235">
        <v>234</v>
      </c>
      <c r="C235">
        <v>2</v>
      </c>
      <c r="D235" t="s">
        <v>368</v>
      </c>
      <c r="E235" t="s">
        <v>369</v>
      </c>
      <c r="F235" t="s">
        <v>79</v>
      </c>
      <c r="G235" t="s">
        <v>79</v>
      </c>
      <c r="H235">
        <v>12</v>
      </c>
      <c r="I235">
        <v>0</v>
      </c>
      <c r="J235">
        <v>0</v>
      </c>
      <c r="K235" t="s">
        <v>314</v>
      </c>
      <c r="L235" t="s">
        <v>79</v>
      </c>
      <c r="M235" t="s">
        <v>79</v>
      </c>
      <c r="N235" t="s">
        <v>315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2</v>
      </c>
      <c r="Y235">
        <v>1</v>
      </c>
      <c r="Z235" s="1">
        <v>40761</v>
      </c>
      <c r="AA235">
        <v>38</v>
      </c>
      <c r="AB235">
        <v>382161108065</v>
      </c>
      <c r="AC235">
        <v>38</v>
      </c>
      <c r="AD235">
        <v>8534970</v>
      </c>
      <c r="AE235">
        <v>38216</v>
      </c>
      <c r="AF235" t="b">
        <v>0</v>
      </c>
    </row>
    <row r="236" spans="1:32" x14ac:dyDescent="0.2">
      <c r="A236">
        <v>1</v>
      </c>
      <c r="B236">
        <v>235</v>
      </c>
      <c r="C236">
        <v>2</v>
      </c>
      <c r="D236" t="s">
        <v>370</v>
      </c>
      <c r="E236" t="s">
        <v>371</v>
      </c>
      <c r="F236" t="s">
        <v>79</v>
      </c>
      <c r="G236" t="s">
        <v>79</v>
      </c>
      <c r="H236">
        <v>12</v>
      </c>
      <c r="I236">
        <v>0</v>
      </c>
      <c r="J236">
        <v>0</v>
      </c>
      <c r="K236" t="s">
        <v>314</v>
      </c>
      <c r="L236" t="s">
        <v>79</v>
      </c>
      <c r="M236" t="s">
        <v>79</v>
      </c>
      <c r="N236" t="s">
        <v>315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6</v>
      </c>
      <c r="Z236" s="1">
        <v>41045</v>
      </c>
      <c r="AA236">
        <v>38</v>
      </c>
      <c r="AB236">
        <v>382161205165</v>
      </c>
      <c r="AC236">
        <v>38</v>
      </c>
      <c r="AD236">
        <v>8574647</v>
      </c>
      <c r="AE236">
        <v>38216</v>
      </c>
      <c r="AF236" t="b">
        <v>0</v>
      </c>
    </row>
    <row r="237" spans="1:32" x14ac:dyDescent="0.2">
      <c r="A237">
        <v>1</v>
      </c>
      <c r="B237">
        <v>236</v>
      </c>
      <c r="C237">
        <v>2</v>
      </c>
      <c r="D237" t="s">
        <v>372</v>
      </c>
      <c r="E237" t="s">
        <v>373</v>
      </c>
      <c r="F237" t="s">
        <v>79</v>
      </c>
      <c r="G237" t="s">
        <v>79</v>
      </c>
      <c r="H237">
        <v>12</v>
      </c>
      <c r="I237">
        <v>0</v>
      </c>
      <c r="J237">
        <v>0</v>
      </c>
      <c r="K237" t="s">
        <v>314</v>
      </c>
      <c r="L237" t="s">
        <v>79</v>
      </c>
      <c r="M237" t="s">
        <v>79</v>
      </c>
      <c r="N237" t="s">
        <v>315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6</v>
      </c>
      <c r="Z237" s="1">
        <v>41291</v>
      </c>
      <c r="AA237">
        <v>38</v>
      </c>
      <c r="AB237">
        <v>382161301175</v>
      </c>
      <c r="AC237">
        <v>38</v>
      </c>
      <c r="AD237">
        <v>8499332</v>
      </c>
      <c r="AE237">
        <v>38216</v>
      </c>
      <c r="AF237" t="b">
        <v>0</v>
      </c>
    </row>
    <row r="238" spans="1:32" x14ac:dyDescent="0.2">
      <c r="A238">
        <v>1</v>
      </c>
      <c r="B238">
        <v>237</v>
      </c>
      <c r="C238">
        <v>2</v>
      </c>
      <c r="D238" t="s">
        <v>1471</v>
      </c>
      <c r="E238" t="s">
        <v>1472</v>
      </c>
      <c r="F238" t="s">
        <v>79</v>
      </c>
      <c r="G238" t="s">
        <v>79</v>
      </c>
      <c r="H238">
        <v>12</v>
      </c>
      <c r="I238">
        <v>0</v>
      </c>
      <c r="J238">
        <v>0</v>
      </c>
      <c r="K238" t="s">
        <v>314</v>
      </c>
      <c r="L238" t="s">
        <v>79</v>
      </c>
      <c r="M238" t="s">
        <v>79</v>
      </c>
      <c r="N238" t="s">
        <v>315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5</v>
      </c>
      <c r="Z238" s="1">
        <v>41530</v>
      </c>
      <c r="AA238">
        <v>38</v>
      </c>
      <c r="AB238">
        <v>382161309135</v>
      </c>
      <c r="AC238">
        <v>38</v>
      </c>
      <c r="AD238">
        <v>9297925</v>
      </c>
      <c r="AE238">
        <v>38216</v>
      </c>
      <c r="AF238" t="b">
        <v>0</v>
      </c>
    </row>
    <row r="239" spans="1:32" x14ac:dyDescent="0.2">
      <c r="A239">
        <v>1</v>
      </c>
      <c r="B239">
        <v>238</v>
      </c>
      <c r="C239">
        <v>2</v>
      </c>
      <c r="D239" t="s">
        <v>539</v>
      </c>
      <c r="E239" t="s">
        <v>540</v>
      </c>
      <c r="F239" t="s">
        <v>79</v>
      </c>
      <c r="G239" t="s">
        <v>79</v>
      </c>
      <c r="H239">
        <v>12</v>
      </c>
      <c r="I239">
        <v>0</v>
      </c>
      <c r="J239">
        <v>0</v>
      </c>
      <c r="K239" t="s">
        <v>314</v>
      </c>
      <c r="L239" t="s">
        <v>79</v>
      </c>
      <c r="M239" t="s">
        <v>79</v>
      </c>
      <c r="N239" t="s">
        <v>315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5</v>
      </c>
      <c r="Z239" s="1">
        <v>41557</v>
      </c>
      <c r="AA239">
        <v>38</v>
      </c>
      <c r="AB239">
        <v>382161310105</v>
      </c>
      <c r="AC239">
        <v>38</v>
      </c>
      <c r="AD239">
        <v>9341110</v>
      </c>
      <c r="AE239">
        <v>38216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374</v>
      </c>
      <c r="E240" t="s">
        <v>375</v>
      </c>
      <c r="F240" t="s">
        <v>79</v>
      </c>
      <c r="G240" t="s">
        <v>79</v>
      </c>
      <c r="H240">
        <v>12</v>
      </c>
      <c r="I240">
        <v>0</v>
      </c>
      <c r="J240">
        <v>0</v>
      </c>
      <c r="K240" t="s">
        <v>314</v>
      </c>
      <c r="L240" t="s">
        <v>79</v>
      </c>
      <c r="M240" t="s">
        <v>79</v>
      </c>
      <c r="N240" t="s">
        <v>315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1</v>
      </c>
      <c r="Y240">
        <v>5</v>
      </c>
      <c r="Z240" s="1">
        <v>41680</v>
      </c>
      <c r="AA240">
        <v>38</v>
      </c>
      <c r="AB240">
        <v>382161402105</v>
      </c>
      <c r="AC240">
        <v>38</v>
      </c>
      <c r="AD240">
        <v>8909672</v>
      </c>
      <c r="AE240">
        <v>38216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1473</v>
      </c>
      <c r="E241" t="s">
        <v>1474</v>
      </c>
      <c r="F241" t="s">
        <v>79</v>
      </c>
      <c r="G241" t="s">
        <v>79</v>
      </c>
      <c r="H241">
        <v>12</v>
      </c>
      <c r="I241">
        <v>0</v>
      </c>
      <c r="J241">
        <v>0</v>
      </c>
      <c r="K241" t="s">
        <v>314</v>
      </c>
      <c r="L241" t="s">
        <v>79</v>
      </c>
      <c r="M241" t="s">
        <v>79</v>
      </c>
      <c r="N241" t="s">
        <v>315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1</v>
      </c>
      <c r="Y241">
        <v>5</v>
      </c>
      <c r="Z241" s="1">
        <v>41692</v>
      </c>
      <c r="AA241">
        <v>38</v>
      </c>
      <c r="AB241">
        <v>382161402225</v>
      </c>
      <c r="AC241">
        <v>38</v>
      </c>
      <c r="AD241">
        <v>9523742</v>
      </c>
      <c r="AE241">
        <v>38216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1475</v>
      </c>
      <c r="E242" t="s">
        <v>1476</v>
      </c>
      <c r="F242" t="s">
        <v>79</v>
      </c>
      <c r="G242" t="s">
        <v>79</v>
      </c>
      <c r="H242">
        <v>12</v>
      </c>
      <c r="I242">
        <v>0</v>
      </c>
      <c r="J242">
        <v>0</v>
      </c>
      <c r="K242" t="s">
        <v>314</v>
      </c>
      <c r="L242" t="s">
        <v>79</v>
      </c>
      <c r="M242" t="s">
        <v>79</v>
      </c>
      <c r="N242" t="s">
        <v>315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5</v>
      </c>
      <c r="Z242" s="1">
        <v>41715</v>
      </c>
      <c r="AA242">
        <v>38</v>
      </c>
      <c r="AB242">
        <v>382161403175</v>
      </c>
      <c r="AC242">
        <v>38</v>
      </c>
      <c r="AD242">
        <v>9441378</v>
      </c>
      <c r="AE242">
        <v>38216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1477</v>
      </c>
      <c r="E243" t="s">
        <v>1478</v>
      </c>
      <c r="F243" t="s">
        <v>79</v>
      </c>
      <c r="G243" t="s">
        <v>79</v>
      </c>
      <c r="H243">
        <v>12</v>
      </c>
      <c r="I243">
        <v>0</v>
      </c>
      <c r="J243">
        <v>0</v>
      </c>
      <c r="K243" t="s">
        <v>314</v>
      </c>
      <c r="L243" t="s">
        <v>79</v>
      </c>
      <c r="M243" t="s">
        <v>79</v>
      </c>
      <c r="N243" t="s">
        <v>315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4</v>
      </c>
      <c r="Z243" s="1">
        <v>41763</v>
      </c>
      <c r="AA243">
        <v>38</v>
      </c>
      <c r="AB243">
        <v>382161405045</v>
      </c>
      <c r="AC243">
        <v>38</v>
      </c>
      <c r="AD243">
        <v>9466219</v>
      </c>
      <c r="AE243">
        <v>38216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1479</v>
      </c>
      <c r="E244" t="s">
        <v>1480</v>
      </c>
      <c r="F244" t="s">
        <v>79</v>
      </c>
      <c r="G244" t="s">
        <v>79</v>
      </c>
      <c r="H244">
        <v>12</v>
      </c>
      <c r="I244">
        <v>0</v>
      </c>
      <c r="J244">
        <v>0</v>
      </c>
      <c r="K244" t="s">
        <v>314</v>
      </c>
      <c r="L244" t="s">
        <v>79</v>
      </c>
      <c r="M244" t="s">
        <v>79</v>
      </c>
      <c r="N244" t="s">
        <v>315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4</v>
      </c>
      <c r="Z244" s="1">
        <v>41794</v>
      </c>
      <c r="AA244">
        <v>38</v>
      </c>
      <c r="AB244">
        <v>382161406045</v>
      </c>
      <c r="AC244">
        <v>38</v>
      </c>
      <c r="AD244">
        <v>9498791</v>
      </c>
      <c r="AE244">
        <v>38216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1481</v>
      </c>
      <c r="E245" t="s">
        <v>1482</v>
      </c>
      <c r="F245" t="s">
        <v>79</v>
      </c>
      <c r="G245" t="s">
        <v>79</v>
      </c>
      <c r="H245">
        <v>12</v>
      </c>
      <c r="I245">
        <v>0</v>
      </c>
      <c r="J245">
        <v>0</v>
      </c>
      <c r="K245" t="s">
        <v>314</v>
      </c>
      <c r="L245" t="s">
        <v>79</v>
      </c>
      <c r="M245" t="s">
        <v>79</v>
      </c>
      <c r="N245" t="s">
        <v>315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42073</v>
      </c>
      <c r="AA245">
        <v>38</v>
      </c>
      <c r="AB245">
        <v>382161503105</v>
      </c>
      <c r="AC245">
        <v>38</v>
      </c>
      <c r="AD245">
        <v>9466220</v>
      </c>
      <c r="AE245">
        <v>38216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1483</v>
      </c>
      <c r="E246" t="s">
        <v>1484</v>
      </c>
      <c r="F246" t="s">
        <v>79</v>
      </c>
      <c r="G246" t="s">
        <v>79</v>
      </c>
      <c r="H246">
        <v>12</v>
      </c>
      <c r="I246">
        <v>0</v>
      </c>
      <c r="J246">
        <v>0</v>
      </c>
      <c r="K246" t="s">
        <v>314</v>
      </c>
      <c r="L246" t="s">
        <v>79</v>
      </c>
      <c r="M246" t="s">
        <v>79</v>
      </c>
      <c r="N246" t="s">
        <v>315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4</v>
      </c>
      <c r="Z246" s="1">
        <v>42074</v>
      </c>
      <c r="AA246">
        <v>38</v>
      </c>
      <c r="AB246">
        <v>382161503115</v>
      </c>
      <c r="AC246">
        <v>38</v>
      </c>
      <c r="AD246">
        <v>9441376</v>
      </c>
      <c r="AE246">
        <v>38216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1485</v>
      </c>
      <c r="E247" t="s">
        <v>1486</v>
      </c>
      <c r="F247" t="s">
        <v>79</v>
      </c>
      <c r="G247" t="s">
        <v>79</v>
      </c>
      <c r="H247">
        <v>12</v>
      </c>
      <c r="I247">
        <v>0</v>
      </c>
      <c r="J247">
        <v>0</v>
      </c>
      <c r="K247" t="s">
        <v>314</v>
      </c>
      <c r="L247" t="s">
        <v>79</v>
      </c>
      <c r="M247" t="s">
        <v>79</v>
      </c>
      <c r="N247" t="s">
        <v>315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3</v>
      </c>
      <c r="Z247" s="1">
        <v>42156</v>
      </c>
      <c r="AA247">
        <v>38</v>
      </c>
      <c r="AB247">
        <v>382161506015</v>
      </c>
      <c r="AC247">
        <v>38</v>
      </c>
      <c r="AD247">
        <v>9468997</v>
      </c>
      <c r="AE247">
        <v>38216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1487</v>
      </c>
      <c r="E248" t="s">
        <v>1488</v>
      </c>
      <c r="F248" t="s">
        <v>79</v>
      </c>
      <c r="G248" t="s">
        <v>79</v>
      </c>
      <c r="H248">
        <v>12</v>
      </c>
      <c r="I248">
        <v>0</v>
      </c>
      <c r="J248">
        <v>0</v>
      </c>
      <c r="K248" t="s">
        <v>314</v>
      </c>
      <c r="L248" t="s">
        <v>79</v>
      </c>
      <c r="M248" t="s">
        <v>79</v>
      </c>
      <c r="N248" t="s">
        <v>315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3</v>
      </c>
      <c r="Z248" s="1">
        <v>42181</v>
      </c>
      <c r="AA248">
        <v>38</v>
      </c>
      <c r="AB248">
        <v>382161506265</v>
      </c>
      <c r="AC248">
        <v>38</v>
      </c>
      <c r="AD248">
        <v>9434399</v>
      </c>
      <c r="AE248">
        <v>38216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1489</v>
      </c>
      <c r="E249" t="s">
        <v>1490</v>
      </c>
      <c r="F249" t="s">
        <v>79</v>
      </c>
      <c r="G249" t="s">
        <v>79</v>
      </c>
      <c r="H249">
        <v>12</v>
      </c>
      <c r="I249">
        <v>0</v>
      </c>
      <c r="J249">
        <v>0</v>
      </c>
      <c r="K249" t="s">
        <v>314</v>
      </c>
      <c r="L249" t="s">
        <v>79</v>
      </c>
      <c r="M249" t="s">
        <v>79</v>
      </c>
      <c r="N249" t="s">
        <v>315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3</v>
      </c>
      <c r="Z249" s="1">
        <v>42193</v>
      </c>
      <c r="AA249">
        <v>38</v>
      </c>
      <c r="AB249">
        <v>382161507085</v>
      </c>
      <c r="AC249">
        <v>38</v>
      </c>
      <c r="AD249">
        <v>9434398</v>
      </c>
      <c r="AE249">
        <v>38216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1491</v>
      </c>
      <c r="E250" t="s">
        <v>1492</v>
      </c>
      <c r="F250" t="s">
        <v>79</v>
      </c>
      <c r="G250" t="s">
        <v>79</v>
      </c>
      <c r="H250">
        <v>12</v>
      </c>
      <c r="I250">
        <v>0</v>
      </c>
      <c r="J250">
        <v>0</v>
      </c>
      <c r="K250" t="s">
        <v>314</v>
      </c>
      <c r="L250" t="s">
        <v>79</v>
      </c>
      <c r="M250" t="s">
        <v>79</v>
      </c>
      <c r="N250" t="s">
        <v>315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3</v>
      </c>
      <c r="Z250" s="1">
        <v>42342</v>
      </c>
      <c r="AA250">
        <v>38</v>
      </c>
      <c r="AB250">
        <v>382161512045</v>
      </c>
      <c r="AC250">
        <v>38</v>
      </c>
      <c r="AD250">
        <v>9468994</v>
      </c>
      <c r="AE250">
        <v>38216</v>
      </c>
      <c r="AF250" t="b">
        <v>0</v>
      </c>
    </row>
    <row r="251" spans="1:32" x14ac:dyDescent="0.2">
      <c r="A251">
        <v>1</v>
      </c>
      <c r="B251">
        <v>250</v>
      </c>
      <c r="C251">
        <v>1</v>
      </c>
      <c r="D251" t="s">
        <v>1493</v>
      </c>
      <c r="E251" t="s">
        <v>1494</v>
      </c>
      <c r="F251" t="s">
        <v>79</v>
      </c>
      <c r="G251" t="s">
        <v>79</v>
      </c>
      <c r="H251">
        <v>29</v>
      </c>
      <c r="I251">
        <v>0</v>
      </c>
      <c r="J251">
        <v>0</v>
      </c>
      <c r="K251" t="s">
        <v>853</v>
      </c>
      <c r="L251" t="s">
        <v>79</v>
      </c>
      <c r="M251" t="s">
        <v>79</v>
      </c>
      <c r="N251" t="s">
        <v>854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5</v>
      </c>
      <c r="Y251">
        <v>0</v>
      </c>
      <c r="Z251" s="1">
        <v>27815</v>
      </c>
      <c r="AA251">
        <v>38</v>
      </c>
      <c r="AB251">
        <v>382187602250</v>
      </c>
      <c r="AC251">
        <v>38</v>
      </c>
      <c r="AD251">
        <v>2535472</v>
      </c>
      <c r="AE251">
        <v>38218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949</v>
      </c>
      <c r="E252" t="s">
        <v>950</v>
      </c>
      <c r="F252" t="s">
        <v>79</v>
      </c>
      <c r="G252" t="s">
        <v>79</v>
      </c>
      <c r="H252">
        <v>29</v>
      </c>
      <c r="I252">
        <v>0</v>
      </c>
      <c r="J252">
        <v>0</v>
      </c>
      <c r="K252" t="s">
        <v>853</v>
      </c>
      <c r="L252" t="s">
        <v>79</v>
      </c>
      <c r="M252" t="s">
        <v>79</v>
      </c>
      <c r="N252" t="s">
        <v>854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2</v>
      </c>
      <c r="Z252" s="1">
        <v>39214</v>
      </c>
      <c r="AA252">
        <v>38</v>
      </c>
      <c r="AB252">
        <v>382180705120</v>
      </c>
      <c r="AC252">
        <v>38</v>
      </c>
      <c r="AD252">
        <v>8216727</v>
      </c>
      <c r="AE252">
        <v>38218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951</v>
      </c>
      <c r="E253" t="s">
        <v>952</v>
      </c>
      <c r="F253" t="s">
        <v>79</v>
      </c>
      <c r="G253" t="s">
        <v>79</v>
      </c>
      <c r="H253">
        <v>29</v>
      </c>
      <c r="I253">
        <v>0</v>
      </c>
      <c r="J253">
        <v>0</v>
      </c>
      <c r="K253" t="s">
        <v>853</v>
      </c>
      <c r="L253" t="s">
        <v>79</v>
      </c>
      <c r="M253" t="s">
        <v>79</v>
      </c>
      <c r="N253" t="s">
        <v>854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3</v>
      </c>
      <c r="Y253">
        <v>2</v>
      </c>
      <c r="Z253" s="1">
        <v>39444</v>
      </c>
      <c r="AA253">
        <v>38</v>
      </c>
      <c r="AB253">
        <v>382180712280</v>
      </c>
      <c r="AC253">
        <v>38</v>
      </c>
      <c r="AD253">
        <v>7785702</v>
      </c>
      <c r="AE253">
        <v>38218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953</v>
      </c>
      <c r="E254" t="s">
        <v>954</v>
      </c>
      <c r="F254" t="s">
        <v>79</v>
      </c>
      <c r="G254" t="s">
        <v>79</v>
      </c>
      <c r="H254">
        <v>29</v>
      </c>
      <c r="I254">
        <v>0</v>
      </c>
      <c r="J254">
        <v>0</v>
      </c>
      <c r="K254" t="s">
        <v>853</v>
      </c>
      <c r="L254" t="s">
        <v>79</v>
      </c>
      <c r="M254" t="s">
        <v>79</v>
      </c>
      <c r="N254" t="s">
        <v>854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3</v>
      </c>
      <c r="Y254">
        <v>2</v>
      </c>
      <c r="Z254" s="1">
        <v>39459</v>
      </c>
      <c r="AA254">
        <v>38</v>
      </c>
      <c r="AB254">
        <v>382180801120</v>
      </c>
      <c r="AC254">
        <v>38</v>
      </c>
      <c r="AD254">
        <v>8570520</v>
      </c>
      <c r="AE254">
        <v>38218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955</v>
      </c>
      <c r="E255" t="s">
        <v>956</v>
      </c>
      <c r="F255" t="s">
        <v>79</v>
      </c>
      <c r="G255" t="s">
        <v>79</v>
      </c>
      <c r="H255">
        <v>29</v>
      </c>
      <c r="I255">
        <v>0</v>
      </c>
      <c r="J255">
        <v>0</v>
      </c>
      <c r="K255" t="s">
        <v>853</v>
      </c>
      <c r="L255" t="s">
        <v>79</v>
      </c>
      <c r="M255" t="s">
        <v>79</v>
      </c>
      <c r="N255" t="s">
        <v>854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3</v>
      </c>
      <c r="Y255">
        <v>1</v>
      </c>
      <c r="Z255" s="1">
        <v>39747</v>
      </c>
      <c r="AA255">
        <v>38</v>
      </c>
      <c r="AB255">
        <v>382180810260</v>
      </c>
      <c r="AC255">
        <v>38</v>
      </c>
      <c r="AD255">
        <v>6902554</v>
      </c>
      <c r="AE255">
        <v>38218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957</v>
      </c>
      <c r="E256" t="s">
        <v>958</v>
      </c>
      <c r="F256" t="s">
        <v>79</v>
      </c>
      <c r="G256" t="s">
        <v>79</v>
      </c>
      <c r="H256">
        <v>29</v>
      </c>
      <c r="I256">
        <v>0</v>
      </c>
      <c r="J256">
        <v>0</v>
      </c>
      <c r="K256" t="s">
        <v>853</v>
      </c>
      <c r="L256" t="s">
        <v>79</v>
      </c>
      <c r="M256" t="s">
        <v>79</v>
      </c>
      <c r="N256" t="s">
        <v>854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2</v>
      </c>
      <c r="Y256">
        <v>3</v>
      </c>
      <c r="Z256" s="1">
        <v>40140</v>
      </c>
      <c r="AA256">
        <v>38</v>
      </c>
      <c r="AB256">
        <v>382180911230</v>
      </c>
      <c r="AC256">
        <v>38</v>
      </c>
      <c r="AD256">
        <v>9433773</v>
      </c>
      <c r="AE256">
        <v>38218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1495</v>
      </c>
      <c r="E257" t="s">
        <v>1496</v>
      </c>
      <c r="F257" t="s">
        <v>79</v>
      </c>
      <c r="G257" t="s">
        <v>79</v>
      </c>
      <c r="H257">
        <v>29</v>
      </c>
      <c r="I257">
        <v>0</v>
      </c>
      <c r="J257">
        <v>0</v>
      </c>
      <c r="K257" t="s">
        <v>853</v>
      </c>
      <c r="L257" t="s">
        <v>79</v>
      </c>
      <c r="M257" t="s">
        <v>79</v>
      </c>
      <c r="N257" t="s">
        <v>854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2</v>
      </c>
      <c r="Y257">
        <v>3</v>
      </c>
      <c r="Z257" s="1">
        <v>40231</v>
      </c>
      <c r="AA257">
        <v>38</v>
      </c>
      <c r="AB257">
        <v>382181002220</v>
      </c>
      <c r="AC257">
        <v>38</v>
      </c>
      <c r="AD257">
        <v>9469540</v>
      </c>
      <c r="AE257">
        <v>38218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959</v>
      </c>
      <c r="E258" t="s">
        <v>960</v>
      </c>
      <c r="F258" t="s">
        <v>79</v>
      </c>
      <c r="G258" t="s">
        <v>79</v>
      </c>
      <c r="H258">
        <v>29</v>
      </c>
      <c r="I258">
        <v>0</v>
      </c>
      <c r="J258">
        <v>0</v>
      </c>
      <c r="K258" t="s">
        <v>853</v>
      </c>
      <c r="L258" t="s">
        <v>79</v>
      </c>
      <c r="M258" t="s">
        <v>79</v>
      </c>
      <c r="N258" t="s">
        <v>854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2</v>
      </c>
      <c r="Z258" s="1">
        <v>40515</v>
      </c>
      <c r="AA258">
        <v>38</v>
      </c>
      <c r="AB258">
        <v>382181012030</v>
      </c>
      <c r="AC258">
        <v>38</v>
      </c>
      <c r="AD258">
        <v>9439148</v>
      </c>
      <c r="AE258">
        <v>38218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1497</v>
      </c>
      <c r="E259" t="s">
        <v>1498</v>
      </c>
      <c r="F259" t="s">
        <v>79</v>
      </c>
      <c r="G259" t="s">
        <v>79</v>
      </c>
      <c r="H259">
        <v>29</v>
      </c>
      <c r="I259">
        <v>0</v>
      </c>
      <c r="J259">
        <v>0</v>
      </c>
      <c r="K259" t="s">
        <v>853</v>
      </c>
      <c r="L259" t="s">
        <v>79</v>
      </c>
      <c r="M259" t="s">
        <v>79</v>
      </c>
      <c r="N259" t="s">
        <v>854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1</v>
      </c>
      <c r="Z259" s="1">
        <v>40642</v>
      </c>
      <c r="AA259">
        <v>38</v>
      </c>
      <c r="AB259">
        <v>382181104090</v>
      </c>
      <c r="AC259">
        <v>38</v>
      </c>
      <c r="AD259">
        <v>9469539</v>
      </c>
      <c r="AE259">
        <v>38218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1499</v>
      </c>
      <c r="E260" t="s">
        <v>1500</v>
      </c>
      <c r="F260" t="s">
        <v>79</v>
      </c>
      <c r="G260" t="s">
        <v>79</v>
      </c>
      <c r="H260">
        <v>29</v>
      </c>
      <c r="I260">
        <v>0</v>
      </c>
      <c r="J260">
        <v>0</v>
      </c>
      <c r="K260" t="s">
        <v>853</v>
      </c>
      <c r="L260" t="s">
        <v>79</v>
      </c>
      <c r="M260" t="s">
        <v>79</v>
      </c>
      <c r="N260" t="s">
        <v>854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1</v>
      </c>
      <c r="Z260" s="1">
        <v>40647</v>
      </c>
      <c r="AA260">
        <v>38</v>
      </c>
      <c r="AB260">
        <v>382181104140</v>
      </c>
      <c r="AC260">
        <v>38</v>
      </c>
      <c r="AD260">
        <v>8190627</v>
      </c>
      <c r="AE260">
        <v>38218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1501</v>
      </c>
      <c r="E261" t="s">
        <v>1502</v>
      </c>
      <c r="F261" t="s">
        <v>79</v>
      </c>
      <c r="G261" t="s">
        <v>79</v>
      </c>
      <c r="H261">
        <v>29</v>
      </c>
      <c r="I261">
        <v>0</v>
      </c>
      <c r="J261">
        <v>0</v>
      </c>
      <c r="K261" t="s">
        <v>853</v>
      </c>
      <c r="L261" t="s">
        <v>79</v>
      </c>
      <c r="M261" t="s">
        <v>79</v>
      </c>
      <c r="N261" t="s">
        <v>854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2</v>
      </c>
      <c r="Y261">
        <v>1</v>
      </c>
      <c r="Z261" s="1">
        <v>40694</v>
      </c>
      <c r="AA261">
        <v>38</v>
      </c>
      <c r="AB261">
        <v>382181105310</v>
      </c>
      <c r="AC261">
        <v>38</v>
      </c>
      <c r="AD261">
        <v>8358304</v>
      </c>
      <c r="AE261">
        <v>38218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1503</v>
      </c>
      <c r="E262" t="s">
        <v>1504</v>
      </c>
      <c r="F262" t="s">
        <v>79</v>
      </c>
      <c r="G262" t="s">
        <v>79</v>
      </c>
      <c r="H262">
        <v>29</v>
      </c>
      <c r="I262">
        <v>0</v>
      </c>
      <c r="J262">
        <v>0</v>
      </c>
      <c r="K262" t="s">
        <v>853</v>
      </c>
      <c r="L262" t="s">
        <v>79</v>
      </c>
      <c r="M262" t="s">
        <v>79</v>
      </c>
      <c r="N262" t="s">
        <v>854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2</v>
      </c>
      <c r="Y262">
        <v>1</v>
      </c>
      <c r="Z262" s="1">
        <v>40708</v>
      </c>
      <c r="AA262">
        <v>38</v>
      </c>
      <c r="AB262">
        <v>382181106140</v>
      </c>
      <c r="AC262">
        <v>38</v>
      </c>
      <c r="AD262">
        <v>8190615</v>
      </c>
      <c r="AE262">
        <v>38218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961</v>
      </c>
      <c r="E263" t="s">
        <v>962</v>
      </c>
      <c r="F263" t="s">
        <v>79</v>
      </c>
      <c r="G263" t="s">
        <v>79</v>
      </c>
      <c r="H263">
        <v>29</v>
      </c>
      <c r="I263">
        <v>0</v>
      </c>
      <c r="J263">
        <v>0</v>
      </c>
      <c r="K263" t="s">
        <v>853</v>
      </c>
      <c r="L263" t="s">
        <v>79</v>
      </c>
      <c r="M263" t="s">
        <v>79</v>
      </c>
      <c r="N263" t="s">
        <v>854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40803</v>
      </c>
      <c r="AA263">
        <v>38</v>
      </c>
      <c r="AB263">
        <v>382181109170</v>
      </c>
      <c r="AC263">
        <v>38</v>
      </c>
      <c r="AD263">
        <v>9467385</v>
      </c>
      <c r="AE263">
        <v>38218</v>
      </c>
      <c r="AF263" t="b">
        <v>0</v>
      </c>
    </row>
    <row r="264" spans="1:32" x14ac:dyDescent="0.2">
      <c r="A264">
        <v>1</v>
      </c>
      <c r="B264">
        <v>263</v>
      </c>
      <c r="C264">
        <v>1</v>
      </c>
      <c r="D264" t="s">
        <v>1505</v>
      </c>
      <c r="E264" t="s">
        <v>1506</v>
      </c>
      <c r="F264" t="s">
        <v>79</v>
      </c>
      <c r="G264" t="s">
        <v>79</v>
      </c>
      <c r="H264">
        <v>29</v>
      </c>
      <c r="I264">
        <v>0</v>
      </c>
      <c r="J264">
        <v>0</v>
      </c>
      <c r="K264" t="s">
        <v>853</v>
      </c>
      <c r="L264" t="s">
        <v>79</v>
      </c>
      <c r="M264" t="s">
        <v>79</v>
      </c>
      <c r="N264" t="s">
        <v>854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1</v>
      </c>
      <c r="Z264" s="1">
        <v>40927</v>
      </c>
      <c r="AA264">
        <v>38</v>
      </c>
      <c r="AB264">
        <v>382181201190</v>
      </c>
      <c r="AC264">
        <v>38</v>
      </c>
      <c r="AD264">
        <v>8935571</v>
      </c>
      <c r="AE264">
        <v>38218</v>
      </c>
      <c r="AF264" t="b">
        <v>0</v>
      </c>
    </row>
    <row r="265" spans="1:32" x14ac:dyDescent="0.2">
      <c r="A265">
        <v>1</v>
      </c>
      <c r="B265">
        <v>264</v>
      </c>
      <c r="C265">
        <v>1</v>
      </c>
      <c r="D265" t="s">
        <v>1507</v>
      </c>
      <c r="E265" t="s">
        <v>1508</v>
      </c>
      <c r="F265" t="s">
        <v>79</v>
      </c>
      <c r="G265" t="s">
        <v>79</v>
      </c>
      <c r="H265">
        <v>29</v>
      </c>
      <c r="I265">
        <v>0</v>
      </c>
      <c r="J265">
        <v>0</v>
      </c>
      <c r="K265" t="s">
        <v>853</v>
      </c>
      <c r="L265" t="s">
        <v>79</v>
      </c>
      <c r="M265" t="s">
        <v>79</v>
      </c>
      <c r="N265" t="s">
        <v>854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1</v>
      </c>
      <c r="Z265" s="1">
        <v>40978</v>
      </c>
      <c r="AA265">
        <v>38</v>
      </c>
      <c r="AB265">
        <v>382181203100</v>
      </c>
      <c r="AC265">
        <v>38</v>
      </c>
      <c r="AD265">
        <v>9472425</v>
      </c>
      <c r="AE265">
        <v>38218</v>
      </c>
      <c r="AF265" t="b">
        <v>0</v>
      </c>
    </row>
    <row r="266" spans="1:32" x14ac:dyDescent="0.2">
      <c r="A266">
        <v>1</v>
      </c>
      <c r="B266">
        <v>265</v>
      </c>
      <c r="C266">
        <v>1</v>
      </c>
      <c r="D266" t="s">
        <v>1509</v>
      </c>
      <c r="E266" t="s">
        <v>1510</v>
      </c>
      <c r="F266" t="s">
        <v>79</v>
      </c>
      <c r="G266" t="s">
        <v>79</v>
      </c>
      <c r="H266">
        <v>29</v>
      </c>
      <c r="I266">
        <v>0</v>
      </c>
      <c r="J266">
        <v>0</v>
      </c>
      <c r="K266" t="s">
        <v>853</v>
      </c>
      <c r="L266" t="s">
        <v>79</v>
      </c>
      <c r="M266" t="s">
        <v>79</v>
      </c>
      <c r="N266" t="s">
        <v>854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1</v>
      </c>
      <c r="Y266">
        <v>6</v>
      </c>
      <c r="Z266" s="1">
        <v>41152</v>
      </c>
      <c r="AA266">
        <v>38</v>
      </c>
      <c r="AB266">
        <v>382181208310</v>
      </c>
      <c r="AC266">
        <v>38</v>
      </c>
      <c r="AD266">
        <v>9442366</v>
      </c>
      <c r="AE266">
        <v>38218</v>
      </c>
      <c r="AF266" t="b">
        <v>0</v>
      </c>
    </row>
    <row r="267" spans="1:32" x14ac:dyDescent="0.2">
      <c r="A267">
        <v>1</v>
      </c>
      <c r="B267">
        <v>266</v>
      </c>
      <c r="C267">
        <v>1</v>
      </c>
      <c r="D267" t="s">
        <v>1511</v>
      </c>
      <c r="E267" t="s">
        <v>1512</v>
      </c>
      <c r="F267" t="s">
        <v>79</v>
      </c>
      <c r="G267" t="s">
        <v>79</v>
      </c>
      <c r="H267">
        <v>29</v>
      </c>
      <c r="I267">
        <v>0</v>
      </c>
      <c r="J267">
        <v>0</v>
      </c>
      <c r="K267" t="s">
        <v>853</v>
      </c>
      <c r="L267" t="s">
        <v>79</v>
      </c>
      <c r="M267" t="s">
        <v>79</v>
      </c>
      <c r="N267" t="s">
        <v>854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1</v>
      </c>
      <c r="Y267">
        <v>6</v>
      </c>
      <c r="Z267" s="1">
        <v>41270</v>
      </c>
      <c r="AA267">
        <v>38</v>
      </c>
      <c r="AB267">
        <v>382181212270</v>
      </c>
      <c r="AC267">
        <v>38</v>
      </c>
      <c r="AD267">
        <v>9469537</v>
      </c>
      <c r="AE267">
        <v>38218</v>
      </c>
      <c r="AF267" t="b">
        <v>0</v>
      </c>
    </row>
    <row r="268" spans="1:32" x14ac:dyDescent="0.2">
      <c r="A268">
        <v>1</v>
      </c>
      <c r="B268">
        <v>267</v>
      </c>
      <c r="C268">
        <v>1</v>
      </c>
      <c r="D268" t="s">
        <v>1513</v>
      </c>
      <c r="E268" t="s">
        <v>1514</v>
      </c>
      <c r="F268" t="s">
        <v>79</v>
      </c>
      <c r="G268" t="s">
        <v>79</v>
      </c>
      <c r="H268">
        <v>29</v>
      </c>
      <c r="I268">
        <v>0</v>
      </c>
      <c r="J268">
        <v>0</v>
      </c>
      <c r="K268" t="s">
        <v>853</v>
      </c>
      <c r="L268" t="s">
        <v>79</v>
      </c>
      <c r="M268" t="s">
        <v>79</v>
      </c>
      <c r="N268" t="s">
        <v>854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1</v>
      </c>
      <c r="Y268">
        <v>5</v>
      </c>
      <c r="Z268" s="1">
        <v>41640</v>
      </c>
      <c r="AA268">
        <v>38</v>
      </c>
      <c r="AB268">
        <v>382181401010</v>
      </c>
      <c r="AC268">
        <v>38</v>
      </c>
      <c r="AD268">
        <v>9472430</v>
      </c>
      <c r="AE268">
        <v>38218</v>
      </c>
      <c r="AF268" t="b">
        <v>0</v>
      </c>
    </row>
    <row r="269" spans="1:32" x14ac:dyDescent="0.2">
      <c r="A269">
        <v>1</v>
      </c>
      <c r="B269">
        <v>268</v>
      </c>
      <c r="C269">
        <v>1</v>
      </c>
      <c r="D269" t="s">
        <v>1515</v>
      </c>
      <c r="E269" t="s">
        <v>1516</v>
      </c>
      <c r="F269" t="s">
        <v>79</v>
      </c>
      <c r="G269" t="s">
        <v>79</v>
      </c>
      <c r="H269">
        <v>29</v>
      </c>
      <c r="I269">
        <v>0</v>
      </c>
      <c r="J269">
        <v>0</v>
      </c>
      <c r="K269" t="s">
        <v>853</v>
      </c>
      <c r="L269" t="s">
        <v>79</v>
      </c>
      <c r="M269" t="s">
        <v>79</v>
      </c>
      <c r="N269" t="s">
        <v>854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4</v>
      </c>
      <c r="Z269" s="1">
        <v>41897</v>
      </c>
      <c r="AA269">
        <v>38</v>
      </c>
      <c r="AB269">
        <v>382181409150</v>
      </c>
      <c r="AC269">
        <v>38</v>
      </c>
      <c r="AD269">
        <v>9472436</v>
      </c>
      <c r="AE269">
        <v>38218</v>
      </c>
      <c r="AF269" t="b">
        <v>0</v>
      </c>
    </row>
    <row r="270" spans="1:32" x14ac:dyDescent="0.2">
      <c r="A270">
        <v>1</v>
      </c>
      <c r="B270">
        <v>269</v>
      </c>
      <c r="C270">
        <v>1</v>
      </c>
      <c r="D270" t="s">
        <v>1517</v>
      </c>
      <c r="E270" t="s">
        <v>1518</v>
      </c>
      <c r="F270" t="s">
        <v>79</v>
      </c>
      <c r="G270" t="s">
        <v>79</v>
      </c>
      <c r="H270">
        <v>29</v>
      </c>
      <c r="I270">
        <v>0</v>
      </c>
      <c r="J270">
        <v>0</v>
      </c>
      <c r="K270" t="s">
        <v>853</v>
      </c>
      <c r="L270" t="s">
        <v>79</v>
      </c>
      <c r="M270" t="s">
        <v>79</v>
      </c>
      <c r="N270" t="s">
        <v>854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3</v>
      </c>
      <c r="Z270" s="1">
        <v>42101</v>
      </c>
      <c r="AA270">
        <v>38</v>
      </c>
      <c r="AB270">
        <v>382181504070</v>
      </c>
      <c r="AC270">
        <v>38</v>
      </c>
      <c r="AD270">
        <v>9450996</v>
      </c>
      <c r="AE270">
        <v>38218</v>
      </c>
      <c r="AF270" t="b">
        <v>0</v>
      </c>
    </row>
    <row r="271" spans="1:32" x14ac:dyDescent="0.2">
      <c r="A271">
        <v>1</v>
      </c>
      <c r="B271">
        <v>270</v>
      </c>
      <c r="C271">
        <v>1</v>
      </c>
      <c r="D271" t="s">
        <v>1519</v>
      </c>
      <c r="E271" t="s">
        <v>1520</v>
      </c>
      <c r="F271" t="s">
        <v>79</v>
      </c>
      <c r="G271" t="s">
        <v>79</v>
      </c>
      <c r="H271">
        <v>29</v>
      </c>
      <c r="I271">
        <v>0</v>
      </c>
      <c r="J271">
        <v>0</v>
      </c>
      <c r="K271" t="s">
        <v>853</v>
      </c>
      <c r="L271" t="s">
        <v>79</v>
      </c>
      <c r="M271" t="s">
        <v>79</v>
      </c>
      <c r="N271" t="s">
        <v>854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3</v>
      </c>
      <c r="Z271" s="1">
        <v>42128</v>
      </c>
      <c r="AA271">
        <v>38</v>
      </c>
      <c r="AB271">
        <v>382181505040</v>
      </c>
      <c r="AC271">
        <v>38</v>
      </c>
      <c r="AD271">
        <v>9472439</v>
      </c>
      <c r="AE271">
        <v>38218</v>
      </c>
      <c r="AF271" t="b">
        <v>0</v>
      </c>
    </row>
    <row r="272" spans="1:32" x14ac:dyDescent="0.2">
      <c r="A272">
        <v>1</v>
      </c>
      <c r="B272">
        <v>271</v>
      </c>
      <c r="C272">
        <v>1</v>
      </c>
      <c r="D272" t="s">
        <v>1521</v>
      </c>
      <c r="E272" t="s">
        <v>1522</v>
      </c>
      <c r="F272" t="s">
        <v>79</v>
      </c>
      <c r="G272" t="s">
        <v>79</v>
      </c>
      <c r="H272">
        <v>29</v>
      </c>
      <c r="I272">
        <v>0</v>
      </c>
      <c r="J272">
        <v>0</v>
      </c>
      <c r="K272" t="s">
        <v>853</v>
      </c>
      <c r="L272" t="s">
        <v>79</v>
      </c>
      <c r="M272" t="s">
        <v>79</v>
      </c>
      <c r="N272" t="s">
        <v>854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3</v>
      </c>
      <c r="Z272" s="1">
        <v>42184</v>
      </c>
      <c r="AA272">
        <v>38</v>
      </c>
      <c r="AB272">
        <v>382181506290</v>
      </c>
      <c r="AC272">
        <v>38</v>
      </c>
      <c r="AD272">
        <v>9472437</v>
      </c>
      <c r="AE272">
        <v>38218</v>
      </c>
      <c r="AF272" t="b">
        <v>0</v>
      </c>
    </row>
    <row r="273" spans="1:32" x14ac:dyDescent="0.2">
      <c r="A273">
        <v>1</v>
      </c>
      <c r="B273">
        <v>272</v>
      </c>
      <c r="C273">
        <v>1</v>
      </c>
      <c r="D273" t="s">
        <v>1523</v>
      </c>
      <c r="E273" t="s">
        <v>1524</v>
      </c>
      <c r="F273" t="s">
        <v>79</v>
      </c>
      <c r="G273" t="s">
        <v>79</v>
      </c>
      <c r="H273">
        <v>29</v>
      </c>
      <c r="I273">
        <v>0</v>
      </c>
      <c r="J273">
        <v>0</v>
      </c>
      <c r="K273" t="s">
        <v>853</v>
      </c>
      <c r="L273" t="s">
        <v>79</v>
      </c>
      <c r="M273" t="s">
        <v>79</v>
      </c>
      <c r="N273" t="s">
        <v>854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2</v>
      </c>
      <c r="Z273" s="1">
        <v>42541</v>
      </c>
      <c r="AA273">
        <v>38</v>
      </c>
      <c r="AB273">
        <v>382181606200</v>
      </c>
      <c r="AC273">
        <v>38</v>
      </c>
      <c r="AD273">
        <v>9501840</v>
      </c>
      <c r="AE273">
        <v>38218</v>
      </c>
      <c r="AF273" t="b">
        <v>0</v>
      </c>
    </row>
    <row r="274" spans="1:32" x14ac:dyDescent="0.2">
      <c r="A274">
        <v>1</v>
      </c>
      <c r="B274">
        <v>273</v>
      </c>
      <c r="C274">
        <v>1</v>
      </c>
      <c r="D274" t="s">
        <v>1525</v>
      </c>
      <c r="E274" t="s">
        <v>1526</v>
      </c>
      <c r="F274" t="s">
        <v>79</v>
      </c>
      <c r="G274" t="s">
        <v>79</v>
      </c>
      <c r="H274">
        <v>29</v>
      </c>
      <c r="I274">
        <v>0</v>
      </c>
      <c r="J274">
        <v>0</v>
      </c>
      <c r="K274" t="s">
        <v>853</v>
      </c>
      <c r="L274" t="s">
        <v>79</v>
      </c>
      <c r="M274" t="s">
        <v>79</v>
      </c>
      <c r="N274" t="s">
        <v>854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2</v>
      </c>
      <c r="Z274" s="1">
        <v>42626</v>
      </c>
      <c r="AA274">
        <v>38</v>
      </c>
      <c r="AB274">
        <v>382181609130</v>
      </c>
      <c r="AC274">
        <v>38</v>
      </c>
      <c r="AD274">
        <v>9501842</v>
      </c>
      <c r="AE274">
        <v>38218</v>
      </c>
      <c r="AF274" t="b">
        <v>0</v>
      </c>
    </row>
    <row r="275" spans="1:32" x14ac:dyDescent="0.2">
      <c r="A275">
        <v>1</v>
      </c>
      <c r="B275">
        <v>274</v>
      </c>
      <c r="C275">
        <v>1</v>
      </c>
      <c r="D275" t="s">
        <v>1527</v>
      </c>
      <c r="E275" t="s">
        <v>1528</v>
      </c>
      <c r="F275" t="s">
        <v>79</v>
      </c>
      <c r="G275" t="s">
        <v>79</v>
      </c>
      <c r="H275">
        <v>29</v>
      </c>
      <c r="I275">
        <v>0</v>
      </c>
      <c r="J275">
        <v>0</v>
      </c>
      <c r="K275" t="s">
        <v>853</v>
      </c>
      <c r="L275" t="s">
        <v>79</v>
      </c>
      <c r="M275" t="s">
        <v>79</v>
      </c>
      <c r="N275" t="s">
        <v>854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2</v>
      </c>
      <c r="Z275" s="1">
        <v>42683</v>
      </c>
      <c r="AA275">
        <v>38</v>
      </c>
      <c r="AB275">
        <v>382181611090</v>
      </c>
      <c r="AC275">
        <v>38</v>
      </c>
      <c r="AD275">
        <v>9472448</v>
      </c>
      <c r="AE275">
        <v>38218</v>
      </c>
      <c r="AF275" t="b">
        <v>0</v>
      </c>
    </row>
    <row r="276" spans="1:32" x14ac:dyDescent="0.2">
      <c r="A276">
        <v>1</v>
      </c>
      <c r="B276">
        <v>275</v>
      </c>
      <c r="C276">
        <v>1</v>
      </c>
      <c r="D276" t="s">
        <v>1529</v>
      </c>
      <c r="E276" t="s">
        <v>1530</v>
      </c>
      <c r="F276" t="s">
        <v>79</v>
      </c>
      <c r="G276" t="s">
        <v>79</v>
      </c>
      <c r="H276">
        <v>29</v>
      </c>
      <c r="I276">
        <v>0</v>
      </c>
      <c r="J276">
        <v>0</v>
      </c>
      <c r="K276" t="s">
        <v>853</v>
      </c>
      <c r="L276" t="s">
        <v>79</v>
      </c>
      <c r="M276" t="s">
        <v>79</v>
      </c>
      <c r="N276" t="s">
        <v>854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2</v>
      </c>
      <c r="Z276" s="1">
        <v>42686</v>
      </c>
      <c r="AA276">
        <v>38</v>
      </c>
      <c r="AB276">
        <v>382181611120</v>
      </c>
      <c r="AC276">
        <v>38</v>
      </c>
      <c r="AD276">
        <v>9501833</v>
      </c>
      <c r="AE276">
        <v>38218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963</v>
      </c>
      <c r="E277" t="s">
        <v>964</v>
      </c>
      <c r="F277" t="s">
        <v>79</v>
      </c>
      <c r="G277" t="s">
        <v>79</v>
      </c>
      <c r="H277">
        <v>29</v>
      </c>
      <c r="I277">
        <v>0</v>
      </c>
      <c r="J277">
        <v>0</v>
      </c>
      <c r="K277" t="s">
        <v>853</v>
      </c>
      <c r="L277" t="s">
        <v>79</v>
      </c>
      <c r="M277" t="s">
        <v>79</v>
      </c>
      <c r="N277" t="s">
        <v>854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3</v>
      </c>
      <c r="Y277">
        <v>2</v>
      </c>
      <c r="Z277" s="1">
        <v>39256</v>
      </c>
      <c r="AA277">
        <v>38</v>
      </c>
      <c r="AB277">
        <v>382180706235</v>
      </c>
      <c r="AC277">
        <v>38</v>
      </c>
      <c r="AD277">
        <v>6902592</v>
      </c>
      <c r="AE277">
        <v>38218</v>
      </c>
      <c r="AF277" t="b">
        <v>0</v>
      </c>
    </row>
    <row r="278" spans="1:32" x14ac:dyDescent="0.2">
      <c r="A278">
        <v>1</v>
      </c>
      <c r="B278">
        <v>277</v>
      </c>
      <c r="C278">
        <v>2</v>
      </c>
      <c r="D278" t="s">
        <v>965</v>
      </c>
      <c r="E278" t="s">
        <v>966</v>
      </c>
      <c r="F278" t="s">
        <v>79</v>
      </c>
      <c r="G278" t="s">
        <v>79</v>
      </c>
      <c r="H278">
        <v>29</v>
      </c>
      <c r="I278">
        <v>0</v>
      </c>
      <c r="J278">
        <v>0</v>
      </c>
      <c r="K278" t="s">
        <v>853</v>
      </c>
      <c r="L278" t="s">
        <v>79</v>
      </c>
      <c r="M278" t="s">
        <v>79</v>
      </c>
      <c r="N278" t="s">
        <v>854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1</v>
      </c>
      <c r="Z278" s="1">
        <v>39560</v>
      </c>
      <c r="AA278">
        <v>38</v>
      </c>
      <c r="AB278">
        <v>382180804225</v>
      </c>
      <c r="AC278">
        <v>38</v>
      </c>
      <c r="AD278">
        <v>7786200</v>
      </c>
      <c r="AE278">
        <v>38218</v>
      </c>
      <c r="AF278" t="b">
        <v>0</v>
      </c>
    </row>
    <row r="279" spans="1:32" x14ac:dyDescent="0.2">
      <c r="A279">
        <v>1</v>
      </c>
      <c r="B279">
        <v>278</v>
      </c>
      <c r="C279">
        <v>2</v>
      </c>
      <c r="D279" t="s">
        <v>967</v>
      </c>
      <c r="E279" t="s">
        <v>968</v>
      </c>
      <c r="F279" t="s">
        <v>79</v>
      </c>
      <c r="G279" t="s">
        <v>79</v>
      </c>
      <c r="H279">
        <v>29</v>
      </c>
      <c r="I279">
        <v>0</v>
      </c>
      <c r="J279">
        <v>0</v>
      </c>
      <c r="K279" t="s">
        <v>853</v>
      </c>
      <c r="L279" t="s">
        <v>79</v>
      </c>
      <c r="M279" t="s">
        <v>79</v>
      </c>
      <c r="N279" t="s">
        <v>854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1</v>
      </c>
      <c r="Z279" s="1">
        <v>39778</v>
      </c>
      <c r="AA279">
        <v>38</v>
      </c>
      <c r="AB279">
        <v>382180811265</v>
      </c>
      <c r="AC279">
        <v>38</v>
      </c>
      <c r="AD279">
        <v>6902655</v>
      </c>
      <c r="AE279">
        <v>38218</v>
      </c>
      <c r="AF279" t="b">
        <v>0</v>
      </c>
    </row>
    <row r="280" spans="1:32" x14ac:dyDescent="0.2">
      <c r="A280">
        <v>1</v>
      </c>
      <c r="B280">
        <v>279</v>
      </c>
      <c r="C280">
        <v>2</v>
      </c>
      <c r="D280" t="s">
        <v>969</v>
      </c>
      <c r="E280" t="s">
        <v>970</v>
      </c>
      <c r="F280" t="s">
        <v>79</v>
      </c>
      <c r="G280" t="s">
        <v>79</v>
      </c>
      <c r="H280">
        <v>29</v>
      </c>
      <c r="I280">
        <v>0</v>
      </c>
      <c r="J280">
        <v>0</v>
      </c>
      <c r="K280" t="s">
        <v>853</v>
      </c>
      <c r="L280" t="s">
        <v>79</v>
      </c>
      <c r="M280" t="s">
        <v>79</v>
      </c>
      <c r="N280" t="s">
        <v>854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2</v>
      </c>
      <c r="Y280">
        <v>3</v>
      </c>
      <c r="Z280" s="1">
        <v>39911</v>
      </c>
      <c r="AA280">
        <v>38</v>
      </c>
      <c r="AB280">
        <v>382180904085</v>
      </c>
      <c r="AC280">
        <v>38</v>
      </c>
      <c r="AD280">
        <v>7353827</v>
      </c>
      <c r="AE280">
        <v>38218</v>
      </c>
      <c r="AF280" t="b">
        <v>0</v>
      </c>
    </row>
    <row r="281" spans="1:32" x14ac:dyDescent="0.2">
      <c r="A281">
        <v>1</v>
      </c>
      <c r="B281">
        <v>280</v>
      </c>
      <c r="C281">
        <v>2</v>
      </c>
      <c r="D281" t="s">
        <v>971</v>
      </c>
      <c r="E281" t="s">
        <v>972</v>
      </c>
      <c r="F281" t="s">
        <v>79</v>
      </c>
      <c r="G281" t="s">
        <v>79</v>
      </c>
      <c r="H281">
        <v>29</v>
      </c>
      <c r="I281">
        <v>0</v>
      </c>
      <c r="J281">
        <v>0</v>
      </c>
      <c r="K281" t="s">
        <v>853</v>
      </c>
      <c r="L281" t="s">
        <v>79</v>
      </c>
      <c r="M281" t="s">
        <v>79</v>
      </c>
      <c r="N281" t="s">
        <v>854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2</v>
      </c>
      <c r="Y281">
        <v>2</v>
      </c>
      <c r="Z281" s="1">
        <v>40297</v>
      </c>
      <c r="AA281">
        <v>38</v>
      </c>
      <c r="AB281">
        <v>382181004295</v>
      </c>
      <c r="AC281">
        <v>38</v>
      </c>
      <c r="AD281">
        <v>8936257</v>
      </c>
      <c r="AE281">
        <v>38218</v>
      </c>
      <c r="AF281" t="b">
        <v>0</v>
      </c>
    </row>
    <row r="282" spans="1:32" x14ac:dyDescent="0.2">
      <c r="A282">
        <v>1</v>
      </c>
      <c r="B282">
        <v>281</v>
      </c>
      <c r="C282">
        <v>2</v>
      </c>
      <c r="D282" t="s">
        <v>973</v>
      </c>
      <c r="E282" t="s">
        <v>974</v>
      </c>
      <c r="F282" t="s">
        <v>79</v>
      </c>
      <c r="G282" t="s">
        <v>79</v>
      </c>
      <c r="H282">
        <v>29</v>
      </c>
      <c r="I282">
        <v>0</v>
      </c>
      <c r="J282">
        <v>0</v>
      </c>
      <c r="K282" t="s">
        <v>853</v>
      </c>
      <c r="L282" t="s">
        <v>79</v>
      </c>
      <c r="M282" t="s">
        <v>79</v>
      </c>
      <c r="N282" t="s">
        <v>854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2</v>
      </c>
      <c r="Z282" s="1">
        <v>40369</v>
      </c>
      <c r="AA282">
        <v>38</v>
      </c>
      <c r="AB282">
        <v>382181007105</v>
      </c>
      <c r="AC282">
        <v>38</v>
      </c>
      <c r="AD282">
        <v>8358291</v>
      </c>
      <c r="AE282">
        <v>38218</v>
      </c>
      <c r="AF282" t="b">
        <v>0</v>
      </c>
    </row>
    <row r="283" spans="1:32" x14ac:dyDescent="0.2">
      <c r="A283">
        <v>1</v>
      </c>
      <c r="B283">
        <v>282</v>
      </c>
      <c r="C283">
        <v>2</v>
      </c>
      <c r="D283" t="s">
        <v>1531</v>
      </c>
      <c r="E283" t="s">
        <v>1532</v>
      </c>
      <c r="F283" t="s">
        <v>79</v>
      </c>
      <c r="G283" t="s">
        <v>79</v>
      </c>
      <c r="H283">
        <v>29</v>
      </c>
      <c r="I283">
        <v>0</v>
      </c>
      <c r="J283">
        <v>0</v>
      </c>
      <c r="K283" t="s">
        <v>853</v>
      </c>
      <c r="L283" t="s">
        <v>79</v>
      </c>
      <c r="M283" t="s">
        <v>79</v>
      </c>
      <c r="N283" t="s">
        <v>854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1</v>
      </c>
      <c r="Z283" s="1">
        <v>40799</v>
      </c>
      <c r="AA283">
        <v>38</v>
      </c>
      <c r="AB283">
        <v>382181109135</v>
      </c>
      <c r="AC283">
        <v>38</v>
      </c>
      <c r="AD283">
        <v>8190590</v>
      </c>
      <c r="AE283">
        <v>38218</v>
      </c>
      <c r="AF283" t="b">
        <v>0</v>
      </c>
    </row>
    <row r="284" spans="1:32" x14ac:dyDescent="0.2">
      <c r="A284">
        <v>1</v>
      </c>
      <c r="B284">
        <v>283</v>
      </c>
      <c r="C284">
        <v>2</v>
      </c>
      <c r="D284" t="s">
        <v>1533</v>
      </c>
      <c r="E284" t="s">
        <v>1534</v>
      </c>
      <c r="F284" t="s">
        <v>79</v>
      </c>
      <c r="G284" t="s">
        <v>79</v>
      </c>
      <c r="H284">
        <v>29</v>
      </c>
      <c r="I284">
        <v>0</v>
      </c>
      <c r="J284">
        <v>0</v>
      </c>
      <c r="K284" t="s">
        <v>853</v>
      </c>
      <c r="L284" t="s">
        <v>79</v>
      </c>
      <c r="M284" t="s">
        <v>79</v>
      </c>
      <c r="N284" t="s">
        <v>854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1</v>
      </c>
      <c r="Z284" s="1">
        <v>40962</v>
      </c>
      <c r="AA284">
        <v>38</v>
      </c>
      <c r="AB284">
        <v>382181202235</v>
      </c>
      <c r="AC284">
        <v>38</v>
      </c>
      <c r="AD284">
        <v>9498057</v>
      </c>
      <c r="AE284">
        <v>38218</v>
      </c>
      <c r="AF284" t="b">
        <v>0</v>
      </c>
    </row>
    <row r="285" spans="1:32" x14ac:dyDescent="0.2">
      <c r="A285">
        <v>1</v>
      </c>
      <c r="B285">
        <v>284</v>
      </c>
      <c r="C285">
        <v>2</v>
      </c>
      <c r="D285" t="s">
        <v>1535</v>
      </c>
      <c r="E285" t="s">
        <v>1536</v>
      </c>
      <c r="F285" t="s">
        <v>79</v>
      </c>
      <c r="G285" t="s">
        <v>79</v>
      </c>
      <c r="H285">
        <v>29</v>
      </c>
      <c r="I285">
        <v>0</v>
      </c>
      <c r="J285">
        <v>0</v>
      </c>
      <c r="K285" t="s">
        <v>853</v>
      </c>
      <c r="L285" t="s">
        <v>79</v>
      </c>
      <c r="M285" t="s">
        <v>79</v>
      </c>
      <c r="N285" t="s">
        <v>854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2</v>
      </c>
      <c r="Y285">
        <v>1</v>
      </c>
      <c r="Z285" s="1">
        <v>40983</v>
      </c>
      <c r="AA285">
        <v>38</v>
      </c>
      <c r="AB285">
        <v>382181203155</v>
      </c>
      <c r="AC285">
        <v>38</v>
      </c>
      <c r="AD285">
        <v>9472452</v>
      </c>
      <c r="AE285">
        <v>38218</v>
      </c>
      <c r="AF285" t="b">
        <v>0</v>
      </c>
    </row>
    <row r="286" spans="1:32" x14ac:dyDescent="0.2">
      <c r="A286">
        <v>1</v>
      </c>
      <c r="B286">
        <v>285</v>
      </c>
      <c r="C286">
        <v>2</v>
      </c>
      <c r="D286" t="s">
        <v>1537</v>
      </c>
      <c r="E286" t="s">
        <v>1538</v>
      </c>
      <c r="F286" t="s">
        <v>79</v>
      </c>
      <c r="G286" t="s">
        <v>79</v>
      </c>
      <c r="H286">
        <v>29</v>
      </c>
      <c r="I286">
        <v>0</v>
      </c>
      <c r="J286">
        <v>0</v>
      </c>
      <c r="K286" t="s">
        <v>853</v>
      </c>
      <c r="L286" t="s">
        <v>79</v>
      </c>
      <c r="M286" t="s">
        <v>79</v>
      </c>
      <c r="N286" t="s">
        <v>854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6</v>
      </c>
      <c r="Z286" s="1">
        <v>41351</v>
      </c>
      <c r="AA286">
        <v>38</v>
      </c>
      <c r="AB286">
        <v>382181303185</v>
      </c>
      <c r="AC286">
        <v>38</v>
      </c>
      <c r="AD286">
        <v>9498056</v>
      </c>
      <c r="AE286">
        <v>38218</v>
      </c>
      <c r="AF286" t="b">
        <v>0</v>
      </c>
    </row>
    <row r="287" spans="1:32" x14ac:dyDescent="0.2">
      <c r="A287">
        <v>1</v>
      </c>
      <c r="B287">
        <v>286</v>
      </c>
      <c r="C287">
        <v>2</v>
      </c>
      <c r="D287" t="s">
        <v>1539</v>
      </c>
      <c r="E287" t="s">
        <v>1540</v>
      </c>
      <c r="F287" t="s">
        <v>79</v>
      </c>
      <c r="G287" t="s">
        <v>79</v>
      </c>
      <c r="H287">
        <v>29</v>
      </c>
      <c r="I287">
        <v>0</v>
      </c>
      <c r="J287">
        <v>0</v>
      </c>
      <c r="K287" t="s">
        <v>853</v>
      </c>
      <c r="L287" t="s">
        <v>79</v>
      </c>
      <c r="M287" t="s">
        <v>79</v>
      </c>
      <c r="N287" t="s">
        <v>854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1</v>
      </c>
      <c r="Y287">
        <v>5</v>
      </c>
      <c r="Z287" s="1">
        <v>41434</v>
      </c>
      <c r="AA287">
        <v>38</v>
      </c>
      <c r="AB287">
        <v>382181306095</v>
      </c>
      <c r="AC287">
        <v>38</v>
      </c>
      <c r="AD287">
        <v>9441393</v>
      </c>
      <c r="AE287">
        <v>38218</v>
      </c>
      <c r="AF287" t="b">
        <v>0</v>
      </c>
    </row>
    <row r="288" spans="1:32" x14ac:dyDescent="0.2">
      <c r="A288">
        <v>1</v>
      </c>
      <c r="B288">
        <v>287</v>
      </c>
      <c r="C288">
        <v>2</v>
      </c>
      <c r="D288" t="s">
        <v>977</v>
      </c>
      <c r="E288" t="s">
        <v>978</v>
      </c>
      <c r="F288" t="s">
        <v>79</v>
      </c>
      <c r="G288" t="s">
        <v>79</v>
      </c>
      <c r="H288">
        <v>29</v>
      </c>
      <c r="I288">
        <v>0</v>
      </c>
      <c r="J288">
        <v>0</v>
      </c>
      <c r="K288" t="s">
        <v>853</v>
      </c>
      <c r="L288" t="s">
        <v>79</v>
      </c>
      <c r="M288" t="s">
        <v>79</v>
      </c>
      <c r="N288" t="s">
        <v>854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1</v>
      </c>
      <c r="Y288">
        <v>5</v>
      </c>
      <c r="Z288" s="1">
        <v>41561</v>
      </c>
      <c r="AA288">
        <v>38</v>
      </c>
      <c r="AB288">
        <v>382181310145</v>
      </c>
      <c r="AC288">
        <v>38</v>
      </c>
      <c r="AD288">
        <v>9436418</v>
      </c>
      <c r="AE288">
        <v>38218</v>
      </c>
      <c r="AF288" t="b">
        <v>0</v>
      </c>
    </row>
    <row r="289" spans="1:32" x14ac:dyDescent="0.2">
      <c r="A289">
        <v>1</v>
      </c>
      <c r="B289">
        <v>288</v>
      </c>
      <c r="C289">
        <v>2</v>
      </c>
      <c r="D289" t="s">
        <v>979</v>
      </c>
      <c r="E289" t="s">
        <v>980</v>
      </c>
      <c r="F289" t="s">
        <v>79</v>
      </c>
      <c r="G289" t="s">
        <v>79</v>
      </c>
      <c r="H289">
        <v>29</v>
      </c>
      <c r="I289">
        <v>0</v>
      </c>
      <c r="J289">
        <v>0</v>
      </c>
      <c r="K289" t="s">
        <v>853</v>
      </c>
      <c r="L289" t="s">
        <v>79</v>
      </c>
      <c r="M289" t="s">
        <v>79</v>
      </c>
      <c r="N289" t="s">
        <v>854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4</v>
      </c>
      <c r="Z289" s="1">
        <v>41759</v>
      </c>
      <c r="AA289">
        <v>38</v>
      </c>
      <c r="AB289">
        <v>382181404305</v>
      </c>
      <c r="AC289">
        <v>38</v>
      </c>
      <c r="AD289">
        <v>9294801</v>
      </c>
      <c r="AE289">
        <v>38218</v>
      </c>
      <c r="AF289" t="b">
        <v>0</v>
      </c>
    </row>
    <row r="290" spans="1:32" x14ac:dyDescent="0.2">
      <c r="A290">
        <v>1</v>
      </c>
      <c r="B290">
        <v>289</v>
      </c>
      <c r="C290">
        <v>2</v>
      </c>
      <c r="D290" t="s">
        <v>981</v>
      </c>
      <c r="E290" t="s">
        <v>982</v>
      </c>
      <c r="F290" t="s">
        <v>79</v>
      </c>
      <c r="G290" t="s">
        <v>79</v>
      </c>
      <c r="H290">
        <v>29</v>
      </c>
      <c r="I290">
        <v>0</v>
      </c>
      <c r="J290">
        <v>0</v>
      </c>
      <c r="K290" t="s">
        <v>853</v>
      </c>
      <c r="L290" t="s">
        <v>79</v>
      </c>
      <c r="M290" t="s">
        <v>79</v>
      </c>
      <c r="N290" t="s">
        <v>854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4</v>
      </c>
      <c r="Z290" s="1">
        <v>41789</v>
      </c>
      <c r="AA290">
        <v>38</v>
      </c>
      <c r="AB290">
        <v>382181405305</v>
      </c>
      <c r="AC290">
        <v>38</v>
      </c>
      <c r="AD290">
        <v>9439147</v>
      </c>
      <c r="AE290">
        <v>38218</v>
      </c>
      <c r="AF290" t="b">
        <v>0</v>
      </c>
    </row>
    <row r="291" spans="1:32" x14ac:dyDescent="0.2">
      <c r="A291">
        <v>1</v>
      </c>
      <c r="B291">
        <v>290</v>
      </c>
      <c r="C291">
        <v>2</v>
      </c>
      <c r="D291" t="s">
        <v>1541</v>
      </c>
      <c r="E291" t="s">
        <v>1542</v>
      </c>
      <c r="F291" t="s">
        <v>79</v>
      </c>
      <c r="G291" t="s">
        <v>79</v>
      </c>
      <c r="H291">
        <v>29</v>
      </c>
      <c r="I291">
        <v>0</v>
      </c>
      <c r="J291">
        <v>0</v>
      </c>
      <c r="K291" t="s">
        <v>853</v>
      </c>
      <c r="L291" t="s">
        <v>79</v>
      </c>
      <c r="M291" t="s">
        <v>79</v>
      </c>
      <c r="N291" t="s">
        <v>854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4</v>
      </c>
      <c r="Z291" s="1">
        <v>41844</v>
      </c>
      <c r="AA291">
        <v>38</v>
      </c>
      <c r="AB291">
        <v>382181407245</v>
      </c>
      <c r="AC291">
        <v>38</v>
      </c>
      <c r="AD291">
        <v>9442367</v>
      </c>
      <c r="AE291">
        <v>38218</v>
      </c>
      <c r="AF291" t="b">
        <v>0</v>
      </c>
    </row>
    <row r="292" spans="1:32" x14ac:dyDescent="0.2">
      <c r="A292">
        <v>1</v>
      </c>
      <c r="B292">
        <v>291</v>
      </c>
      <c r="C292">
        <v>2</v>
      </c>
      <c r="D292" t="s">
        <v>1543</v>
      </c>
      <c r="E292" t="s">
        <v>1544</v>
      </c>
      <c r="F292" t="s">
        <v>79</v>
      </c>
      <c r="G292" t="s">
        <v>79</v>
      </c>
      <c r="H292">
        <v>29</v>
      </c>
      <c r="I292">
        <v>0</v>
      </c>
      <c r="J292">
        <v>0</v>
      </c>
      <c r="K292" t="s">
        <v>853</v>
      </c>
      <c r="L292" t="s">
        <v>79</v>
      </c>
      <c r="M292" t="s">
        <v>79</v>
      </c>
      <c r="N292" t="s">
        <v>854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4</v>
      </c>
      <c r="Z292" s="1">
        <v>41861</v>
      </c>
      <c r="AA292">
        <v>38</v>
      </c>
      <c r="AB292">
        <v>382181408105</v>
      </c>
      <c r="AC292">
        <v>38</v>
      </c>
      <c r="AD292">
        <v>9450999</v>
      </c>
      <c r="AE292">
        <v>38218</v>
      </c>
      <c r="AF292" t="b">
        <v>0</v>
      </c>
    </row>
    <row r="293" spans="1:32" x14ac:dyDescent="0.2">
      <c r="A293">
        <v>1</v>
      </c>
      <c r="B293">
        <v>292</v>
      </c>
      <c r="C293">
        <v>2</v>
      </c>
      <c r="D293" t="s">
        <v>1545</v>
      </c>
      <c r="E293" t="s">
        <v>1546</v>
      </c>
      <c r="F293" t="s">
        <v>79</v>
      </c>
      <c r="G293" t="s">
        <v>79</v>
      </c>
      <c r="H293">
        <v>29</v>
      </c>
      <c r="I293">
        <v>0</v>
      </c>
      <c r="J293">
        <v>0</v>
      </c>
      <c r="K293" t="s">
        <v>853</v>
      </c>
      <c r="L293" t="s">
        <v>79</v>
      </c>
      <c r="M293" t="s">
        <v>79</v>
      </c>
      <c r="N293" t="s">
        <v>854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3</v>
      </c>
      <c r="Z293" s="1">
        <v>42097</v>
      </c>
      <c r="AA293">
        <v>38</v>
      </c>
      <c r="AB293">
        <v>382181504035</v>
      </c>
      <c r="AC293">
        <v>38</v>
      </c>
      <c r="AD293">
        <v>9472487</v>
      </c>
      <c r="AE293">
        <v>38218</v>
      </c>
      <c r="AF293" t="b">
        <v>0</v>
      </c>
    </row>
    <row r="294" spans="1:32" x14ac:dyDescent="0.2">
      <c r="A294">
        <v>1</v>
      </c>
      <c r="B294">
        <v>293</v>
      </c>
      <c r="C294">
        <v>2</v>
      </c>
      <c r="D294" t="s">
        <v>1547</v>
      </c>
      <c r="E294" t="s">
        <v>1548</v>
      </c>
      <c r="F294" t="s">
        <v>79</v>
      </c>
      <c r="G294" t="s">
        <v>79</v>
      </c>
      <c r="H294">
        <v>29</v>
      </c>
      <c r="I294">
        <v>0</v>
      </c>
      <c r="J294">
        <v>0</v>
      </c>
      <c r="K294" t="s">
        <v>853</v>
      </c>
      <c r="L294" t="s">
        <v>79</v>
      </c>
      <c r="M294" t="s">
        <v>79</v>
      </c>
      <c r="N294" t="s">
        <v>854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3</v>
      </c>
      <c r="Z294" s="1">
        <v>42135</v>
      </c>
      <c r="AA294">
        <v>38</v>
      </c>
      <c r="AB294">
        <v>382181505115</v>
      </c>
      <c r="AC294">
        <v>38</v>
      </c>
      <c r="AD294">
        <v>9502062</v>
      </c>
      <c r="AE294">
        <v>38218</v>
      </c>
      <c r="AF294" t="b">
        <v>0</v>
      </c>
    </row>
    <row r="295" spans="1:32" x14ac:dyDescent="0.2">
      <c r="A295">
        <v>1</v>
      </c>
      <c r="B295">
        <v>294</v>
      </c>
      <c r="C295">
        <v>2</v>
      </c>
      <c r="D295" t="s">
        <v>1549</v>
      </c>
      <c r="E295" t="s">
        <v>1550</v>
      </c>
      <c r="F295" t="s">
        <v>79</v>
      </c>
      <c r="G295" t="s">
        <v>79</v>
      </c>
      <c r="H295">
        <v>29</v>
      </c>
      <c r="I295">
        <v>0</v>
      </c>
      <c r="J295">
        <v>0</v>
      </c>
      <c r="K295" t="s">
        <v>853</v>
      </c>
      <c r="L295" t="s">
        <v>79</v>
      </c>
      <c r="M295" t="s">
        <v>79</v>
      </c>
      <c r="N295" t="s">
        <v>854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3</v>
      </c>
      <c r="Z295" s="1">
        <v>42218</v>
      </c>
      <c r="AA295">
        <v>38</v>
      </c>
      <c r="AB295">
        <v>382181508025</v>
      </c>
      <c r="AC295">
        <v>38</v>
      </c>
      <c r="AD295">
        <v>9472490</v>
      </c>
      <c r="AE295">
        <v>38218</v>
      </c>
      <c r="AF295" t="b">
        <v>0</v>
      </c>
    </row>
    <row r="296" spans="1:32" x14ac:dyDescent="0.2">
      <c r="A296">
        <v>1</v>
      </c>
      <c r="B296">
        <v>295</v>
      </c>
      <c r="C296">
        <v>2</v>
      </c>
      <c r="D296" t="s">
        <v>1551</v>
      </c>
      <c r="E296" t="s">
        <v>1552</v>
      </c>
      <c r="F296" t="s">
        <v>79</v>
      </c>
      <c r="G296" t="s">
        <v>79</v>
      </c>
      <c r="H296">
        <v>29</v>
      </c>
      <c r="I296">
        <v>0</v>
      </c>
      <c r="J296">
        <v>0</v>
      </c>
      <c r="K296" t="s">
        <v>853</v>
      </c>
      <c r="L296" t="s">
        <v>79</v>
      </c>
      <c r="M296" t="s">
        <v>79</v>
      </c>
      <c r="N296" t="s">
        <v>854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3</v>
      </c>
      <c r="Z296" s="1">
        <v>42353</v>
      </c>
      <c r="AA296">
        <v>38</v>
      </c>
      <c r="AB296">
        <v>382181512155</v>
      </c>
      <c r="AC296">
        <v>38</v>
      </c>
      <c r="AD296">
        <v>9472463</v>
      </c>
      <c r="AE296">
        <v>38218</v>
      </c>
      <c r="AF296" t="b">
        <v>0</v>
      </c>
    </row>
    <row r="297" spans="1:32" x14ac:dyDescent="0.2">
      <c r="A297">
        <v>1</v>
      </c>
      <c r="B297">
        <v>296</v>
      </c>
      <c r="C297">
        <v>2</v>
      </c>
      <c r="D297" t="s">
        <v>1553</v>
      </c>
      <c r="E297" t="s">
        <v>1554</v>
      </c>
      <c r="F297" t="s">
        <v>79</v>
      </c>
      <c r="G297" t="s">
        <v>79</v>
      </c>
      <c r="H297">
        <v>29</v>
      </c>
      <c r="I297">
        <v>0</v>
      </c>
      <c r="J297">
        <v>0</v>
      </c>
      <c r="K297" t="s">
        <v>853</v>
      </c>
      <c r="L297" t="s">
        <v>79</v>
      </c>
      <c r="M297" t="s">
        <v>79</v>
      </c>
      <c r="N297" t="s">
        <v>854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2</v>
      </c>
      <c r="Z297" s="1">
        <v>42582</v>
      </c>
      <c r="AA297">
        <v>38</v>
      </c>
      <c r="AB297">
        <v>382181607315</v>
      </c>
      <c r="AC297">
        <v>38</v>
      </c>
      <c r="AD297">
        <v>9472493</v>
      </c>
      <c r="AE297">
        <v>38218</v>
      </c>
      <c r="AF297" t="b">
        <v>0</v>
      </c>
    </row>
    <row r="298" spans="1:32" x14ac:dyDescent="0.2">
      <c r="A298">
        <v>1</v>
      </c>
      <c r="B298">
        <v>297</v>
      </c>
      <c r="C298">
        <v>2</v>
      </c>
      <c r="D298" t="s">
        <v>1555</v>
      </c>
      <c r="E298" t="s">
        <v>1556</v>
      </c>
      <c r="F298" t="s">
        <v>79</v>
      </c>
      <c r="G298" t="s">
        <v>79</v>
      </c>
      <c r="H298">
        <v>29</v>
      </c>
      <c r="I298">
        <v>0</v>
      </c>
      <c r="J298">
        <v>0</v>
      </c>
      <c r="K298" t="s">
        <v>853</v>
      </c>
      <c r="L298" t="s">
        <v>79</v>
      </c>
      <c r="M298" t="s">
        <v>79</v>
      </c>
      <c r="N298" t="s">
        <v>854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2</v>
      </c>
      <c r="Z298" s="1">
        <v>42762</v>
      </c>
      <c r="AA298">
        <v>38</v>
      </c>
      <c r="AB298">
        <v>382181701275</v>
      </c>
      <c r="AC298">
        <v>38</v>
      </c>
      <c r="AD298">
        <v>9501847</v>
      </c>
      <c r="AE298">
        <v>38218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1557</v>
      </c>
      <c r="E299" t="s">
        <v>1558</v>
      </c>
      <c r="F299" t="s">
        <v>79</v>
      </c>
      <c r="G299" t="s">
        <v>79</v>
      </c>
      <c r="H299">
        <v>29</v>
      </c>
      <c r="I299">
        <v>0</v>
      </c>
      <c r="J299">
        <v>0</v>
      </c>
      <c r="K299" t="s">
        <v>853</v>
      </c>
      <c r="L299" t="s">
        <v>79</v>
      </c>
      <c r="M299" t="s">
        <v>79</v>
      </c>
      <c r="N299" t="s">
        <v>854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1</v>
      </c>
      <c r="Z299" s="1">
        <v>42839</v>
      </c>
      <c r="AA299">
        <v>38</v>
      </c>
      <c r="AB299">
        <v>382181704145</v>
      </c>
      <c r="AC299">
        <v>38</v>
      </c>
      <c r="AD299">
        <v>9501851</v>
      </c>
      <c r="AE299">
        <v>38218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1559</v>
      </c>
      <c r="E300" t="s">
        <v>1560</v>
      </c>
      <c r="F300" t="s">
        <v>79</v>
      </c>
      <c r="G300" t="s">
        <v>79</v>
      </c>
      <c r="H300">
        <v>29</v>
      </c>
      <c r="I300">
        <v>0</v>
      </c>
      <c r="J300">
        <v>0</v>
      </c>
      <c r="K300" t="s">
        <v>853</v>
      </c>
      <c r="L300" t="s">
        <v>79</v>
      </c>
      <c r="M300" t="s">
        <v>79</v>
      </c>
      <c r="N300" t="s">
        <v>854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1</v>
      </c>
      <c r="Z300" s="1">
        <v>42891</v>
      </c>
      <c r="AA300">
        <v>38</v>
      </c>
      <c r="AB300">
        <v>382181706055</v>
      </c>
      <c r="AC300">
        <v>38</v>
      </c>
      <c r="AD300">
        <v>9501850</v>
      </c>
      <c r="AE300">
        <v>38218</v>
      </c>
      <c r="AF300" t="b">
        <v>0</v>
      </c>
    </row>
    <row r="301" spans="1:32" x14ac:dyDescent="0.2">
      <c r="A301">
        <v>1</v>
      </c>
      <c r="B301">
        <v>300</v>
      </c>
      <c r="C301">
        <v>1</v>
      </c>
      <c r="D301" t="s">
        <v>616</v>
      </c>
      <c r="E301" t="s">
        <v>617</v>
      </c>
      <c r="F301" t="s">
        <v>79</v>
      </c>
      <c r="G301" t="s">
        <v>79</v>
      </c>
      <c r="H301">
        <v>27</v>
      </c>
      <c r="I301">
        <v>0</v>
      </c>
      <c r="J301">
        <v>0</v>
      </c>
      <c r="K301" t="s">
        <v>660</v>
      </c>
      <c r="L301" t="s">
        <v>79</v>
      </c>
      <c r="M301" t="s">
        <v>79</v>
      </c>
      <c r="N301" t="s">
        <v>661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3</v>
      </c>
      <c r="Y301">
        <v>3</v>
      </c>
      <c r="Z301" s="1">
        <v>38902</v>
      </c>
      <c r="AA301">
        <v>38</v>
      </c>
      <c r="AB301">
        <v>382260607040</v>
      </c>
      <c r="AC301">
        <v>38</v>
      </c>
      <c r="AD301">
        <v>8193587</v>
      </c>
      <c r="AE301">
        <v>38226</v>
      </c>
      <c r="AF301" t="b">
        <v>0</v>
      </c>
    </row>
    <row r="302" spans="1:32" x14ac:dyDescent="0.2">
      <c r="A302">
        <v>1</v>
      </c>
      <c r="B302">
        <v>301</v>
      </c>
      <c r="C302">
        <v>1</v>
      </c>
      <c r="D302" t="s">
        <v>909</v>
      </c>
      <c r="E302" t="s">
        <v>910</v>
      </c>
      <c r="F302" t="s">
        <v>79</v>
      </c>
      <c r="G302" t="s">
        <v>79</v>
      </c>
      <c r="H302">
        <v>27</v>
      </c>
      <c r="I302">
        <v>0</v>
      </c>
      <c r="J302">
        <v>0</v>
      </c>
      <c r="K302" t="s">
        <v>660</v>
      </c>
      <c r="L302" t="s">
        <v>79</v>
      </c>
      <c r="M302" t="s">
        <v>79</v>
      </c>
      <c r="N302" t="s">
        <v>661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3</v>
      </c>
      <c r="Y302">
        <v>2</v>
      </c>
      <c r="Z302" s="1">
        <v>39240</v>
      </c>
      <c r="AA302">
        <v>38</v>
      </c>
      <c r="AB302">
        <v>382260706070</v>
      </c>
      <c r="AC302">
        <v>38</v>
      </c>
      <c r="AD302">
        <v>7834625</v>
      </c>
      <c r="AE302">
        <v>38226</v>
      </c>
      <c r="AF302" t="b">
        <v>0</v>
      </c>
    </row>
    <row r="303" spans="1:32" x14ac:dyDescent="0.2">
      <c r="A303">
        <v>1</v>
      </c>
      <c r="B303">
        <v>302</v>
      </c>
      <c r="C303">
        <v>1</v>
      </c>
      <c r="D303" t="s">
        <v>662</v>
      </c>
      <c r="E303" t="s">
        <v>663</v>
      </c>
      <c r="F303" t="s">
        <v>79</v>
      </c>
      <c r="G303" t="s">
        <v>79</v>
      </c>
      <c r="H303">
        <v>27</v>
      </c>
      <c r="I303">
        <v>0</v>
      </c>
      <c r="J303">
        <v>0</v>
      </c>
      <c r="K303" t="s">
        <v>660</v>
      </c>
      <c r="L303" t="s">
        <v>79</v>
      </c>
      <c r="M303" t="s">
        <v>79</v>
      </c>
      <c r="N303" t="s">
        <v>661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3</v>
      </c>
      <c r="Y303">
        <v>2</v>
      </c>
      <c r="Z303" s="1">
        <v>39261</v>
      </c>
      <c r="AA303">
        <v>38</v>
      </c>
      <c r="AB303">
        <v>382260706280</v>
      </c>
      <c r="AC303">
        <v>38</v>
      </c>
      <c r="AD303">
        <v>8466040</v>
      </c>
      <c r="AE303">
        <v>38226</v>
      </c>
      <c r="AF303" t="b">
        <v>0</v>
      </c>
    </row>
    <row r="304" spans="1:32" x14ac:dyDescent="0.2">
      <c r="A304">
        <v>1</v>
      </c>
      <c r="B304">
        <v>303</v>
      </c>
      <c r="C304">
        <v>1</v>
      </c>
      <c r="D304" t="s">
        <v>618</v>
      </c>
      <c r="E304" t="s">
        <v>619</v>
      </c>
      <c r="F304" t="s">
        <v>79</v>
      </c>
      <c r="G304" t="s">
        <v>79</v>
      </c>
      <c r="H304">
        <v>27</v>
      </c>
      <c r="I304">
        <v>0</v>
      </c>
      <c r="J304">
        <v>0</v>
      </c>
      <c r="K304" t="s">
        <v>660</v>
      </c>
      <c r="L304" t="s">
        <v>79</v>
      </c>
      <c r="M304" t="s">
        <v>79</v>
      </c>
      <c r="N304" t="s">
        <v>661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3</v>
      </c>
      <c r="Y304">
        <v>2</v>
      </c>
      <c r="Z304" s="1">
        <v>39314</v>
      </c>
      <c r="AA304">
        <v>38</v>
      </c>
      <c r="AB304">
        <v>382260708200</v>
      </c>
      <c r="AC304">
        <v>38</v>
      </c>
      <c r="AD304">
        <v>7352038</v>
      </c>
      <c r="AE304">
        <v>38226</v>
      </c>
      <c r="AF304" t="b">
        <v>0</v>
      </c>
    </row>
    <row r="305" spans="1:32" x14ac:dyDescent="0.2">
      <c r="A305">
        <v>1</v>
      </c>
      <c r="B305">
        <v>304</v>
      </c>
      <c r="C305">
        <v>1</v>
      </c>
      <c r="D305" t="s">
        <v>983</v>
      </c>
      <c r="E305" t="s">
        <v>984</v>
      </c>
      <c r="F305" t="s">
        <v>79</v>
      </c>
      <c r="G305" t="s">
        <v>79</v>
      </c>
      <c r="H305">
        <v>27</v>
      </c>
      <c r="I305">
        <v>0</v>
      </c>
      <c r="J305">
        <v>0</v>
      </c>
      <c r="K305" t="s">
        <v>660</v>
      </c>
      <c r="L305" t="s">
        <v>79</v>
      </c>
      <c r="M305" t="s">
        <v>79</v>
      </c>
      <c r="N305" t="s">
        <v>661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3</v>
      </c>
      <c r="Y305">
        <v>1</v>
      </c>
      <c r="Z305" s="1">
        <v>39602</v>
      </c>
      <c r="AA305">
        <v>38</v>
      </c>
      <c r="AB305">
        <v>382260806030</v>
      </c>
      <c r="AC305">
        <v>38</v>
      </c>
      <c r="AD305">
        <v>8466052</v>
      </c>
      <c r="AE305">
        <v>38226</v>
      </c>
      <c r="AF305" t="b">
        <v>0</v>
      </c>
    </row>
    <row r="306" spans="1:32" x14ac:dyDescent="0.2">
      <c r="A306">
        <v>1</v>
      </c>
      <c r="B306">
        <v>305</v>
      </c>
      <c r="C306">
        <v>1</v>
      </c>
      <c r="D306" t="s">
        <v>1561</v>
      </c>
      <c r="E306" t="s">
        <v>1562</v>
      </c>
      <c r="F306" t="s">
        <v>79</v>
      </c>
      <c r="G306" t="s">
        <v>79</v>
      </c>
      <c r="H306">
        <v>27</v>
      </c>
      <c r="I306">
        <v>0</v>
      </c>
      <c r="J306">
        <v>0</v>
      </c>
      <c r="K306" t="s">
        <v>660</v>
      </c>
      <c r="L306" t="s">
        <v>79</v>
      </c>
      <c r="M306" t="s">
        <v>79</v>
      </c>
      <c r="N306" t="s">
        <v>661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3</v>
      </c>
      <c r="Y306">
        <v>1</v>
      </c>
      <c r="Z306" s="1">
        <v>39808</v>
      </c>
      <c r="AA306">
        <v>38</v>
      </c>
      <c r="AB306">
        <v>382260812260</v>
      </c>
      <c r="AC306">
        <v>38</v>
      </c>
      <c r="AD306">
        <v>9203751</v>
      </c>
      <c r="AE306">
        <v>38226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1563</v>
      </c>
      <c r="E307" t="s">
        <v>1564</v>
      </c>
      <c r="F307" t="s">
        <v>79</v>
      </c>
      <c r="G307" t="s">
        <v>79</v>
      </c>
      <c r="H307">
        <v>27</v>
      </c>
      <c r="I307">
        <v>0</v>
      </c>
      <c r="J307">
        <v>0</v>
      </c>
      <c r="K307" t="s">
        <v>660</v>
      </c>
      <c r="L307" t="s">
        <v>79</v>
      </c>
      <c r="M307" t="s">
        <v>79</v>
      </c>
      <c r="N307" t="s">
        <v>661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2</v>
      </c>
      <c r="Y307">
        <v>2</v>
      </c>
      <c r="Z307" s="1">
        <v>40339</v>
      </c>
      <c r="AA307">
        <v>38</v>
      </c>
      <c r="AB307">
        <v>382261006100</v>
      </c>
      <c r="AC307">
        <v>38</v>
      </c>
      <c r="AD307">
        <v>9482948</v>
      </c>
      <c r="AE307">
        <v>38226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1565</v>
      </c>
      <c r="E308" t="s">
        <v>1566</v>
      </c>
      <c r="F308" t="s">
        <v>79</v>
      </c>
      <c r="G308" t="s">
        <v>79</v>
      </c>
      <c r="H308">
        <v>27</v>
      </c>
      <c r="I308">
        <v>0</v>
      </c>
      <c r="J308">
        <v>0</v>
      </c>
      <c r="K308" t="s">
        <v>660</v>
      </c>
      <c r="L308" t="s">
        <v>79</v>
      </c>
      <c r="M308" t="s">
        <v>79</v>
      </c>
      <c r="N308" t="s">
        <v>661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2</v>
      </c>
      <c r="Y308">
        <v>2</v>
      </c>
      <c r="Z308" s="1">
        <v>40361</v>
      </c>
      <c r="AA308">
        <v>38</v>
      </c>
      <c r="AB308">
        <v>382261007020</v>
      </c>
      <c r="AC308">
        <v>38</v>
      </c>
      <c r="AD308">
        <v>8193448</v>
      </c>
      <c r="AE308">
        <v>38226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1567</v>
      </c>
      <c r="E309" t="s">
        <v>1568</v>
      </c>
      <c r="F309" t="s">
        <v>79</v>
      </c>
      <c r="G309" t="s">
        <v>79</v>
      </c>
      <c r="H309">
        <v>27</v>
      </c>
      <c r="I309">
        <v>0</v>
      </c>
      <c r="J309">
        <v>0</v>
      </c>
      <c r="K309" t="s">
        <v>660</v>
      </c>
      <c r="L309" t="s">
        <v>79</v>
      </c>
      <c r="M309" t="s">
        <v>79</v>
      </c>
      <c r="N309" t="s">
        <v>661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2</v>
      </c>
      <c r="Y309">
        <v>2</v>
      </c>
      <c r="Z309" s="1">
        <v>40375</v>
      </c>
      <c r="AA309">
        <v>38</v>
      </c>
      <c r="AB309">
        <v>382261007160</v>
      </c>
      <c r="AC309">
        <v>38</v>
      </c>
      <c r="AD309">
        <v>8212775</v>
      </c>
      <c r="AE309">
        <v>38226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1569</v>
      </c>
      <c r="E310" t="s">
        <v>1570</v>
      </c>
      <c r="F310" t="s">
        <v>79</v>
      </c>
      <c r="G310" t="s">
        <v>79</v>
      </c>
      <c r="H310">
        <v>27</v>
      </c>
      <c r="I310">
        <v>0</v>
      </c>
      <c r="J310">
        <v>0</v>
      </c>
      <c r="K310" t="s">
        <v>660</v>
      </c>
      <c r="L310" t="s">
        <v>79</v>
      </c>
      <c r="M310" t="s">
        <v>79</v>
      </c>
      <c r="N310" t="s">
        <v>661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2</v>
      </c>
      <c r="Y310">
        <v>2</v>
      </c>
      <c r="Z310" s="1">
        <v>40393</v>
      </c>
      <c r="AA310">
        <v>38</v>
      </c>
      <c r="AB310">
        <v>382261008030</v>
      </c>
      <c r="AC310">
        <v>38</v>
      </c>
      <c r="AD310">
        <v>8212787</v>
      </c>
      <c r="AE310">
        <v>38226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1571</v>
      </c>
      <c r="E311" t="s">
        <v>1572</v>
      </c>
      <c r="F311" t="s">
        <v>79</v>
      </c>
      <c r="G311" t="s">
        <v>79</v>
      </c>
      <c r="H311">
        <v>27</v>
      </c>
      <c r="I311">
        <v>0</v>
      </c>
      <c r="J311">
        <v>0</v>
      </c>
      <c r="K311" t="s">
        <v>660</v>
      </c>
      <c r="L311" t="s">
        <v>79</v>
      </c>
      <c r="M311" t="s">
        <v>79</v>
      </c>
      <c r="N311" t="s">
        <v>661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2</v>
      </c>
      <c r="Y311">
        <v>2</v>
      </c>
      <c r="Z311" s="1">
        <v>40475</v>
      </c>
      <c r="AA311">
        <v>38</v>
      </c>
      <c r="AB311">
        <v>382261010240</v>
      </c>
      <c r="AC311">
        <v>38</v>
      </c>
      <c r="AD311">
        <v>9472219</v>
      </c>
      <c r="AE311">
        <v>38226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1573</v>
      </c>
      <c r="E312" t="s">
        <v>1574</v>
      </c>
      <c r="F312" t="s">
        <v>79</v>
      </c>
      <c r="G312" t="s">
        <v>79</v>
      </c>
      <c r="H312">
        <v>27</v>
      </c>
      <c r="I312">
        <v>0</v>
      </c>
      <c r="J312">
        <v>0</v>
      </c>
      <c r="K312" t="s">
        <v>660</v>
      </c>
      <c r="L312" t="s">
        <v>79</v>
      </c>
      <c r="M312" t="s">
        <v>79</v>
      </c>
      <c r="N312" t="s">
        <v>661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2</v>
      </c>
      <c r="Z312" s="1">
        <v>40483</v>
      </c>
      <c r="AA312">
        <v>38</v>
      </c>
      <c r="AB312">
        <v>382261011010</v>
      </c>
      <c r="AC312">
        <v>38</v>
      </c>
      <c r="AD312">
        <v>8193525</v>
      </c>
      <c r="AE312">
        <v>38226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1575</v>
      </c>
      <c r="E313" t="s">
        <v>1576</v>
      </c>
      <c r="F313" t="s">
        <v>79</v>
      </c>
      <c r="G313" t="s">
        <v>79</v>
      </c>
      <c r="H313">
        <v>27</v>
      </c>
      <c r="I313">
        <v>0</v>
      </c>
      <c r="J313">
        <v>0</v>
      </c>
      <c r="K313" t="s">
        <v>660</v>
      </c>
      <c r="L313" t="s">
        <v>79</v>
      </c>
      <c r="M313" t="s">
        <v>79</v>
      </c>
      <c r="N313" t="s">
        <v>661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1</v>
      </c>
      <c r="Z313" s="1">
        <v>40708</v>
      </c>
      <c r="AA313">
        <v>38</v>
      </c>
      <c r="AB313">
        <v>382261106140</v>
      </c>
      <c r="AC313">
        <v>38</v>
      </c>
      <c r="AD313">
        <v>9295525</v>
      </c>
      <c r="AE313">
        <v>38226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1577</v>
      </c>
      <c r="E314" t="s">
        <v>1578</v>
      </c>
      <c r="F314" t="s">
        <v>79</v>
      </c>
      <c r="G314" t="s">
        <v>79</v>
      </c>
      <c r="H314">
        <v>27</v>
      </c>
      <c r="I314">
        <v>0</v>
      </c>
      <c r="J314">
        <v>0</v>
      </c>
      <c r="K314" t="s">
        <v>660</v>
      </c>
      <c r="L314" t="s">
        <v>79</v>
      </c>
      <c r="M314" t="s">
        <v>79</v>
      </c>
      <c r="N314" t="s">
        <v>661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2</v>
      </c>
      <c r="Y314">
        <v>1</v>
      </c>
      <c r="Z314" s="1">
        <v>40749</v>
      </c>
      <c r="AA314">
        <v>38</v>
      </c>
      <c r="AB314">
        <v>382261107250</v>
      </c>
      <c r="AC314">
        <v>38</v>
      </c>
      <c r="AD314">
        <v>8829576</v>
      </c>
      <c r="AE314">
        <v>38226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1579</v>
      </c>
      <c r="E315" t="s">
        <v>1580</v>
      </c>
      <c r="F315" t="s">
        <v>79</v>
      </c>
      <c r="G315" t="s">
        <v>79</v>
      </c>
      <c r="H315">
        <v>27</v>
      </c>
      <c r="I315">
        <v>0</v>
      </c>
      <c r="J315">
        <v>0</v>
      </c>
      <c r="K315" t="s">
        <v>660</v>
      </c>
      <c r="L315" t="s">
        <v>79</v>
      </c>
      <c r="M315" t="s">
        <v>79</v>
      </c>
      <c r="N315" t="s">
        <v>661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2</v>
      </c>
      <c r="Y315">
        <v>1</v>
      </c>
      <c r="Z315" s="1">
        <v>40914</v>
      </c>
      <c r="AA315">
        <v>38</v>
      </c>
      <c r="AB315">
        <v>382261201060</v>
      </c>
      <c r="AC315">
        <v>38</v>
      </c>
      <c r="AD315">
        <v>8614610</v>
      </c>
      <c r="AE315">
        <v>38226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1581</v>
      </c>
      <c r="E316" t="s">
        <v>1582</v>
      </c>
      <c r="F316" t="s">
        <v>79</v>
      </c>
      <c r="G316" t="s">
        <v>79</v>
      </c>
      <c r="H316">
        <v>27</v>
      </c>
      <c r="I316">
        <v>0</v>
      </c>
      <c r="J316">
        <v>0</v>
      </c>
      <c r="K316" t="s">
        <v>660</v>
      </c>
      <c r="L316" t="s">
        <v>79</v>
      </c>
      <c r="M316" t="s">
        <v>79</v>
      </c>
      <c r="N316" t="s">
        <v>661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1</v>
      </c>
      <c r="Y316">
        <v>5</v>
      </c>
      <c r="Z316" s="1">
        <v>41682</v>
      </c>
      <c r="AA316">
        <v>38</v>
      </c>
      <c r="AB316">
        <v>382261402120</v>
      </c>
      <c r="AC316">
        <v>38</v>
      </c>
      <c r="AD316">
        <v>9295575</v>
      </c>
      <c r="AE316">
        <v>38226</v>
      </c>
      <c r="AF316" t="b">
        <v>0</v>
      </c>
    </row>
    <row r="317" spans="1:32" x14ac:dyDescent="0.2">
      <c r="A317">
        <v>1</v>
      </c>
      <c r="B317">
        <v>316</v>
      </c>
      <c r="C317">
        <v>2</v>
      </c>
      <c r="D317" t="s">
        <v>1583</v>
      </c>
      <c r="E317" t="s">
        <v>1584</v>
      </c>
      <c r="F317" t="s">
        <v>79</v>
      </c>
      <c r="G317" t="s">
        <v>79</v>
      </c>
      <c r="H317">
        <v>27</v>
      </c>
      <c r="I317">
        <v>0</v>
      </c>
      <c r="J317">
        <v>0</v>
      </c>
      <c r="K317" t="s">
        <v>660</v>
      </c>
      <c r="L317" t="s">
        <v>79</v>
      </c>
      <c r="M317" t="s">
        <v>79</v>
      </c>
      <c r="N317" t="s">
        <v>661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3</v>
      </c>
      <c r="Y317">
        <v>2</v>
      </c>
      <c r="Z317" s="1">
        <v>39190</v>
      </c>
      <c r="AA317">
        <v>38</v>
      </c>
      <c r="AB317">
        <v>382260704185</v>
      </c>
      <c r="AC317">
        <v>38</v>
      </c>
      <c r="AD317">
        <v>7352242</v>
      </c>
      <c r="AE317">
        <v>38226</v>
      </c>
      <c r="AF317" t="b">
        <v>0</v>
      </c>
    </row>
    <row r="318" spans="1:32" x14ac:dyDescent="0.2">
      <c r="A318">
        <v>1</v>
      </c>
      <c r="B318">
        <v>317</v>
      </c>
      <c r="C318">
        <v>2</v>
      </c>
      <c r="D318" t="s">
        <v>1585</v>
      </c>
      <c r="E318" t="s">
        <v>1586</v>
      </c>
      <c r="F318" t="s">
        <v>79</v>
      </c>
      <c r="G318" t="s">
        <v>79</v>
      </c>
      <c r="H318">
        <v>27</v>
      </c>
      <c r="I318">
        <v>0</v>
      </c>
      <c r="J318">
        <v>0</v>
      </c>
      <c r="K318" t="s">
        <v>660</v>
      </c>
      <c r="L318" t="s">
        <v>79</v>
      </c>
      <c r="M318" t="s">
        <v>79</v>
      </c>
      <c r="N318" t="s">
        <v>661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3</v>
      </c>
      <c r="Y318">
        <v>1</v>
      </c>
      <c r="Z318" s="1">
        <v>39794</v>
      </c>
      <c r="AA318">
        <v>38</v>
      </c>
      <c r="AB318">
        <v>382260812125</v>
      </c>
      <c r="AC318">
        <v>38</v>
      </c>
      <c r="AD318">
        <v>8193551</v>
      </c>
      <c r="AE318">
        <v>38226</v>
      </c>
      <c r="AF318" t="b">
        <v>0</v>
      </c>
    </row>
    <row r="319" spans="1:32" x14ac:dyDescent="0.2">
      <c r="A319">
        <v>1</v>
      </c>
      <c r="B319">
        <v>318</v>
      </c>
      <c r="C319">
        <v>2</v>
      </c>
      <c r="D319" t="s">
        <v>378</v>
      </c>
      <c r="E319" t="s">
        <v>379</v>
      </c>
      <c r="F319" t="s">
        <v>79</v>
      </c>
      <c r="G319" t="s">
        <v>79</v>
      </c>
      <c r="H319">
        <v>27</v>
      </c>
      <c r="I319">
        <v>0</v>
      </c>
      <c r="J319">
        <v>0</v>
      </c>
      <c r="K319" t="s">
        <v>660</v>
      </c>
      <c r="L319" t="s">
        <v>79</v>
      </c>
      <c r="M319" t="s">
        <v>79</v>
      </c>
      <c r="N319" t="s">
        <v>661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2</v>
      </c>
      <c r="Y319">
        <v>3</v>
      </c>
      <c r="Z319" s="1">
        <v>39981</v>
      </c>
      <c r="AA319">
        <v>38</v>
      </c>
      <c r="AB319">
        <v>382260906175</v>
      </c>
      <c r="AC319">
        <v>38</v>
      </c>
      <c r="AD319">
        <v>8210387</v>
      </c>
      <c r="AE319">
        <v>38226</v>
      </c>
      <c r="AF319" t="b">
        <v>0</v>
      </c>
    </row>
    <row r="320" spans="1:32" x14ac:dyDescent="0.2">
      <c r="A320">
        <v>1</v>
      </c>
      <c r="B320">
        <v>319</v>
      </c>
      <c r="C320">
        <v>2</v>
      </c>
      <c r="D320" t="s">
        <v>1587</v>
      </c>
      <c r="E320" t="s">
        <v>1588</v>
      </c>
      <c r="F320" t="s">
        <v>79</v>
      </c>
      <c r="G320" t="s">
        <v>79</v>
      </c>
      <c r="H320">
        <v>27</v>
      </c>
      <c r="I320">
        <v>0</v>
      </c>
      <c r="J320">
        <v>0</v>
      </c>
      <c r="K320" t="s">
        <v>660</v>
      </c>
      <c r="L320" t="s">
        <v>79</v>
      </c>
      <c r="M320" t="s">
        <v>79</v>
      </c>
      <c r="N320" t="s">
        <v>661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2</v>
      </c>
      <c r="Y320">
        <v>2</v>
      </c>
      <c r="Z320" s="1">
        <v>40422</v>
      </c>
      <c r="AA320">
        <v>38</v>
      </c>
      <c r="AB320">
        <v>382261009015</v>
      </c>
      <c r="AC320">
        <v>38</v>
      </c>
      <c r="AD320">
        <v>8193424</v>
      </c>
      <c r="AE320">
        <v>38226</v>
      </c>
      <c r="AF320" t="b">
        <v>0</v>
      </c>
    </row>
    <row r="321" spans="1:32" x14ac:dyDescent="0.2">
      <c r="A321">
        <v>1</v>
      </c>
      <c r="B321">
        <v>320</v>
      </c>
      <c r="C321">
        <v>2</v>
      </c>
      <c r="D321" t="s">
        <v>1589</v>
      </c>
      <c r="E321" t="s">
        <v>1590</v>
      </c>
      <c r="F321" t="s">
        <v>79</v>
      </c>
      <c r="G321" t="s">
        <v>79</v>
      </c>
      <c r="H321">
        <v>27</v>
      </c>
      <c r="I321">
        <v>0</v>
      </c>
      <c r="J321">
        <v>0</v>
      </c>
      <c r="K321" t="s">
        <v>660</v>
      </c>
      <c r="L321" t="s">
        <v>79</v>
      </c>
      <c r="M321" t="s">
        <v>79</v>
      </c>
      <c r="N321" t="s">
        <v>661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2</v>
      </c>
      <c r="Y321">
        <v>2</v>
      </c>
      <c r="Z321" s="1">
        <v>40478</v>
      </c>
      <c r="AA321">
        <v>38</v>
      </c>
      <c r="AB321">
        <v>382261010275</v>
      </c>
      <c r="AC321">
        <v>38</v>
      </c>
      <c r="AD321">
        <v>9499098</v>
      </c>
      <c r="AE321">
        <v>38226</v>
      </c>
      <c r="AF321" t="b">
        <v>0</v>
      </c>
    </row>
    <row r="322" spans="1:32" x14ac:dyDescent="0.2">
      <c r="A322">
        <v>1</v>
      </c>
      <c r="B322">
        <v>321</v>
      </c>
      <c r="C322">
        <v>2</v>
      </c>
      <c r="D322" t="s">
        <v>1591</v>
      </c>
      <c r="E322" t="s">
        <v>1592</v>
      </c>
      <c r="F322" t="s">
        <v>79</v>
      </c>
      <c r="G322" t="s">
        <v>79</v>
      </c>
      <c r="H322">
        <v>27</v>
      </c>
      <c r="I322">
        <v>0</v>
      </c>
      <c r="J322">
        <v>0</v>
      </c>
      <c r="K322" t="s">
        <v>660</v>
      </c>
      <c r="L322" t="s">
        <v>79</v>
      </c>
      <c r="M322" t="s">
        <v>79</v>
      </c>
      <c r="N322" t="s">
        <v>661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2</v>
      </c>
      <c r="Y322">
        <v>1</v>
      </c>
      <c r="Z322" s="1">
        <v>40746</v>
      </c>
      <c r="AA322">
        <v>38</v>
      </c>
      <c r="AB322">
        <v>382261107225</v>
      </c>
      <c r="AC322">
        <v>38</v>
      </c>
      <c r="AD322">
        <v>8573620</v>
      </c>
      <c r="AE322">
        <v>38226</v>
      </c>
      <c r="AF322" t="b">
        <v>0</v>
      </c>
    </row>
    <row r="323" spans="1:32" x14ac:dyDescent="0.2">
      <c r="A323">
        <v>1</v>
      </c>
      <c r="B323">
        <v>322</v>
      </c>
      <c r="C323">
        <v>2</v>
      </c>
      <c r="D323" t="s">
        <v>1593</v>
      </c>
      <c r="E323" t="s">
        <v>1594</v>
      </c>
      <c r="F323" t="s">
        <v>79</v>
      </c>
      <c r="G323" t="s">
        <v>79</v>
      </c>
      <c r="H323">
        <v>27</v>
      </c>
      <c r="I323">
        <v>0</v>
      </c>
      <c r="J323">
        <v>0</v>
      </c>
      <c r="K323" t="s">
        <v>660</v>
      </c>
      <c r="L323" t="s">
        <v>79</v>
      </c>
      <c r="M323" t="s">
        <v>79</v>
      </c>
      <c r="N323" t="s">
        <v>661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2</v>
      </c>
      <c r="Y323">
        <v>1</v>
      </c>
      <c r="Z323" s="1">
        <v>40874</v>
      </c>
      <c r="AA323">
        <v>38</v>
      </c>
      <c r="AB323">
        <v>382261111275</v>
      </c>
      <c r="AC323">
        <v>38</v>
      </c>
      <c r="AD323">
        <v>9521571</v>
      </c>
      <c r="AE323">
        <v>38226</v>
      </c>
      <c r="AF323" t="b">
        <v>0</v>
      </c>
    </row>
    <row r="324" spans="1:32" x14ac:dyDescent="0.2">
      <c r="A324">
        <v>1</v>
      </c>
      <c r="B324">
        <v>323</v>
      </c>
      <c r="C324">
        <v>2</v>
      </c>
      <c r="D324" t="s">
        <v>543</v>
      </c>
      <c r="E324" t="s">
        <v>544</v>
      </c>
      <c r="F324" t="s">
        <v>79</v>
      </c>
      <c r="G324" t="s">
        <v>79</v>
      </c>
      <c r="H324">
        <v>27</v>
      </c>
      <c r="I324">
        <v>0</v>
      </c>
      <c r="J324">
        <v>0</v>
      </c>
      <c r="K324" t="s">
        <v>660</v>
      </c>
      <c r="L324" t="s">
        <v>79</v>
      </c>
      <c r="M324" t="s">
        <v>79</v>
      </c>
      <c r="N324" t="s">
        <v>661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5</v>
      </c>
      <c r="Z324" s="1">
        <v>41367</v>
      </c>
      <c r="AA324">
        <v>38</v>
      </c>
      <c r="AB324">
        <v>382261304035</v>
      </c>
      <c r="AC324">
        <v>38</v>
      </c>
      <c r="AD324">
        <v>9295400</v>
      </c>
      <c r="AE324">
        <v>38226</v>
      </c>
      <c r="AF324" t="b">
        <v>0</v>
      </c>
    </row>
    <row r="325" spans="1:32" x14ac:dyDescent="0.2">
      <c r="A325">
        <v>1</v>
      </c>
      <c r="B325">
        <v>324</v>
      </c>
      <c r="C325">
        <v>2</v>
      </c>
      <c r="D325" t="s">
        <v>1595</v>
      </c>
      <c r="E325" t="s">
        <v>1596</v>
      </c>
      <c r="F325" t="s">
        <v>79</v>
      </c>
      <c r="G325" t="s">
        <v>79</v>
      </c>
      <c r="H325">
        <v>27</v>
      </c>
      <c r="I325">
        <v>0</v>
      </c>
      <c r="J325">
        <v>0</v>
      </c>
      <c r="K325" t="s">
        <v>660</v>
      </c>
      <c r="L325" t="s">
        <v>79</v>
      </c>
      <c r="M325" t="s">
        <v>79</v>
      </c>
      <c r="N325" t="s">
        <v>661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5</v>
      </c>
      <c r="Z325" s="1">
        <v>41388</v>
      </c>
      <c r="AA325">
        <v>38</v>
      </c>
      <c r="AB325">
        <v>382261304245</v>
      </c>
      <c r="AC325">
        <v>38</v>
      </c>
      <c r="AD325">
        <v>9295450</v>
      </c>
      <c r="AE325">
        <v>38226</v>
      </c>
      <c r="AF325" t="b">
        <v>0</v>
      </c>
    </row>
    <row r="326" spans="1:32" x14ac:dyDescent="0.2">
      <c r="A326">
        <v>1</v>
      </c>
      <c r="B326">
        <v>325</v>
      </c>
      <c r="C326">
        <v>2</v>
      </c>
      <c r="D326" t="s">
        <v>545</v>
      </c>
      <c r="E326" t="s">
        <v>546</v>
      </c>
      <c r="F326" t="s">
        <v>79</v>
      </c>
      <c r="G326" t="s">
        <v>79</v>
      </c>
      <c r="H326">
        <v>27</v>
      </c>
      <c r="I326">
        <v>0</v>
      </c>
      <c r="J326">
        <v>0</v>
      </c>
      <c r="K326" t="s">
        <v>660</v>
      </c>
      <c r="L326" t="s">
        <v>79</v>
      </c>
      <c r="M326" t="s">
        <v>79</v>
      </c>
      <c r="N326" t="s">
        <v>661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5</v>
      </c>
      <c r="Z326" s="1">
        <v>41479</v>
      </c>
      <c r="AA326">
        <v>38</v>
      </c>
      <c r="AB326">
        <v>382261307245</v>
      </c>
      <c r="AC326">
        <v>38</v>
      </c>
      <c r="AD326">
        <v>9295474</v>
      </c>
      <c r="AE326">
        <v>38226</v>
      </c>
      <c r="AF326" t="b">
        <v>0</v>
      </c>
    </row>
    <row r="327" spans="1:32" x14ac:dyDescent="0.2">
      <c r="A327">
        <v>1</v>
      </c>
      <c r="B327">
        <v>326</v>
      </c>
      <c r="C327">
        <v>2</v>
      </c>
      <c r="D327" t="s">
        <v>1597</v>
      </c>
      <c r="E327" t="s">
        <v>1598</v>
      </c>
      <c r="F327" t="s">
        <v>79</v>
      </c>
      <c r="G327" t="s">
        <v>79</v>
      </c>
      <c r="H327">
        <v>27</v>
      </c>
      <c r="I327">
        <v>0</v>
      </c>
      <c r="J327">
        <v>0</v>
      </c>
      <c r="K327" t="s">
        <v>660</v>
      </c>
      <c r="L327" t="s">
        <v>79</v>
      </c>
      <c r="M327" t="s">
        <v>79</v>
      </c>
      <c r="N327" t="s">
        <v>661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4</v>
      </c>
      <c r="Z327" s="1">
        <v>41767</v>
      </c>
      <c r="AA327">
        <v>38</v>
      </c>
      <c r="AB327">
        <v>382261405085</v>
      </c>
      <c r="AC327">
        <v>38</v>
      </c>
      <c r="AD327">
        <v>9451898</v>
      </c>
      <c r="AE327">
        <v>38226</v>
      </c>
      <c r="AF327" t="b">
        <v>0</v>
      </c>
    </row>
    <row r="328" spans="1:32" x14ac:dyDescent="0.2">
      <c r="A328">
        <v>1</v>
      </c>
      <c r="B328">
        <v>327</v>
      </c>
      <c r="C328">
        <v>2</v>
      </c>
      <c r="D328" t="s">
        <v>1599</v>
      </c>
      <c r="E328" t="s">
        <v>1600</v>
      </c>
      <c r="F328" t="s">
        <v>79</v>
      </c>
      <c r="G328" t="s">
        <v>79</v>
      </c>
      <c r="H328">
        <v>27</v>
      </c>
      <c r="I328">
        <v>0</v>
      </c>
      <c r="J328">
        <v>0</v>
      </c>
      <c r="K328" t="s">
        <v>660</v>
      </c>
      <c r="L328" t="s">
        <v>79</v>
      </c>
      <c r="M328" t="s">
        <v>79</v>
      </c>
      <c r="N328" t="s">
        <v>661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4</v>
      </c>
      <c r="Z328" s="1">
        <v>41808</v>
      </c>
      <c r="AA328">
        <v>38</v>
      </c>
      <c r="AB328">
        <v>382261406185</v>
      </c>
      <c r="AC328">
        <v>38</v>
      </c>
      <c r="AD328">
        <v>9451485</v>
      </c>
      <c r="AE328">
        <v>38226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1601</v>
      </c>
      <c r="E329" t="s">
        <v>1602</v>
      </c>
      <c r="F329" t="s">
        <v>79</v>
      </c>
      <c r="G329" t="s">
        <v>79</v>
      </c>
      <c r="H329">
        <v>27</v>
      </c>
      <c r="I329">
        <v>0</v>
      </c>
      <c r="J329">
        <v>0</v>
      </c>
      <c r="K329" t="s">
        <v>660</v>
      </c>
      <c r="L329" t="s">
        <v>79</v>
      </c>
      <c r="M329" t="s">
        <v>79</v>
      </c>
      <c r="N329" t="s">
        <v>661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4</v>
      </c>
      <c r="Z329" s="1">
        <v>41809</v>
      </c>
      <c r="AA329">
        <v>38</v>
      </c>
      <c r="AB329">
        <v>382261406195</v>
      </c>
      <c r="AC329">
        <v>38</v>
      </c>
      <c r="AD329">
        <v>9451487</v>
      </c>
      <c r="AE329">
        <v>38226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1603</v>
      </c>
      <c r="E330" t="s">
        <v>1604</v>
      </c>
      <c r="F330" t="s">
        <v>79</v>
      </c>
      <c r="G330" t="s">
        <v>79</v>
      </c>
      <c r="H330">
        <v>27</v>
      </c>
      <c r="I330">
        <v>0</v>
      </c>
      <c r="J330">
        <v>0</v>
      </c>
      <c r="K330" t="s">
        <v>660</v>
      </c>
      <c r="L330" t="s">
        <v>79</v>
      </c>
      <c r="M330" t="s">
        <v>79</v>
      </c>
      <c r="N330" t="s">
        <v>661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3</v>
      </c>
      <c r="Z330" s="1">
        <v>42207</v>
      </c>
      <c r="AA330">
        <v>38</v>
      </c>
      <c r="AB330">
        <v>382261507225</v>
      </c>
      <c r="AC330">
        <v>38</v>
      </c>
      <c r="AD330">
        <v>9480513</v>
      </c>
      <c r="AE330">
        <v>38226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1605</v>
      </c>
      <c r="E331" t="s">
        <v>1606</v>
      </c>
      <c r="F331" t="s">
        <v>79</v>
      </c>
      <c r="G331" t="s">
        <v>79</v>
      </c>
      <c r="H331">
        <v>27</v>
      </c>
      <c r="I331">
        <v>0</v>
      </c>
      <c r="J331">
        <v>0</v>
      </c>
      <c r="K331" t="s">
        <v>660</v>
      </c>
      <c r="L331" t="s">
        <v>79</v>
      </c>
      <c r="M331" t="s">
        <v>79</v>
      </c>
      <c r="N331" t="s">
        <v>661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2</v>
      </c>
      <c r="Z331" s="1">
        <v>42767</v>
      </c>
      <c r="AA331">
        <v>38</v>
      </c>
      <c r="AB331">
        <v>382261702015</v>
      </c>
      <c r="AC331">
        <v>38</v>
      </c>
      <c r="AD331">
        <v>9499100</v>
      </c>
      <c r="AE331">
        <v>38226</v>
      </c>
      <c r="AF331" t="b">
        <v>0</v>
      </c>
    </row>
    <row r="332" spans="1:32" x14ac:dyDescent="0.2">
      <c r="A332">
        <v>1</v>
      </c>
      <c r="B332">
        <v>331</v>
      </c>
      <c r="C332">
        <v>1</v>
      </c>
      <c r="D332" t="s">
        <v>382</v>
      </c>
      <c r="E332" t="s">
        <v>383</v>
      </c>
      <c r="F332" t="s">
        <v>79</v>
      </c>
      <c r="G332" t="s">
        <v>79</v>
      </c>
      <c r="H332">
        <v>5</v>
      </c>
      <c r="I332">
        <v>0</v>
      </c>
      <c r="J332">
        <v>0</v>
      </c>
      <c r="K332" t="s">
        <v>380</v>
      </c>
      <c r="L332" t="s">
        <v>79</v>
      </c>
      <c r="M332" t="s">
        <v>79</v>
      </c>
      <c r="N332" t="s">
        <v>381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3</v>
      </c>
      <c r="Y332">
        <v>2</v>
      </c>
      <c r="Z332" s="1">
        <v>39252</v>
      </c>
      <c r="AA332">
        <v>38</v>
      </c>
      <c r="AB332">
        <v>382270706190</v>
      </c>
      <c r="AC332">
        <v>38</v>
      </c>
      <c r="AD332">
        <v>6934920</v>
      </c>
      <c r="AE332">
        <v>38227</v>
      </c>
      <c r="AF332" t="b">
        <v>0</v>
      </c>
    </row>
    <row r="333" spans="1:32" x14ac:dyDescent="0.2">
      <c r="A333">
        <v>1</v>
      </c>
      <c r="B333">
        <v>332</v>
      </c>
      <c r="C333">
        <v>1</v>
      </c>
      <c r="D333" t="s">
        <v>985</v>
      </c>
      <c r="E333" t="s">
        <v>986</v>
      </c>
      <c r="F333" t="s">
        <v>79</v>
      </c>
      <c r="G333" t="s">
        <v>79</v>
      </c>
      <c r="H333">
        <v>5</v>
      </c>
      <c r="I333">
        <v>0</v>
      </c>
      <c r="J333">
        <v>0</v>
      </c>
      <c r="K333" t="s">
        <v>380</v>
      </c>
      <c r="L333" t="s">
        <v>79</v>
      </c>
      <c r="M333" t="s">
        <v>79</v>
      </c>
      <c r="N333" t="s">
        <v>381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3</v>
      </c>
      <c r="Y333">
        <v>1</v>
      </c>
      <c r="Z333" s="1">
        <v>39787</v>
      </c>
      <c r="AA333">
        <v>38</v>
      </c>
      <c r="AB333">
        <v>382270812050</v>
      </c>
      <c r="AC333">
        <v>38</v>
      </c>
      <c r="AD333">
        <v>8291457</v>
      </c>
      <c r="AE333">
        <v>38227</v>
      </c>
      <c r="AF333" t="b">
        <v>0</v>
      </c>
    </row>
    <row r="334" spans="1:32" x14ac:dyDescent="0.2">
      <c r="A334">
        <v>1</v>
      </c>
      <c r="B334">
        <v>333</v>
      </c>
      <c r="C334">
        <v>1</v>
      </c>
      <c r="D334" t="s">
        <v>664</v>
      </c>
      <c r="E334" t="s">
        <v>665</v>
      </c>
      <c r="F334" t="s">
        <v>79</v>
      </c>
      <c r="G334" t="s">
        <v>79</v>
      </c>
      <c r="H334">
        <v>5</v>
      </c>
      <c r="I334">
        <v>0</v>
      </c>
      <c r="J334">
        <v>0</v>
      </c>
      <c r="K334" t="s">
        <v>380</v>
      </c>
      <c r="L334" t="s">
        <v>79</v>
      </c>
      <c r="M334" t="s">
        <v>79</v>
      </c>
      <c r="N334" t="s">
        <v>381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3</v>
      </c>
      <c r="Y334">
        <v>1</v>
      </c>
      <c r="Z334" s="1">
        <v>39870</v>
      </c>
      <c r="AA334">
        <v>38</v>
      </c>
      <c r="AB334">
        <v>382270902260</v>
      </c>
      <c r="AC334">
        <v>38</v>
      </c>
      <c r="AD334">
        <v>8034305</v>
      </c>
      <c r="AE334">
        <v>38227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1607</v>
      </c>
      <c r="E335" t="s">
        <v>1608</v>
      </c>
      <c r="F335" t="s">
        <v>79</v>
      </c>
      <c r="G335" t="s">
        <v>79</v>
      </c>
      <c r="H335">
        <v>5</v>
      </c>
      <c r="I335">
        <v>0</v>
      </c>
      <c r="J335">
        <v>0</v>
      </c>
      <c r="K335" t="s">
        <v>380</v>
      </c>
      <c r="L335" t="s">
        <v>79</v>
      </c>
      <c r="M335" t="s">
        <v>79</v>
      </c>
      <c r="N335" t="s">
        <v>381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2</v>
      </c>
      <c r="Y335">
        <v>2</v>
      </c>
      <c r="Z335" s="1">
        <v>40352</v>
      </c>
      <c r="AA335">
        <v>38</v>
      </c>
      <c r="AB335">
        <v>382271006230</v>
      </c>
      <c r="AC335">
        <v>38</v>
      </c>
      <c r="AD335">
        <v>8875699</v>
      </c>
      <c r="AE335">
        <v>38227</v>
      </c>
      <c r="AF335" t="b">
        <v>0</v>
      </c>
    </row>
    <row r="336" spans="1:32" x14ac:dyDescent="0.2">
      <c r="A336">
        <v>1</v>
      </c>
      <c r="B336">
        <v>335</v>
      </c>
      <c r="C336">
        <v>1</v>
      </c>
      <c r="D336" t="s">
        <v>384</v>
      </c>
      <c r="E336" t="s">
        <v>385</v>
      </c>
      <c r="F336" t="s">
        <v>79</v>
      </c>
      <c r="G336" t="s">
        <v>79</v>
      </c>
      <c r="H336">
        <v>5</v>
      </c>
      <c r="I336">
        <v>0</v>
      </c>
      <c r="J336">
        <v>0</v>
      </c>
      <c r="K336" t="s">
        <v>380</v>
      </c>
      <c r="L336" t="s">
        <v>79</v>
      </c>
      <c r="M336" t="s">
        <v>79</v>
      </c>
      <c r="N336" t="s">
        <v>381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2</v>
      </c>
      <c r="Y336">
        <v>2</v>
      </c>
      <c r="Z336" s="1">
        <v>40434</v>
      </c>
      <c r="AA336">
        <v>38</v>
      </c>
      <c r="AB336">
        <v>382271009130</v>
      </c>
      <c r="AC336">
        <v>38</v>
      </c>
      <c r="AD336">
        <v>8575981</v>
      </c>
      <c r="AE336">
        <v>38227</v>
      </c>
      <c r="AF336" t="b">
        <v>0</v>
      </c>
    </row>
    <row r="337" spans="1:32" x14ac:dyDescent="0.2">
      <c r="A337">
        <v>1</v>
      </c>
      <c r="B337">
        <v>336</v>
      </c>
      <c r="C337">
        <v>1</v>
      </c>
      <c r="D337" t="s">
        <v>666</v>
      </c>
      <c r="E337" t="s">
        <v>667</v>
      </c>
      <c r="F337" t="s">
        <v>79</v>
      </c>
      <c r="G337" t="s">
        <v>79</v>
      </c>
      <c r="H337">
        <v>5</v>
      </c>
      <c r="I337">
        <v>0</v>
      </c>
      <c r="J337">
        <v>0</v>
      </c>
      <c r="K337" t="s">
        <v>380</v>
      </c>
      <c r="L337" t="s">
        <v>79</v>
      </c>
      <c r="M337" t="s">
        <v>79</v>
      </c>
      <c r="N337" t="s">
        <v>381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2</v>
      </c>
      <c r="Y337">
        <v>1</v>
      </c>
      <c r="Z337" s="1">
        <v>40655</v>
      </c>
      <c r="AA337">
        <v>38</v>
      </c>
      <c r="AB337">
        <v>382271104220</v>
      </c>
      <c r="AC337">
        <v>38</v>
      </c>
      <c r="AD337">
        <v>8951286</v>
      </c>
      <c r="AE337">
        <v>38227</v>
      </c>
      <c r="AF337" t="b">
        <v>0</v>
      </c>
    </row>
    <row r="338" spans="1:32" x14ac:dyDescent="0.2">
      <c r="A338">
        <v>1</v>
      </c>
      <c r="B338">
        <v>337</v>
      </c>
      <c r="C338">
        <v>1</v>
      </c>
      <c r="D338" t="s">
        <v>386</v>
      </c>
      <c r="E338" t="s">
        <v>387</v>
      </c>
      <c r="F338" t="s">
        <v>79</v>
      </c>
      <c r="G338" t="s">
        <v>79</v>
      </c>
      <c r="H338">
        <v>5</v>
      </c>
      <c r="I338">
        <v>0</v>
      </c>
      <c r="J338">
        <v>0</v>
      </c>
      <c r="K338" t="s">
        <v>380</v>
      </c>
      <c r="L338" t="s">
        <v>79</v>
      </c>
      <c r="M338" t="s">
        <v>79</v>
      </c>
      <c r="N338" t="s">
        <v>381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1</v>
      </c>
      <c r="Z338" s="1">
        <v>40710</v>
      </c>
      <c r="AA338">
        <v>38</v>
      </c>
      <c r="AB338">
        <v>382271106160</v>
      </c>
      <c r="AC338">
        <v>38</v>
      </c>
      <c r="AD338">
        <v>8034292</v>
      </c>
      <c r="AE338">
        <v>38227</v>
      </c>
      <c r="AF338" t="b">
        <v>0</v>
      </c>
    </row>
    <row r="339" spans="1:32" x14ac:dyDescent="0.2">
      <c r="A339">
        <v>1</v>
      </c>
      <c r="B339">
        <v>338</v>
      </c>
      <c r="C339">
        <v>1</v>
      </c>
      <c r="D339" t="s">
        <v>1609</v>
      </c>
      <c r="E339" t="s">
        <v>1610</v>
      </c>
      <c r="F339" t="s">
        <v>79</v>
      </c>
      <c r="G339" t="s">
        <v>79</v>
      </c>
      <c r="H339">
        <v>5</v>
      </c>
      <c r="I339">
        <v>0</v>
      </c>
      <c r="J339">
        <v>0</v>
      </c>
      <c r="K339" t="s">
        <v>380</v>
      </c>
      <c r="L339" t="s">
        <v>79</v>
      </c>
      <c r="M339" t="s">
        <v>79</v>
      </c>
      <c r="N339" t="s">
        <v>381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1</v>
      </c>
      <c r="Y339">
        <v>6</v>
      </c>
      <c r="Z339" s="1">
        <v>41182</v>
      </c>
      <c r="AA339">
        <v>38</v>
      </c>
      <c r="AB339">
        <v>382271209300</v>
      </c>
      <c r="AC339">
        <v>38</v>
      </c>
      <c r="AD339">
        <v>9279290</v>
      </c>
      <c r="AE339">
        <v>38227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1611</v>
      </c>
      <c r="E340" t="s">
        <v>1612</v>
      </c>
      <c r="F340" t="s">
        <v>79</v>
      </c>
      <c r="G340" t="s">
        <v>79</v>
      </c>
      <c r="H340">
        <v>5</v>
      </c>
      <c r="I340">
        <v>0</v>
      </c>
      <c r="J340">
        <v>0</v>
      </c>
      <c r="K340" t="s">
        <v>380</v>
      </c>
      <c r="L340" t="s">
        <v>79</v>
      </c>
      <c r="M340" t="s">
        <v>79</v>
      </c>
      <c r="N340" t="s">
        <v>381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1</v>
      </c>
      <c r="Y340">
        <v>6</v>
      </c>
      <c r="Z340" s="1">
        <v>41364</v>
      </c>
      <c r="AA340">
        <v>38</v>
      </c>
      <c r="AB340">
        <v>382271303310</v>
      </c>
      <c r="AC340">
        <v>38</v>
      </c>
      <c r="AD340">
        <v>9487076</v>
      </c>
      <c r="AE340">
        <v>38227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1613</v>
      </c>
      <c r="E341" t="s">
        <v>1614</v>
      </c>
      <c r="F341" t="s">
        <v>79</v>
      </c>
      <c r="G341" t="s">
        <v>79</v>
      </c>
      <c r="H341">
        <v>5</v>
      </c>
      <c r="I341">
        <v>0</v>
      </c>
      <c r="J341">
        <v>0</v>
      </c>
      <c r="K341" t="s">
        <v>380</v>
      </c>
      <c r="L341" t="s">
        <v>79</v>
      </c>
      <c r="M341" t="s">
        <v>79</v>
      </c>
      <c r="N341" t="s">
        <v>381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1</v>
      </c>
      <c r="Y341">
        <v>5</v>
      </c>
      <c r="Z341" s="1">
        <v>41367</v>
      </c>
      <c r="AA341">
        <v>38</v>
      </c>
      <c r="AB341">
        <v>382271304030</v>
      </c>
      <c r="AC341">
        <v>38</v>
      </c>
      <c r="AD341">
        <v>9469640</v>
      </c>
      <c r="AE341">
        <v>38227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1615</v>
      </c>
      <c r="E342" t="s">
        <v>1616</v>
      </c>
      <c r="F342" t="s">
        <v>79</v>
      </c>
      <c r="G342" t="s">
        <v>79</v>
      </c>
      <c r="H342">
        <v>5</v>
      </c>
      <c r="I342">
        <v>0</v>
      </c>
      <c r="J342">
        <v>0</v>
      </c>
      <c r="K342" t="s">
        <v>380</v>
      </c>
      <c r="L342" t="s">
        <v>79</v>
      </c>
      <c r="M342" t="s">
        <v>79</v>
      </c>
      <c r="N342" t="s">
        <v>381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5</v>
      </c>
      <c r="Z342" s="1">
        <v>41401</v>
      </c>
      <c r="AA342">
        <v>38</v>
      </c>
      <c r="AB342">
        <v>382271305070</v>
      </c>
      <c r="AC342">
        <v>38</v>
      </c>
      <c r="AD342">
        <v>9469810</v>
      </c>
      <c r="AE342">
        <v>38227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1617</v>
      </c>
      <c r="E343" t="s">
        <v>1618</v>
      </c>
      <c r="F343" t="s">
        <v>79</v>
      </c>
      <c r="G343" t="s">
        <v>79</v>
      </c>
      <c r="H343">
        <v>5</v>
      </c>
      <c r="I343">
        <v>0</v>
      </c>
      <c r="J343">
        <v>0</v>
      </c>
      <c r="K343" t="s">
        <v>380</v>
      </c>
      <c r="L343" t="s">
        <v>79</v>
      </c>
      <c r="M343" t="s">
        <v>79</v>
      </c>
      <c r="N343" t="s">
        <v>381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4</v>
      </c>
      <c r="Z343" s="1">
        <v>41748</v>
      </c>
      <c r="AA343">
        <v>38</v>
      </c>
      <c r="AB343">
        <v>382271404190</v>
      </c>
      <c r="AC343">
        <v>38</v>
      </c>
      <c r="AD343">
        <v>9500708</v>
      </c>
      <c r="AE343">
        <v>38227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668</v>
      </c>
      <c r="E344" t="s">
        <v>669</v>
      </c>
      <c r="F344" t="s">
        <v>79</v>
      </c>
      <c r="G344" t="s">
        <v>79</v>
      </c>
      <c r="H344">
        <v>5</v>
      </c>
      <c r="I344">
        <v>0</v>
      </c>
      <c r="J344">
        <v>0</v>
      </c>
      <c r="K344" t="s">
        <v>380</v>
      </c>
      <c r="L344" t="s">
        <v>79</v>
      </c>
      <c r="M344" t="s">
        <v>79</v>
      </c>
      <c r="N344" t="s">
        <v>381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4</v>
      </c>
      <c r="Z344" s="1">
        <v>41813</v>
      </c>
      <c r="AA344">
        <v>38</v>
      </c>
      <c r="AB344">
        <v>382271406230</v>
      </c>
      <c r="AC344">
        <v>38</v>
      </c>
      <c r="AD344">
        <v>9341160</v>
      </c>
      <c r="AE344">
        <v>38227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1619</v>
      </c>
      <c r="E345" t="s">
        <v>1620</v>
      </c>
      <c r="F345" t="s">
        <v>79</v>
      </c>
      <c r="G345" t="s">
        <v>79</v>
      </c>
      <c r="H345">
        <v>5</v>
      </c>
      <c r="I345">
        <v>0</v>
      </c>
      <c r="J345">
        <v>0</v>
      </c>
      <c r="K345" t="s">
        <v>380</v>
      </c>
      <c r="L345" t="s">
        <v>79</v>
      </c>
      <c r="M345" t="s">
        <v>79</v>
      </c>
      <c r="N345" t="s">
        <v>381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4</v>
      </c>
      <c r="Z345" s="1">
        <v>42047</v>
      </c>
      <c r="AA345">
        <v>38</v>
      </c>
      <c r="AB345">
        <v>382271502120</v>
      </c>
      <c r="AC345">
        <v>38</v>
      </c>
      <c r="AD345">
        <v>9500403</v>
      </c>
      <c r="AE345">
        <v>38227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1621</v>
      </c>
      <c r="E346" t="s">
        <v>1622</v>
      </c>
      <c r="F346" t="s">
        <v>79</v>
      </c>
      <c r="G346" t="s">
        <v>79</v>
      </c>
      <c r="H346">
        <v>5</v>
      </c>
      <c r="I346">
        <v>0</v>
      </c>
      <c r="J346">
        <v>0</v>
      </c>
      <c r="K346" t="s">
        <v>380</v>
      </c>
      <c r="L346" t="s">
        <v>79</v>
      </c>
      <c r="M346" t="s">
        <v>79</v>
      </c>
      <c r="N346" t="s">
        <v>381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3</v>
      </c>
      <c r="Z346" s="1">
        <v>42263</v>
      </c>
      <c r="AA346">
        <v>38</v>
      </c>
      <c r="AB346">
        <v>382271509160</v>
      </c>
      <c r="AC346">
        <v>38</v>
      </c>
      <c r="AD346">
        <v>9497274</v>
      </c>
      <c r="AE346">
        <v>38227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1623</v>
      </c>
      <c r="E347" t="s">
        <v>1624</v>
      </c>
      <c r="F347" t="s">
        <v>79</v>
      </c>
      <c r="G347" t="s">
        <v>79</v>
      </c>
      <c r="H347">
        <v>5</v>
      </c>
      <c r="I347">
        <v>0</v>
      </c>
      <c r="J347">
        <v>0</v>
      </c>
      <c r="K347" t="s">
        <v>380</v>
      </c>
      <c r="L347" t="s">
        <v>79</v>
      </c>
      <c r="M347" t="s">
        <v>79</v>
      </c>
      <c r="N347" t="s">
        <v>381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3</v>
      </c>
      <c r="Z347" s="1">
        <v>42383</v>
      </c>
      <c r="AA347">
        <v>38</v>
      </c>
      <c r="AB347">
        <v>382271601140</v>
      </c>
      <c r="AC347">
        <v>38</v>
      </c>
      <c r="AD347">
        <v>9477729</v>
      </c>
      <c r="AE347">
        <v>38227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1625</v>
      </c>
      <c r="E348" t="s">
        <v>1626</v>
      </c>
      <c r="F348" t="s">
        <v>79</v>
      </c>
      <c r="G348" t="s">
        <v>79</v>
      </c>
      <c r="H348">
        <v>5</v>
      </c>
      <c r="I348">
        <v>0</v>
      </c>
      <c r="J348">
        <v>0</v>
      </c>
      <c r="K348" t="s">
        <v>380</v>
      </c>
      <c r="L348" t="s">
        <v>79</v>
      </c>
      <c r="M348" t="s">
        <v>79</v>
      </c>
      <c r="N348" t="s">
        <v>381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2</v>
      </c>
      <c r="Z348" s="1">
        <v>42484</v>
      </c>
      <c r="AA348">
        <v>38</v>
      </c>
      <c r="AB348">
        <v>382271604240</v>
      </c>
      <c r="AC348">
        <v>38</v>
      </c>
      <c r="AD348">
        <v>9465114</v>
      </c>
      <c r="AE348">
        <v>38227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1627</v>
      </c>
      <c r="E349" t="s">
        <v>1628</v>
      </c>
      <c r="F349" t="s">
        <v>79</v>
      </c>
      <c r="G349" t="s">
        <v>79</v>
      </c>
      <c r="H349">
        <v>5</v>
      </c>
      <c r="I349">
        <v>0</v>
      </c>
      <c r="J349">
        <v>0</v>
      </c>
      <c r="K349" t="s">
        <v>380</v>
      </c>
      <c r="L349" t="s">
        <v>79</v>
      </c>
      <c r="M349" t="s">
        <v>79</v>
      </c>
      <c r="N349" t="s">
        <v>381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2</v>
      </c>
      <c r="Z349" s="1">
        <v>42499</v>
      </c>
      <c r="AA349">
        <v>38</v>
      </c>
      <c r="AB349">
        <v>382271605090</v>
      </c>
      <c r="AC349">
        <v>38</v>
      </c>
      <c r="AD349">
        <v>9477730</v>
      </c>
      <c r="AE349">
        <v>38227</v>
      </c>
      <c r="AF349" t="b">
        <v>0</v>
      </c>
    </row>
    <row r="350" spans="1:32" x14ac:dyDescent="0.2">
      <c r="A350">
        <v>1</v>
      </c>
      <c r="B350">
        <v>349</v>
      </c>
      <c r="C350">
        <v>2</v>
      </c>
      <c r="D350" t="s">
        <v>1629</v>
      </c>
      <c r="E350" t="s">
        <v>1630</v>
      </c>
      <c r="F350" t="s">
        <v>79</v>
      </c>
      <c r="G350" t="s">
        <v>79</v>
      </c>
      <c r="H350">
        <v>5</v>
      </c>
      <c r="I350">
        <v>0</v>
      </c>
      <c r="J350">
        <v>0</v>
      </c>
      <c r="K350" t="s">
        <v>380</v>
      </c>
      <c r="L350" t="s">
        <v>79</v>
      </c>
      <c r="M350" t="s">
        <v>79</v>
      </c>
      <c r="N350" t="s">
        <v>381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3</v>
      </c>
      <c r="Y350">
        <v>1</v>
      </c>
      <c r="Z350" s="1">
        <v>39696</v>
      </c>
      <c r="AA350">
        <v>38</v>
      </c>
      <c r="AB350">
        <v>382270809055</v>
      </c>
      <c r="AC350">
        <v>38</v>
      </c>
      <c r="AD350">
        <v>7925300</v>
      </c>
      <c r="AE350">
        <v>38227</v>
      </c>
      <c r="AF350" t="b">
        <v>0</v>
      </c>
    </row>
    <row r="351" spans="1:32" x14ac:dyDescent="0.2">
      <c r="A351">
        <v>1</v>
      </c>
      <c r="B351">
        <v>350</v>
      </c>
      <c r="C351">
        <v>2</v>
      </c>
      <c r="D351" t="s">
        <v>388</v>
      </c>
      <c r="E351" t="s">
        <v>389</v>
      </c>
      <c r="F351" t="s">
        <v>79</v>
      </c>
      <c r="G351" t="s">
        <v>79</v>
      </c>
      <c r="H351">
        <v>5</v>
      </c>
      <c r="I351">
        <v>0</v>
      </c>
      <c r="J351">
        <v>0</v>
      </c>
      <c r="K351" t="s">
        <v>380</v>
      </c>
      <c r="L351" t="s">
        <v>79</v>
      </c>
      <c r="M351" t="s">
        <v>79</v>
      </c>
      <c r="N351" t="s">
        <v>381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2</v>
      </c>
      <c r="Y351">
        <v>3</v>
      </c>
      <c r="Z351" s="1">
        <v>39982</v>
      </c>
      <c r="AA351">
        <v>38</v>
      </c>
      <c r="AB351">
        <v>382270906185</v>
      </c>
      <c r="AC351">
        <v>38</v>
      </c>
      <c r="AD351">
        <v>7354147</v>
      </c>
      <c r="AE351">
        <v>38227</v>
      </c>
      <c r="AF351" t="b">
        <v>0</v>
      </c>
    </row>
    <row r="352" spans="1:32" x14ac:dyDescent="0.2">
      <c r="A352">
        <v>1</v>
      </c>
      <c r="B352">
        <v>351</v>
      </c>
      <c r="C352">
        <v>2</v>
      </c>
      <c r="D352" t="s">
        <v>390</v>
      </c>
      <c r="E352" t="s">
        <v>391</v>
      </c>
      <c r="F352" t="s">
        <v>79</v>
      </c>
      <c r="G352" t="s">
        <v>79</v>
      </c>
      <c r="H352">
        <v>5</v>
      </c>
      <c r="I352">
        <v>0</v>
      </c>
      <c r="J352">
        <v>0</v>
      </c>
      <c r="K352" t="s">
        <v>380</v>
      </c>
      <c r="L352" t="s">
        <v>79</v>
      </c>
      <c r="M352" t="s">
        <v>79</v>
      </c>
      <c r="N352" t="s">
        <v>381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2</v>
      </c>
      <c r="Y352">
        <v>3</v>
      </c>
      <c r="Z352" s="1">
        <v>40213</v>
      </c>
      <c r="AA352">
        <v>38</v>
      </c>
      <c r="AB352">
        <v>382271002045</v>
      </c>
      <c r="AC352">
        <v>38</v>
      </c>
      <c r="AD352">
        <v>9140868</v>
      </c>
      <c r="AE352">
        <v>38227</v>
      </c>
      <c r="AF352" t="b">
        <v>0</v>
      </c>
    </row>
    <row r="353" spans="1:32" x14ac:dyDescent="0.2">
      <c r="A353">
        <v>1</v>
      </c>
      <c r="B353">
        <v>352</v>
      </c>
      <c r="C353">
        <v>2</v>
      </c>
      <c r="D353" t="s">
        <v>1631</v>
      </c>
      <c r="E353" t="s">
        <v>1632</v>
      </c>
      <c r="F353" t="s">
        <v>79</v>
      </c>
      <c r="G353" t="s">
        <v>79</v>
      </c>
      <c r="H353">
        <v>5</v>
      </c>
      <c r="I353">
        <v>0</v>
      </c>
      <c r="J353">
        <v>0</v>
      </c>
      <c r="K353" t="s">
        <v>380</v>
      </c>
      <c r="L353" t="s">
        <v>79</v>
      </c>
      <c r="M353" t="s">
        <v>79</v>
      </c>
      <c r="N353" t="s">
        <v>381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2</v>
      </c>
      <c r="Y353">
        <v>1</v>
      </c>
      <c r="Z353" s="1">
        <v>40811</v>
      </c>
      <c r="AA353">
        <v>38</v>
      </c>
      <c r="AB353">
        <v>382271109255</v>
      </c>
      <c r="AC353">
        <v>38</v>
      </c>
      <c r="AD353">
        <v>9279288</v>
      </c>
      <c r="AE353">
        <v>38227</v>
      </c>
      <c r="AF353" t="b">
        <v>0</v>
      </c>
    </row>
    <row r="354" spans="1:32" x14ac:dyDescent="0.2">
      <c r="A354">
        <v>1</v>
      </c>
      <c r="B354">
        <v>353</v>
      </c>
      <c r="C354">
        <v>2</v>
      </c>
      <c r="D354" t="s">
        <v>1633</v>
      </c>
      <c r="E354" t="s">
        <v>1634</v>
      </c>
      <c r="F354" t="s">
        <v>79</v>
      </c>
      <c r="G354" t="s">
        <v>79</v>
      </c>
      <c r="H354">
        <v>5</v>
      </c>
      <c r="I354">
        <v>0</v>
      </c>
      <c r="J354">
        <v>0</v>
      </c>
      <c r="K354" t="s">
        <v>380</v>
      </c>
      <c r="L354" t="s">
        <v>79</v>
      </c>
      <c r="M354" t="s">
        <v>79</v>
      </c>
      <c r="N354" t="s">
        <v>381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1</v>
      </c>
      <c r="Y354">
        <v>6</v>
      </c>
      <c r="Z354" s="1">
        <v>41050</v>
      </c>
      <c r="AA354">
        <v>38</v>
      </c>
      <c r="AB354">
        <v>382271205215</v>
      </c>
      <c r="AC354">
        <v>38</v>
      </c>
      <c r="AD354">
        <v>9433785</v>
      </c>
      <c r="AE354">
        <v>38227</v>
      </c>
      <c r="AF354" t="b">
        <v>0</v>
      </c>
    </row>
    <row r="355" spans="1:32" x14ac:dyDescent="0.2">
      <c r="A355">
        <v>1</v>
      </c>
      <c r="B355">
        <v>354</v>
      </c>
      <c r="C355">
        <v>2</v>
      </c>
      <c r="D355" t="s">
        <v>392</v>
      </c>
      <c r="E355" t="s">
        <v>393</v>
      </c>
      <c r="F355" t="s">
        <v>79</v>
      </c>
      <c r="G355" t="s">
        <v>79</v>
      </c>
      <c r="H355">
        <v>5</v>
      </c>
      <c r="I355">
        <v>0</v>
      </c>
      <c r="J355">
        <v>0</v>
      </c>
      <c r="K355" t="s">
        <v>380</v>
      </c>
      <c r="L355" t="s">
        <v>79</v>
      </c>
      <c r="M355" t="s">
        <v>79</v>
      </c>
      <c r="N355" t="s">
        <v>381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1</v>
      </c>
      <c r="Y355">
        <v>6</v>
      </c>
      <c r="Z355" s="1">
        <v>41115</v>
      </c>
      <c r="AA355">
        <v>38</v>
      </c>
      <c r="AB355">
        <v>382271207255</v>
      </c>
      <c r="AC355">
        <v>38</v>
      </c>
      <c r="AD355">
        <v>8965244</v>
      </c>
      <c r="AE355">
        <v>38227</v>
      </c>
      <c r="AF355" t="b">
        <v>0</v>
      </c>
    </row>
    <row r="356" spans="1:32" x14ac:dyDescent="0.2">
      <c r="A356">
        <v>1</v>
      </c>
      <c r="B356">
        <v>355</v>
      </c>
      <c r="C356">
        <v>2</v>
      </c>
      <c r="D356" t="s">
        <v>394</v>
      </c>
      <c r="E356" t="s">
        <v>395</v>
      </c>
      <c r="F356" t="s">
        <v>79</v>
      </c>
      <c r="G356" t="s">
        <v>79</v>
      </c>
      <c r="H356">
        <v>5</v>
      </c>
      <c r="I356">
        <v>0</v>
      </c>
      <c r="J356">
        <v>0</v>
      </c>
      <c r="K356" t="s">
        <v>380</v>
      </c>
      <c r="L356" t="s">
        <v>79</v>
      </c>
      <c r="M356" t="s">
        <v>79</v>
      </c>
      <c r="N356" t="s">
        <v>381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1</v>
      </c>
      <c r="Y356">
        <v>6</v>
      </c>
      <c r="Z356" s="1">
        <v>41185</v>
      </c>
      <c r="AA356">
        <v>38</v>
      </c>
      <c r="AB356">
        <v>382271210035</v>
      </c>
      <c r="AC356">
        <v>38</v>
      </c>
      <c r="AD356">
        <v>9341223</v>
      </c>
      <c r="AE356">
        <v>38227</v>
      </c>
      <c r="AF356" t="b">
        <v>0</v>
      </c>
    </row>
    <row r="357" spans="1:32" x14ac:dyDescent="0.2">
      <c r="A357">
        <v>1</v>
      </c>
      <c r="B357">
        <v>356</v>
      </c>
      <c r="C357">
        <v>2</v>
      </c>
      <c r="D357" t="s">
        <v>987</v>
      </c>
      <c r="E357" t="s">
        <v>988</v>
      </c>
      <c r="F357" t="s">
        <v>79</v>
      </c>
      <c r="G357" t="s">
        <v>79</v>
      </c>
      <c r="H357">
        <v>5</v>
      </c>
      <c r="I357">
        <v>0</v>
      </c>
      <c r="J357">
        <v>0</v>
      </c>
      <c r="K357" t="s">
        <v>380</v>
      </c>
      <c r="L357" t="s">
        <v>79</v>
      </c>
      <c r="M357" t="s">
        <v>79</v>
      </c>
      <c r="N357" t="s">
        <v>381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6</v>
      </c>
      <c r="Z357" s="1">
        <v>41276</v>
      </c>
      <c r="AA357">
        <v>38</v>
      </c>
      <c r="AB357">
        <v>382271301025</v>
      </c>
      <c r="AC357">
        <v>38</v>
      </c>
      <c r="AD357">
        <v>9341196</v>
      </c>
      <c r="AE357">
        <v>38227</v>
      </c>
      <c r="AF357" t="b">
        <v>0</v>
      </c>
    </row>
    <row r="358" spans="1:32" x14ac:dyDescent="0.2">
      <c r="A358">
        <v>1</v>
      </c>
      <c r="B358">
        <v>357</v>
      </c>
      <c r="C358">
        <v>2</v>
      </c>
      <c r="D358" t="s">
        <v>1635</v>
      </c>
      <c r="E358" t="s">
        <v>1636</v>
      </c>
      <c r="F358" t="s">
        <v>79</v>
      </c>
      <c r="G358" t="s">
        <v>79</v>
      </c>
      <c r="H358">
        <v>5</v>
      </c>
      <c r="I358">
        <v>0</v>
      </c>
      <c r="J358">
        <v>0</v>
      </c>
      <c r="K358" t="s">
        <v>380</v>
      </c>
      <c r="L358" t="s">
        <v>79</v>
      </c>
      <c r="M358" t="s">
        <v>79</v>
      </c>
      <c r="N358" t="s">
        <v>381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6</v>
      </c>
      <c r="Z358" s="1">
        <v>41284</v>
      </c>
      <c r="AA358">
        <v>38</v>
      </c>
      <c r="AB358">
        <v>382271301105</v>
      </c>
      <c r="AC358">
        <v>38</v>
      </c>
      <c r="AD358">
        <v>9501442</v>
      </c>
      <c r="AE358">
        <v>38227</v>
      </c>
      <c r="AF358" t="b">
        <v>0</v>
      </c>
    </row>
    <row r="359" spans="1:32" x14ac:dyDescent="0.2">
      <c r="A359">
        <v>1</v>
      </c>
      <c r="B359">
        <v>358</v>
      </c>
      <c r="C359">
        <v>2</v>
      </c>
      <c r="D359" t="s">
        <v>1637</v>
      </c>
      <c r="E359" t="s">
        <v>1638</v>
      </c>
      <c r="F359" t="s">
        <v>79</v>
      </c>
      <c r="G359" t="s">
        <v>79</v>
      </c>
      <c r="H359">
        <v>5</v>
      </c>
      <c r="I359">
        <v>0</v>
      </c>
      <c r="J359">
        <v>0</v>
      </c>
      <c r="K359" t="s">
        <v>380</v>
      </c>
      <c r="L359" t="s">
        <v>79</v>
      </c>
      <c r="M359" t="s">
        <v>79</v>
      </c>
      <c r="N359" t="s">
        <v>381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5</v>
      </c>
      <c r="Z359" s="1">
        <v>41550</v>
      </c>
      <c r="AA359">
        <v>38</v>
      </c>
      <c r="AB359">
        <v>382271310035</v>
      </c>
      <c r="AC359">
        <v>38</v>
      </c>
      <c r="AD359">
        <v>9341209</v>
      </c>
      <c r="AE359">
        <v>38227</v>
      </c>
      <c r="AF359" t="b">
        <v>0</v>
      </c>
    </row>
    <row r="360" spans="1:32" x14ac:dyDescent="0.2">
      <c r="A360">
        <v>1</v>
      </c>
      <c r="B360">
        <v>359</v>
      </c>
      <c r="C360">
        <v>2</v>
      </c>
      <c r="D360" t="s">
        <v>1639</v>
      </c>
      <c r="E360" t="s">
        <v>1640</v>
      </c>
      <c r="F360" t="s">
        <v>79</v>
      </c>
      <c r="G360" t="s">
        <v>79</v>
      </c>
      <c r="H360">
        <v>5</v>
      </c>
      <c r="I360">
        <v>0</v>
      </c>
      <c r="J360">
        <v>0</v>
      </c>
      <c r="K360" t="s">
        <v>380</v>
      </c>
      <c r="L360" t="s">
        <v>79</v>
      </c>
      <c r="M360" t="s">
        <v>79</v>
      </c>
      <c r="N360" t="s">
        <v>381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4</v>
      </c>
      <c r="Z360" s="1">
        <v>41888</v>
      </c>
      <c r="AA360">
        <v>38</v>
      </c>
      <c r="AB360">
        <v>382271409065</v>
      </c>
      <c r="AC360">
        <v>38</v>
      </c>
      <c r="AD360">
        <v>9451001</v>
      </c>
      <c r="AE360">
        <v>38227</v>
      </c>
      <c r="AF360" t="b">
        <v>0</v>
      </c>
    </row>
    <row r="361" spans="1:32" x14ac:dyDescent="0.2">
      <c r="A361">
        <v>1</v>
      </c>
      <c r="B361">
        <v>360</v>
      </c>
      <c r="C361">
        <v>2</v>
      </c>
      <c r="D361" t="s">
        <v>1641</v>
      </c>
      <c r="E361" t="s">
        <v>1642</v>
      </c>
      <c r="F361" t="s">
        <v>79</v>
      </c>
      <c r="G361" t="s">
        <v>79</v>
      </c>
      <c r="H361">
        <v>5</v>
      </c>
      <c r="I361">
        <v>0</v>
      </c>
      <c r="J361">
        <v>0</v>
      </c>
      <c r="K361" t="s">
        <v>380</v>
      </c>
      <c r="L361" t="s">
        <v>79</v>
      </c>
      <c r="M361" t="s">
        <v>79</v>
      </c>
      <c r="N361" t="s">
        <v>381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4</v>
      </c>
      <c r="Z361" s="1">
        <v>42017</v>
      </c>
      <c r="AA361">
        <v>38</v>
      </c>
      <c r="AB361">
        <v>382271501135</v>
      </c>
      <c r="AC361">
        <v>38</v>
      </c>
      <c r="AD361">
        <v>9519472</v>
      </c>
      <c r="AE361">
        <v>38227</v>
      </c>
      <c r="AF361" t="b">
        <v>0</v>
      </c>
    </row>
    <row r="362" spans="1:32" x14ac:dyDescent="0.2">
      <c r="A362">
        <v>1</v>
      </c>
      <c r="B362">
        <v>361</v>
      </c>
      <c r="C362">
        <v>2</v>
      </c>
      <c r="D362" t="s">
        <v>1643</v>
      </c>
      <c r="E362" t="s">
        <v>1644</v>
      </c>
      <c r="F362" t="s">
        <v>79</v>
      </c>
      <c r="G362" t="s">
        <v>79</v>
      </c>
      <c r="H362">
        <v>5</v>
      </c>
      <c r="I362">
        <v>0</v>
      </c>
      <c r="J362">
        <v>0</v>
      </c>
      <c r="K362" t="s">
        <v>380</v>
      </c>
      <c r="L362" t="s">
        <v>79</v>
      </c>
      <c r="M362" t="s">
        <v>79</v>
      </c>
      <c r="N362" t="s">
        <v>381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2</v>
      </c>
      <c r="Z362" s="1">
        <v>42509</v>
      </c>
      <c r="AA362">
        <v>38</v>
      </c>
      <c r="AB362">
        <v>382271605195</v>
      </c>
      <c r="AC362">
        <v>38</v>
      </c>
      <c r="AD362">
        <v>9465113</v>
      </c>
      <c r="AE362">
        <v>38227</v>
      </c>
      <c r="AF362" t="b">
        <v>0</v>
      </c>
    </row>
    <row r="363" spans="1:32" x14ac:dyDescent="0.2">
      <c r="A363">
        <v>1</v>
      </c>
      <c r="B363">
        <v>362</v>
      </c>
      <c r="C363">
        <v>2</v>
      </c>
      <c r="D363" t="s">
        <v>1645</v>
      </c>
      <c r="E363" t="s">
        <v>1646</v>
      </c>
      <c r="F363" t="s">
        <v>79</v>
      </c>
      <c r="G363" t="s">
        <v>79</v>
      </c>
      <c r="H363">
        <v>5</v>
      </c>
      <c r="I363">
        <v>0</v>
      </c>
      <c r="J363">
        <v>0</v>
      </c>
      <c r="K363" t="s">
        <v>380</v>
      </c>
      <c r="L363" t="s">
        <v>79</v>
      </c>
      <c r="M363" t="s">
        <v>79</v>
      </c>
      <c r="N363" t="s">
        <v>381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0</v>
      </c>
      <c r="Y363">
        <v>0</v>
      </c>
      <c r="Z363" s="1">
        <v>43350</v>
      </c>
      <c r="AA363">
        <v>38</v>
      </c>
      <c r="AB363">
        <v>382271809075</v>
      </c>
      <c r="AC363">
        <v>38</v>
      </c>
      <c r="AD363">
        <v>9530212</v>
      </c>
      <c r="AE363">
        <v>38227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547</v>
      </c>
      <c r="E364" t="s">
        <v>548</v>
      </c>
      <c r="F364" t="s">
        <v>79</v>
      </c>
      <c r="G364" t="s">
        <v>79</v>
      </c>
      <c r="H364">
        <v>26</v>
      </c>
      <c r="I364">
        <v>0</v>
      </c>
      <c r="J364">
        <v>0</v>
      </c>
      <c r="K364" t="s">
        <v>396</v>
      </c>
      <c r="L364" t="s">
        <v>79</v>
      </c>
      <c r="M364" t="s">
        <v>79</v>
      </c>
      <c r="N364" t="s">
        <v>397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3</v>
      </c>
      <c r="Y364">
        <v>2</v>
      </c>
      <c r="Z364" s="1">
        <v>39339</v>
      </c>
      <c r="AA364">
        <v>38</v>
      </c>
      <c r="AB364">
        <v>382280709140</v>
      </c>
      <c r="AC364">
        <v>38</v>
      </c>
      <c r="AD364">
        <v>8608997</v>
      </c>
      <c r="AE364">
        <v>38228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1647</v>
      </c>
      <c r="E365" t="s">
        <v>1648</v>
      </c>
      <c r="F365" t="s">
        <v>79</v>
      </c>
      <c r="G365" t="s">
        <v>79</v>
      </c>
      <c r="H365">
        <v>26</v>
      </c>
      <c r="I365">
        <v>0</v>
      </c>
      <c r="J365">
        <v>0</v>
      </c>
      <c r="K365" t="s">
        <v>396</v>
      </c>
      <c r="L365" t="s">
        <v>79</v>
      </c>
      <c r="M365" t="s">
        <v>79</v>
      </c>
      <c r="N365" t="s">
        <v>397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2</v>
      </c>
      <c r="Y365">
        <v>3</v>
      </c>
      <c r="Z365" s="1">
        <v>39934</v>
      </c>
      <c r="AA365">
        <v>38</v>
      </c>
      <c r="AB365">
        <v>382280905010</v>
      </c>
      <c r="AC365">
        <v>38</v>
      </c>
      <c r="AD365">
        <v>9442402</v>
      </c>
      <c r="AE365">
        <v>38228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1649</v>
      </c>
      <c r="E366" t="s">
        <v>1650</v>
      </c>
      <c r="F366" t="s">
        <v>79</v>
      </c>
      <c r="G366" t="s">
        <v>79</v>
      </c>
      <c r="H366">
        <v>26</v>
      </c>
      <c r="I366">
        <v>0</v>
      </c>
      <c r="J366">
        <v>0</v>
      </c>
      <c r="K366" t="s">
        <v>396</v>
      </c>
      <c r="L366" t="s">
        <v>79</v>
      </c>
      <c r="M366" t="s">
        <v>79</v>
      </c>
      <c r="N366" t="s">
        <v>397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2</v>
      </c>
      <c r="Y366">
        <v>3</v>
      </c>
      <c r="Z366" s="1">
        <v>40154</v>
      </c>
      <c r="AA366">
        <v>38</v>
      </c>
      <c r="AB366">
        <v>382280912070</v>
      </c>
      <c r="AC366">
        <v>38</v>
      </c>
      <c r="AD366">
        <v>9448105</v>
      </c>
      <c r="AE366">
        <v>38228</v>
      </c>
      <c r="AF366" t="b">
        <v>0</v>
      </c>
    </row>
    <row r="367" spans="1:32" x14ac:dyDescent="0.2">
      <c r="A367">
        <v>1</v>
      </c>
      <c r="B367">
        <v>366</v>
      </c>
      <c r="C367">
        <v>1</v>
      </c>
      <c r="D367" t="s">
        <v>1651</v>
      </c>
      <c r="E367" t="s">
        <v>1652</v>
      </c>
      <c r="F367" t="s">
        <v>79</v>
      </c>
      <c r="G367" t="s">
        <v>79</v>
      </c>
      <c r="H367">
        <v>26</v>
      </c>
      <c r="I367">
        <v>0</v>
      </c>
      <c r="J367">
        <v>0</v>
      </c>
      <c r="K367" t="s">
        <v>396</v>
      </c>
      <c r="L367" t="s">
        <v>79</v>
      </c>
      <c r="M367" t="s">
        <v>79</v>
      </c>
      <c r="N367" t="s">
        <v>397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2</v>
      </c>
      <c r="Y367">
        <v>2</v>
      </c>
      <c r="Z367" s="1">
        <v>40408</v>
      </c>
      <c r="AA367">
        <v>38</v>
      </c>
      <c r="AB367">
        <v>382281008180</v>
      </c>
      <c r="AC367">
        <v>38</v>
      </c>
      <c r="AD367">
        <v>9185023</v>
      </c>
      <c r="AE367">
        <v>38228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1653</v>
      </c>
      <c r="E368" t="s">
        <v>1654</v>
      </c>
      <c r="F368" t="s">
        <v>79</v>
      </c>
      <c r="G368" t="s">
        <v>79</v>
      </c>
      <c r="H368">
        <v>26</v>
      </c>
      <c r="I368">
        <v>0</v>
      </c>
      <c r="J368">
        <v>0</v>
      </c>
      <c r="K368" t="s">
        <v>396</v>
      </c>
      <c r="L368" t="s">
        <v>79</v>
      </c>
      <c r="M368" t="s">
        <v>79</v>
      </c>
      <c r="N368" t="s">
        <v>397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2</v>
      </c>
      <c r="Y368">
        <v>2</v>
      </c>
      <c r="Z368" s="1">
        <v>40492</v>
      </c>
      <c r="AA368">
        <v>38</v>
      </c>
      <c r="AB368">
        <v>382281011100</v>
      </c>
      <c r="AC368">
        <v>38</v>
      </c>
      <c r="AD368">
        <v>9434823</v>
      </c>
      <c r="AE368">
        <v>38228</v>
      </c>
      <c r="AF368" t="b">
        <v>0</v>
      </c>
    </row>
    <row r="369" spans="1:32" x14ac:dyDescent="0.2">
      <c r="A369">
        <v>1</v>
      </c>
      <c r="B369">
        <v>368</v>
      </c>
      <c r="C369">
        <v>1</v>
      </c>
      <c r="D369" t="s">
        <v>670</v>
      </c>
      <c r="E369" t="s">
        <v>671</v>
      </c>
      <c r="F369" t="s">
        <v>79</v>
      </c>
      <c r="G369" t="s">
        <v>79</v>
      </c>
      <c r="H369">
        <v>26</v>
      </c>
      <c r="I369">
        <v>0</v>
      </c>
      <c r="J369">
        <v>0</v>
      </c>
      <c r="K369" t="s">
        <v>396</v>
      </c>
      <c r="L369" t="s">
        <v>79</v>
      </c>
      <c r="M369" t="s">
        <v>79</v>
      </c>
      <c r="N369" t="s">
        <v>397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2</v>
      </c>
      <c r="Y369">
        <v>2</v>
      </c>
      <c r="Z369" s="1">
        <v>40630</v>
      </c>
      <c r="AA369">
        <v>38</v>
      </c>
      <c r="AB369">
        <v>382281103280</v>
      </c>
      <c r="AC369">
        <v>38</v>
      </c>
      <c r="AD369">
        <v>9463875</v>
      </c>
      <c r="AE369">
        <v>38228</v>
      </c>
      <c r="AF369" t="b">
        <v>0</v>
      </c>
    </row>
    <row r="370" spans="1:32" x14ac:dyDescent="0.2">
      <c r="A370">
        <v>1</v>
      </c>
      <c r="B370">
        <v>369</v>
      </c>
      <c r="C370">
        <v>1</v>
      </c>
      <c r="D370" t="s">
        <v>1655</v>
      </c>
      <c r="E370" t="s">
        <v>1656</v>
      </c>
      <c r="F370" t="s">
        <v>79</v>
      </c>
      <c r="G370" t="s">
        <v>79</v>
      </c>
      <c r="H370">
        <v>26</v>
      </c>
      <c r="I370">
        <v>0</v>
      </c>
      <c r="J370">
        <v>0</v>
      </c>
      <c r="K370" t="s">
        <v>396</v>
      </c>
      <c r="L370" t="s">
        <v>79</v>
      </c>
      <c r="M370" t="s">
        <v>79</v>
      </c>
      <c r="N370" t="s">
        <v>397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2</v>
      </c>
      <c r="Y370">
        <v>1</v>
      </c>
      <c r="Z370" s="1">
        <v>40693</v>
      </c>
      <c r="AA370">
        <v>38</v>
      </c>
      <c r="AB370">
        <v>382281105300</v>
      </c>
      <c r="AC370">
        <v>38</v>
      </c>
      <c r="AD370">
        <v>9339437</v>
      </c>
      <c r="AE370">
        <v>38228</v>
      </c>
      <c r="AF370" t="b">
        <v>0</v>
      </c>
    </row>
    <row r="371" spans="1:32" x14ac:dyDescent="0.2">
      <c r="A371">
        <v>1</v>
      </c>
      <c r="B371">
        <v>370</v>
      </c>
      <c r="C371">
        <v>1</v>
      </c>
      <c r="D371" t="s">
        <v>549</v>
      </c>
      <c r="E371" t="s">
        <v>550</v>
      </c>
      <c r="F371" t="s">
        <v>79</v>
      </c>
      <c r="G371" t="s">
        <v>79</v>
      </c>
      <c r="H371">
        <v>26</v>
      </c>
      <c r="I371">
        <v>0</v>
      </c>
      <c r="J371">
        <v>0</v>
      </c>
      <c r="K371" t="s">
        <v>396</v>
      </c>
      <c r="L371" t="s">
        <v>79</v>
      </c>
      <c r="M371" t="s">
        <v>79</v>
      </c>
      <c r="N371" t="s">
        <v>397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2</v>
      </c>
      <c r="Y371">
        <v>1</v>
      </c>
      <c r="Z371" s="1">
        <v>40784</v>
      </c>
      <c r="AA371">
        <v>38</v>
      </c>
      <c r="AB371">
        <v>382281108290</v>
      </c>
      <c r="AC371">
        <v>38</v>
      </c>
      <c r="AD371">
        <v>9436409</v>
      </c>
      <c r="AE371">
        <v>38228</v>
      </c>
      <c r="AF371" t="b">
        <v>0</v>
      </c>
    </row>
    <row r="372" spans="1:32" x14ac:dyDescent="0.2">
      <c r="A372">
        <v>1</v>
      </c>
      <c r="B372">
        <v>371</v>
      </c>
      <c r="C372">
        <v>1</v>
      </c>
      <c r="D372" t="s">
        <v>1657</v>
      </c>
      <c r="E372" t="s">
        <v>1658</v>
      </c>
      <c r="F372" t="s">
        <v>79</v>
      </c>
      <c r="G372" t="s">
        <v>79</v>
      </c>
      <c r="H372">
        <v>26</v>
      </c>
      <c r="I372">
        <v>0</v>
      </c>
      <c r="J372">
        <v>0</v>
      </c>
      <c r="K372" t="s">
        <v>396</v>
      </c>
      <c r="L372" t="s">
        <v>79</v>
      </c>
      <c r="M372" t="s">
        <v>79</v>
      </c>
      <c r="N372" t="s">
        <v>397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2</v>
      </c>
      <c r="Y372">
        <v>1</v>
      </c>
      <c r="Z372" s="1">
        <v>40848</v>
      </c>
      <c r="AA372">
        <v>38</v>
      </c>
      <c r="AB372">
        <v>382281111010</v>
      </c>
      <c r="AC372">
        <v>38</v>
      </c>
      <c r="AD372">
        <v>9339449</v>
      </c>
      <c r="AE372">
        <v>38228</v>
      </c>
      <c r="AF372" t="b">
        <v>0</v>
      </c>
    </row>
    <row r="373" spans="1:32" x14ac:dyDescent="0.2">
      <c r="A373">
        <v>1</v>
      </c>
      <c r="B373">
        <v>372</v>
      </c>
      <c r="C373">
        <v>1</v>
      </c>
      <c r="D373" t="s">
        <v>551</v>
      </c>
      <c r="E373" t="s">
        <v>552</v>
      </c>
      <c r="F373" t="s">
        <v>79</v>
      </c>
      <c r="G373" t="s">
        <v>79</v>
      </c>
      <c r="H373">
        <v>26</v>
      </c>
      <c r="I373">
        <v>0</v>
      </c>
      <c r="J373">
        <v>0</v>
      </c>
      <c r="K373" t="s">
        <v>396</v>
      </c>
      <c r="L373" t="s">
        <v>79</v>
      </c>
      <c r="M373" t="s">
        <v>79</v>
      </c>
      <c r="N373" t="s">
        <v>397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2</v>
      </c>
      <c r="Y373">
        <v>1</v>
      </c>
      <c r="Z373" s="1">
        <v>40853</v>
      </c>
      <c r="AA373">
        <v>38</v>
      </c>
      <c r="AB373">
        <v>382281111060</v>
      </c>
      <c r="AC373">
        <v>38</v>
      </c>
      <c r="AD373">
        <v>9454585</v>
      </c>
      <c r="AE373">
        <v>38228</v>
      </c>
      <c r="AF373" t="b">
        <v>0</v>
      </c>
    </row>
    <row r="374" spans="1:32" x14ac:dyDescent="0.2">
      <c r="A374">
        <v>1</v>
      </c>
      <c r="B374">
        <v>373</v>
      </c>
      <c r="C374">
        <v>1</v>
      </c>
      <c r="D374" t="s">
        <v>398</v>
      </c>
      <c r="E374" t="s">
        <v>399</v>
      </c>
      <c r="F374" t="s">
        <v>79</v>
      </c>
      <c r="G374" t="s">
        <v>79</v>
      </c>
      <c r="H374">
        <v>26</v>
      </c>
      <c r="I374">
        <v>0</v>
      </c>
      <c r="J374">
        <v>0</v>
      </c>
      <c r="K374" t="s">
        <v>396</v>
      </c>
      <c r="L374" t="s">
        <v>79</v>
      </c>
      <c r="M374" t="s">
        <v>79</v>
      </c>
      <c r="N374" t="s">
        <v>397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2</v>
      </c>
      <c r="Y374">
        <v>1</v>
      </c>
      <c r="Z374" s="1">
        <v>40877</v>
      </c>
      <c r="AA374">
        <v>38</v>
      </c>
      <c r="AB374">
        <v>382281111300</v>
      </c>
      <c r="AC374">
        <v>38</v>
      </c>
      <c r="AD374">
        <v>8609128</v>
      </c>
      <c r="AE374">
        <v>38228</v>
      </c>
      <c r="AF374" t="b">
        <v>0</v>
      </c>
    </row>
    <row r="375" spans="1:32" x14ac:dyDescent="0.2">
      <c r="A375">
        <v>1</v>
      </c>
      <c r="B375">
        <v>374</v>
      </c>
      <c r="C375">
        <v>1</v>
      </c>
      <c r="D375" t="s">
        <v>1659</v>
      </c>
      <c r="E375" t="s">
        <v>1660</v>
      </c>
      <c r="F375" t="s">
        <v>79</v>
      </c>
      <c r="G375" t="s">
        <v>79</v>
      </c>
      <c r="H375">
        <v>26</v>
      </c>
      <c r="I375">
        <v>0</v>
      </c>
      <c r="J375">
        <v>0</v>
      </c>
      <c r="K375" t="s">
        <v>396</v>
      </c>
      <c r="L375" t="s">
        <v>79</v>
      </c>
      <c r="M375" t="s">
        <v>79</v>
      </c>
      <c r="N375" t="s">
        <v>397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1</v>
      </c>
      <c r="Y375">
        <v>6</v>
      </c>
      <c r="Z375" s="1">
        <v>41040</v>
      </c>
      <c r="AA375">
        <v>38</v>
      </c>
      <c r="AB375">
        <v>382281205110</v>
      </c>
      <c r="AC375">
        <v>38</v>
      </c>
      <c r="AD375">
        <v>9436411</v>
      </c>
      <c r="AE375">
        <v>38228</v>
      </c>
      <c r="AF375" t="b">
        <v>0</v>
      </c>
    </row>
    <row r="376" spans="1:32" x14ac:dyDescent="0.2">
      <c r="A376">
        <v>1</v>
      </c>
      <c r="B376">
        <v>375</v>
      </c>
      <c r="C376">
        <v>1</v>
      </c>
      <c r="D376" t="s">
        <v>1661</v>
      </c>
      <c r="E376" t="s">
        <v>1662</v>
      </c>
      <c r="F376" t="s">
        <v>79</v>
      </c>
      <c r="G376" t="s">
        <v>79</v>
      </c>
      <c r="H376">
        <v>26</v>
      </c>
      <c r="I376">
        <v>0</v>
      </c>
      <c r="J376">
        <v>0</v>
      </c>
      <c r="K376" t="s">
        <v>396</v>
      </c>
      <c r="L376" t="s">
        <v>79</v>
      </c>
      <c r="M376" t="s">
        <v>79</v>
      </c>
      <c r="N376" t="s">
        <v>397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1</v>
      </c>
      <c r="Y376">
        <v>6</v>
      </c>
      <c r="Z376" s="1">
        <v>41311</v>
      </c>
      <c r="AA376">
        <v>38</v>
      </c>
      <c r="AB376">
        <v>382281302060</v>
      </c>
      <c r="AC376">
        <v>38</v>
      </c>
      <c r="AD376">
        <v>9339451</v>
      </c>
      <c r="AE376">
        <v>38228</v>
      </c>
      <c r="AF376" t="b">
        <v>0</v>
      </c>
    </row>
    <row r="377" spans="1:32" x14ac:dyDescent="0.2">
      <c r="A377">
        <v>1</v>
      </c>
      <c r="B377">
        <v>376</v>
      </c>
      <c r="C377">
        <v>1</v>
      </c>
      <c r="D377" t="s">
        <v>1663</v>
      </c>
      <c r="E377" t="s">
        <v>1664</v>
      </c>
      <c r="F377" t="s">
        <v>79</v>
      </c>
      <c r="G377" t="s">
        <v>79</v>
      </c>
      <c r="H377">
        <v>26</v>
      </c>
      <c r="I377">
        <v>0</v>
      </c>
      <c r="J377">
        <v>0</v>
      </c>
      <c r="K377" t="s">
        <v>396</v>
      </c>
      <c r="L377" t="s">
        <v>79</v>
      </c>
      <c r="M377" t="s">
        <v>79</v>
      </c>
      <c r="N377" t="s">
        <v>397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5</v>
      </c>
      <c r="Z377" s="1">
        <v>41433</v>
      </c>
      <c r="AA377">
        <v>38</v>
      </c>
      <c r="AB377">
        <v>382281306080</v>
      </c>
      <c r="AC377">
        <v>38</v>
      </c>
      <c r="AD377">
        <v>9179071</v>
      </c>
      <c r="AE377">
        <v>38228</v>
      </c>
      <c r="AF377" t="b">
        <v>0</v>
      </c>
    </row>
    <row r="378" spans="1:32" x14ac:dyDescent="0.2">
      <c r="A378">
        <v>1</v>
      </c>
      <c r="B378">
        <v>377</v>
      </c>
      <c r="C378">
        <v>1</v>
      </c>
      <c r="D378" t="s">
        <v>1665</v>
      </c>
      <c r="E378" t="s">
        <v>1666</v>
      </c>
      <c r="F378" t="s">
        <v>79</v>
      </c>
      <c r="G378" t="s">
        <v>79</v>
      </c>
      <c r="H378">
        <v>26</v>
      </c>
      <c r="I378">
        <v>0</v>
      </c>
      <c r="J378">
        <v>0</v>
      </c>
      <c r="K378" t="s">
        <v>396</v>
      </c>
      <c r="L378" t="s">
        <v>79</v>
      </c>
      <c r="M378" t="s">
        <v>79</v>
      </c>
      <c r="N378" t="s">
        <v>397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5</v>
      </c>
      <c r="Z378" s="1">
        <v>41623</v>
      </c>
      <c r="AA378">
        <v>38</v>
      </c>
      <c r="AB378">
        <v>382281312150</v>
      </c>
      <c r="AC378">
        <v>38</v>
      </c>
      <c r="AD378">
        <v>9510991</v>
      </c>
      <c r="AE378">
        <v>38228</v>
      </c>
      <c r="AF378" t="b">
        <v>0</v>
      </c>
    </row>
    <row r="379" spans="1:32" x14ac:dyDescent="0.2">
      <c r="A379">
        <v>1</v>
      </c>
      <c r="B379">
        <v>378</v>
      </c>
      <c r="C379">
        <v>1</v>
      </c>
      <c r="D379" t="s">
        <v>1667</v>
      </c>
      <c r="E379" t="s">
        <v>1668</v>
      </c>
      <c r="F379" t="s">
        <v>79</v>
      </c>
      <c r="G379" t="s">
        <v>79</v>
      </c>
      <c r="H379">
        <v>26</v>
      </c>
      <c r="I379">
        <v>0</v>
      </c>
      <c r="J379">
        <v>0</v>
      </c>
      <c r="K379" t="s">
        <v>396</v>
      </c>
      <c r="L379" t="s">
        <v>79</v>
      </c>
      <c r="M379" t="s">
        <v>79</v>
      </c>
      <c r="N379" t="s">
        <v>397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4</v>
      </c>
      <c r="Z379" s="1">
        <v>41795</v>
      </c>
      <c r="AA379">
        <v>38</v>
      </c>
      <c r="AB379">
        <v>382281406050</v>
      </c>
      <c r="AC379">
        <v>38</v>
      </c>
      <c r="AD379">
        <v>9471291</v>
      </c>
      <c r="AE379">
        <v>38228</v>
      </c>
      <c r="AF379" t="b">
        <v>0</v>
      </c>
    </row>
    <row r="380" spans="1:32" x14ac:dyDescent="0.2">
      <c r="A380">
        <v>1</v>
      </c>
      <c r="B380">
        <v>379</v>
      </c>
      <c r="C380">
        <v>1</v>
      </c>
      <c r="D380" t="s">
        <v>1669</v>
      </c>
      <c r="E380" t="s">
        <v>1670</v>
      </c>
      <c r="F380" t="s">
        <v>79</v>
      </c>
      <c r="G380" t="s">
        <v>79</v>
      </c>
      <c r="H380">
        <v>26</v>
      </c>
      <c r="I380">
        <v>0</v>
      </c>
      <c r="J380">
        <v>0</v>
      </c>
      <c r="K380" t="s">
        <v>396</v>
      </c>
      <c r="L380" t="s">
        <v>79</v>
      </c>
      <c r="M380" t="s">
        <v>79</v>
      </c>
      <c r="N380" t="s">
        <v>397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4</v>
      </c>
      <c r="Z380" s="1">
        <v>41921</v>
      </c>
      <c r="AA380">
        <v>38</v>
      </c>
      <c r="AB380">
        <v>382281410090</v>
      </c>
      <c r="AC380">
        <v>38</v>
      </c>
      <c r="AD380">
        <v>9496754</v>
      </c>
      <c r="AE380">
        <v>38228</v>
      </c>
      <c r="AF380" t="b">
        <v>0</v>
      </c>
    </row>
    <row r="381" spans="1:32" x14ac:dyDescent="0.2">
      <c r="A381">
        <v>1</v>
      </c>
      <c r="B381">
        <v>380</v>
      </c>
      <c r="C381">
        <v>1</v>
      </c>
      <c r="D381" t="s">
        <v>1671</v>
      </c>
      <c r="E381" t="s">
        <v>1672</v>
      </c>
      <c r="F381" t="s">
        <v>79</v>
      </c>
      <c r="G381" t="s">
        <v>79</v>
      </c>
      <c r="H381">
        <v>26</v>
      </c>
      <c r="I381">
        <v>0</v>
      </c>
      <c r="J381">
        <v>0</v>
      </c>
      <c r="K381" t="s">
        <v>396</v>
      </c>
      <c r="L381" t="s">
        <v>79</v>
      </c>
      <c r="M381" t="s">
        <v>79</v>
      </c>
      <c r="N381" t="s">
        <v>397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3</v>
      </c>
      <c r="Z381" s="1">
        <v>42344</v>
      </c>
      <c r="AA381">
        <v>38</v>
      </c>
      <c r="AB381">
        <v>382281512060</v>
      </c>
      <c r="AC381">
        <v>38</v>
      </c>
      <c r="AD381">
        <v>9470307</v>
      </c>
      <c r="AE381">
        <v>38228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400</v>
      </c>
      <c r="E382" t="s">
        <v>401</v>
      </c>
      <c r="F382" t="s">
        <v>79</v>
      </c>
      <c r="G382" t="s">
        <v>79</v>
      </c>
      <c r="H382">
        <v>26</v>
      </c>
      <c r="I382">
        <v>0</v>
      </c>
      <c r="J382">
        <v>0</v>
      </c>
      <c r="K382" t="s">
        <v>396</v>
      </c>
      <c r="L382" t="s">
        <v>79</v>
      </c>
      <c r="M382" t="s">
        <v>79</v>
      </c>
      <c r="N382" t="s">
        <v>397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3</v>
      </c>
      <c r="Y382">
        <v>2</v>
      </c>
      <c r="Z382" s="1">
        <v>39471</v>
      </c>
      <c r="AA382">
        <v>38</v>
      </c>
      <c r="AB382">
        <v>382280801245</v>
      </c>
      <c r="AC382">
        <v>38</v>
      </c>
      <c r="AD382">
        <v>7074879</v>
      </c>
      <c r="AE382">
        <v>38228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1673</v>
      </c>
      <c r="E383" t="s">
        <v>1674</v>
      </c>
      <c r="F383" t="s">
        <v>79</v>
      </c>
      <c r="G383" t="s">
        <v>79</v>
      </c>
      <c r="H383">
        <v>26</v>
      </c>
      <c r="I383">
        <v>0</v>
      </c>
      <c r="J383">
        <v>0</v>
      </c>
      <c r="K383" t="s">
        <v>396</v>
      </c>
      <c r="L383" t="s">
        <v>79</v>
      </c>
      <c r="M383" t="s">
        <v>79</v>
      </c>
      <c r="N383" t="s">
        <v>397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5</v>
      </c>
      <c r="Z383" s="1">
        <v>41431</v>
      </c>
      <c r="AA383">
        <v>38</v>
      </c>
      <c r="AB383">
        <v>382281306065</v>
      </c>
      <c r="AC383">
        <v>38</v>
      </c>
      <c r="AD383">
        <v>9500562</v>
      </c>
      <c r="AE383">
        <v>38228</v>
      </c>
      <c r="AF383" t="b">
        <v>0</v>
      </c>
    </row>
    <row r="384" spans="1:32" x14ac:dyDescent="0.2">
      <c r="A384">
        <v>1</v>
      </c>
      <c r="B384">
        <v>383</v>
      </c>
      <c r="C384">
        <v>2</v>
      </c>
      <c r="D384" t="s">
        <v>1675</v>
      </c>
      <c r="E384" t="s">
        <v>1676</v>
      </c>
      <c r="F384" t="s">
        <v>79</v>
      </c>
      <c r="G384" t="s">
        <v>79</v>
      </c>
      <c r="H384">
        <v>26</v>
      </c>
      <c r="I384">
        <v>0</v>
      </c>
      <c r="J384">
        <v>0</v>
      </c>
      <c r="K384" t="s">
        <v>396</v>
      </c>
      <c r="L384" t="s">
        <v>79</v>
      </c>
      <c r="M384" t="s">
        <v>79</v>
      </c>
      <c r="N384" t="s">
        <v>397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1</v>
      </c>
      <c r="Y384">
        <v>5</v>
      </c>
      <c r="Z384" s="1">
        <v>41535</v>
      </c>
      <c r="AA384">
        <v>38</v>
      </c>
      <c r="AB384">
        <v>382281309185</v>
      </c>
      <c r="AC384">
        <v>38</v>
      </c>
      <c r="AD384">
        <v>9470309</v>
      </c>
      <c r="AE384">
        <v>38228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402</v>
      </c>
      <c r="E385" t="s">
        <v>403</v>
      </c>
      <c r="F385" t="s">
        <v>79</v>
      </c>
      <c r="G385" t="s">
        <v>79</v>
      </c>
      <c r="H385">
        <v>26</v>
      </c>
      <c r="I385">
        <v>0</v>
      </c>
      <c r="J385">
        <v>0</v>
      </c>
      <c r="K385" t="s">
        <v>396</v>
      </c>
      <c r="L385" t="s">
        <v>79</v>
      </c>
      <c r="M385" t="s">
        <v>79</v>
      </c>
      <c r="N385" t="s">
        <v>397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1</v>
      </c>
      <c r="Y385">
        <v>5</v>
      </c>
      <c r="Z385" s="1">
        <v>41558</v>
      </c>
      <c r="AA385">
        <v>38</v>
      </c>
      <c r="AB385">
        <v>382281310115</v>
      </c>
      <c r="AC385">
        <v>38</v>
      </c>
      <c r="AD385">
        <v>9185035</v>
      </c>
      <c r="AE385">
        <v>38228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1677</v>
      </c>
      <c r="E386" t="s">
        <v>1678</v>
      </c>
      <c r="F386" t="s">
        <v>79</v>
      </c>
      <c r="G386" t="s">
        <v>79</v>
      </c>
      <c r="H386">
        <v>26</v>
      </c>
      <c r="I386">
        <v>0</v>
      </c>
      <c r="J386">
        <v>0</v>
      </c>
      <c r="K386" t="s">
        <v>396</v>
      </c>
      <c r="L386" t="s">
        <v>79</v>
      </c>
      <c r="M386" t="s">
        <v>79</v>
      </c>
      <c r="N386" t="s">
        <v>397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1</v>
      </c>
      <c r="Y386">
        <v>5</v>
      </c>
      <c r="Z386" s="1">
        <v>41567</v>
      </c>
      <c r="AA386">
        <v>38</v>
      </c>
      <c r="AB386">
        <v>382281310205</v>
      </c>
      <c r="AC386">
        <v>38</v>
      </c>
      <c r="AD386">
        <v>9498485</v>
      </c>
      <c r="AE386">
        <v>38228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1679</v>
      </c>
      <c r="E387" t="s">
        <v>1680</v>
      </c>
      <c r="F387" t="s">
        <v>79</v>
      </c>
      <c r="G387" t="s">
        <v>79</v>
      </c>
      <c r="H387">
        <v>26</v>
      </c>
      <c r="I387">
        <v>0</v>
      </c>
      <c r="J387">
        <v>0</v>
      </c>
      <c r="K387" t="s">
        <v>396</v>
      </c>
      <c r="L387" t="s">
        <v>79</v>
      </c>
      <c r="M387" t="s">
        <v>79</v>
      </c>
      <c r="N387" t="s">
        <v>397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1</v>
      </c>
      <c r="Y387">
        <v>4</v>
      </c>
      <c r="Z387" s="1">
        <v>41775</v>
      </c>
      <c r="AA387">
        <v>38</v>
      </c>
      <c r="AB387">
        <v>382281405165</v>
      </c>
      <c r="AC387">
        <v>38</v>
      </c>
      <c r="AD387">
        <v>9434824</v>
      </c>
      <c r="AE387">
        <v>38228</v>
      </c>
      <c r="AF387" t="b">
        <v>0</v>
      </c>
    </row>
    <row r="388" spans="1:32" x14ac:dyDescent="0.2">
      <c r="A388">
        <v>1</v>
      </c>
      <c r="B388">
        <v>387</v>
      </c>
      <c r="C388">
        <v>2</v>
      </c>
      <c r="D388" t="s">
        <v>1681</v>
      </c>
      <c r="E388" t="s">
        <v>1682</v>
      </c>
      <c r="F388" t="s">
        <v>79</v>
      </c>
      <c r="G388" t="s">
        <v>79</v>
      </c>
      <c r="H388">
        <v>26</v>
      </c>
      <c r="I388">
        <v>0</v>
      </c>
      <c r="J388">
        <v>0</v>
      </c>
      <c r="K388" t="s">
        <v>396</v>
      </c>
      <c r="L388" t="s">
        <v>79</v>
      </c>
      <c r="M388" t="s">
        <v>79</v>
      </c>
      <c r="N388" t="s">
        <v>397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1</v>
      </c>
      <c r="Y388">
        <v>4</v>
      </c>
      <c r="Z388" s="1">
        <v>41891</v>
      </c>
      <c r="AA388">
        <v>38</v>
      </c>
      <c r="AB388">
        <v>382281409095</v>
      </c>
      <c r="AC388">
        <v>38</v>
      </c>
      <c r="AD388">
        <v>9436413</v>
      </c>
      <c r="AE388">
        <v>38228</v>
      </c>
      <c r="AF388" t="b">
        <v>0</v>
      </c>
    </row>
    <row r="389" spans="1:32" x14ac:dyDescent="0.2">
      <c r="A389">
        <v>1</v>
      </c>
      <c r="B389">
        <v>388</v>
      </c>
      <c r="C389">
        <v>2</v>
      </c>
      <c r="D389" t="s">
        <v>1683</v>
      </c>
      <c r="E389" t="s">
        <v>1684</v>
      </c>
      <c r="F389" t="s">
        <v>79</v>
      </c>
      <c r="G389" t="s">
        <v>79</v>
      </c>
      <c r="H389">
        <v>26</v>
      </c>
      <c r="I389">
        <v>0</v>
      </c>
      <c r="J389">
        <v>0</v>
      </c>
      <c r="K389" t="s">
        <v>396</v>
      </c>
      <c r="L389" t="s">
        <v>79</v>
      </c>
      <c r="M389" t="s">
        <v>79</v>
      </c>
      <c r="N389" t="s">
        <v>397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1</v>
      </c>
      <c r="Y389">
        <v>4</v>
      </c>
      <c r="Z389" s="1">
        <v>41941</v>
      </c>
      <c r="AA389">
        <v>38</v>
      </c>
      <c r="AB389">
        <v>382281410295</v>
      </c>
      <c r="AC389">
        <v>38</v>
      </c>
      <c r="AD389">
        <v>9470310</v>
      </c>
      <c r="AE389">
        <v>38228</v>
      </c>
      <c r="AF389" t="b">
        <v>0</v>
      </c>
    </row>
    <row r="390" spans="1:32" x14ac:dyDescent="0.2">
      <c r="A390">
        <v>1</v>
      </c>
      <c r="B390">
        <v>389</v>
      </c>
      <c r="C390">
        <v>2</v>
      </c>
      <c r="D390" t="s">
        <v>1685</v>
      </c>
      <c r="E390" t="s">
        <v>1686</v>
      </c>
      <c r="F390" t="s">
        <v>79</v>
      </c>
      <c r="G390" t="s">
        <v>79</v>
      </c>
      <c r="H390">
        <v>26</v>
      </c>
      <c r="I390">
        <v>0</v>
      </c>
      <c r="J390">
        <v>0</v>
      </c>
      <c r="K390" t="s">
        <v>396</v>
      </c>
      <c r="L390" t="s">
        <v>79</v>
      </c>
      <c r="M390" t="s">
        <v>79</v>
      </c>
      <c r="N390" t="s">
        <v>397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4</v>
      </c>
      <c r="Z390" s="1">
        <v>42003</v>
      </c>
      <c r="AA390">
        <v>38</v>
      </c>
      <c r="AB390">
        <v>382281412305</v>
      </c>
      <c r="AC390">
        <v>38</v>
      </c>
      <c r="AD390">
        <v>9179110</v>
      </c>
      <c r="AE390">
        <v>38228</v>
      </c>
      <c r="AF390" t="b">
        <v>0</v>
      </c>
    </row>
    <row r="391" spans="1:32" x14ac:dyDescent="0.2">
      <c r="A391">
        <v>1</v>
      </c>
      <c r="B391">
        <v>390</v>
      </c>
      <c r="C391">
        <v>2</v>
      </c>
      <c r="D391" t="s">
        <v>1687</v>
      </c>
      <c r="E391" t="s">
        <v>1688</v>
      </c>
      <c r="F391" t="s">
        <v>79</v>
      </c>
      <c r="G391" t="s">
        <v>79</v>
      </c>
      <c r="H391">
        <v>26</v>
      </c>
      <c r="I391">
        <v>0</v>
      </c>
      <c r="J391">
        <v>0</v>
      </c>
      <c r="K391" t="s">
        <v>396</v>
      </c>
      <c r="L391" t="s">
        <v>79</v>
      </c>
      <c r="M391" t="s">
        <v>79</v>
      </c>
      <c r="N391" t="s">
        <v>397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4</v>
      </c>
      <c r="Z391" s="1">
        <v>42058</v>
      </c>
      <c r="AA391">
        <v>38</v>
      </c>
      <c r="AB391">
        <v>382281502235</v>
      </c>
      <c r="AC391">
        <v>38</v>
      </c>
      <c r="AD391">
        <v>9470312</v>
      </c>
      <c r="AE391">
        <v>38228</v>
      </c>
      <c r="AF391" t="b">
        <v>0</v>
      </c>
    </row>
    <row r="392" spans="1:32" x14ac:dyDescent="0.2">
      <c r="A392">
        <v>1</v>
      </c>
      <c r="B392">
        <v>391</v>
      </c>
      <c r="C392">
        <v>2</v>
      </c>
      <c r="D392" t="s">
        <v>1689</v>
      </c>
      <c r="E392" t="s">
        <v>1690</v>
      </c>
      <c r="F392" t="s">
        <v>79</v>
      </c>
      <c r="G392" t="s">
        <v>79</v>
      </c>
      <c r="H392">
        <v>26</v>
      </c>
      <c r="I392">
        <v>0</v>
      </c>
      <c r="J392">
        <v>0</v>
      </c>
      <c r="K392" t="s">
        <v>396</v>
      </c>
      <c r="L392" t="s">
        <v>79</v>
      </c>
      <c r="M392" t="s">
        <v>79</v>
      </c>
      <c r="N392" t="s">
        <v>397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1</v>
      </c>
      <c r="Z392" s="1">
        <v>42929</v>
      </c>
      <c r="AA392">
        <v>38</v>
      </c>
      <c r="AB392">
        <v>382281707135</v>
      </c>
      <c r="AC392">
        <v>38</v>
      </c>
      <c r="AD392">
        <v>9500570</v>
      </c>
      <c r="AE392">
        <v>38228</v>
      </c>
      <c r="AF392" t="b">
        <v>0</v>
      </c>
    </row>
    <row r="393" spans="1:32" x14ac:dyDescent="0.2">
      <c r="A393">
        <v>1</v>
      </c>
      <c r="B393">
        <v>392</v>
      </c>
      <c r="C393">
        <v>2</v>
      </c>
      <c r="D393" t="s">
        <v>1691</v>
      </c>
      <c r="E393" t="s">
        <v>1692</v>
      </c>
      <c r="F393" t="s">
        <v>79</v>
      </c>
      <c r="G393" t="s">
        <v>79</v>
      </c>
      <c r="H393">
        <v>26</v>
      </c>
      <c r="I393">
        <v>0</v>
      </c>
      <c r="J393">
        <v>0</v>
      </c>
      <c r="K393" t="s">
        <v>396</v>
      </c>
      <c r="L393" t="s">
        <v>79</v>
      </c>
      <c r="M393" t="s">
        <v>79</v>
      </c>
      <c r="N393" t="s">
        <v>397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1</v>
      </c>
      <c r="Z393" s="1">
        <v>43002</v>
      </c>
      <c r="AA393">
        <v>38</v>
      </c>
      <c r="AB393">
        <v>382281709245</v>
      </c>
      <c r="AC393">
        <v>38</v>
      </c>
      <c r="AD393">
        <v>9500571</v>
      </c>
      <c r="AE393">
        <v>38228</v>
      </c>
      <c r="AF393" t="b">
        <v>0</v>
      </c>
    </row>
    <row r="394" spans="1:32" x14ac:dyDescent="0.2">
      <c r="A394">
        <v>1</v>
      </c>
      <c r="B394">
        <v>393</v>
      </c>
      <c r="C394">
        <v>2</v>
      </c>
      <c r="D394" t="s">
        <v>1693</v>
      </c>
      <c r="E394" t="s">
        <v>1694</v>
      </c>
      <c r="F394" t="s">
        <v>79</v>
      </c>
      <c r="G394" t="s">
        <v>79</v>
      </c>
      <c r="H394">
        <v>26</v>
      </c>
      <c r="I394">
        <v>0</v>
      </c>
      <c r="J394">
        <v>0</v>
      </c>
      <c r="K394" t="s">
        <v>396</v>
      </c>
      <c r="L394" t="s">
        <v>79</v>
      </c>
      <c r="M394" t="s">
        <v>79</v>
      </c>
      <c r="N394" t="s">
        <v>397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1</v>
      </c>
      <c r="Z394" s="1">
        <v>43004</v>
      </c>
      <c r="AA394">
        <v>38</v>
      </c>
      <c r="AB394">
        <v>382281709265</v>
      </c>
      <c r="AC394">
        <v>38</v>
      </c>
      <c r="AD394">
        <v>9496756</v>
      </c>
      <c r="AE394">
        <v>38228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115</v>
      </c>
      <c r="E395" t="s">
        <v>116</v>
      </c>
      <c r="F395" t="s">
        <v>79</v>
      </c>
      <c r="G395" t="s">
        <v>79</v>
      </c>
      <c r="H395">
        <v>17</v>
      </c>
      <c r="I395">
        <v>0</v>
      </c>
      <c r="J395">
        <v>0</v>
      </c>
      <c r="K395" t="s">
        <v>316</v>
      </c>
      <c r="L395" t="s">
        <v>79</v>
      </c>
      <c r="M395" t="s">
        <v>79</v>
      </c>
      <c r="N395" t="s">
        <v>317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3</v>
      </c>
      <c r="Y395">
        <v>3</v>
      </c>
      <c r="Z395" s="1">
        <v>38912</v>
      </c>
      <c r="AA395">
        <v>38</v>
      </c>
      <c r="AB395">
        <v>382290607140</v>
      </c>
      <c r="AC395">
        <v>38</v>
      </c>
      <c r="AD395">
        <v>6931666</v>
      </c>
      <c r="AE395">
        <v>38229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117</v>
      </c>
      <c r="E396" t="s">
        <v>118</v>
      </c>
      <c r="F396" t="s">
        <v>79</v>
      </c>
      <c r="G396" t="s">
        <v>79</v>
      </c>
      <c r="H396">
        <v>17</v>
      </c>
      <c r="I396">
        <v>0</v>
      </c>
      <c r="J396">
        <v>0</v>
      </c>
      <c r="K396" t="s">
        <v>316</v>
      </c>
      <c r="L396" t="s">
        <v>79</v>
      </c>
      <c r="M396" t="s">
        <v>79</v>
      </c>
      <c r="N396" t="s">
        <v>317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3</v>
      </c>
      <c r="Y396">
        <v>3</v>
      </c>
      <c r="Z396" s="1">
        <v>39148</v>
      </c>
      <c r="AA396">
        <v>38</v>
      </c>
      <c r="AB396">
        <v>382290703070</v>
      </c>
      <c r="AC396">
        <v>38</v>
      </c>
      <c r="AD396">
        <v>5996664</v>
      </c>
      <c r="AE396">
        <v>38229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672</v>
      </c>
      <c r="E397" t="s">
        <v>673</v>
      </c>
      <c r="F397" t="s">
        <v>79</v>
      </c>
      <c r="G397" t="s">
        <v>79</v>
      </c>
      <c r="H397">
        <v>17</v>
      </c>
      <c r="I397">
        <v>0</v>
      </c>
      <c r="J397">
        <v>0</v>
      </c>
      <c r="K397" t="s">
        <v>316</v>
      </c>
      <c r="L397" t="s">
        <v>79</v>
      </c>
      <c r="M397" t="s">
        <v>79</v>
      </c>
      <c r="N397" t="s">
        <v>317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3</v>
      </c>
      <c r="Y397">
        <v>2</v>
      </c>
      <c r="Z397" s="1">
        <v>39246</v>
      </c>
      <c r="AA397">
        <v>38</v>
      </c>
      <c r="AB397">
        <v>382290706130</v>
      </c>
      <c r="AC397">
        <v>38</v>
      </c>
      <c r="AD397">
        <v>7060392</v>
      </c>
      <c r="AE397">
        <v>38229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1695</v>
      </c>
      <c r="E398" t="s">
        <v>1696</v>
      </c>
      <c r="F398" t="s">
        <v>79</v>
      </c>
      <c r="G398" t="s">
        <v>79</v>
      </c>
      <c r="H398">
        <v>17</v>
      </c>
      <c r="I398">
        <v>0</v>
      </c>
      <c r="J398">
        <v>0</v>
      </c>
      <c r="K398" t="s">
        <v>316</v>
      </c>
      <c r="L398" t="s">
        <v>79</v>
      </c>
      <c r="M398" t="s">
        <v>79</v>
      </c>
      <c r="N398" t="s">
        <v>317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3</v>
      </c>
      <c r="Y398">
        <v>1</v>
      </c>
      <c r="Z398" s="1">
        <v>39564</v>
      </c>
      <c r="AA398">
        <v>38</v>
      </c>
      <c r="AB398">
        <v>382290804260</v>
      </c>
      <c r="AC398">
        <v>38</v>
      </c>
      <c r="AD398">
        <v>7504395</v>
      </c>
      <c r="AE398">
        <v>38229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414</v>
      </c>
      <c r="E399" t="s">
        <v>415</v>
      </c>
      <c r="F399" t="s">
        <v>79</v>
      </c>
      <c r="G399" t="s">
        <v>79</v>
      </c>
      <c r="H399">
        <v>17</v>
      </c>
      <c r="I399">
        <v>0</v>
      </c>
      <c r="J399">
        <v>0</v>
      </c>
      <c r="K399" t="s">
        <v>316</v>
      </c>
      <c r="L399" t="s">
        <v>79</v>
      </c>
      <c r="M399" t="s">
        <v>79</v>
      </c>
      <c r="N399" t="s">
        <v>317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3</v>
      </c>
      <c r="Y399">
        <v>1</v>
      </c>
      <c r="Z399" s="1">
        <v>39584</v>
      </c>
      <c r="AA399">
        <v>38</v>
      </c>
      <c r="AB399">
        <v>382290805160</v>
      </c>
      <c r="AC399">
        <v>38</v>
      </c>
      <c r="AD399">
        <v>7071313</v>
      </c>
      <c r="AE399">
        <v>38229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1697</v>
      </c>
      <c r="E400" t="s">
        <v>1698</v>
      </c>
      <c r="F400" t="s">
        <v>79</v>
      </c>
      <c r="G400" t="s">
        <v>79</v>
      </c>
      <c r="H400">
        <v>17</v>
      </c>
      <c r="I400">
        <v>0</v>
      </c>
      <c r="J400">
        <v>0</v>
      </c>
      <c r="K400" t="s">
        <v>316</v>
      </c>
      <c r="L400" t="s">
        <v>79</v>
      </c>
      <c r="M400" t="s">
        <v>79</v>
      </c>
      <c r="N400" t="s">
        <v>317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3</v>
      </c>
      <c r="Y400">
        <v>1</v>
      </c>
      <c r="Z400" s="1">
        <v>39650</v>
      </c>
      <c r="AA400">
        <v>38</v>
      </c>
      <c r="AB400">
        <v>382290807210</v>
      </c>
      <c r="AC400">
        <v>38</v>
      </c>
      <c r="AD400">
        <v>6935290</v>
      </c>
      <c r="AE400">
        <v>38229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404</v>
      </c>
      <c r="E401" t="s">
        <v>405</v>
      </c>
      <c r="F401" t="s">
        <v>79</v>
      </c>
      <c r="G401" t="s">
        <v>79</v>
      </c>
      <c r="H401">
        <v>17</v>
      </c>
      <c r="I401">
        <v>0</v>
      </c>
      <c r="J401">
        <v>0</v>
      </c>
      <c r="K401" t="s">
        <v>316</v>
      </c>
      <c r="L401" t="s">
        <v>79</v>
      </c>
      <c r="M401" t="s">
        <v>79</v>
      </c>
      <c r="N401" t="s">
        <v>317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2</v>
      </c>
      <c r="Y401">
        <v>2</v>
      </c>
      <c r="Z401" s="1">
        <v>40557</v>
      </c>
      <c r="AA401">
        <v>38</v>
      </c>
      <c r="AB401">
        <v>382291101140</v>
      </c>
      <c r="AC401">
        <v>38</v>
      </c>
      <c r="AD401">
        <v>7769097</v>
      </c>
      <c r="AE401">
        <v>38229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406</v>
      </c>
      <c r="E402" t="s">
        <v>407</v>
      </c>
      <c r="F402" t="s">
        <v>79</v>
      </c>
      <c r="G402" t="s">
        <v>79</v>
      </c>
      <c r="H402">
        <v>17</v>
      </c>
      <c r="I402">
        <v>0</v>
      </c>
      <c r="J402">
        <v>0</v>
      </c>
      <c r="K402" t="s">
        <v>316</v>
      </c>
      <c r="L402" t="s">
        <v>79</v>
      </c>
      <c r="M402" t="s">
        <v>79</v>
      </c>
      <c r="N402" t="s">
        <v>317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2</v>
      </c>
      <c r="Y402">
        <v>2</v>
      </c>
      <c r="Z402" s="1">
        <v>40565</v>
      </c>
      <c r="AA402">
        <v>38</v>
      </c>
      <c r="AB402">
        <v>382291101220</v>
      </c>
      <c r="AC402">
        <v>38</v>
      </c>
      <c r="AD402">
        <v>7732929</v>
      </c>
      <c r="AE402">
        <v>38229</v>
      </c>
      <c r="AF402" t="b">
        <v>0</v>
      </c>
    </row>
    <row r="403" spans="1:32" x14ac:dyDescent="0.2">
      <c r="A403">
        <v>1</v>
      </c>
      <c r="B403">
        <v>402</v>
      </c>
      <c r="C403">
        <v>1</v>
      </c>
      <c r="D403" t="s">
        <v>989</v>
      </c>
      <c r="E403" t="s">
        <v>990</v>
      </c>
      <c r="F403" t="s">
        <v>79</v>
      </c>
      <c r="G403" t="s">
        <v>79</v>
      </c>
      <c r="H403">
        <v>17</v>
      </c>
      <c r="I403">
        <v>0</v>
      </c>
      <c r="J403">
        <v>0</v>
      </c>
      <c r="K403" t="s">
        <v>316</v>
      </c>
      <c r="L403" t="s">
        <v>79</v>
      </c>
      <c r="M403" t="s">
        <v>79</v>
      </c>
      <c r="N403" t="s">
        <v>317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2</v>
      </c>
      <c r="Y403">
        <v>1</v>
      </c>
      <c r="Z403" s="1">
        <v>40695</v>
      </c>
      <c r="AA403">
        <v>38</v>
      </c>
      <c r="AB403">
        <v>382291106010</v>
      </c>
      <c r="AC403">
        <v>38</v>
      </c>
      <c r="AD403">
        <v>8215178</v>
      </c>
      <c r="AE403">
        <v>38229</v>
      </c>
      <c r="AF403" t="b">
        <v>0</v>
      </c>
    </row>
    <row r="404" spans="1:32" x14ac:dyDescent="0.2">
      <c r="A404">
        <v>1</v>
      </c>
      <c r="B404">
        <v>403</v>
      </c>
      <c r="C404">
        <v>1</v>
      </c>
      <c r="D404" t="s">
        <v>1699</v>
      </c>
      <c r="E404" t="s">
        <v>1700</v>
      </c>
      <c r="F404" t="s">
        <v>79</v>
      </c>
      <c r="G404" t="s">
        <v>79</v>
      </c>
      <c r="H404">
        <v>17</v>
      </c>
      <c r="I404">
        <v>0</v>
      </c>
      <c r="J404">
        <v>0</v>
      </c>
      <c r="K404" t="s">
        <v>316</v>
      </c>
      <c r="L404" t="s">
        <v>79</v>
      </c>
      <c r="M404" t="s">
        <v>79</v>
      </c>
      <c r="N404" t="s">
        <v>317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6</v>
      </c>
      <c r="Z404" s="1">
        <v>41251</v>
      </c>
      <c r="AA404">
        <v>38</v>
      </c>
      <c r="AB404">
        <v>382291212080</v>
      </c>
      <c r="AC404">
        <v>38</v>
      </c>
      <c r="AD404">
        <v>8609801</v>
      </c>
      <c r="AE404">
        <v>38229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553</v>
      </c>
      <c r="E405" t="s">
        <v>554</v>
      </c>
      <c r="F405" t="s">
        <v>79</v>
      </c>
      <c r="G405" t="s">
        <v>79</v>
      </c>
      <c r="H405">
        <v>17</v>
      </c>
      <c r="I405">
        <v>0</v>
      </c>
      <c r="J405">
        <v>0</v>
      </c>
      <c r="K405" t="s">
        <v>316</v>
      </c>
      <c r="L405" t="s">
        <v>79</v>
      </c>
      <c r="M405" t="s">
        <v>79</v>
      </c>
      <c r="N405" t="s">
        <v>317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5</v>
      </c>
      <c r="Z405" s="1">
        <v>41388</v>
      </c>
      <c r="AA405">
        <v>38</v>
      </c>
      <c r="AB405">
        <v>382291304240</v>
      </c>
      <c r="AC405">
        <v>38</v>
      </c>
      <c r="AD405">
        <v>8949995</v>
      </c>
      <c r="AE405">
        <v>38229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555</v>
      </c>
      <c r="E406" t="s">
        <v>556</v>
      </c>
      <c r="F406" t="s">
        <v>79</v>
      </c>
      <c r="G406" t="s">
        <v>79</v>
      </c>
      <c r="H406">
        <v>17</v>
      </c>
      <c r="I406">
        <v>0</v>
      </c>
      <c r="J406">
        <v>0</v>
      </c>
      <c r="K406" t="s">
        <v>316</v>
      </c>
      <c r="L406" t="s">
        <v>79</v>
      </c>
      <c r="M406" t="s">
        <v>79</v>
      </c>
      <c r="N406" t="s">
        <v>317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5</v>
      </c>
      <c r="Z406" s="1">
        <v>41455</v>
      </c>
      <c r="AA406">
        <v>38</v>
      </c>
      <c r="AB406">
        <v>382291306300</v>
      </c>
      <c r="AC406">
        <v>38</v>
      </c>
      <c r="AD406">
        <v>8949957</v>
      </c>
      <c r="AE406">
        <v>38229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408</v>
      </c>
      <c r="E407" t="s">
        <v>409</v>
      </c>
      <c r="F407" t="s">
        <v>79</v>
      </c>
      <c r="G407" t="s">
        <v>79</v>
      </c>
      <c r="H407">
        <v>17</v>
      </c>
      <c r="I407">
        <v>0</v>
      </c>
      <c r="J407">
        <v>0</v>
      </c>
      <c r="K407" t="s">
        <v>316</v>
      </c>
      <c r="L407" t="s">
        <v>79</v>
      </c>
      <c r="M407" t="s">
        <v>79</v>
      </c>
      <c r="N407" t="s">
        <v>317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5</v>
      </c>
      <c r="Z407" s="1">
        <v>41522</v>
      </c>
      <c r="AA407">
        <v>38</v>
      </c>
      <c r="AB407">
        <v>382291309050</v>
      </c>
      <c r="AC407">
        <v>38</v>
      </c>
      <c r="AD407">
        <v>8949971</v>
      </c>
      <c r="AE407">
        <v>38229</v>
      </c>
      <c r="AF407" t="b">
        <v>0</v>
      </c>
    </row>
    <row r="408" spans="1:32" x14ac:dyDescent="0.2">
      <c r="A408">
        <v>1</v>
      </c>
      <c r="B408">
        <v>407</v>
      </c>
      <c r="C408">
        <v>1</v>
      </c>
      <c r="D408" t="s">
        <v>1701</v>
      </c>
      <c r="E408" t="s">
        <v>1702</v>
      </c>
      <c r="F408" t="s">
        <v>79</v>
      </c>
      <c r="G408" t="s">
        <v>79</v>
      </c>
      <c r="H408">
        <v>17</v>
      </c>
      <c r="I408">
        <v>0</v>
      </c>
      <c r="J408">
        <v>0</v>
      </c>
      <c r="K408" t="s">
        <v>316</v>
      </c>
      <c r="L408" t="s">
        <v>79</v>
      </c>
      <c r="M408" t="s">
        <v>79</v>
      </c>
      <c r="N408" t="s">
        <v>317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5</v>
      </c>
      <c r="Z408" s="1">
        <v>41564</v>
      </c>
      <c r="AA408">
        <v>38</v>
      </c>
      <c r="AB408">
        <v>382291310170</v>
      </c>
      <c r="AC408">
        <v>38</v>
      </c>
      <c r="AD408">
        <v>8982318</v>
      </c>
      <c r="AE408">
        <v>38229</v>
      </c>
      <c r="AF408" t="b">
        <v>0</v>
      </c>
    </row>
    <row r="409" spans="1:32" x14ac:dyDescent="0.2">
      <c r="A409">
        <v>1</v>
      </c>
      <c r="B409">
        <v>408</v>
      </c>
      <c r="C409">
        <v>1</v>
      </c>
      <c r="D409" t="s">
        <v>1703</v>
      </c>
      <c r="E409" t="s">
        <v>1704</v>
      </c>
      <c r="F409" t="s">
        <v>79</v>
      </c>
      <c r="G409" t="s">
        <v>79</v>
      </c>
      <c r="H409">
        <v>17</v>
      </c>
      <c r="I409">
        <v>0</v>
      </c>
      <c r="J409">
        <v>0</v>
      </c>
      <c r="K409" t="s">
        <v>316</v>
      </c>
      <c r="L409" t="s">
        <v>79</v>
      </c>
      <c r="M409" t="s">
        <v>79</v>
      </c>
      <c r="N409" t="s">
        <v>317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1</v>
      </c>
      <c r="Y409">
        <v>5</v>
      </c>
      <c r="Z409" s="1">
        <v>41695</v>
      </c>
      <c r="AA409">
        <v>38</v>
      </c>
      <c r="AB409">
        <v>382291402250</v>
      </c>
      <c r="AC409">
        <v>38</v>
      </c>
      <c r="AD409">
        <v>9160777</v>
      </c>
      <c r="AE409">
        <v>38229</v>
      </c>
      <c r="AF409" t="b">
        <v>0</v>
      </c>
    </row>
    <row r="410" spans="1:32" x14ac:dyDescent="0.2">
      <c r="A410">
        <v>1</v>
      </c>
      <c r="B410">
        <v>409</v>
      </c>
      <c r="C410">
        <v>1</v>
      </c>
      <c r="D410" t="s">
        <v>1705</v>
      </c>
      <c r="E410" t="s">
        <v>1706</v>
      </c>
      <c r="F410" t="s">
        <v>79</v>
      </c>
      <c r="G410" t="s">
        <v>79</v>
      </c>
      <c r="H410">
        <v>17</v>
      </c>
      <c r="I410">
        <v>0</v>
      </c>
      <c r="J410">
        <v>0</v>
      </c>
      <c r="K410" t="s">
        <v>316</v>
      </c>
      <c r="L410" t="s">
        <v>79</v>
      </c>
      <c r="M410" t="s">
        <v>79</v>
      </c>
      <c r="N410" t="s">
        <v>317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1</v>
      </c>
      <c r="Y410">
        <v>4</v>
      </c>
      <c r="Z410" s="1">
        <v>41780</v>
      </c>
      <c r="AA410">
        <v>38</v>
      </c>
      <c r="AB410">
        <v>382291405210</v>
      </c>
      <c r="AC410">
        <v>38</v>
      </c>
      <c r="AD410">
        <v>9434481</v>
      </c>
      <c r="AE410">
        <v>38229</v>
      </c>
      <c r="AF410" t="b">
        <v>0</v>
      </c>
    </row>
    <row r="411" spans="1:32" x14ac:dyDescent="0.2">
      <c r="A411">
        <v>1</v>
      </c>
      <c r="B411">
        <v>410</v>
      </c>
      <c r="C411">
        <v>1</v>
      </c>
      <c r="D411" t="s">
        <v>1707</v>
      </c>
      <c r="E411" t="s">
        <v>1708</v>
      </c>
      <c r="F411" t="s">
        <v>79</v>
      </c>
      <c r="G411" t="s">
        <v>79</v>
      </c>
      <c r="H411">
        <v>17</v>
      </c>
      <c r="I411">
        <v>0</v>
      </c>
      <c r="J411">
        <v>0</v>
      </c>
      <c r="K411" t="s">
        <v>316</v>
      </c>
      <c r="L411" t="s">
        <v>79</v>
      </c>
      <c r="M411" t="s">
        <v>79</v>
      </c>
      <c r="N411" t="s">
        <v>317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4</v>
      </c>
      <c r="Z411" s="1">
        <v>41807</v>
      </c>
      <c r="AA411">
        <v>38</v>
      </c>
      <c r="AB411">
        <v>382291406170</v>
      </c>
      <c r="AC411">
        <v>38</v>
      </c>
      <c r="AD411">
        <v>9450290</v>
      </c>
      <c r="AE411">
        <v>38229</v>
      </c>
      <c r="AF411" t="b">
        <v>0</v>
      </c>
    </row>
    <row r="412" spans="1:32" x14ac:dyDescent="0.2">
      <c r="A412">
        <v>1</v>
      </c>
      <c r="B412">
        <v>411</v>
      </c>
      <c r="C412">
        <v>1</v>
      </c>
      <c r="D412" t="s">
        <v>567</v>
      </c>
      <c r="E412" t="s">
        <v>568</v>
      </c>
      <c r="F412" t="s">
        <v>79</v>
      </c>
      <c r="G412" t="s">
        <v>79</v>
      </c>
      <c r="H412">
        <v>17</v>
      </c>
      <c r="I412">
        <v>0</v>
      </c>
      <c r="J412">
        <v>0</v>
      </c>
      <c r="K412" t="s">
        <v>316</v>
      </c>
      <c r="L412" t="s">
        <v>79</v>
      </c>
      <c r="M412" t="s">
        <v>79</v>
      </c>
      <c r="N412" t="s">
        <v>317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4</v>
      </c>
      <c r="Z412" s="1">
        <v>41856</v>
      </c>
      <c r="AA412">
        <v>38</v>
      </c>
      <c r="AB412">
        <v>382291408050</v>
      </c>
      <c r="AC412">
        <v>38</v>
      </c>
      <c r="AD412">
        <v>9168896</v>
      </c>
      <c r="AE412">
        <v>38229</v>
      </c>
      <c r="AF412" t="b">
        <v>0</v>
      </c>
    </row>
    <row r="413" spans="1:32" x14ac:dyDescent="0.2">
      <c r="A413">
        <v>1</v>
      </c>
      <c r="B413">
        <v>412</v>
      </c>
      <c r="C413">
        <v>1</v>
      </c>
      <c r="D413" t="s">
        <v>1709</v>
      </c>
      <c r="E413" t="s">
        <v>1710</v>
      </c>
      <c r="F413" t="s">
        <v>79</v>
      </c>
      <c r="G413" t="s">
        <v>79</v>
      </c>
      <c r="H413">
        <v>17</v>
      </c>
      <c r="I413">
        <v>0</v>
      </c>
      <c r="J413">
        <v>0</v>
      </c>
      <c r="K413" t="s">
        <v>316</v>
      </c>
      <c r="L413" t="s">
        <v>79</v>
      </c>
      <c r="M413" t="s">
        <v>79</v>
      </c>
      <c r="N413" t="s">
        <v>317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4</v>
      </c>
      <c r="Z413" s="1">
        <v>41867</v>
      </c>
      <c r="AA413">
        <v>38</v>
      </c>
      <c r="AB413">
        <v>382291408160</v>
      </c>
      <c r="AC413">
        <v>38</v>
      </c>
      <c r="AD413">
        <v>9434483</v>
      </c>
      <c r="AE413">
        <v>38229</v>
      </c>
      <c r="AF413" t="b">
        <v>0</v>
      </c>
    </row>
    <row r="414" spans="1:32" x14ac:dyDescent="0.2">
      <c r="A414">
        <v>1</v>
      </c>
      <c r="B414">
        <v>413</v>
      </c>
      <c r="C414">
        <v>1</v>
      </c>
      <c r="D414" t="s">
        <v>1711</v>
      </c>
      <c r="E414" t="s">
        <v>1712</v>
      </c>
      <c r="F414" t="s">
        <v>79</v>
      </c>
      <c r="G414" t="s">
        <v>79</v>
      </c>
      <c r="H414">
        <v>17</v>
      </c>
      <c r="I414">
        <v>0</v>
      </c>
      <c r="J414">
        <v>0</v>
      </c>
      <c r="K414" t="s">
        <v>316</v>
      </c>
      <c r="L414" t="s">
        <v>79</v>
      </c>
      <c r="M414" t="s">
        <v>79</v>
      </c>
      <c r="N414" t="s">
        <v>317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4</v>
      </c>
      <c r="Z414" s="1">
        <v>41937</v>
      </c>
      <c r="AA414">
        <v>38</v>
      </c>
      <c r="AB414">
        <v>382291410250</v>
      </c>
      <c r="AC414">
        <v>38</v>
      </c>
      <c r="AD414">
        <v>9520351</v>
      </c>
      <c r="AE414">
        <v>38229</v>
      </c>
      <c r="AF414" t="b">
        <v>0</v>
      </c>
    </row>
    <row r="415" spans="1:32" x14ac:dyDescent="0.2">
      <c r="A415">
        <v>1</v>
      </c>
      <c r="B415">
        <v>414</v>
      </c>
      <c r="C415">
        <v>1</v>
      </c>
      <c r="D415" t="s">
        <v>1713</v>
      </c>
      <c r="E415" t="s">
        <v>1714</v>
      </c>
      <c r="F415" t="s">
        <v>79</v>
      </c>
      <c r="G415" t="s">
        <v>79</v>
      </c>
      <c r="H415">
        <v>17</v>
      </c>
      <c r="I415">
        <v>0</v>
      </c>
      <c r="J415">
        <v>0</v>
      </c>
      <c r="K415" t="s">
        <v>316</v>
      </c>
      <c r="L415" t="s">
        <v>79</v>
      </c>
      <c r="M415" t="s">
        <v>79</v>
      </c>
      <c r="N415" t="s">
        <v>317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3</v>
      </c>
      <c r="Z415" s="1">
        <v>42220</v>
      </c>
      <c r="AA415">
        <v>38</v>
      </c>
      <c r="AB415">
        <v>382291508040</v>
      </c>
      <c r="AC415">
        <v>38</v>
      </c>
      <c r="AD415">
        <v>9450287</v>
      </c>
      <c r="AE415">
        <v>38229</v>
      </c>
      <c r="AF415" t="b">
        <v>0</v>
      </c>
    </row>
    <row r="416" spans="1:32" x14ac:dyDescent="0.2">
      <c r="A416">
        <v>1</v>
      </c>
      <c r="B416">
        <v>415</v>
      </c>
      <c r="C416">
        <v>1</v>
      </c>
      <c r="D416" t="s">
        <v>1715</v>
      </c>
      <c r="E416" t="s">
        <v>1716</v>
      </c>
      <c r="F416" t="s">
        <v>79</v>
      </c>
      <c r="G416" t="s">
        <v>79</v>
      </c>
      <c r="H416">
        <v>17</v>
      </c>
      <c r="I416">
        <v>0</v>
      </c>
      <c r="J416">
        <v>0</v>
      </c>
      <c r="K416" t="s">
        <v>316</v>
      </c>
      <c r="L416" t="s">
        <v>79</v>
      </c>
      <c r="M416" t="s">
        <v>79</v>
      </c>
      <c r="N416" t="s">
        <v>317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3</v>
      </c>
      <c r="Z416" s="1">
        <v>42303</v>
      </c>
      <c r="AA416">
        <v>38</v>
      </c>
      <c r="AB416">
        <v>382291510260</v>
      </c>
      <c r="AC416">
        <v>38</v>
      </c>
      <c r="AD416">
        <v>9496303</v>
      </c>
      <c r="AE416">
        <v>38229</v>
      </c>
      <c r="AF416" t="b">
        <v>0</v>
      </c>
    </row>
    <row r="417" spans="1:32" x14ac:dyDescent="0.2">
      <c r="A417">
        <v>1</v>
      </c>
      <c r="B417">
        <v>416</v>
      </c>
      <c r="C417">
        <v>1</v>
      </c>
      <c r="D417" t="s">
        <v>1717</v>
      </c>
      <c r="E417" t="s">
        <v>1718</v>
      </c>
      <c r="F417" t="s">
        <v>79</v>
      </c>
      <c r="G417" t="s">
        <v>79</v>
      </c>
      <c r="H417">
        <v>17</v>
      </c>
      <c r="I417">
        <v>0</v>
      </c>
      <c r="J417">
        <v>0</v>
      </c>
      <c r="K417" t="s">
        <v>316</v>
      </c>
      <c r="L417" t="s">
        <v>79</v>
      </c>
      <c r="M417" t="s">
        <v>79</v>
      </c>
      <c r="N417" t="s">
        <v>317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3</v>
      </c>
      <c r="Z417" s="1">
        <v>42444</v>
      </c>
      <c r="AA417">
        <v>38</v>
      </c>
      <c r="AB417">
        <v>382291603150</v>
      </c>
      <c r="AC417">
        <v>38</v>
      </c>
      <c r="AD417">
        <v>9511237</v>
      </c>
      <c r="AE417">
        <v>38229</v>
      </c>
      <c r="AF417" t="b">
        <v>0</v>
      </c>
    </row>
    <row r="418" spans="1:32" x14ac:dyDescent="0.2">
      <c r="A418">
        <v>1</v>
      </c>
      <c r="B418">
        <v>417</v>
      </c>
      <c r="C418">
        <v>1</v>
      </c>
      <c r="D418" t="s">
        <v>1719</v>
      </c>
      <c r="E418" t="s">
        <v>1720</v>
      </c>
      <c r="F418" t="s">
        <v>79</v>
      </c>
      <c r="G418" t="s">
        <v>79</v>
      </c>
      <c r="H418">
        <v>17</v>
      </c>
      <c r="I418">
        <v>0</v>
      </c>
      <c r="J418">
        <v>0</v>
      </c>
      <c r="K418" t="s">
        <v>316</v>
      </c>
      <c r="L418" t="s">
        <v>79</v>
      </c>
      <c r="M418" t="s">
        <v>79</v>
      </c>
      <c r="N418" t="s">
        <v>317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2</v>
      </c>
      <c r="Z418" s="1">
        <v>42580</v>
      </c>
      <c r="AA418">
        <v>38</v>
      </c>
      <c r="AB418">
        <v>382291607290</v>
      </c>
      <c r="AC418">
        <v>38</v>
      </c>
      <c r="AD418">
        <v>9478014</v>
      </c>
      <c r="AE418">
        <v>38229</v>
      </c>
      <c r="AF418" t="b">
        <v>0</v>
      </c>
    </row>
    <row r="419" spans="1:32" x14ac:dyDescent="0.2">
      <c r="A419">
        <v>1</v>
      </c>
      <c r="B419">
        <v>418</v>
      </c>
      <c r="C419">
        <v>1</v>
      </c>
      <c r="D419" t="s">
        <v>1721</v>
      </c>
      <c r="E419" t="s">
        <v>1722</v>
      </c>
      <c r="F419" t="s">
        <v>79</v>
      </c>
      <c r="G419" t="s">
        <v>79</v>
      </c>
      <c r="H419">
        <v>17</v>
      </c>
      <c r="I419">
        <v>0</v>
      </c>
      <c r="J419">
        <v>0</v>
      </c>
      <c r="K419" t="s">
        <v>316</v>
      </c>
      <c r="L419" t="s">
        <v>79</v>
      </c>
      <c r="M419" t="s">
        <v>79</v>
      </c>
      <c r="N419" t="s">
        <v>317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2</v>
      </c>
      <c r="Z419" s="1">
        <v>42630</v>
      </c>
      <c r="AA419">
        <v>38</v>
      </c>
      <c r="AB419">
        <v>382291609170</v>
      </c>
      <c r="AC419">
        <v>38</v>
      </c>
      <c r="AD419">
        <v>9478015</v>
      </c>
      <c r="AE419">
        <v>38229</v>
      </c>
      <c r="AF419" t="b">
        <v>0</v>
      </c>
    </row>
    <row r="420" spans="1:32" x14ac:dyDescent="0.2">
      <c r="A420">
        <v>1</v>
      </c>
      <c r="B420">
        <v>419</v>
      </c>
      <c r="C420">
        <v>1</v>
      </c>
      <c r="D420" t="s">
        <v>1723</v>
      </c>
      <c r="E420" t="s">
        <v>1724</v>
      </c>
      <c r="F420" t="s">
        <v>79</v>
      </c>
      <c r="G420" t="s">
        <v>79</v>
      </c>
      <c r="H420">
        <v>17</v>
      </c>
      <c r="I420">
        <v>0</v>
      </c>
      <c r="J420">
        <v>0</v>
      </c>
      <c r="K420" t="s">
        <v>316</v>
      </c>
      <c r="L420" t="s">
        <v>79</v>
      </c>
      <c r="M420" t="s">
        <v>79</v>
      </c>
      <c r="N420" t="s">
        <v>317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2</v>
      </c>
      <c r="Z420" s="1">
        <v>42662</v>
      </c>
      <c r="AA420">
        <v>38</v>
      </c>
      <c r="AB420">
        <v>382291610190</v>
      </c>
      <c r="AC420">
        <v>38</v>
      </c>
      <c r="AD420">
        <v>9523332</v>
      </c>
      <c r="AE420">
        <v>38229</v>
      </c>
      <c r="AF420" t="b">
        <v>0</v>
      </c>
    </row>
    <row r="421" spans="1:32" x14ac:dyDescent="0.2">
      <c r="A421">
        <v>1</v>
      </c>
      <c r="B421">
        <v>420</v>
      </c>
      <c r="C421">
        <v>1</v>
      </c>
      <c r="D421" t="s">
        <v>1725</v>
      </c>
      <c r="E421" t="s">
        <v>1726</v>
      </c>
      <c r="F421" t="s">
        <v>79</v>
      </c>
      <c r="G421" t="s">
        <v>79</v>
      </c>
      <c r="H421">
        <v>17</v>
      </c>
      <c r="I421">
        <v>0</v>
      </c>
      <c r="J421">
        <v>0</v>
      </c>
      <c r="K421" t="s">
        <v>316</v>
      </c>
      <c r="L421" t="s">
        <v>79</v>
      </c>
      <c r="M421" t="s">
        <v>79</v>
      </c>
      <c r="N421" t="s">
        <v>317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1</v>
      </c>
      <c r="Y421">
        <v>2</v>
      </c>
      <c r="Z421" s="1">
        <v>42748</v>
      </c>
      <c r="AA421">
        <v>38</v>
      </c>
      <c r="AB421">
        <v>382291701130</v>
      </c>
      <c r="AC421">
        <v>38</v>
      </c>
      <c r="AD421">
        <v>9511217</v>
      </c>
      <c r="AE421">
        <v>38229</v>
      </c>
      <c r="AF421" t="b">
        <v>0</v>
      </c>
    </row>
    <row r="422" spans="1:32" x14ac:dyDescent="0.2">
      <c r="A422">
        <v>1</v>
      </c>
      <c r="B422">
        <v>421</v>
      </c>
      <c r="C422">
        <v>1</v>
      </c>
      <c r="D422" t="s">
        <v>1727</v>
      </c>
      <c r="E422" t="s">
        <v>1728</v>
      </c>
      <c r="F422" t="s">
        <v>79</v>
      </c>
      <c r="G422" t="s">
        <v>79</v>
      </c>
      <c r="H422">
        <v>17</v>
      </c>
      <c r="I422">
        <v>0</v>
      </c>
      <c r="J422">
        <v>0</v>
      </c>
      <c r="K422" t="s">
        <v>316</v>
      </c>
      <c r="L422" t="s">
        <v>79</v>
      </c>
      <c r="M422" t="s">
        <v>79</v>
      </c>
      <c r="N422" t="s">
        <v>317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1</v>
      </c>
      <c r="Z422" s="1">
        <v>42886</v>
      </c>
      <c r="AA422">
        <v>38</v>
      </c>
      <c r="AB422">
        <v>382291705310</v>
      </c>
      <c r="AC422">
        <v>38</v>
      </c>
      <c r="AD422">
        <v>9496301</v>
      </c>
      <c r="AE422">
        <v>38229</v>
      </c>
      <c r="AF422" t="b">
        <v>0</v>
      </c>
    </row>
    <row r="423" spans="1:32" x14ac:dyDescent="0.2">
      <c r="A423">
        <v>1</v>
      </c>
      <c r="B423">
        <v>422</v>
      </c>
      <c r="C423">
        <v>1</v>
      </c>
      <c r="D423" t="s">
        <v>1729</v>
      </c>
      <c r="E423" t="s">
        <v>1730</v>
      </c>
      <c r="F423" t="s">
        <v>79</v>
      </c>
      <c r="G423" t="s">
        <v>79</v>
      </c>
      <c r="H423">
        <v>17</v>
      </c>
      <c r="I423">
        <v>0</v>
      </c>
      <c r="J423">
        <v>0</v>
      </c>
      <c r="K423" t="s">
        <v>316</v>
      </c>
      <c r="L423" t="s">
        <v>79</v>
      </c>
      <c r="M423" t="s">
        <v>79</v>
      </c>
      <c r="N423" t="s">
        <v>317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0</v>
      </c>
      <c r="Y423">
        <v>0</v>
      </c>
      <c r="Z423" s="1">
        <v>43342</v>
      </c>
      <c r="AA423">
        <v>38</v>
      </c>
      <c r="AB423">
        <v>382291808300</v>
      </c>
      <c r="AC423">
        <v>38</v>
      </c>
      <c r="AD423">
        <v>9523330</v>
      </c>
      <c r="AE423">
        <v>38229</v>
      </c>
      <c r="AF423" t="b">
        <v>0</v>
      </c>
    </row>
    <row r="424" spans="1:32" x14ac:dyDescent="0.2">
      <c r="A424">
        <v>1</v>
      </c>
      <c r="B424">
        <v>423</v>
      </c>
      <c r="C424">
        <v>2</v>
      </c>
      <c r="D424" t="s">
        <v>1731</v>
      </c>
      <c r="E424" t="s">
        <v>1732</v>
      </c>
      <c r="F424" t="s">
        <v>79</v>
      </c>
      <c r="G424" t="s">
        <v>79</v>
      </c>
      <c r="H424">
        <v>17</v>
      </c>
      <c r="I424">
        <v>0</v>
      </c>
      <c r="J424">
        <v>0</v>
      </c>
      <c r="K424" t="s">
        <v>316</v>
      </c>
      <c r="L424" t="s">
        <v>79</v>
      </c>
      <c r="M424" t="s">
        <v>79</v>
      </c>
      <c r="N424" t="s">
        <v>317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3</v>
      </c>
      <c r="Y424">
        <v>1</v>
      </c>
      <c r="Z424" s="1">
        <v>39726</v>
      </c>
      <c r="AA424">
        <v>38</v>
      </c>
      <c r="AB424">
        <v>382290810055</v>
      </c>
      <c r="AC424">
        <v>38</v>
      </c>
      <c r="AD424">
        <v>6935315</v>
      </c>
      <c r="AE424">
        <v>38229</v>
      </c>
      <c r="AF424" t="b">
        <v>0</v>
      </c>
    </row>
    <row r="425" spans="1:32" x14ac:dyDescent="0.2">
      <c r="A425">
        <v>1</v>
      </c>
      <c r="B425">
        <v>424</v>
      </c>
      <c r="C425">
        <v>2</v>
      </c>
      <c r="D425" t="s">
        <v>410</v>
      </c>
      <c r="E425" t="s">
        <v>411</v>
      </c>
      <c r="F425" t="s">
        <v>79</v>
      </c>
      <c r="G425" t="s">
        <v>79</v>
      </c>
      <c r="H425">
        <v>17</v>
      </c>
      <c r="I425">
        <v>0</v>
      </c>
      <c r="J425">
        <v>0</v>
      </c>
      <c r="K425" t="s">
        <v>316</v>
      </c>
      <c r="L425" t="s">
        <v>79</v>
      </c>
      <c r="M425" t="s">
        <v>79</v>
      </c>
      <c r="N425" t="s">
        <v>317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6</v>
      </c>
      <c r="Z425" s="1">
        <v>41050</v>
      </c>
      <c r="AA425">
        <v>38</v>
      </c>
      <c r="AB425">
        <v>382291205215</v>
      </c>
      <c r="AC425">
        <v>38</v>
      </c>
      <c r="AD425">
        <v>8603031</v>
      </c>
      <c r="AE425">
        <v>38229</v>
      </c>
      <c r="AF425" t="b">
        <v>0</v>
      </c>
    </row>
    <row r="426" spans="1:32" x14ac:dyDescent="0.2">
      <c r="A426">
        <v>1</v>
      </c>
      <c r="B426">
        <v>425</v>
      </c>
      <c r="C426">
        <v>2</v>
      </c>
      <c r="D426" t="s">
        <v>1733</v>
      </c>
      <c r="E426" t="s">
        <v>1734</v>
      </c>
      <c r="F426" t="s">
        <v>79</v>
      </c>
      <c r="G426" t="s">
        <v>79</v>
      </c>
      <c r="H426">
        <v>17</v>
      </c>
      <c r="I426">
        <v>0</v>
      </c>
      <c r="J426">
        <v>0</v>
      </c>
      <c r="K426" t="s">
        <v>316</v>
      </c>
      <c r="L426" t="s">
        <v>79</v>
      </c>
      <c r="M426" t="s">
        <v>79</v>
      </c>
      <c r="N426" t="s">
        <v>317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6</v>
      </c>
      <c r="Z426" s="1">
        <v>41108</v>
      </c>
      <c r="AA426">
        <v>38</v>
      </c>
      <c r="AB426">
        <v>382291207185</v>
      </c>
      <c r="AC426">
        <v>38</v>
      </c>
      <c r="AD426">
        <v>8949969</v>
      </c>
      <c r="AE426">
        <v>38229</v>
      </c>
      <c r="AF426" t="b">
        <v>0</v>
      </c>
    </row>
    <row r="427" spans="1:32" x14ac:dyDescent="0.2">
      <c r="A427">
        <v>1</v>
      </c>
      <c r="B427">
        <v>426</v>
      </c>
      <c r="C427">
        <v>2</v>
      </c>
      <c r="D427" t="s">
        <v>412</v>
      </c>
      <c r="E427" t="s">
        <v>413</v>
      </c>
      <c r="F427" t="s">
        <v>79</v>
      </c>
      <c r="G427" t="s">
        <v>79</v>
      </c>
      <c r="H427">
        <v>17</v>
      </c>
      <c r="I427">
        <v>0</v>
      </c>
      <c r="J427">
        <v>0</v>
      </c>
      <c r="K427" t="s">
        <v>316</v>
      </c>
      <c r="L427" t="s">
        <v>79</v>
      </c>
      <c r="M427" t="s">
        <v>79</v>
      </c>
      <c r="N427" t="s">
        <v>317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1</v>
      </c>
      <c r="Y427">
        <v>6</v>
      </c>
      <c r="Z427" s="1">
        <v>41201</v>
      </c>
      <c r="AA427">
        <v>38</v>
      </c>
      <c r="AB427">
        <v>382291210195</v>
      </c>
      <c r="AC427">
        <v>38</v>
      </c>
      <c r="AD427">
        <v>8609231</v>
      </c>
      <c r="AE427">
        <v>38229</v>
      </c>
      <c r="AF427" t="b">
        <v>0</v>
      </c>
    </row>
    <row r="428" spans="1:32" x14ac:dyDescent="0.2">
      <c r="A428">
        <v>1</v>
      </c>
      <c r="B428">
        <v>427</v>
      </c>
      <c r="C428">
        <v>2</v>
      </c>
      <c r="D428" t="s">
        <v>571</v>
      </c>
      <c r="E428" t="s">
        <v>572</v>
      </c>
      <c r="F428" t="s">
        <v>79</v>
      </c>
      <c r="G428" t="s">
        <v>79</v>
      </c>
      <c r="H428">
        <v>17</v>
      </c>
      <c r="I428">
        <v>0</v>
      </c>
      <c r="J428">
        <v>0</v>
      </c>
      <c r="K428" t="s">
        <v>316</v>
      </c>
      <c r="L428" t="s">
        <v>79</v>
      </c>
      <c r="M428" t="s">
        <v>79</v>
      </c>
      <c r="N428" t="s">
        <v>317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1</v>
      </c>
      <c r="Y428">
        <v>5</v>
      </c>
      <c r="Z428" s="1">
        <v>41572</v>
      </c>
      <c r="AA428">
        <v>38</v>
      </c>
      <c r="AB428">
        <v>382291310255</v>
      </c>
      <c r="AC428">
        <v>38</v>
      </c>
      <c r="AD428">
        <v>9168911</v>
      </c>
      <c r="AE428">
        <v>38229</v>
      </c>
      <c r="AF428" t="b">
        <v>0</v>
      </c>
    </row>
    <row r="429" spans="1:32" x14ac:dyDescent="0.2">
      <c r="A429">
        <v>1</v>
      </c>
      <c r="B429">
        <v>428</v>
      </c>
      <c r="C429">
        <v>2</v>
      </c>
      <c r="D429" t="s">
        <v>427</v>
      </c>
      <c r="E429" t="s">
        <v>428</v>
      </c>
      <c r="F429" t="s">
        <v>79</v>
      </c>
      <c r="G429" t="s">
        <v>79</v>
      </c>
      <c r="H429">
        <v>17</v>
      </c>
      <c r="I429">
        <v>0</v>
      </c>
      <c r="J429">
        <v>0</v>
      </c>
      <c r="K429" t="s">
        <v>316</v>
      </c>
      <c r="L429" t="s">
        <v>79</v>
      </c>
      <c r="M429" t="s">
        <v>79</v>
      </c>
      <c r="N429" t="s">
        <v>317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1</v>
      </c>
      <c r="Y429">
        <v>5</v>
      </c>
      <c r="Z429" s="1">
        <v>41587</v>
      </c>
      <c r="AA429">
        <v>38</v>
      </c>
      <c r="AB429">
        <v>382291311095</v>
      </c>
      <c r="AC429">
        <v>38</v>
      </c>
      <c r="AD429">
        <v>8871964</v>
      </c>
      <c r="AE429">
        <v>38229</v>
      </c>
      <c r="AF429" t="b">
        <v>0</v>
      </c>
    </row>
    <row r="430" spans="1:32" x14ac:dyDescent="0.2">
      <c r="A430">
        <v>1</v>
      </c>
      <c r="B430">
        <v>429</v>
      </c>
      <c r="C430">
        <v>2</v>
      </c>
      <c r="D430" t="s">
        <v>1735</v>
      </c>
      <c r="E430" t="s">
        <v>1736</v>
      </c>
      <c r="F430" t="s">
        <v>79</v>
      </c>
      <c r="G430" t="s">
        <v>79</v>
      </c>
      <c r="H430">
        <v>17</v>
      </c>
      <c r="I430">
        <v>0</v>
      </c>
      <c r="J430">
        <v>0</v>
      </c>
      <c r="K430" t="s">
        <v>316</v>
      </c>
      <c r="L430" t="s">
        <v>79</v>
      </c>
      <c r="M430" t="s">
        <v>79</v>
      </c>
      <c r="N430" t="s">
        <v>317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1</v>
      </c>
      <c r="Y430">
        <v>4</v>
      </c>
      <c r="Z430" s="1">
        <v>41801</v>
      </c>
      <c r="AA430">
        <v>38</v>
      </c>
      <c r="AB430">
        <v>382291406115</v>
      </c>
      <c r="AC430">
        <v>38</v>
      </c>
      <c r="AD430">
        <v>9434482</v>
      </c>
      <c r="AE430">
        <v>38229</v>
      </c>
      <c r="AF430" t="b">
        <v>0</v>
      </c>
    </row>
    <row r="431" spans="1:32" x14ac:dyDescent="0.2">
      <c r="A431">
        <v>1</v>
      </c>
      <c r="B431">
        <v>430</v>
      </c>
      <c r="C431">
        <v>2</v>
      </c>
      <c r="D431" t="s">
        <v>1737</v>
      </c>
      <c r="E431" t="s">
        <v>1738</v>
      </c>
      <c r="F431" t="s">
        <v>79</v>
      </c>
      <c r="G431" t="s">
        <v>79</v>
      </c>
      <c r="H431">
        <v>17</v>
      </c>
      <c r="I431">
        <v>0</v>
      </c>
      <c r="J431">
        <v>0</v>
      </c>
      <c r="K431" t="s">
        <v>316</v>
      </c>
      <c r="L431" t="s">
        <v>79</v>
      </c>
      <c r="M431" t="s">
        <v>79</v>
      </c>
      <c r="N431" t="s">
        <v>317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1</v>
      </c>
      <c r="Y431">
        <v>3</v>
      </c>
      <c r="Z431" s="1">
        <v>42116</v>
      </c>
      <c r="AA431">
        <v>38</v>
      </c>
      <c r="AB431">
        <v>382291504225</v>
      </c>
      <c r="AC431">
        <v>38</v>
      </c>
      <c r="AD431">
        <v>9478010</v>
      </c>
      <c r="AE431">
        <v>38229</v>
      </c>
      <c r="AF431" t="b">
        <v>0</v>
      </c>
    </row>
    <row r="432" spans="1:32" x14ac:dyDescent="0.2">
      <c r="A432">
        <v>1</v>
      </c>
      <c r="B432">
        <v>431</v>
      </c>
      <c r="C432">
        <v>2</v>
      </c>
      <c r="D432" t="s">
        <v>1739</v>
      </c>
      <c r="E432" t="s">
        <v>1740</v>
      </c>
      <c r="F432" t="s">
        <v>79</v>
      </c>
      <c r="G432" t="s">
        <v>79</v>
      </c>
      <c r="H432">
        <v>17</v>
      </c>
      <c r="I432">
        <v>0</v>
      </c>
      <c r="J432">
        <v>0</v>
      </c>
      <c r="K432" t="s">
        <v>316</v>
      </c>
      <c r="L432" t="s">
        <v>79</v>
      </c>
      <c r="M432" t="s">
        <v>79</v>
      </c>
      <c r="N432" t="s">
        <v>317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1</v>
      </c>
      <c r="Y432">
        <v>3</v>
      </c>
      <c r="Z432" s="1">
        <v>42180</v>
      </c>
      <c r="AA432">
        <v>38</v>
      </c>
      <c r="AB432">
        <v>382291506255</v>
      </c>
      <c r="AC432">
        <v>38</v>
      </c>
      <c r="AD432">
        <v>9494465</v>
      </c>
      <c r="AE432">
        <v>38229</v>
      </c>
      <c r="AF432" t="b">
        <v>0</v>
      </c>
    </row>
    <row r="433" spans="1:32" x14ac:dyDescent="0.2">
      <c r="A433">
        <v>1</v>
      </c>
      <c r="B433">
        <v>432</v>
      </c>
      <c r="C433">
        <v>2</v>
      </c>
      <c r="D433" t="s">
        <v>1741</v>
      </c>
      <c r="E433" t="s">
        <v>1742</v>
      </c>
      <c r="F433" t="s">
        <v>79</v>
      </c>
      <c r="G433" t="s">
        <v>79</v>
      </c>
      <c r="H433">
        <v>17</v>
      </c>
      <c r="I433">
        <v>0</v>
      </c>
      <c r="J433">
        <v>0</v>
      </c>
      <c r="K433" t="s">
        <v>316</v>
      </c>
      <c r="L433" t="s">
        <v>79</v>
      </c>
      <c r="M433" t="s">
        <v>79</v>
      </c>
      <c r="N433" t="s">
        <v>317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1</v>
      </c>
      <c r="Y433">
        <v>3</v>
      </c>
      <c r="Z433" s="1">
        <v>42242</v>
      </c>
      <c r="AA433">
        <v>38</v>
      </c>
      <c r="AB433">
        <v>382291508265</v>
      </c>
      <c r="AC433">
        <v>38</v>
      </c>
      <c r="AD433">
        <v>9450291</v>
      </c>
      <c r="AE433">
        <v>38229</v>
      </c>
      <c r="AF433" t="b">
        <v>0</v>
      </c>
    </row>
    <row r="434" spans="1:32" x14ac:dyDescent="0.2">
      <c r="A434">
        <v>1</v>
      </c>
      <c r="B434">
        <v>433</v>
      </c>
      <c r="C434">
        <v>2</v>
      </c>
      <c r="D434" t="s">
        <v>1743</v>
      </c>
      <c r="E434" t="s">
        <v>1744</v>
      </c>
      <c r="F434" t="s">
        <v>79</v>
      </c>
      <c r="G434" t="s">
        <v>79</v>
      </c>
      <c r="H434">
        <v>17</v>
      </c>
      <c r="I434">
        <v>0</v>
      </c>
      <c r="J434">
        <v>0</v>
      </c>
      <c r="K434" t="s">
        <v>316</v>
      </c>
      <c r="L434" t="s">
        <v>79</v>
      </c>
      <c r="M434" t="s">
        <v>79</v>
      </c>
      <c r="N434" t="s">
        <v>317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1</v>
      </c>
      <c r="Y434">
        <v>3</v>
      </c>
      <c r="Z434" s="1">
        <v>42307</v>
      </c>
      <c r="AA434">
        <v>38</v>
      </c>
      <c r="AB434">
        <v>382291510305</v>
      </c>
      <c r="AC434">
        <v>38</v>
      </c>
      <c r="AD434">
        <v>9478013</v>
      </c>
      <c r="AE434">
        <v>38229</v>
      </c>
      <c r="AF434" t="b">
        <v>0</v>
      </c>
    </row>
    <row r="435" spans="1:32" x14ac:dyDescent="0.2">
      <c r="A435">
        <v>1</v>
      </c>
      <c r="B435">
        <v>434</v>
      </c>
      <c r="C435">
        <v>2</v>
      </c>
      <c r="D435" t="s">
        <v>1745</v>
      </c>
      <c r="E435" t="s">
        <v>1746</v>
      </c>
      <c r="F435" t="s">
        <v>79</v>
      </c>
      <c r="G435" t="s">
        <v>79</v>
      </c>
      <c r="H435">
        <v>17</v>
      </c>
      <c r="I435">
        <v>0</v>
      </c>
      <c r="J435">
        <v>0</v>
      </c>
      <c r="K435" t="s">
        <v>316</v>
      </c>
      <c r="L435" t="s">
        <v>79</v>
      </c>
      <c r="M435" t="s">
        <v>79</v>
      </c>
      <c r="N435" t="s">
        <v>317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1</v>
      </c>
      <c r="Y435">
        <v>2</v>
      </c>
      <c r="Z435" s="1">
        <v>42798</v>
      </c>
      <c r="AA435">
        <v>38</v>
      </c>
      <c r="AB435">
        <v>382291703045</v>
      </c>
      <c r="AC435">
        <v>38</v>
      </c>
      <c r="AD435">
        <v>9511231</v>
      </c>
      <c r="AE435">
        <v>38229</v>
      </c>
      <c r="AF435" t="b">
        <v>0</v>
      </c>
    </row>
    <row r="436" spans="1:32" x14ac:dyDescent="0.2">
      <c r="A436">
        <v>1</v>
      </c>
      <c r="B436">
        <v>435</v>
      </c>
      <c r="C436">
        <v>2</v>
      </c>
      <c r="D436" t="s">
        <v>1747</v>
      </c>
      <c r="E436" t="s">
        <v>1748</v>
      </c>
      <c r="F436" t="s">
        <v>79</v>
      </c>
      <c r="G436" t="s">
        <v>79</v>
      </c>
      <c r="H436">
        <v>17</v>
      </c>
      <c r="I436">
        <v>0</v>
      </c>
      <c r="J436">
        <v>0</v>
      </c>
      <c r="K436" t="s">
        <v>316</v>
      </c>
      <c r="L436" t="s">
        <v>79</v>
      </c>
      <c r="M436" t="s">
        <v>79</v>
      </c>
      <c r="N436" t="s">
        <v>317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2</v>
      </c>
      <c r="Z436" s="1">
        <v>42798</v>
      </c>
      <c r="AA436">
        <v>38</v>
      </c>
      <c r="AB436">
        <v>382291703045</v>
      </c>
      <c r="AC436">
        <v>38</v>
      </c>
      <c r="AD436">
        <v>9511233</v>
      </c>
      <c r="AE436">
        <v>38229</v>
      </c>
      <c r="AF436" t="b">
        <v>0</v>
      </c>
    </row>
    <row r="437" spans="1:32" x14ac:dyDescent="0.2">
      <c r="A437">
        <v>1</v>
      </c>
      <c r="B437">
        <v>436</v>
      </c>
      <c r="C437">
        <v>2</v>
      </c>
      <c r="D437" t="s">
        <v>1749</v>
      </c>
      <c r="E437" t="s">
        <v>1750</v>
      </c>
      <c r="F437" t="s">
        <v>79</v>
      </c>
      <c r="G437" t="s">
        <v>79</v>
      </c>
      <c r="H437">
        <v>17</v>
      </c>
      <c r="I437">
        <v>0</v>
      </c>
      <c r="J437">
        <v>0</v>
      </c>
      <c r="K437" t="s">
        <v>316</v>
      </c>
      <c r="L437" t="s">
        <v>79</v>
      </c>
      <c r="M437" t="s">
        <v>79</v>
      </c>
      <c r="N437" t="s">
        <v>317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1</v>
      </c>
      <c r="Z437" s="1">
        <v>42863</v>
      </c>
      <c r="AA437">
        <v>38</v>
      </c>
      <c r="AB437">
        <v>382291705085</v>
      </c>
      <c r="AC437">
        <v>38</v>
      </c>
      <c r="AD437">
        <v>9496302</v>
      </c>
      <c r="AE437">
        <v>38229</v>
      </c>
      <c r="AF437" t="b">
        <v>0</v>
      </c>
    </row>
    <row r="438" spans="1:32" x14ac:dyDescent="0.2">
      <c r="A438">
        <v>1</v>
      </c>
      <c r="B438">
        <v>437</v>
      </c>
      <c r="C438">
        <v>2</v>
      </c>
      <c r="D438" t="s">
        <v>1751</v>
      </c>
      <c r="E438" t="s">
        <v>1752</v>
      </c>
      <c r="F438" t="s">
        <v>79</v>
      </c>
      <c r="G438" t="s">
        <v>79</v>
      </c>
      <c r="H438">
        <v>17</v>
      </c>
      <c r="I438">
        <v>0</v>
      </c>
      <c r="J438">
        <v>0</v>
      </c>
      <c r="K438" t="s">
        <v>316</v>
      </c>
      <c r="L438" t="s">
        <v>79</v>
      </c>
      <c r="M438" t="s">
        <v>79</v>
      </c>
      <c r="N438" t="s">
        <v>317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1</v>
      </c>
      <c r="Z438" s="1">
        <v>42985</v>
      </c>
      <c r="AA438">
        <v>38</v>
      </c>
      <c r="AB438">
        <v>382291709075</v>
      </c>
      <c r="AC438">
        <v>38</v>
      </c>
      <c r="AD438">
        <v>9511239</v>
      </c>
      <c r="AE438">
        <v>38229</v>
      </c>
      <c r="AF438" t="b">
        <v>0</v>
      </c>
    </row>
    <row r="439" spans="1:32" x14ac:dyDescent="0.2">
      <c r="A439">
        <v>1</v>
      </c>
      <c r="B439">
        <v>438</v>
      </c>
      <c r="C439">
        <v>1</v>
      </c>
      <c r="D439" t="s">
        <v>416</v>
      </c>
      <c r="E439" t="s">
        <v>417</v>
      </c>
      <c r="F439" t="s">
        <v>79</v>
      </c>
      <c r="G439" t="s">
        <v>79</v>
      </c>
      <c r="H439">
        <v>16</v>
      </c>
      <c r="I439">
        <v>0</v>
      </c>
      <c r="J439">
        <v>0</v>
      </c>
      <c r="K439" t="s">
        <v>318</v>
      </c>
      <c r="L439" t="s">
        <v>79</v>
      </c>
      <c r="M439" t="s">
        <v>79</v>
      </c>
      <c r="N439" t="s">
        <v>319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2</v>
      </c>
      <c r="Y439">
        <v>2</v>
      </c>
      <c r="Z439" s="1">
        <v>40501</v>
      </c>
      <c r="AA439">
        <v>38</v>
      </c>
      <c r="AB439">
        <v>382301011190</v>
      </c>
      <c r="AC439">
        <v>38</v>
      </c>
      <c r="AD439">
        <v>8600943</v>
      </c>
      <c r="AE439">
        <v>38230</v>
      </c>
      <c r="AF439" t="b">
        <v>0</v>
      </c>
    </row>
    <row r="440" spans="1:32" x14ac:dyDescent="0.2">
      <c r="A440">
        <v>1</v>
      </c>
      <c r="B440">
        <v>439</v>
      </c>
      <c r="C440">
        <v>1</v>
      </c>
      <c r="D440" t="s">
        <v>559</v>
      </c>
      <c r="E440" t="s">
        <v>560</v>
      </c>
      <c r="F440" t="s">
        <v>79</v>
      </c>
      <c r="G440" t="s">
        <v>79</v>
      </c>
      <c r="H440">
        <v>16</v>
      </c>
      <c r="I440">
        <v>0</v>
      </c>
      <c r="J440">
        <v>0</v>
      </c>
      <c r="K440" t="s">
        <v>318</v>
      </c>
      <c r="L440" t="s">
        <v>79</v>
      </c>
      <c r="M440" t="s">
        <v>79</v>
      </c>
      <c r="N440" t="s">
        <v>319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2</v>
      </c>
      <c r="Y440">
        <v>2</v>
      </c>
      <c r="Z440" s="1">
        <v>40623</v>
      </c>
      <c r="AA440">
        <v>38</v>
      </c>
      <c r="AB440">
        <v>382301103210</v>
      </c>
      <c r="AC440">
        <v>38</v>
      </c>
      <c r="AD440">
        <v>8601023</v>
      </c>
      <c r="AE440">
        <v>38230</v>
      </c>
      <c r="AF440" t="b">
        <v>0</v>
      </c>
    </row>
    <row r="441" spans="1:32" x14ac:dyDescent="0.2">
      <c r="A441">
        <v>1</v>
      </c>
      <c r="B441">
        <v>440</v>
      </c>
      <c r="C441">
        <v>1</v>
      </c>
      <c r="D441" t="s">
        <v>561</v>
      </c>
      <c r="E441" t="s">
        <v>562</v>
      </c>
      <c r="F441" t="s">
        <v>79</v>
      </c>
      <c r="G441" t="s">
        <v>79</v>
      </c>
      <c r="H441">
        <v>16</v>
      </c>
      <c r="I441">
        <v>0</v>
      </c>
      <c r="J441">
        <v>0</v>
      </c>
      <c r="K441" t="s">
        <v>318</v>
      </c>
      <c r="L441" t="s">
        <v>79</v>
      </c>
      <c r="M441" t="s">
        <v>79</v>
      </c>
      <c r="N441" t="s">
        <v>319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2</v>
      </c>
      <c r="Y441">
        <v>1</v>
      </c>
      <c r="Z441" s="1">
        <v>40642</v>
      </c>
      <c r="AA441">
        <v>38</v>
      </c>
      <c r="AB441">
        <v>382301104090</v>
      </c>
      <c r="AC441">
        <v>38</v>
      </c>
      <c r="AD441">
        <v>8941523</v>
      </c>
      <c r="AE441">
        <v>38230</v>
      </c>
      <c r="AF441" t="b">
        <v>0</v>
      </c>
    </row>
    <row r="442" spans="1:32" x14ac:dyDescent="0.2">
      <c r="A442">
        <v>1</v>
      </c>
      <c r="B442">
        <v>441</v>
      </c>
      <c r="C442">
        <v>1</v>
      </c>
      <c r="D442" t="s">
        <v>563</v>
      </c>
      <c r="E442" t="s">
        <v>564</v>
      </c>
      <c r="F442" t="s">
        <v>79</v>
      </c>
      <c r="G442" t="s">
        <v>79</v>
      </c>
      <c r="H442">
        <v>16</v>
      </c>
      <c r="I442">
        <v>0</v>
      </c>
      <c r="J442">
        <v>0</v>
      </c>
      <c r="K442" t="s">
        <v>318</v>
      </c>
      <c r="L442" t="s">
        <v>79</v>
      </c>
      <c r="M442" t="s">
        <v>79</v>
      </c>
      <c r="N442" t="s">
        <v>319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2</v>
      </c>
      <c r="Y442">
        <v>1</v>
      </c>
      <c r="Z442" s="1">
        <v>40835</v>
      </c>
      <c r="AA442">
        <v>38</v>
      </c>
      <c r="AB442">
        <v>382301110190</v>
      </c>
      <c r="AC442">
        <v>38</v>
      </c>
      <c r="AD442">
        <v>8600979</v>
      </c>
      <c r="AE442">
        <v>38230</v>
      </c>
      <c r="AF442" t="b">
        <v>0</v>
      </c>
    </row>
    <row r="443" spans="1:32" x14ac:dyDescent="0.2">
      <c r="A443">
        <v>1</v>
      </c>
      <c r="B443">
        <v>442</v>
      </c>
      <c r="C443">
        <v>1</v>
      </c>
      <c r="D443" t="s">
        <v>1753</v>
      </c>
      <c r="E443" t="s">
        <v>1754</v>
      </c>
      <c r="F443" t="s">
        <v>79</v>
      </c>
      <c r="G443" t="s">
        <v>79</v>
      </c>
      <c r="H443">
        <v>16</v>
      </c>
      <c r="I443">
        <v>0</v>
      </c>
      <c r="J443">
        <v>0</v>
      </c>
      <c r="K443" t="s">
        <v>318</v>
      </c>
      <c r="L443" t="s">
        <v>79</v>
      </c>
      <c r="M443" t="s">
        <v>79</v>
      </c>
      <c r="N443" t="s">
        <v>319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6</v>
      </c>
      <c r="Z443" s="1">
        <v>41015</v>
      </c>
      <c r="AA443">
        <v>38</v>
      </c>
      <c r="AB443">
        <v>382301204160</v>
      </c>
      <c r="AC443">
        <v>38</v>
      </c>
      <c r="AD443">
        <v>9428875</v>
      </c>
      <c r="AE443">
        <v>38230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418</v>
      </c>
      <c r="E444" t="s">
        <v>419</v>
      </c>
      <c r="F444" t="s">
        <v>79</v>
      </c>
      <c r="G444" t="s">
        <v>79</v>
      </c>
      <c r="H444">
        <v>16</v>
      </c>
      <c r="I444">
        <v>0</v>
      </c>
      <c r="J444">
        <v>0</v>
      </c>
      <c r="K444" t="s">
        <v>318</v>
      </c>
      <c r="L444" t="s">
        <v>79</v>
      </c>
      <c r="M444" t="s">
        <v>79</v>
      </c>
      <c r="N444" t="s">
        <v>319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1</v>
      </c>
      <c r="Y444">
        <v>6</v>
      </c>
      <c r="Z444" s="1">
        <v>41125</v>
      </c>
      <c r="AA444">
        <v>38</v>
      </c>
      <c r="AB444">
        <v>382301208040</v>
      </c>
      <c r="AC444">
        <v>38</v>
      </c>
      <c r="AD444">
        <v>9419507</v>
      </c>
      <c r="AE444">
        <v>38230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1755</v>
      </c>
      <c r="E445" t="s">
        <v>1756</v>
      </c>
      <c r="F445" t="s">
        <v>79</v>
      </c>
      <c r="G445" t="s">
        <v>79</v>
      </c>
      <c r="H445">
        <v>16</v>
      </c>
      <c r="I445">
        <v>0</v>
      </c>
      <c r="J445">
        <v>0</v>
      </c>
      <c r="K445" t="s">
        <v>318</v>
      </c>
      <c r="L445" t="s">
        <v>79</v>
      </c>
      <c r="M445" t="s">
        <v>79</v>
      </c>
      <c r="N445" t="s">
        <v>319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1</v>
      </c>
      <c r="Y445">
        <v>6</v>
      </c>
      <c r="Z445" s="1">
        <v>41204</v>
      </c>
      <c r="AA445">
        <v>38</v>
      </c>
      <c r="AB445">
        <v>382301210220</v>
      </c>
      <c r="AC445">
        <v>38</v>
      </c>
      <c r="AD445">
        <v>8966564</v>
      </c>
      <c r="AE445">
        <v>38230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565</v>
      </c>
      <c r="E446" t="s">
        <v>566</v>
      </c>
      <c r="F446" t="s">
        <v>79</v>
      </c>
      <c r="G446" t="s">
        <v>79</v>
      </c>
      <c r="H446">
        <v>16</v>
      </c>
      <c r="I446">
        <v>0</v>
      </c>
      <c r="J446">
        <v>0</v>
      </c>
      <c r="K446" t="s">
        <v>318</v>
      </c>
      <c r="L446" t="s">
        <v>79</v>
      </c>
      <c r="M446" t="s">
        <v>79</v>
      </c>
      <c r="N446" t="s">
        <v>319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1</v>
      </c>
      <c r="Y446">
        <v>5</v>
      </c>
      <c r="Z446" s="1">
        <v>41634</v>
      </c>
      <c r="AA446">
        <v>38</v>
      </c>
      <c r="AB446">
        <v>382301312260</v>
      </c>
      <c r="AC446">
        <v>38</v>
      </c>
      <c r="AD446">
        <v>9168644</v>
      </c>
      <c r="AE446">
        <v>38230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688</v>
      </c>
      <c r="E447" t="s">
        <v>689</v>
      </c>
      <c r="F447" t="s">
        <v>79</v>
      </c>
      <c r="G447" t="s">
        <v>79</v>
      </c>
      <c r="H447">
        <v>16</v>
      </c>
      <c r="I447">
        <v>0</v>
      </c>
      <c r="J447">
        <v>0</v>
      </c>
      <c r="K447" t="s">
        <v>318</v>
      </c>
      <c r="L447" t="s">
        <v>79</v>
      </c>
      <c r="M447" t="s">
        <v>79</v>
      </c>
      <c r="N447" t="s">
        <v>319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1</v>
      </c>
      <c r="Y447">
        <v>5</v>
      </c>
      <c r="Z447" s="1">
        <v>41648</v>
      </c>
      <c r="AA447">
        <v>38</v>
      </c>
      <c r="AB447">
        <v>382301401090</v>
      </c>
      <c r="AC447">
        <v>38</v>
      </c>
      <c r="AD447">
        <v>9466247</v>
      </c>
      <c r="AE447">
        <v>38230</v>
      </c>
      <c r="AF447" t="b">
        <v>0</v>
      </c>
    </row>
    <row r="448" spans="1:32" x14ac:dyDescent="0.2">
      <c r="A448">
        <v>1</v>
      </c>
      <c r="B448">
        <v>447</v>
      </c>
      <c r="C448">
        <v>1</v>
      </c>
      <c r="D448" t="s">
        <v>1757</v>
      </c>
      <c r="E448" t="s">
        <v>1758</v>
      </c>
      <c r="F448" t="s">
        <v>79</v>
      </c>
      <c r="G448" t="s">
        <v>79</v>
      </c>
      <c r="H448">
        <v>16</v>
      </c>
      <c r="I448">
        <v>0</v>
      </c>
      <c r="J448">
        <v>0</v>
      </c>
      <c r="K448" t="s">
        <v>318</v>
      </c>
      <c r="L448" t="s">
        <v>79</v>
      </c>
      <c r="M448" t="s">
        <v>79</v>
      </c>
      <c r="N448" t="s">
        <v>319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1</v>
      </c>
      <c r="Y448">
        <v>4</v>
      </c>
      <c r="Z448" s="1">
        <v>41782</v>
      </c>
      <c r="AA448">
        <v>38</v>
      </c>
      <c r="AB448">
        <v>382301405230</v>
      </c>
      <c r="AC448">
        <v>38</v>
      </c>
      <c r="AD448">
        <v>9168757</v>
      </c>
      <c r="AE448">
        <v>38230</v>
      </c>
      <c r="AF448" t="b">
        <v>0</v>
      </c>
    </row>
    <row r="449" spans="1:32" x14ac:dyDescent="0.2">
      <c r="A449">
        <v>1</v>
      </c>
      <c r="B449">
        <v>448</v>
      </c>
      <c r="C449">
        <v>1</v>
      </c>
      <c r="D449" t="s">
        <v>1759</v>
      </c>
      <c r="E449" t="s">
        <v>1760</v>
      </c>
      <c r="F449" t="s">
        <v>79</v>
      </c>
      <c r="G449" t="s">
        <v>79</v>
      </c>
      <c r="H449">
        <v>16</v>
      </c>
      <c r="I449">
        <v>0</v>
      </c>
      <c r="J449">
        <v>0</v>
      </c>
      <c r="K449" t="s">
        <v>318</v>
      </c>
      <c r="L449" t="s">
        <v>79</v>
      </c>
      <c r="M449" t="s">
        <v>79</v>
      </c>
      <c r="N449" t="s">
        <v>319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1</v>
      </c>
      <c r="Y449">
        <v>4</v>
      </c>
      <c r="Z449" s="1">
        <v>41925</v>
      </c>
      <c r="AA449">
        <v>38</v>
      </c>
      <c r="AB449">
        <v>382301410130</v>
      </c>
      <c r="AC449">
        <v>38</v>
      </c>
      <c r="AD449">
        <v>9168721</v>
      </c>
      <c r="AE449">
        <v>38230</v>
      </c>
      <c r="AF449" t="b">
        <v>0</v>
      </c>
    </row>
    <row r="450" spans="1:32" x14ac:dyDescent="0.2">
      <c r="A450">
        <v>1</v>
      </c>
      <c r="B450">
        <v>449</v>
      </c>
      <c r="C450">
        <v>1</v>
      </c>
      <c r="D450" t="s">
        <v>1761</v>
      </c>
      <c r="E450" t="s">
        <v>1762</v>
      </c>
      <c r="F450" t="s">
        <v>79</v>
      </c>
      <c r="G450" t="s">
        <v>79</v>
      </c>
      <c r="H450">
        <v>16</v>
      </c>
      <c r="I450">
        <v>0</v>
      </c>
      <c r="J450">
        <v>0</v>
      </c>
      <c r="K450" t="s">
        <v>318</v>
      </c>
      <c r="L450" t="s">
        <v>79</v>
      </c>
      <c r="M450" t="s">
        <v>79</v>
      </c>
      <c r="N450" t="s">
        <v>319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1</v>
      </c>
      <c r="Y450">
        <v>4</v>
      </c>
      <c r="Z450" s="1">
        <v>41927</v>
      </c>
      <c r="AA450">
        <v>38</v>
      </c>
      <c r="AB450">
        <v>382301410150</v>
      </c>
      <c r="AC450">
        <v>38</v>
      </c>
      <c r="AD450">
        <v>9468916</v>
      </c>
      <c r="AE450">
        <v>38230</v>
      </c>
      <c r="AF450" t="b">
        <v>0</v>
      </c>
    </row>
    <row r="451" spans="1:32" x14ac:dyDescent="0.2">
      <c r="A451">
        <v>1</v>
      </c>
      <c r="B451">
        <v>450</v>
      </c>
      <c r="C451">
        <v>1</v>
      </c>
      <c r="D451" t="s">
        <v>1763</v>
      </c>
      <c r="E451" t="s">
        <v>1764</v>
      </c>
      <c r="F451" t="s">
        <v>79</v>
      </c>
      <c r="G451" t="s">
        <v>79</v>
      </c>
      <c r="H451">
        <v>16</v>
      </c>
      <c r="I451">
        <v>0</v>
      </c>
      <c r="J451">
        <v>0</v>
      </c>
      <c r="K451" t="s">
        <v>318</v>
      </c>
      <c r="L451" t="s">
        <v>79</v>
      </c>
      <c r="M451" t="s">
        <v>79</v>
      </c>
      <c r="N451" t="s">
        <v>319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1</v>
      </c>
      <c r="Y451">
        <v>3</v>
      </c>
      <c r="Z451" s="1">
        <v>42142</v>
      </c>
      <c r="AA451">
        <v>38</v>
      </c>
      <c r="AB451">
        <v>382301505180</v>
      </c>
      <c r="AC451">
        <v>38</v>
      </c>
      <c r="AD451">
        <v>9494500</v>
      </c>
      <c r="AE451">
        <v>38230</v>
      </c>
      <c r="AF451" t="b">
        <v>0</v>
      </c>
    </row>
    <row r="452" spans="1:32" x14ac:dyDescent="0.2">
      <c r="A452">
        <v>1</v>
      </c>
      <c r="B452">
        <v>451</v>
      </c>
      <c r="C452">
        <v>1</v>
      </c>
      <c r="D452" t="s">
        <v>1765</v>
      </c>
      <c r="E452" t="s">
        <v>1766</v>
      </c>
      <c r="F452" t="s">
        <v>79</v>
      </c>
      <c r="G452" t="s">
        <v>79</v>
      </c>
      <c r="H452">
        <v>16</v>
      </c>
      <c r="I452">
        <v>0</v>
      </c>
      <c r="J452">
        <v>0</v>
      </c>
      <c r="K452" t="s">
        <v>318</v>
      </c>
      <c r="L452" t="s">
        <v>79</v>
      </c>
      <c r="M452" t="s">
        <v>79</v>
      </c>
      <c r="N452" t="s">
        <v>319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3</v>
      </c>
      <c r="Z452" s="1">
        <v>42182</v>
      </c>
      <c r="AA452">
        <v>38</v>
      </c>
      <c r="AB452">
        <v>382301506270</v>
      </c>
      <c r="AC452">
        <v>38</v>
      </c>
      <c r="AD452">
        <v>9468917</v>
      </c>
      <c r="AE452">
        <v>38230</v>
      </c>
      <c r="AF452" t="b">
        <v>0</v>
      </c>
    </row>
    <row r="453" spans="1:32" x14ac:dyDescent="0.2">
      <c r="A453">
        <v>1</v>
      </c>
      <c r="B453">
        <v>452</v>
      </c>
      <c r="C453">
        <v>1</v>
      </c>
      <c r="D453" t="s">
        <v>1767</v>
      </c>
      <c r="E453" t="s">
        <v>1768</v>
      </c>
      <c r="F453" t="s">
        <v>79</v>
      </c>
      <c r="G453" t="s">
        <v>79</v>
      </c>
      <c r="H453">
        <v>16</v>
      </c>
      <c r="I453">
        <v>0</v>
      </c>
      <c r="J453">
        <v>0</v>
      </c>
      <c r="K453" t="s">
        <v>318</v>
      </c>
      <c r="L453" t="s">
        <v>79</v>
      </c>
      <c r="M453" t="s">
        <v>79</v>
      </c>
      <c r="N453" t="s">
        <v>319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2</v>
      </c>
      <c r="Z453" s="1">
        <v>42485</v>
      </c>
      <c r="AA453">
        <v>38</v>
      </c>
      <c r="AB453">
        <v>382301604250</v>
      </c>
      <c r="AC453">
        <v>38</v>
      </c>
      <c r="AD453">
        <v>9507799</v>
      </c>
      <c r="AE453">
        <v>38230</v>
      </c>
      <c r="AF453" t="b">
        <v>0</v>
      </c>
    </row>
    <row r="454" spans="1:32" x14ac:dyDescent="0.2">
      <c r="A454">
        <v>1</v>
      </c>
      <c r="B454">
        <v>453</v>
      </c>
      <c r="C454">
        <v>1</v>
      </c>
      <c r="D454" t="s">
        <v>1769</v>
      </c>
      <c r="E454" t="s">
        <v>1770</v>
      </c>
      <c r="F454" t="s">
        <v>79</v>
      </c>
      <c r="G454" t="s">
        <v>79</v>
      </c>
      <c r="H454">
        <v>16</v>
      </c>
      <c r="I454">
        <v>0</v>
      </c>
      <c r="J454">
        <v>0</v>
      </c>
      <c r="K454" t="s">
        <v>318</v>
      </c>
      <c r="L454" t="s">
        <v>79</v>
      </c>
      <c r="M454" t="s">
        <v>79</v>
      </c>
      <c r="N454" t="s">
        <v>319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2</v>
      </c>
      <c r="Z454" s="1">
        <v>42542</v>
      </c>
      <c r="AA454">
        <v>38</v>
      </c>
      <c r="AB454">
        <v>382301606210</v>
      </c>
      <c r="AC454">
        <v>38</v>
      </c>
      <c r="AD454">
        <v>9507801</v>
      </c>
      <c r="AE454">
        <v>38230</v>
      </c>
      <c r="AF454" t="b">
        <v>0</v>
      </c>
    </row>
    <row r="455" spans="1:32" x14ac:dyDescent="0.2">
      <c r="A455">
        <v>1</v>
      </c>
      <c r="B455">
        <v>454</v>
      </c>
      <c r="C455">
        <v>1</v>
      </c>
      <c r="D455" t="s">
        <v>1771</v>
      </c>
      <c r="E455" t="s">
        <v>1772</v>
      </c>
      <c r="F455" t="s">
        <v>79</v>
      </c>
      <c r="G455" t="s">
        <v>79</v>
      </c>
      <c r="H455">
        <v>16</v>
      </c>
      <c r="I455">
        <v>0</v>
      </c>
      <c r="J455">
        <v>0</v>
      </c>
      <c r="K455" t="s">
        <v>318</v>
      </c>
      <c r="L455" t="s">
        <v>79</v>
      </c>
      <c r="M455" t="s">
        <v>79</v>
      </c>
      <c r="N455" t="s">
        <v>319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2</v>
      </c>
      <c r="Z455" s="1">
        <v>42630</v>
      </c>
      <c r="AA455">
        <v>38</v>
      </c>
      <c r="AB455">
        <v>382301609170</v>
      </c>
      <c r="AC455">
        <v>38</v>
      </c>
      <c r="AD455">
        <v>9477512</v>
      </c>
      <c r="AE455">
        <v>38230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1773</v>
      </c>
      <c r="E456" t="s">
        <v>1774</v>
      </c>
      <c r="F456" t="s">
        <v>79</v>
      </c>
      <c r="G456" t="s">
        <v>79</v>
      </c>
      <c r="H456">
        <v>16</v>
      </c>
      <c r="I456">
        <v>0</v>
      </c>
      <c r="J456">
        <v>0</v>
      </c>
      <c r="K456" t="s">
        <v>318</v>
      </c>
      <c r="L456" t="s">
        <v>79</v>
      </c>
      <c r="M456" t="s">
        <v>79</v>
      </c>
      <c r="N456" t="s">
        <v>319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1</v>
      </c>
      <c r="Z456" s="1">
        <v>42872</v>
      </c>
      <c r="AA456">
        <v>38</v>
      </c>
      <c r="AB456">
        <v>382301705170</v>
      </c>
      <c r="AC456">
        <v>38</v>
      </c>
      <c r="AD456">
        <v>9507793</v>
      </c>
      <c r="AE456">
        <v>38230</v>
      </c>
      <c r="AF456" t="b">
        <v>0</v>
      </c>
    </row>
    <row r="457" spans="1:32" x14ac:dyDescent="0.2">
      <c r="A457">
        <v>1</v>
      </c>
      <c r="B457">
        <v>456</v>
      </c>
      <c r="C457">
        <v>1</v>
      </c>
      <c r="D457" t="s">
        <v>1775</v>
      </c>
      <c r="E457" t="s">
        <v>1776</v>
      </c>
      <c r="F457" t="s">
        <v>79</v>
      </c>
      <c r="G457" t="s">
        <v>79</v>
      </c>
      <c r="H457">
        <v>16</v>
      </c>
      <c r="I457">
        <v>0</v>
      </c>
      <c r="J457">
        <v>0</v>
      </c>
      <c r="K457" t="s">
        <v>318</v>
      </c>
      <c r="L457" t="s">
        <v>79</v>
      </c>
      <c r="M457" t="s">
        <v>79</v>
      </c>
      <c r="N457" t="s">
        <v>319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1</v>
      </c>
      <c r="Y457">
        <v>1</v>
      </c>
      <c r="Z457" s="1">
        <v>42895</v>
      </c>
      <c r="AA457">
        <v>38</v>
      </c>
      <c r="AB457">
        <v>382301706090</v>
      </c>
      <c r="AC457">
        <v>38</v>
      </c>
      <c r="AD457">
        <v>9507797</v>
      </c>
      <c r="AE457">
        <v>38230</v>
      </c>
      <c r="AF457" t="b">
        <v>0</v>
      </c>
    </row>
    <row r="458" spans="1:32" x14ac:dyDescent="0.2">
      <c r="A458">
        <v>1</v>
      </c>
      <c r="B458">
        <v>457</v>
      </c>
      <c r="C458">
        <v>1</v>
      </c>
      <c r="D458" t="s">
        <v>1777</v>
      </c>
      <c r="E458" t="s">
        <v>1778</v>
      </c>
      <c r="F458" t="s">
        <v>79</v>
      </c>
      <c r="G458" t="s">
        <v>79</v>
      </c>
      <c r="H458">
        <v>16</v>
      </c>
      <c r="I458">
        <v>0</v>
      </c>
      <c r="J458">
        <v>0</v>
      </c>
      <c r="K458" t="s">
        <v>318</v>
      </c>
      <c r="L458" t="s">
        <v>79</v>
      </c>
      <c r="M458" t="s">
        <v>79</v>
      </c>
      <c r="N458" t="s">
        <v>319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0</v>
      </c>
      <c r="Y458">
        <v>0</v>
      </c>
      <c r="Z458" s="1">
        <v>43289</v>
      </c>
      <c r="AA458">
        <v>38</v>
      </c>
      <c r="AB458">
        <v>382301807080</v>
      </c>
      <c r="AC458">
        <v>38</v>
      </c>
      <c r="AD458">
        <v>9507811</v>
      </c>
      <c r="AE458">
        <v>38230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420</v>
      </c>
      <c r="E459" t="s">
        <v>1779</v>
      </c>
      <c r="F459" t="s">
        <v>79</v>
      </c>
      <c r="G459" t="s">
        <v>79</v>
      </c>
      <c r="H459">
        <v>16</v>
      </c>
      <c r="I459">
        <v>0</v>
      </c>
      <c r="J459">
        <v>0</v>
      </c>
      <c r="K459" t="s">
        <v>318</v>
      </c>
      <c r="L459" t="s">
        <v>79</v>
      </c>
      <c r="M459" t="s">
        <v>79</v>
      </c>
      <c r="N459" t="s">
        <v>319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3</v>
      </c>
      <c r="Y459">
        <v>1</v>
      </c>
      <c r="Z459" s="1">
        <v>39846</v>
      </c>
      <c r="AA459">
        <v>38</v>
      </c>
      <c r="AB459">
        <v>382300902025</v>
      </c>
      <c r="AC459">
        <v>38</v>
      </c>
      <c r="AD459">
        <v>8727464</v>
      </c>
      <c r="AE459">
        <v>38230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421</v>
      </c>
      <c r="E460" t="s">
        <v>422</v>
      </c>
      <c r="F460" t="s">
        <v>79</v>
      </c>
      <c r="G460" t="s">
        <v>79</v>
      </c>
      <c r="H460">
        <v>16</v>
      </c>
      <c r="I460">
        <v>0</v>
      </c>
      <c r="J460">
        <v>0</v>
      </c>
      <c r="K460" t="s">
        <v>318</v>
      </c>
      <c r="L460" t="s">
        <v>79</v>
      </c>
      <c r="M460" t="s">
        <v>79</v>
      </c>
      <c r="N460" t="s">
        <v>319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2</v>
      </c>
      <c r="Y460">
        <v>3</v>
      </c>
      <c r="Z460" s="1">
        <v>40023</v>
      </c>
      <c r="AA460">
        <v>38</v>
      </c>
      <c r="AB460">
        <v>382300907295</v>
      </c>
      <c r="AC460">
        <v>38</v>
      </c>
      <c r="AD460">
        <v>8501082</v>
      </c>
      <c r="AE460">
        <v>38230</v>
      </c>
      <c r="AF460" t="b">
        <v>0</v>
      </c>
    </row>
    <row r="461" spans="1:32" x14ac:dyDescent="0.2">
      <c r="A461">
        <v>1</v>
      </c>
      <c r="B461">
        <v>460</v>
      </c>
      <c r="C461">
        <v>2</v>
      </c>
      <c r="D461" t="s">
        <v>423</v>
      </c>
      <c r="E461" t="s">
        <v>424</v>
      </c>
      <c r="F461" t="s">
        <v>79</v>
      </c>
      <c r="G461" t="s">
        <v>79</v>
      </c>
      <c r="H461">
        <v>16</v>
      </c>
      <c r="I461">
        <v>0</v>
      </c>
      <c r="J461">
        <v>0</v>
      </c>
      <c r="K461" t="s">
        <v>318</v>
      </c>
      <c r="L461" t="s">
        <v>79</v>
      </c>
      <c r="M461" t="s">
        <v>79</v>
      </c>
      <c r="N461" t="s">
        <v>319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2</v>
      </c>
      <c r="Y461">
        <v>2</v>
      </c>
      <c r="Z461" s="1">
        <v>40617</v>
      </c>
      <c r="AA461">
        <v>38</v>
      </c>
      <c r="AB461">
        <v>382301103155</v>
      </c>
      <c r="AC461">
        <v>38</v>
      </c>
      <c r="AD461">
        <v>8871940</v>
      </c>
      <c r="AE461">
        <v>38230</v>
      </c>
      <c r="AF461" t="b">
        <v>0</v>
      </c>
    </row>
    <row r="462" spans="1:32" x14ac:dyDescent="0.2">
      <c r="A462">
        <v>1</v>
      </c>
      <c r="B462">
        <v>461</v>
      </c>
      <c r="C462">
        <v>2</v>
      </c>
      <c r="D462" t="s">
        <v>425</v>
      </c>
      <c r="E462" t="s">
        <v>426</v>
      </c>
      <c r="F462" t="s">
        <v>79</v>
      </c>
      <c r="G462" t="s">
        <v>79</v>
      </c>
      <c r="H462">
        <v>16</v>
      </c>
      <c r="I462">
        <v>0</v>
      </c>
      <c r="J462">
        <v>0</v>
      </c>
      <c r="K462" t="s">
        <v>318</v>
      </c>
      <c r="L462" t="s">
        <v>79</v>
      </c>
      <c r="M462" t="s">
        <v>79</v>
      </c>
      <c r="N462" t="s">
        <v>319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6</v>
      </c>
      <c r="Z462" s="1">
        <v>41082</v>
      </c>
      <c r="AA462">
        <v>38</v>
      </c>
      <c r="AB462">
        <v>382301206225</v>
      </c>
      <c r="AC462">
        <v>38</v>
      </c>
      <c r="AD462">
        <v>8601136</v>
      </c>
      <c r="AE462">
        <v>38230</v>
      </c>
      <c r="AF462" t="b">
        <v>0</v>
      </c>
    </row>
    <row r="463" spans="1:32" x14ac:dyDescent="0.2">
      <c r="A463">
        <v>1</v>
      </c>
      <c r="B463">
        <v>462</v>
      </c>
      <c r="C463">
        <v>2</v>
      </c>
      <c r="D463" t="s">
        <v>1780</v>
      </c>
      <c r="E463" t="s">
        <v>1781</v>
      </c>
      <c r="F463" t="s">
        <v>79</v>
      </c>
      <c r="G463" t="s">
        <v>79</v>
      </c>
      <c r="H463">
        <v>16</v>
      </c>
      <c r="I463">
        <v>0</v>
      </c>
      <c r="J463">
        <v>0</v>
      </c>
      <c r="K463" t="s">
        <v>318</v>
      </c>
      <c r="L463" t="s">
        <v>79</v>
      </c>
      <c r="M463" t="s">
        <v>79</v>
      </c>
      <c r="N463" t="s">
        <v>319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6</v>
      </c>
      <c r="Z463" s="1">
        <v>41174</v>
      </c>
      <c r="AA463">
        <v>38</v>
      </c>
      <c r="AB463">
        <v>382301209225</v>
      </c>
      <c r="AC463">
        <v>38</v>
      </c>
      <c r="AD463">
        <v>8871976</v>
      </c>
      <c r="AE463">
        <v>38230</v>
      </c>
      <c r="AF463" t="b">
        <v>0</v>
      </c>
    </row>
    <row r="464" spans="1:32" x14ac:dyDescent="0.2">
      <c r="A464">
        <v>1</v>
      </c>
      <c r="B464">
        <v>463</v>
      </c>
      <c r="C464">
        <v>2</v>
      </c>
      <c r="D464" t="s">
        <v>1782</v>
      </c>
      <c r="E464" t="s">
        <v>1783</v>
      </c>
      <c r="F464" t="s">
        <v>79</v>
      </c>
      <c r="G464" t="s">
        <v>79</v>
      </c>
      <c r="H464">
        <v>16</v>
      </c>
      <c r="I464">
        <v>0</v>
      </c>
      <c r="J464">
        <v>0</v>
      </c>
      <c r="K464" t="s">
        <v>318</v>
      </c>
      <c r="L464" t="s">
        <v>79</v>
      </c>
      <c r="M464" t="s">
        <v>79</v>
      </c>
      <c r="N464" t="s">
        <v>319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6</v>
      </c>
      <c r="Z464" s="1">
        <v>41222</v>
      </c>
      <c r="AA464">
        <v>38</v>
      </c>
      <c r="AB464">
        <v>382301211095</v>
      </c>
      <c r="AC464">
        <v>38</v>
      </c>
      <c r="AD464">
        <v>9428899</v>
      </c>
      <c r="AE464">
        <v>38230</v>
      </c>
      <c r="AF464" t="b">
        <v>0</v>
      </c>
    </row>
    <row r="465" spans="1:32" x14ac:dyDescent="0.2">
      <c r="A465">
        <v>1</v>
      </c>
      <c r="B465">
        <v>464</v>
      </c>
      <c r="C465">
        <v>2</v>
      </c>
      <c r="D465" t="s">
        <v>573</v>
      </c>
      <c r="E465" t="s">
        <v>574</v>
      </c>
      <c r="F465" t="s">
        <v>79</v>
      </c>
      <c r="G465" t="s">
        <v>79</v>
      </c>
      <c r="H465">
        <v>16</v>
      </c>
      <c r="I465">
        <v>0</v>
      </c>
      <c r="J465">
        <v>0</v>
      </c>
      <c r="K465" t="s">
        <v>318</v>
      </c>
      <c r="L465" t="s">
        <v>79</v>
      </c>
      <c r="M465" t="s">
        <v>79</v>
      </c>
      <c r="N465" t="s">
        <v>319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5</v>
      </c>
      <c r="Z465" s="1">
        <v>41647</v>
      </c>
      <c r="AA465">
        <v>38</v>
      </c>
      <c r="AB465">
        <v>382301401085</v>
      </c>
      <c r="AC465">
        <v>38</v>
      </c>
      <c r="AD465">
        <v>9168656</v>
      </c>
      <c r="AE465">
        <v>38230</v>
      </c>
      <c r="AF465" t="b">
        <v>0</v>
      </c>
    </row>
    <row r="466" spans="1:32" x14ac:dyDescent="0.2">
      <c r="A466">
        <v>1</v>
      </c>
      <c r="B466">
        <v>465</v>
      </c>
      <c r="C466">
        <v>2</v>
      </c>
      <c r="D466" t="s">
        <v>1784</v>
      </c>
      <c r="E466" t="s">
        <v>1320</v>
      </c>
      <c r="F466" t="s">
        <v>79</v>
      </c>
      <c r="G466" t="s">
        <v>79</v>
      </c>
      <c r="H466">
        <v>16</v>
      </c>
      <c r="I466">
        <v>0</v>
      </c>
      <c r="J466">
        <v>0</v>
      </c>
      <c r="K466" t="s">
        <v>318</v>
      </c>
      <c r="L466" t="s">
        <v>79</v>
      </c>
      <c r="M466" t="s">
        <v>79</v>
      </c>
      <c r="N466" t="s">
        <v>319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4</v>
      </c>
      <c r="Z466" s="1">
        <v>41827</v>
      </c>
      <c r="AA466">
        <v>38</v>
      </c>
      <c r="AB466">
        <v>382301407075</v>
      </c>
      <c r="AC466">
        <v>38</v>
      </c>
      <c r="AD466">
        <v>9168670</v>
      </c>
      <c r="AE466">
        <v>38230</v>
      </c>
      <c r="AF466" t="b">
        <v>0</v>
      </c>
    </row>
    <row r="467" spans="1:32" x14ac:dyDescent="0.2">
      <c r="A467">
        <v>1</v>
      </c>
      <c r="B467">
        <v>466</v>
      </c>
      <c r="C467">
        <v>2</v>
      </c>
      <c r="D467" t="s">
        <v>1785</v>
      </c>
      <c r="E467" t="s">
        <v>1786</v>
      </c>
      <c r="F467" t="s">
        <v>79</v>
      </c>
      <c r="G467" t="s">
        <v>79</v>
      </c>
      <c r="H467">
        <v>16</v>
      </c>
      <c r="I467">
        <v>0</v>
      </c>
      <c r="J467">
        <v>0</v>
      </c>
      <c r="K467" t="s">
        <v>318</v>
      </c>
      <c r="L467" t="s">
        <v>79</v>
      </c>
      <c r="M467" t="s">
        <v>79</v>
      </c>
      <c r="N467" t="s">
        <v>319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1</v>
      </c>
      <c r="Y467">
        <v>4</v>
      </c>
      <c r="Z467" s="1">
        <v>41918</v>
      </c>
      <c r="AA467">
        <v>38</v>
      </c>
      <c r="AB467">
        <v>382301410065</v>
      </c>
      <c r="AC467">
        <v>38</v>
      </c>
      <c r="AD467">
        <v>9168707</v>
      </c>
      <c r="AE467">
        <v>38230</v>
      </c>
      <c r="AF467" t="b">
        <v>0</v>
      </c>
    </row>
    <row r="468" spans="1:32" x14ac:dyDescent="0.2">
      <c r="A468">
        <v>1</v>
      </c>
      <c r="B468">
        <v>467</v>
      </c>
      <c r="C468">
        <v>2</v>
      </c>
      <c r="D468" t="s">
        <v>1787</v>
      </c>
      <c r="E468" t="s">
        <v>1788</v>
      </c>
      <c r="F468" t="s">
        <v>79</v>
      </c>
      <c r="G468" t="s">
        <v>79</v>
      </c>
      <c r="H468">
        <v>16</v>
      </c>
      <c r="I468">
        <v>0</v>
      </c>
      <c r="J468">
        <v>0</v>
      </c>
      <c r="K468" t="s">
        <v>318</v>
      </c>
      <c r="L468" t="s">
        <v>79</v>
      </c>
      <c r="M468" t="s">
        <v>79</v>
      </c>
      <c r="N468" t="s">
        <v>319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1</v>
      </c>
      <c r="Y468">
        <v>3</v>
      </c>
      <c r="Z468" s="1">
        <v>42162</v>
      </c>
      <c r="AA468">
        <v>38</v>
      </c>
      <c r="AB468">
        <v>382301506075</v>
      </c>
      <c r="AC468">
        <v>38</v>
      </c>
      <c r="AD468">
        <v>9466245</v>
      </c>
      <c r="AE468">
        <v>38230</v>
      </c>
      <c r="AF468" t="b">
        <v>0</v>
      </c>
    </row>
    <row r="469" spans="1:32" x14ac:dyDescent="0.2">
      <c r="A469">
        <v>1</v>
      </c>
      <c r="B469">
        <v>468</v>
      </c>
      <c r="C469">
        <v>2</v>
      </c>
      <c r="D469" t="s">
        <v>1789</v>
      </c>
      <c r="E469" t="s">
        <v>1790</v>
      </c>
      <c r="F469" t="s">
        <v>79</v>
      </c>
      <c r="G469" t="s">
        <v>79</v>
      </c>
      <c r="H469">
        <v>16</v>
      </c>
      <c r="I469">
        <v>0</v>
      </c>
      <c r="J469">
        <v>0</v>
      </c>
      <c r="K469" t="s">
        <v>318</v>
      </c>
      <c r="L469" t="s">
        <v>79</v>
      </c>
      <c r="M469" t="s">
        <v>79</v>
      </c>
      <c r="N469" t="s">
        <v>319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1</v>
      </c>
      <c r="Y469">
        <v>3</v>
      </c>
      <c r="Z469" s="1">
        <v>42169</v>
      </c>
      <c r="AA469">
        <v>38</v>
      </c>
      <c r="AB469">
        <v>382301506145</v>
      </c>
      <c r="AC469">
        <v>38</v>
      </c>
      <c r="AD469">
        <v>9468912</v>
      </c>
      <c r="AE469">
        <v>38230</v>
      </c>
      <c r="AF469" t="b">
        <v>0</v>
      </c>
    </row>
    <row r="470" spans="1:32" x14ac:dyDescent="0.2">
      <c r="A470">
        <v>1</v>
      </c>
      <c r="B470">
        <v>469</v>
      </c>
      <c r="C470">
        <v>2</v>
      </c>
      <c r="D470" t="s">
        <v>1791</v>
      </c>
      <c r="E470" t="s">
        <v>1792</v>
      </c>
      <c r="F470" t="s">
        <v>79</v>
      </c>
      <c r="G470" t="s">
        <v>79</v>
      </c>
      <c r="H470">
        <v>16</v>
      </c>
      <c r="I470">
        <v>0</v>
      </c>
      <c r="J470">
        <v>0</v>
      </c>
      <c r="K470" t="s">
        <v>318</v>
      </c>
      <c r="L470" t="s">
        <v>79</v>
      </c>
      <c r="M470" t="s">
        <v>79</v>
      </c>
      <c r="N470" t="s">
        <v>319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1</v>
      </c>
      <c r="Y470">
        <v>3</v>
      </c>
      <c r="Z470" s="1">
        <v>42424</v>
      </c>
      <c r="AA470">
        <v>38</v>
      </c>
      <c r="AB470">
        <v>382301602245</v>
      </c>
      <c r="AC470">
        <v>38</v>
      </c>
      <c r="AD470">
        <v>9459055</v>
      </c>
      <c r="AE470">
        <v>38230</v>
      </c>
      <c r="AF470" t="b">
        <v>0</v>
      </c>
    </row>
    <row r="471" spans="1:32" x14ac:dyDescent="0.2">
      <c r="A471">
        <v>1</v>
      </c>
      <c r="B471">
        <v>470</v>
      </c>
      <c r="C471">
        <v>2</v>
      </c>
      <c r="D471" t="s">
        <v>1793</v>
      </c>
      <c r="E471" t="s">
        <v>1794</v>
      </c>
      <c r="F471" t="s">
        <v>79</v>
      </c>
      <c r="G471" t="s">
        <v>79</v>
      </c>
      <c r="H471">
        <v>16</v>
      </c>
      <c r="I471">
        <v>0</v>
      </c>
      <c r="J471">
        <v>0</v>
      </c>
      <c r="K471" t="s">
        <v>318</v>
      </c>
      <c r="L471" t="s">
        <v>79</v>
      </c>
      <c r="M471" t="s">
        <v>79</v>
      </c>
      <c r="N471" t="s">
        <v>319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1</v>
      </c>
      <c r="Y471">
        <v>2</v>
      </c>
      <c r="Z471" s="1">
        <v>42466</v>
      </c>
      <c r="AA471">
        <v>38</v>
      </c>
      <c r="AB471">
        <v>382301604065</v>
      </c>
      <c r="AC471">
        <v>38</v>
      </c>
      <c r="AD471">
        <v>9507790</v>
      </c>
      <c r="AE471">
        <v>38230</v>
      </c>
      <c r="AF471" t="b">
        <v>0</v>
      </c>
    </row>
    <row r="472" spans="1:32" x14ac:dyDescent="0.2">
      <c r="A472">
        <v>1</v>
      </c>
      <c r="B472">
        <v>471</v>
      </c>
      <c r="C472">
        <v>2</v>
      </c>
      <c r="D472" t="s">
        <v>1795</v>
      </c>
      <c r="E472" t="s">
        <v>1796</v>
      </c>
      <c r="F472" t="s">
        <v>79</v>
      </c>
      <c r="G472" t="s">
        <v>79</v>
      </c>
      <c r="H472">
        <v>16</v>
      </c>
      <c r="I472">
        <v>0</v>
      </c>
      <c r="J472">
        <v>0</v>
      </c>
      <c r="K472" t="s">
        <v>318</v>
      </c>
      <c r="L472" t="s">
        <v>79</v>
      </c>
      <c r="M472" t="s">
        <v>79</v>
      </c>
      <c r="N472" t="s">
        <v>319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1</v>
      </c>
      <c r="Y472">
        <v>2</v>
      </c>
      <c r="Z472" s="1">
        <v>42523</v>
      </c>
      <c r="AA472">
        <v>38</v>
      </c>
      <c r="AB472">
        <v>382301606025</v>
      </c>
      <c r="AC472">
        <v>38</v>
      </c>
      <c r="AD472">
        <v>9468918</v>
      </c>
      <c r="AE472">
        <v>38230</v>
      </c>
      <c r="AF472" t="b">
        <v>0</v>
      </c>
    </row>
    <row r="473" spans="1:32" x14ac:dyDescent="0.2">
      <c r="A473">
        <v>1</v>
      </c>
      <c r="B473">
        <v>472</v>
      </c>
      <c r="C473">
        <v>2</v>
      </c>
      <c r="D473" t="s">
        <v>1797</v>
      </c>
      <c r="E473" t="s">
        <v>1798</v>
      </c>
      <c r="F473" t="s">
        <v>79</v>
      </c>
      <c r="G473" t="s">
        <v>79</v>
      </c>
      <c r="H473">
        <v>16</v>
      </c>
      <c r="I473">
        <v>0</v>
      </c>
      <c r="J473">
        <v>0</v>
      </c>
      <c r="K473" t="s">
        <v>318</v>
      </c>
      <c r="L473" t="s">
        <v>79</v>
      </c>
      <c r="M473" t="s">
        <v>79</v>
      </c>
      <c r="N473" t="s">
        <v>319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2</v>
      </c>
      <c r="Z473" s="1">
        <v>42565</v>
      </c>
      <c r="AA473">
        <v>38</v>
      </c>
      <c r="AB473">
        <v>382301607145</v>
      </c>
      <c r="AC473">
        <v>38</v>
      </c>
      <c r="AD473">
        <v>9507787</v>
      </c>
      <c r="AE473">
        <v>38230</v>
      </c>
      <c r="AF473" t="b">
        <v>0</v>
      </c>
    </row>
    <row r="474" spans="1:32" x14ac:dyDescent="0.2">
      <c r="A474">
        <v>1</v>
      </c>
      <c r="B474">
        <v>473</v>
      </c>
      <c r="C474">
        <v>2</v>
      </c>
      <c r="D474" t="s">
        <v>1799</v>
      </c>
      <c r="E474" t="s">
        <v>1800</v>
      </c>
      <c r="F474" t="s">
        <v>79</v>
      </c>
      <c r="G474" t="s">
        <v>79</v>
      </c>
      <c r="H474">
        <v>16</v>
      </c>
      <c r="I474">
        <v>0</v>
      </c>
      <c r="J474">
        <v>0</v>
      </c>
      <c r="K474" t="s">
        <v>318</v>
      </c>
      <c r="L474" t="s">
        <v>79</v>
      </c>
      <c r="M474" t="s">
        <v>79</v>
      </c>
      <c r="N474" t="s">
        <v>319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1</v>
      </c>
      <c r="Y474">
        <v>2</v>
      </c>
      <c r="Z474" s="1">
        <v>42688</v>
      </c>
      <c r="AA474">
        <v>38</v>
      </c>
      <c r="AB474">
        <v>382301611145</v>
      </c>
      <c r="AC474">
        <v>38</v>
      </c>
      <c r="AD474">
        <v>9468913</v>
      </c>
      <c r="AE474">
        <v>38230</v>
      </c>
      <c r="AF474" t="b">
        <v>0</v>
      </c>
    </row>
    <row r="475" spans="1:32" x14ac:dyDescent="0.2">
      <c r="A475">
        <v>1</v>
      </c>
      <c r="B475">
        <v>474</v>
      </c>
      <c r="C475">
        <v>2</v>
      </c>
      <c r="D475" t="s">
        <v>1801</v>
      </c>
      <c r="E475" t="s">
        <v>1802</v>
      </c>
      <c r="F475" t="s">
        <v>79</v>
      </c>
      <c r="G475" t="s">
        <v>79</v>
      </c>
      <c r="H475">
        <v>16</v>
      </c>
      <c r="I475">
        <v>0</v>
      </c>
      <c r="J475">
        <v>0</v>
      </c>
      <c r="K475" t="s">
        <v>318</v>
      </c>
      <c r="L475" t="s">
        <v>79</v>
      </c>
      <c r="M475" t="s">
        <v>79</v>
      </c>
      <c r="N475" t="s">
        <v>319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1</v>
      </c>
      <c r="Y475">
        <v>1</v>
      </c>
      <c r="Z475" s="1">
        <v>42916</v>
      </c>
      <c r="AA475">
        <v>38</v>
      </c>
      <c r="AB475">
        <v>382301706305</v>
      </c>
      <c r="AC475">
        <v>38</v>
      </c>
      <c r="AD475">
        <v>9530073</v>
      </c>
      <c r="AE475">
        <v>38230</v>
      </c>
      <c r="AF475" t="b">
        <v>0</v>
      </c>
    </row>
    <row r="476" spans="1:32" x14ac:dyDescent="0.2">
      <c r="A476">
        <v>1</v>
      </c>
      <c r="B476">
        <v>475</v>
      </c>
      <c r="C476">
        <v>2</v>
      </c>
      <c r="D476" t="s">
        <v>1803</v>
      </c>
      <c r="E476" t="s">
        <v>1804</v>
      </c>
      <c r="F476" t="s">
        <v>79</v>
      </c>
      <c r="G476" t="s">
        <v>79</v>
      </c>
      <c r="H476">
        <v>16</v>
      </c>
      <c r="I476">
        <v>0</v>
      </c>
      <c r="J476">
        <v>0</v>
      </c>
      <c r="K476" t="s">
        <v>318</v>
      </c>
      <c r="L476" t="s">
        <v>79</v>
      </c>
      <c r="M476" t="s">
        <v>79</v>
      </c>
      <c r="N476" t="s">
        <v>319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1</v>
      </c>
      <c r="Y476">
        <v>1</v>
      </c>
      <c r="Z476" s="1">
        <v>43023</v>
      </c>
      <c r="AA476">
        <v>38</v>
      </c>
      <c r="AB476">
        <v>382301710155</v>
      </c>
      <c r="AC476">
        <v>38</v>
      </c>
      <c r="AD476">
        <v>9507788</v>
      </c>
      <c r="AE476">
        <v>38230</v>
      </c>
      <c r="AF476" t="b">
        <v>0</v>
      </c>
    </row>
    <row r="477" spans="1:32" x14ac:dyDescent="0.2">
      <c r="A477">
        <v>1</v>
      </c>
      <c r="B477">
        <v>476</v>
      </c>
      <c r="C477">
        <v>1</v>
      </c>
      <c r="D477" t="s">
        <v>429</v>
      </c>
      <c r="E477" t="s">
        <v>430</v>
      </c>
      <c r="F477" t="s">
        <v>79</v>
      </c>
      <c r="G477" t="s">
        <v>79</v>
      </c>
      <c r="H477">
        <v>15</v>
      </c>
      <c r="I477">
        <v>0</v>
      </c>
      <c r="J477">
        <v>0</v>
      </c>
      <c r="K477" t="s">
        <v>320</v>
      </c>
      <c r="L477" t="s">
        <v>79</v>
      </c>
      <c r="M477" t="s">
        <v>79</v>
      </c>
      <c r="N477" t="s">
        <v>321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3</v>
      </c>
      <c r="Y477">
        <v>2</v>
      </c>
      <c r="Z477" s="1">
        <v>39293</v>
      </c>
      <c r="AA477">
        <v>38</v>
      </c>
      <c r="AB477">
        <v>383110707300</v>
      </c>
      <c r="AC477">
        <v>38</v>
      </c>
      <c r="AD477">
        <v>9111667</v>
      </c>
      <c r="AE477">
        <v>38311</v>
      </c>
      <c r="AF477" t="b">
        <v>0</v>
      </c>
    </row>
    <row r="478" spans="1:32" x14ac:dyDescent="0.2">
      <c r="A478">
        <v>1</v>
      </c>
      <c r="B478">
        <v>477</v>
      </c>
      <c r="C478">
        <v>1</v>
      </c>
      <c r="D478" t="s">
        <v>575</v>
      </c>
      <c r="E478" t="s">
        <v>576</v>
      </c>
      <c r="F478" t="s">
        <v>79</v>
      </c>
      <c r="G478" t="s">
        <v>79</v>
      </c>
      <c r="H478">
        <v>15</v>
      </c>
      <c r="I478">
        <v>0</v>
      </c>
      <c r="J478">
        <v>0</v>
      </c>
      <c r="K478" t="s">
        <v>320</v>
      </c>
      <c r="L478" t="s">
        <v>79</v>
      </c>
      <c r="M478" t="s">
        <v>79</v>
      </c>
      <c r="N478" t="s">
        <v>321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2</v>
      </c>
      <c r="Y478">
        <v>3</v>
      </c>
      <c r="Z478" s="1">
        <v>40057</v>
      </c>
      <c r="AA478">
        <v>38</v>
      </c>
      <c r="AB478">
        <v>383110909010</v>
      </c>
      <c r="AC478">
        <v>38</v>
      </c>
      <c r="AD478">
        <v>7933322</v>
      </c>
      <c r="AE478">
        <v>38311</v>
      </c>
      <c r="AF478" t="b">
        <v>0</v>
      </c>
    </row>
    <row r="479" spans="1:32" x14ac:dyDescent="0.2">
      <c r="A479">
        <v>1</v>
      </c>
      <c r="B479">
        <v>478</v>
      </c>
      <c r="C479">
        <v>1</v>
      </c>
      <c r="D479" t="s">
        <v>1805</v>
      </c>
      <c r="E479" t="s">
        <v>1806</v>
      </c>
      <c r="F479" t="s">
        <v>79</v>
      </c>
      <c r="G479" t="s">
        <v>79</v>
      </c>
      <c r="H479">
        <v>15</v>
      </c>
      <c r="I479">
        <v>0</v>
      </c>
      <c r="J479">
        <v>0</v>
      </c>
      <c r="K479" t="s">
        <v>320</v>
      </c>
      <c r="L479" t="s">
        <v>79</v>
      </c>
      <c r="M479" t="s">
        <v>79</v>
      </c>
      <c r="N479" t="s">
        <v>321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1</v>
      </c>
      <c r="Y479">
        <v>6</v>
      </c>
      <c r="Z479" s="1">
        <v>41107</v>
      </c>
      <c r="AA479">
        <v>38</v>
      </c>
      <c r="AB479">
        <v>383111207170</v>
      </c>
      <c r="AC479">
        <v>38</v>
      </c>
      <c r="AD479">
        <v>9438147</v>
      </c>
      <c r="AE479">
        <v>38311</v>
      </c>
      <c r="AF479" t="b">
        <v>0</v>
      </c>
    </row>
    <row r="480" spans="1:32" x14ac:dyDescent="0.2">
      <c r="A480">
        <v>1</v>
      </c>
      <c r="B480">
        <v>479</v>
      </c>
      <c r="C480">
        <v>1</v>
      </c>
      <c r="D480" t="s">
        <v>1807</v>
      </c>
      <c r="E480" t="s">
        <v>1808</v>
      </c>
      <c r="F480" t="s">
        <v>79</v>
      </c>
      <c r="G480" t="s">
        <v>79</v>
      </c>
      <c r="H480">
        <v>15</v>
      </c>
      <c r="I480">
        <v>0</v>
      </c>
      <c r="J480">
        <v>0</v>
      </c>
      <c r="K480" t="s">
        <v>320</v>
      </c>
      <c r="L480" t="s">
        <v>79</v>
      </c>
      <c r="M480" t="s">
        <v>79</v>
      </c>
      <c r="N480" t="s">
        <v>321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1</v>
      </c>
      <c r="Y480">
        <v>3</v>
      </c>
      <c r="Z480" s="1">
        <v>42110</v>
      </c>
      <c r="AA480">
        <v>38</v>
      </c>
      <c r="AB480">
        <v>383111504160</v>
      </c>
      <c r="AC480">
        <v>38</v>
      </c>
      <c r="AD480">
        <v>9479306</v>
      </c>
      <c r="AE480">
        <v>38311</v>
      </c>
      <c r="AF480" t="b">
        <v>0</v>
      </c>
    </row>
    <row r="481" spans="1:32" x14ac:dyDescent="0.2">
      <c r="A481">
        <v>1</v>
      </c>
      <c r="B481">
        <v>480</v>
      </c>
      <c r="C481">
        <v>1</v>
      </c>
      <c r="D481" t="s">
        <v>1809</v>
      </c>
      <c r="E481" t="s">
        <v>1810</v>
      </c>
      <c r="F481" t="s">
        <v>79</v>
      </c>
      <c r="G481" t="s">
        <v>79</v>
      </c>
      <c r="H481">
        <v>15</v>
      </c>
      <c r="I481">
        <v>0</v>
      </c>
      <c r="J481">
        <v>0</v>
      </c>
      <c r="K481" t="s">
        <v>320</v>
      </c>
      <c r="L481" t="s">
        <v>79</v>
      </c>
      <c r="M481" t="s">
        <v>79</v>
      </c>
      <c r="N481" t="s">
        <v>321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1</v>
      </c>
      <c r="Y481">
        <v>3</v>
      </c>
      <c r="Z481" s="1">
        <v>42208</v>
      </c>
      <c r="AA481">
        <v>38</v>
      </c>
      <c r="AB481">
        <v>383111507230</v>
      </c>
      <c r="AC481">
        <v>38</v>
      </c>
      <c r="AD481">
        <v>9495265</v>
      </c>
      <c r="AE481">
        <v>38311</v>
      </c>
      <c r="AF481" t="b">
        <v>0</v>
      </c>
    </row>
    <row r="482" spans="1:32" x14ac:dyDescent="0.2">
      <c r="A482">
        <v>1</v>
      </c>
      <c r="B482">
        <v>481</v>
      </c>
      <c r="C482">
        <v>1</v>
      </c>
      <c r="D482" t="s">
        <v>1811</v>
      </c>
      <c r="E482" t="s">
        <v>1812</v>
      </c>
      <c r="F482" t="s">
        <v>79</v>
      </c>
      <c r="G482" t="s">
        <v>79</v>
      </c>
      <c r="H482">
        <v>15</v>
      </c>
      <c r="I482">
        <v>0</v>
      </c>
      <c r="J482">
        <v>0</v>
      </c>
      <c r="K482" t="s">
        <v>320</v>
      </c>
      <c r="L482" t="s">
        <v>79</v>
      </c>
      <c r="M482" t="s">
        <v>79</v>
      </c>
      <c r="N482" t="s">
        <v>321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1</v>
      </c>
      <c r="Y482">
        <v>3</v>
      </c>
      <c r="Z482" s="1">
        <v>42265</v>
      </c>
      <c r="AA482">
        <v>38</v>
      </c>
      <c r="AB482">
        <v>383111509180</v>
      </c>
      <c r="AC482">
        <v>38</v>
      </c>
      <c r="AD482">
        <v>9479308</v>
      </c>
      <c r="AE482">
        <v>38311</v>
      </c>
      <c r="AF482" t="b">
        <v>0</v>
      </c>
    </row>
    <row r="483" spans="1:32" x14ac:dyDescent="0.2">
      <c r="A483">
        <v>1</v>
      </c>
      <c r="B483">
        <v>482</v>
      </c>
      <c r="C483">
        <v>1</v>
      </c>
      <c r="D483" t="s">
        <v>1813</v>
      </c>
      <c r="E483" t="s">
        <v>1814</v>
      </c>
      <c r="F483" t="s">
        <v>79</v>
      </c>
      <c r="G483" t="s">
        <v>79</v>
      </c>
      <c r="H483">
        <v>15</v>
      </c>
      <c r="I483">
        <v>0</v>
      </c>
      <c r="J483">
        <v>0</v>
      </c>
      <c r="K483" t="s">
        <v>320</v>
      </c>
      <c r="L483" t="s">
        <v>79</v>
      </c>
      <c r="M483" t="s">
        <v>79</v>
      </c>
      <c r="N483" t="s">
        <v>321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2</v>
      </c>
      <c r="Z483" s="1">
        <v>42473</v>
      </c>
      <c r="AA483">
        <v>38</v>
      </c>
      <c r="AB483">
        <v>383111604130</v>
      </c>
      <c r="AC483">
        <v>38</v>
      </c>
      <c r="AD483">
        <v>9479309</v>
      </c>
      <c r="AE483">
        <v>38311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433</v>
      </c>
      <c r="E484" t="s">
        <v>434</v>
      </c>
      <c r="F484" t="s">
        <v>79</v>
      </c>
      <c r="G484" t="s">
        <v>79</v>
      </c>
      <c r="H484">
        <v>15</v>
      </c>
      <c r="I484">
        <v>0</v>
      </c>
      <c r="J484">
        <v>0</v>
      </c>
      <c r="K484" t="s">
        <v>320</v>
      </c>
      <c r="L484" t="s">
        <v>79</v>
      </c>
      <c r="M484" t="s">
        <v>79</v>
      </c>
      <c r="N484" t="s">
        <v>321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3</v>
      </c>
      <c r="Y484">
        <v>1</v>
      </c>
      <c r="Z484" s="1">
        <v>39634</v>
      </c>
      <c r="AA484">
        <v>38</v>
      </c>
      <c r="AB484">
        <v>383110807055</v>
      </c>
      <c r="AC484">
        <v>38</v>
      </c>
      <c r="AD484">
        <v>9153621</v>
      </c>
      <c r="AE484">
        <v>38311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435</v>
      </c>
      <c r="E485" t="s">
        <v>436</v>
      </c>
      <c r="F485" t="s">
        <v>79</v>
      </c>
      <c r="G485" t="s">
        <v>79</v>
      </c>
      <c r="H485">
        <v>15</v>
      </c>
      <c r="I485">
        <v>0</v>
      </c>
      <c r="J485">
        <v>0</v>
      </c>
      <c r="K485" t="s">
        <v>320</v>
      </c>
      <c r="L485" t="s">
        <v>79</v>
      </c>
      <c r="M485" t="s">
        <v>79</v>
      </c>
      <c r="N485" t="s">
        <v>321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2</v>
      </c>
      <c r="Y485">
        <v>3</v>
      </c>
      <c r="Z485" s="1">
        <v>40135</v>
      </c>
      <c r="AA485">
        <v>38</v>
      </c>
      <c r="AB485">
        <v>383110911185</v>
      </c>
      <c r="AC485">
        <v>38</v>
      </c>
      <c r="AD485">
        <v>8945967</v>
      </c>
      <c r="AE485">
        <v>38311</v>
      </c>
      <c r="AF485" t="b">
        <v>0</v>
      </c>
    </row>
    <row r="486" spans="1:32" x14ac:dyDescent="0.2">
      <c r="A486">
        <v>1</v>
      </c>
      <c r="B486">
        <v>485</v>
      </c>
      <c r="C486">
        <v>2</v>
      </c>
      <c r="D486" t="s">
        <v>1815</v>
      </c>
      <c r="E486" t="s">
        <v>1816</v>
      </c>
      <c r="F486" t="s">
        <v>79</v>
      </c>
      <c r="G486" t="s">
        <v>79</v>
      </c>
      <c r="H486">
        <v>15</v>
      </c>
      <c r="I486">
        <v>0</v>
      </c>
      <c r="J486">
        <v>0</v>
      </c>
      <c r="K486" t="s">
        <v>320</v>
      </c>
      <c r="L486" t="s">
        <v>79</v>
      </c>
      <c r="M486" t="s">
        <v>79</v>
      </c>
      <c r="N486" t="s">
        <v>321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2</v>
      </c>
      <c r="Y486">
        <v>2</v>
      </c>
      <c r="Z486" s="1">
        <v>40285</v>
      </c>
      <c r="AA486">
        <v>38</v>
      </c>
      <c r="AB486">
        <v>383111004175</v>
      </c>
      <c r="AC486">
        <v>38</v>
      </c>
      <c r="AD486">
        <v>8352320</v>
      </c>
      <c r="AE486">
        <v>38311</v>
      </c>
      <c r="AF486" t="b">
        <v>0</v>
      </c>
    </row>
    <row r="487" spans="1:32" x14ac:dyDescent="0.2">
      <c r="A487">
        <v>1</v>
      </c>
      <c r="B487">
        <v>486</v>
      </c>
      <c r="C487">
        <v>2</v>
      </c>
      <c r="D487" t="s">
        <v>608</v>
      </c>
      <c r="E487" t="s">
        <v>609</v>
      </c>
      <c r="F487" t="s">
        <v>79</v>
      </c>
      <c r="G487" t="s">
        <v>79</v>
      </c>
      <c r="H487">
        <v>15</v>
      </c>
      <c r="I487">
        <v>0</v>
      </c>
      <c r="J487">
        <v>0</v>
      </c>
      <c r="K487" t="s">
        <v>320</v>
      </c>
      <c r="L487" t="s">
        <v>79</v>
      </c>
      <c r="M487" t="s">
        <v>79</v>
      </c>
      <c r="N487" t="s">
        <v>321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2</v>
      </c>
      <c r="Y487">
        <v>1</v>
      </c>
      <c r="Z487" s="1">
        <v>40698</v>
      </c>
      <c r="AA487">
        <v>38</v>
      </c>
      <c r="AB487">
        <v>383111106045</v>
      </c>
      <c r="AC487">
        <v>38</v>
      </c>
      <c r="AD487">
        <v>9153683</v>
      </c>
      <c r="AE487">
        <v>38311</v>
      </c>
      <c r="AF487" t="b">
        <v>0</v>
      </c>
    </row>
    <row r="488" spans="1:32" x14ac:dyDescent="0.2">
      <c r="A488">
        <v>1</v>
      </c>
      <c r="B488">
        <v>487</v>
      </c>
      <c r="C488">
        <v>2</v>
      </c>
      <c r="D488" t="s">
        <v>1817</v>
      </c>
      <c r="E488" t="s">
        <v>1818</v>
      </c>
      <c r="F488" t="s">
        <v>79</v>
      </c>
      <c r="G488" t="s">
        <v>79</v>
      </c>
      <c r="H488">
        <v>15</v>
      </c>
      <c r="I488">
        <v>0</v>
      </c>
      <c r="J488">
        <v>0</v>
      </c>
      <c r="K488" t="s">
        <v>320</v>
      </c>
      <c r="L488" t="s">
        <v>79</v>
      </c>
      <c r="M488" t="s">
        <v>79</v>
      </c>
      <c r="N488" t="s">
        <v>321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1</v>
      </c>
      <c r="Y488">
        <v>6</v>
      </c>
      <c r="Z488" s="1">
        <v>41198</v>
      </c>
      <c r="AA488">
        <v>38</v>
      </c>
      <c r="AB488">
        <v>383111210165</v>
      </c>
      <c r="AC488">
        <v>38</v>
      </c>
      <c r="AD488">
        <v>9490526</v>
      </c>
      <c r="AE488">
        <v>38311</v>
      </c>
      <c r="AF488" t="b">
        <v>0</v>
      </c>
    </row>
    <row r="489" spans="1:32" x14ac:dyDescent="0.2">
      <c r="A489">
        <v>1</v>
      </c>
      <c r="B489">
        <v>488</v>
      </c>
      <c r="C489">
        <v>2</v>
      </c>
      <c r="D489" t="s">
        <v>1819</v>
      </c>
      <c r="E489" t="s">
        <v>1820</v>
      </c>
      <c r="F489" t="s">
        <v>79</v>
      </c>
      <c r="G489" t="s">
        <v>79</v>
      </c>
      <c r="H489">
        <v>15</v>
      </c>
      <c r="I489">
        <v>0</v>
      </c>
      <c r="J489">
        <v>0</v>
      </c>
      <c r="K489" t="s">
        <v>320</v>
      </c>
      <c r="L489" t="s">
        <v>79</v>
      </c>
      <c r="M489" t="s">
        <v>79</v>
      </c>
      <c r="N489" t="s">
        <v>321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1</v>
      </c>
      <c r="Y489">
        <v>6</v>
      </c>
      <c r="Z489" s="1">
        <v>41278</v>
      </c>
      <c r="AA489">
        <v>38</v>
      </c>
      <c r="AB489">
        <v>383111301045</v>
      </c>
      <c r="AC489">
        <v>38</v>
      </c>
      <c r="AD489">
        <v>9495261</v>
      </c>
      <c r="AE489">
        <v>38311</v>
      </c>
      <c r="AF489" t="b">
        <v>0</v>
      </c>
    </row>
    <row r="490" spans="1:32" x14ac:dyDescent="0.2">
      <c r="A490">
        <v>1</v>
      </c>
      <c r="B490">
        <v>489</v>
      </c>
      <c r="C490">
        <v>2</v>
      </c>
      <c r="D490" t="s">
        <v>1821</v>
      </c>
      <c r="E490" t="s">
        <v>1822</v>
      </c>
      <c r="F490" t="s">
        <v>79</v>
      </c>
      <c r="G490" t="s">
        <v>79</v>
      </c>
      <c r="H490">
        <v>15</v>
      </c>
      <c r="I490">
        <v>0</v>
      </c>
      <c r="J490">
        <v>0</v>
      </c>
      <c r="K490" t="s">
        <v>320</v>
      </c>
      <c r="L490" t="s">
        <v>79</v>
      </c>
      <c r="M490" t="s">
        <v>79</v>
      </c>
      <c r="N490" t="s">
        <v>321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1</v>
      </c>
      <c r="Y490">
        <v>6</v>
      </c>
      <c r="Z490" s="1">
        <v>41323</v>
      </c>
      <c r="AA490">
        <v>38</v>
      </c>
      <c r="AB490">
        <v>383111302185</v>
      </c>
      <c r="AC490">
        <v>38</v>
      </c>
      <c r="AD490">
        <v>9495262</v>
      </c>
      <c r="AE490">
        <v>38311</v>
      </c>
      <c r="AF490" t="b">
        <v>0</v>
      </c>
    </row>
    <row r="491" spans="1:32" x14ac:dyDescent="0.2">
      <c r="A491">
        <v>1</v>
      </c>
      <c r="B491">
        <v>490</v>
      </c>
      <c r="C491">
        <v>2</v>
      </c>
      <c r="D491" t="s">
        <v>1823</v>
      </c>
      <c r="E491" t="s">
        <v>1824</v>
      </c>
      <c r="F491" t="s">
        <v>79</v>
      </c>
      <c r="G491" t="s">
        <v>79</v>
      </c>
      <c r="H491">
        <v>15</v>
      </c>
      <c r="I491">
        <v>0</v>
      </c>
      <c r="J491">
        <v>0</v>
      </c>
      <c r="K491" t="s">
        <v>320</v>
      </c>
      <c r="L491" t="s">
        <v>79</v>
      </c>
      <c r="M491" t="s">
        <v>79</v>
      </c>
      <c r="N491" t="s">
        <v>321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1</v>
      </c>
      <c r="Y491">
        <v>4</v>
      </c>
      <c r="Z491" s="1">
        <v>41731</v>
      </c>
      <c r="AA491">
        <v>38</v>
      </c>
      <c r="AB491">
        <v>383111404025</v>
      </c>
      <c r="AC491">
        <v>38</v>
      </c>
      <c r="AD491">
        <v>9438155</v>
      </c>
      <c r="AE491">
        <v>38311</v>
      </c>
      <c r="AF491" t="b">
        <v>0</v>
      </c>
    </row>
    <row r="492" spans="1:32" x14ac:dyDescent="0.2">
      <c r="A492">
        <v>1</v>
      </c>
      <c r="B492">
        <v>491</v>
      </c>
      <c r="C492">
        <v>2</v>
      </c>
      <c r="D492" t="s">
        <v>1825</v>
      </c>
      <c r="E492" t="s">
        <v>1826</v>
      </c>
      <c r="F492" t="s">
        <v>79</v>
      </c>
      <c r="G492" t="s">
        <v>79</v>
      </c>
      <c r="H492">
        <v>15</v>
      </c>
      <c r="I492">
        <v>0</v>
      </c>
      <c r="J492">
        <v>0</v>
      </c>
      <c r="K492" t="s">
        <v>320</v>
      </c>
      <c r="L492" t="s">
        <v>79</v>
      </c>
      <c r="M492" t="s">
        <v>79</v>
      </c>
      <c r="N492" t="s">
        <v>321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1</v>
      </c>
      <c r="Y492">
        <v>4</v>
      </c>
      <c r="Z492" s="1">
        <v>41772</v>
      </c>
      <c r="AA492">
        <v>38</v>
      </c>
      <c r="AB492">
        <v>383111405135</v>
      </c>
      <c r="AC492">
        <v>38</v>
      </c>
      <c r="AD492">
        <v>9438157</v>
      </c>
      <c r="AE492">
        <v>38311</v>
      </c>
      <c r="AF492" t="b">
        <v>0</v>
      </c>
    </row>
    <row r="493" spans="1:32" x14ac:dyDescent="0.2">
      <c r="A493">
        <v>1</v>
      </c>
      <c r="B493">
        <v>492</v>
      </c>
      <c r="C493">
        <v>2</v>
      </c>
      <c r="D493" t="s">
        <v>1827</v>
      </c>
      <c r="E493" t="s">
        <v>1828</v>
      </c>
      <c r="F493" t="s">
        <v>79</v>
      </c>
      <c r="G493" t="s">
        <v>79</v>
      </c>
      <c r="H493">
        <v>15</v>
      </c>
      <c r="I493">
        <v>0</v>
      </c>
      <c r="J493">
        <v>0</v>
      </c>
      <c r="K493" t="s">
        <v>320</v>
      </c>
      <c r="L493" t="s">
        <v>79</v>
      </c>
      <c r="M493" t="s">
        <v>79</v>
      </c>
      <c r="N493" t="s">
        <v>321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1</v>
      </c>
      <c r="Y493">
        <v>4</v>
      </c>
      <c r="Z493" s="1">
        <v>41824</v>
      </c>
      <c r="AA493">
        <v>38</v>
      </c>
      <c r="AB493">
        <v>383111407045</v>
      </c>
      <c r="AC493">
        <v>38</v>
      </c>
      <c r="AD493">
        <v>9495675</v>
      </c>
      <c r="AE493">
        <v>38311</v>
      </c>
      <c r="AF493" t="b">
        <v>0</v>
      </c>
    </row>
    <row r="494" spans="1:32" x14ac:dyDescent="0.2">
      <c r="A494">
        <v>1</v>
      </c>
      <c r="B494">
        <v>493</v>
      </c>
      <c r="C494">
        <v>2</v>
      </c>
      <c r="D494" t="s">
        <v>1829</v>
      </c>
      <c r="E494" t="s">
        <v>1830</v>
      </c>
      <c r="F494" t="s">
        <v>79</v>
      </c>
      <c r="G494" t="s">
        <v>79</v>
      </c>
      <c r="H494">
        <v>15</v>
      </c>
      <c r="I494">
        <v>0</v>
      </c>
      <c r="J494">
        <v>0</v>
      </c>
      <c r="K494" t="s">
        <v>320</v>
      </c>
      <c r="L494" t="s">
        <v>79</v>
      </c>
      <c r="M494" t="s">
        <v>79</v>
      </c>
      <c r="N494" t="s">
        <v>321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1</v>
      </c>
      <c r="Y494">
        <v>4</v>
      </c>
      <c r="Z494" s="1">
        <v>41851</v>
      </c>
      <c r="AA494">
        <v>38</v>
      </c>
      <c r="AB494">
        <v>383111407315</v>
      </c>
      <c r="AC494">
        <v>38</v>
      </c>
      <c r="AD494">
        <v>9479312</v>
      </c>
      <c r="AE494">
        <v>38311</v>
      </c>
      <c r="AF494" t="b">
        <v>0</v>
      </c>
    </row>
    <row r="495" spans="1:32" x14ac:dyDescent="0.2">
      <c r="A495">
        <v>1</v>
      </c>
      <c r="B495">
        <v>494</v>
      </c>
      <c r="C495">
        <v>2</v>
      </c>
      <c r="D495" t="s">
        <v>1831</v>
      </c>
      <c r="E495" t="s">
        <v>1832</v>
      </c>
      <c r="F495" t="s">
        <v>79</v>
      </c>
      <c r="G495" t="s">
        <v>79</v>
      </c>
      <c r="H495">
        <v>15</v>
      </c>
      <c r="I495">
        <v>0</v>
      </c>
      <c r="J495">
        <v>0</v>
      </c>
      <c r="K495" t="s">
        <v>320</v>
      </c>
      <c r="L495" t="s">
        <v>79</v>
      </c>
      <c r="M495" t="s">
        <v>79</v>
      </c>
      <c r="N495" t="s">
        <v>321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4</v>
      </c>
      <c r="Z495" s="1">
        <v>41851</v>
      </c>
      <c r="AA495">
        <v>38</v>
      </c>
      <c r="AB495">
        <v>383111407315</v>
      </c>
      <c r="AC495">
        <v>38</v>
      </c>
      <c r="AD495">
        <v>9479313</v>
      </c>
      <c r="AE495">
        <v>38311</v>
      </c>
      <c r="AF495" t="b">
        <v>0</v>
      </c>
    </row>
    <row r="496" spans="1:32" x14ac:dyDescent="0.2">
      <c r="A496">
        <v>1</v>
      </c>
      <c r="B496">
        <v>495</v>
      </c>
      <c r="C496">
        <v>2</v>
      </c>
      <c r="D496" t="s">
        <v>1833</v>
      </c>
      <c r="E496" t="s">
        <v>1834</v>
      </c>
      <c r="F496" t="s">
        <v>79</v>
      </c>
      <c r="G496" t="s">
        <v>79</v>
      </c>
      <c r="H496">
        <v>15</v>
      </c>
      <c r="I496">
        <v>0</v>
      </c>
      <c r="J496">
        <v>0</v>
      </c>
      <c r="K496" t="s">
        <v>320</v>
      </c>
      <c r="L496" t="s">
        <v>79</v>
      </c>
      <c r="M496" t="s">
        <v>79</v>
      </c>
      <c r="N496" t="s">
        <v>321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3</v>
      </c>
      <c r="Z496" s="1">
        <v>42205</v>
      </c>
      <c r="AA496">
        <v>38</v>
      </c>
      <c r="AB496">
        <v>383111507205</v>
      </c>
      <c r="AC496">
        <v>38</v>
      </c>
      <c r="AD496">
        <v>9479301</v>
      </c>
      <c r="AE496">
        <v>38311</v>
      </c>
      <c r="AF496" t="b">
        <v>0</v>
      </c>
    </row>
    <row r="497" spans="1:32" x14ac:dyDescent="0.2">
      <c r="A497">
        <v>1</v>
      </c>
      <c r="B497">
        <v>496</v>
      </c>
      <c r="C497">
        <v>2</v>
      </c>
      <c r="D497" t="s">
        <v>1835</v>
      </c>
      <c r="E497" t="s">
        <v>1836</v>
      </c>
      <c r="F497" t="s">
        <v>79</v>
      </c>
      <c r="G497" t="s">
        <v>79</v>
      </c>
      <c r="H497">
        <v>15</v>
      </c>
      <c r="I497">
        <v>0</v>
      </c>
      <c r="J497">
        <v>0</v>
      </c>
      <c r="K497" t="s">
        <v>320</v>
      </c>
      <c r="L497" t="s">
        <v>79</v>
      </c>
      <c r="M497" t="s">
        <v>79</v>
      </c>
      <c r="N497" t="s">
        <v>321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2</v>
      </c>
      <c r="Z497" s="1">
        <v>42803</v>
      </c>
      <c r="AA497">
        <v>38</v>
      </c>
      <c r="AB497">
        <v>383111703095</v>
      </c>
      <c r="AC497">
        <v>38</v>
      </c>
      <c r="AD497">
        <v>9495263</v>
      </c>
      <c r="AE497">
        <v>38311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1837</v>
      </c>
      <c r="E498" t="s">
        <v>1838</v>
      </c>
      <c r="F498" t="s">
        <v>79</v>
      </c>
      <c r="G498" t="s">
        <v>79</v>
      </c>
      <c r="H498">
        <v>20</v>
      </c>
      <c r="I498">
        <v>0</v>
      </c>
      <c r="J498">
        <v>0</v>
      </c>
      <c r="K498" t="s">
        <v>1839</v>
      </c>
      <c r="L498" t="s">
        <v>79</v>
      </c>
      <c r="M498" t="s">
        <v>79</v>
      </c>
      <c r="N498" t="s">
        <v>1840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4</v>
      </c>
      <c r="Z498" s="1">
        <v>41903</v>
      </c>
      <c r="AA498">
        <v>38</v>
      </c>
      <c r="AB498">
        <v>383121409210</v>
      </c>
      <c r="AC498">
        <v>38</v>
      </c>
      <c r="AD498">
        <v>9497782</v>
      </c>
      <c r="AE498">
        <v>38312</v>
      </c>
      <c r="AF498" t="b">
        <v>0</v>
      </c>
    </row>
    <row r="499" spans="1:32" x14ac:dyDescent="0.2">
      <c r="A499">
        <v>1</v>
      </c>
      <c r="B499">
        <v>498</v>
      </c>
      <c r="C499">
        <v>1</v>
      </c>
      <c r="D499" t="s">
        <v>1841</v>
      </c>
      <c r="E499" t="s">
        <v>1842</v>
      </c>
      <c r="F499" t="s">
        <v>79</v>
      </c>
      <c r="G499" t="s">
        <v>79</v>
      </c>
      <c r="H499">
        <v>20</v>
      </c>
      <c r="I499">
        <v>0</v>
      </c>
      <c r="J499">
        <v>0</v>
      </c>
      <c r="K499" t="s">
        <v>1839</v>
      </c>
      <c r="L499" t="s">
        <v>79</v>
      </c>
      <c r="M499" t="s">
        <v>79</v>
      </c>
      <c r="N499" t="s">
        <v>1840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0</v>
      </c>
      <c r="Y499">
        <v>0</v>
      </c>
      <c r="Z499" s="1">
        <v>43197</v>
      </c>
      <c r="AA499">
        <v>38</v>
      </c>
      <c r="AB499">
        <v>383121804070</v>
      </c>
      <c r="AC499">
        <v>38</v>
      </c>
      <c r="AD499">
        <v>9530257</v>
      </c>
      <c r="AE499">
        <v>38312</v>
      </c>
      <c r="AF499" t="b">
        <v>0</v>
      </c>
    </row>
    <row r="500" spans="1:32" x14ac:dyDescent="0.2">
      <c r="A500">
        <v>1</v>
      </c>
      <c r="B500">
        <v>499</v>
      </c>
      <c r="C500">
        <v>2</v>
      </c>
      <c r="D500" t="s">
        <v>1843</v>
      </c>
      <c r="E500" t="s">
        <v>1844</v>
      </c>
      <c r="F500" t="s">
        <v>79</v>
      </c>
      <c r="G500" t="s">
        <v>79</v>
      </c>
      <c r="H500">
        <v>20</v>
      </c>
      <c r="I500">
        <v>0</v>
      </c>
      <c r="J500">
        <v>0</v>
      </c>
      <c r="K500" t="s">
        <v>1839</v>
      </c>
      <c r="L500" t="s">
        <v>79</v>
      </c>
      <c r="M500" t="s">
        <v>79</v>
      </c>
      <c r="N500" t="s">
        <v>1840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2</v>
      </c>
      <c r="Y500">
        <v>2</v>
      </c>
      <c r="Z500" s="1">
        <v>40547</v>
      </c>
      <c r="AA500">
        <v>38</v>
      </c>
      <c r="AB500">
        <v>383121101045</v>
      </c>
      <c r="AC500">
        <v>38</v>
      </c>
      <c r="AD500">
        <v>9484181</v>
      </c>
      <c r="AE500">
        <v>38312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1845</v>
      </c>
      <c r="E501" t="s">
        <v>1846</v>
      </c>
      <c r="F501" t="s">
        <v>79</v>
      </c>
      <c r="G501" t="s">
        <v>79</v>
      </c>
      <c r="H501">
        <v>20</v>
      </c>
      <c r="I501">
        <v>0</v>
      </c>
      <c r="J501">
        <v>0</v>
      </c>
      <c r="K501" t="s">
        <v>1839</v>
      </c>
      <c r="L501" t="s">
        <v>79</v>
      </c>
      <c r="M501" t="s">
        <v>79</v>
      </c>
      <c r="N501" t="s">
        <v>1840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6</v>
      </c>
      <c r="Z501" s="1">
        <v>41216</v>
      </c>
      <c r="AA501">
        <v>38</v>
      </c>
      <c r="AB501">
        <v>383121211035</v>
      </c>
      <c r="AC501">
        <v>38</v>
      </c>
      <c r="AD501">
        <v>9511611</v>
      </c>
      <c r="AE501">
        <v>38312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1847</v>
      </c>
      <c r="E502" t="s">
        <v>1848</v>
      </c>
      <c r="F502" t="s">
        <v>79</v>
      </c>
      <c r="G502" t="s">
        <v>79</v>
      </c>
      <c r="H502">
        <v>20</v>
      </c>
      <c r="I502">
        <v>0</v>
      </c>
      <c r="J502">
        <v>0</v>
      </c>
      <c r="K502" t="s">
        <v>1839</v>
      </c>
      <c r="L502" t="s">
        <v>79</v>
      </c>
      <c r="M502" t="s">
        <v>79</v>
      </c>
      <c r="N502" t="s">
        <v>1840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41492</v>
      </c>
      <c r="AA502">
        <v>38</v>
      </c>
      <c r="AB502">
        <v>383121308065</v>
      </c>
      <c r="AC502">
        <v>38</v>
      </c>
      <c r="AD502">
        <v>9492556</v>
      </c>
      <c r="AE502">
        <v>38312</v>
      </c>
      <c r="AF502" t="b">
        <v>0</v>
      </c>
    </row>
    <row r="503" spans="1:32" x14ac:dyDescent="0.2">
      <c r="A503">
        <v>1</v>
      </c>
      <c r="B503">
        <v>502</v>
      </c>
      <c r="C503">
        <v>2</v>
      </c>
      <c r="D503" t="s">
        <v>1849</v>
      </c>
      <c r="E503" t="s">
        <v>1850</v>
      </c>
      <c r="F503" t="s">
        <v>79</v>
      </c>
      <c r="G503" t="s">
        <v>79</v>
      </c>
      <c r="H503">
        <v>20</v>
      </c>
      <c r="I503">
        <v>0</v>
      </c>
      <c r="J503">
        <v>0</v>
      </c>
      <c r="K503" t="s">
        <v>1839</v>
      </c>
      <c r="L503" t="s">
        <v>79</v>
      </c>
      <c r="M503" t="s">
        <v>79</v>
      </c>
      <c r="N503" t="s">
        <v>1840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2</v>
      </c>
      <c r="Z503" s="1">
        <v>42711</v>
      </c>
      <c r="AA503">
        <v>38</v>
      </c>
      <c r="AB503">
        <v>383121612075</v>
      </c>
      <c r="AC503">
        <v>38</v>
      </c>
      <c r="AD503">
        <v>9497777</v>
      </c>
      <c r="AE503">
        <v>38312</v>
      </c>
      <c r="AF503" t="b">
        <v>0</v>
      </c>
    </row>
    <row r="504" spans="1:32" x14ac:dyDescent="0.2">
      <c r="A504">
        <v>1</v>
      </c>
      <c r="B504">
        <v>503</v>
      </c>
      <c r="C504">
        <v>1</v>
      </c>
      <c r="D504" t="s">
        <v>437</v>
      </c>
      <c r="E504" t="s">
        <v>438</v>
      </c>
      <c r="F504" t="s">
        <v>79</v>
      </c>
      <c r="G504" t="s">
        <v>79</v>
      </c>
      <c r="H504">
        <v>6</v>
      </c>
      <c r="I504">
        <v>0</v>
      </c>
      <c r="J504">
        <v>0</v>
      </c>
      <c r="K504" t="s">
        <v>322</v>
      </c>
      <c r="L504" t="s">
        <v>79</v>
      </c>
      <c r="M504" t="s">
        <v>79</v>
      </c>
      <c r="N504" t="s">
        <v>323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2</v>
      </c>
      <c r="Y504">
        <v>3</v>
      </c>
      <c r="Z504" s="1">
        <v>39950</v>
      </c>
      <c r="AA504">
        <v>38</v>
      </c>
      <c r="AB504">
        <v>383150905170</v>
      </c>
      <c r="AC504">
        <v>38</v>
      </c>
      <c r="AD504">
        <v>8159818</v>
      </c>
      <c r="AE504">
        <v>38315</v>
      </c>
      <c r="AF504" t="b">
        <v>0</v>
      </c>
    </row>
    <row r="505" spans="1:32" x14ac:dyDescent="0.2">
      <c r="A505">
        <v>1</v>
      </c>
      <c r="B505">
        <v>504</v>
      </c>
      <c r="C505">
        <v>1</v>
      </c>
      <c r="D505" t="s">
        <v>1851</v>
      </c>
      <c r="E505" t="s">
        <v>1852</v>
      </c>
      <c r="F505" t="s">
        <v>79</v>
      </c>
      <c r="G505" t="s">
        <v>79</v>
      </c>
      <c r="H505">
        <v>6</v>
      </c>
      <c r="I505">
        <v>0</v>
      </c>
      <c r="J505">
        <v>0</v>
      </c>
      <c r="K505" t="s">
        <v>322</v>
      </c>
      <c r="L505" t="s">
        <v>79</v>
      </c>
      <c r="M505" t="s">
        <v>79</v>
      </c>
      <c r="N505" t="s">
        <v>323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2</v>
      </c>
      <c r="Y505">
        <v>3</v>
      </c>
      <c r="Z505" s="1">
        <v>40200</v>
      </c>
      <c r="AA505">
        <v>38</v>
      </c>
      <c r="AB505">
        <v>383151001220</v>
      </c>
      <c r="AC505">
        <v>38</v>
      </c>
      <c r="AD505">
        <v>7791944</v>
      </c>
      <c r="AE505">
        <v>38315</v>
      </c>
      <c r="AF505" t="b">
        <v>0</v>
      </c>
    </row>
    <row r="506" spans="1:32" x14ac:dyDescent="0.2">
      <c r="A506">
        <v>1</v>
      </c>
      <c r="B506">
        <v>505</v>
      </c>
      <c r="C506">
        <v>1</v>
      </c>
      <c r="D506" t="s">
        <v>1853</v>
      </c>
      <c r="E506" t="s">
        <v>1854</v>
      </c>
      <c r="F506" t="s">
        <v>79</v>
      </c>
      <c r="G506" t="s">
        <v>79</v>
      </c>
      <c r="H506">
        <v>6</v>
      </c>
      <c r="I506">
        <v>0</v>
      </c>
      <c r="J506">
        <v>0</v>
      </c>
      <c r="K506" t="s">
        <v>322</v>
      </c>
      <c r="L506" t="s">
        <v>79</v>
      </c>
      <c r="M506" t="s">
        <v>79</v>
      </c>
      <c r="N506" t="s">
        <v>323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2</v>
      </c>
      <c r="Y506">
        <v>1</v>
      </c>
      <c r="Z506" s="1">
        <v>40663</v>
      </c>
      <c r="AA506">
        <v>38</v>
      </c>
      <c r="AB506">
        <v>383151104300</v>
      </c>
      <c r="AC506">
        <v>38</v>
      </c>
      <c r="AD506">
        <v>9494798</v>
      </c>
      <c r="AE506">
        <v>38315</v>
      </c>
      <c r="AF506" t="b">
        <v>0</v>
      </c>
    </row>
    <row r="507" spans="1:32" x14ac:dyDescent="0.2">
      <c r="A507">
        <v>1</v>
      </c>
      <c r="B507">
        <v>506</v>
      </c>
      <c r="C507">
        <v>1</v>
      </c>
      <c r="D507" t="s">
        <v>1855</v>
      </c>
      <c r="E507" t="s">
        <v>1856</v>
      </c>
      <c r="F507" t="s">
        <v>79</v>
      </c>
      <c r="G507" t="s">
        <v>79</v>
      </c>
      <c r="H507">
        <v>6</v>
      </c>
      <c r="I507">
        <v>0</v>
      </c>
      <c r="J507">
        <v>0</v>
      </c>
      <c r="K507" t="s">
        <v>322</v>
      </c>
      <c r="L507" t="s">
        <v>79</v>
      </c>
      <c r="M507" t="s">
        <v>79</v>
      </c>
      <c r="N507" t="s">
        <v>323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2</v>
      </c>
      <c r="Y507">
        <v>1</v>
      </c>
      <c r="Z507" s="1">
        <v>40780</v>
      </c>
      <c r="AA507">
        <v>38</v>
      </c>
      <c r="AB507">
        <v>383151108250</v>
      </c>
      <c r="AC507">
        <v>38</v>
      </c>
      <c r="AD507">
        <v>8159565</v>
      </c>
      <c r="AE507">
        <v>38315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1857</v>
      </c>
      <c r="E508" t="s">
        <v>1858</v>
      </c>
      <c r="F508" t="s">
        <v>79</v>
      </c>
      <c r="G508" t="s">
        <v>79</v>
      </c>
      <c r="H508">
        <v>6</v>
      </c>
      <c r="I508">
        <v>0</v>
      </c>
      <c r="J508">
        <v>0</v>
      </c>
      <c r="K508" t="s">
        <v>322</v>
      </c>
      <c r="L508" t="s">
        <v>79</v>
      </c>
      <c r="M508" t="s">
        <v>79</v>
      </c>
      <c r="N508" t="s">
        <v>323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2</v>
      </c>
      <c r="Y508">
        <v>1</v>
      </c>
      <c r="Z508" s="1">
        <v>40935</v>
      </c>
      <c r="AA508">
        <v>38</v>
      </c>
      <c r="AB508">
        <v>383151201270</v>
      </c>
      <c r="AC508">
        <v>38</v>
      </c>
      <c r="AD508">
        <v>9489994</v>
      </c>
      <c r="AE508">
        <v>38315</v>
      </c>
      <c r="AF508" t="b">
        <v>0</v>
      </c>
    </row>
    <row r="509" spans="1:32" x14ac:dyDescent="0.2">
      <c r="A509">
        <v>1</v>
      </c>
      <c r="B509">
        <v>508</v>
      </c>
      <c r="C509">
        <v>1</v>
      </c>
      <c r="D509" t="s">
        <v>1859</v>
      </c>
      <c r="E509" t="s">
        <v>1860</v>
      </c>
      <c r="F509" t="s">
        <v>79</v>
      </c>
      <c r="G509" t="s">
        <v>79</v>
      </c>
      <c r="H509">
        <v>6</v>
      </c>
      <c r="I509">
        <v>0</v>
      </c>
      <c r="J509">
        <v>0</v>
      </c>
      <c r="K509" t="s">
        <v>322</v>
      </c>
      <c r="L509" t="s">
        <v>79</v>
      </c>
      <c r="M509" t="s">
        <v>79</v>
      </c>
      <c r="N509" t="s">
        <v>323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2</v>
      </c>
      <c r="Y509">
        <v>1</v>
      </c>
      <c r="Z509" s="1">
        <v>40965</v>
      </c>
      <c r="AA509">
        <v>38</v>
      </c>
      <c r="AB509">
        <v>383151202260</v>
      </c>
      <c r="AC509">
        <v>38</v>
      </c>
      <c r="AD509">
        <v>8615245</v>
      </c>
      <c r="AE509">
        <v>38315</v>
      </c>
      <c r="AF509" t="b">
        <v>0</v>
      </c>
    </row>
    <row r="510" spans="1:32" x14ac:dyDescent="0.2">
      <c r="A510">
        <v>1</v>
      </c>
      <c r="B510">
        <v>509</v>
      </c>
      <c r="C510">
        <v>1</v>
      </c>
      <c r="D510" t="s">
        <v>1861</v>
      </c>
      <c r="E510" t="s">
        <v>1862</v>
      </c>
      <c r="F510" t="s">
        <v>79</v>
      </c>
      <c r="G510" t="s">
        <v>79</v>
      </c>
      <c r="H510">
        <v>6</v>
      </c>
      <c r="I510">
        <v>0</v>
      </c>
      <c r="J510">
        <v>0</v>
      </c>
      <c r="K510" t="s">
        <v>322</v>
      </c>
      <c r="L510" t="s">
        <v>79</v>
      </c>
      <c r="M510" t="s">
        <v>79</v>
      </c>
      <c r="N510" t="s">
        <v>323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1</v>
      </c>
      <c r="Y510">
        <v>6</v>
      </c>
      <c r="Z510" s="1">
        <v>41110</v>
      </c>
      <c r="AA510">
        <v>38</v>
      </c>
      <c r="AB510">
        <v>383151207200</v>
      </c>
      <c r="AC510">
        <v>38</v>
      </c>
      <c r="AD510">
        <v>9477704</v>
      </c>
      <c r="AE510">
        <v>38315</v>
      </c>
      <c r="AF510" t="b">
        <v>0</v>
      </c>
    </row>
    <row r="511" spans="1:32" x14ac:dyDescent="0.2">
      <c r="A511">
        <v>1</v>
      </c>
      <c r="B511">
        <v>510</v>
      </c>
      <c r="C511">
        <v>1</v>
      </c>
      <c r="D511" t="s">
        <v>1863</v>
      </c>
      <c r="E511" t="s">
        <v>1504</v>
      </c>
      <c r="F511" t="s">
        <v>79</v>
      </c>
      <c r="G511" t="s">
        <v>79</v>
      </c>
      <c r="H511">
        <v>6</v>
      </c>
      <c r="I511">
        <v>0</v>
      </c>
      <c r="J511">
        <v>0</v>
      </c>
      <c r="K511" t="s">
        <v>322</v>
      </c>
      <c r="L511" t="s">
        <v>79</v>
      </c>
      <c r="M511" t="s">
        <v>79</v>
      </c>
      <c r="N511" t="s">
        <v>323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1</v>
      </c>
      <c r="Y511">
        <v>6</v>
      </c>
      <c r="Z511" s="1">
        <v>41189</v>
      </c>
      <c r="AA511">
        <v>38</v>
      </c>
      <c r="AB511">
        <v>383151210070</v>
      </c>
      <c r="AC511">
        <v>38</v>
      </c>
      <c r="AD511">
        <v>8615221</v>
      </c>
      <c r="AE511">
        <v>38315</v>
      </c>
      <c r="AF511" t="b">
        <v>0</v>
      </c>
    </row>
    <row r="512" spans="1:32" x14ac:dyDescent="0.2">
      <c r="A512">
        <v>1</v>
      </c>
      <c r="B512">
        <v>511</v>
      </c>
      <c r="C512">
        <v>1</v>
      </c>
      <c r="D512" t="s">
        <v>1864</v>
      </c>
      <c r="E512" t="s">
        <v>1865</v>
      </c>
      <c r="F512" t="s">
        <v>79</v>
      </c>
      <c r="G512" t="s">
        <v>79</v>
      </c>
      <c r="H512">
        <v>6</v>
      </c>
      <c r="I512">
        <v>0</v>
      </c>
      <c r="J512">
        <v>0</v>
      </c>
      <c r="K512" t="s">
        <v>322</v>
      </c>
      <c r="L512" t="s">
        <v>79</v>
      </c>
      <c r="M512" t="s">
        <v>79</v>
      </c>
      <c r="N512" t="s">
        <v>323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1</v>
      </c>
      <c r="Y512">
        <v>4</v>
      </c>
      <c r="Z512" s="1">
        <v>41803</v>
      </c>
      <c r="AA512">
        <v>38</v>
      </c>
      <c r="AB512">
        <v>383151406130</v>
      </c>
      <c r="AC512">
        <v>38</v>
      </c>
      <c r="AD512">
        <v>9466370</v>
      </c>
      <c r="AE512">
        <v>38315</v>
      </c>
      <c r="AF512" t="b">
        <v>0</v>
      </c>
    </row>
    <row r="513" spans="1:32" x14ac:dyDescent="0.2">
      <c r="A513">
        <v>1</v>
      </c>
      <c r="B513">
        <v>512</v>
      </c>
      <c r="C513">
        <v>1</v>
      </c>
      <c r="D513" t="s">
        <v>1866</v>
      </c>
      <c r="E513" t="s">
        <v>1867</v>
      </c>
      <c r="F513" t="s">
        <v>79</v>
      </c>
      <c r="G513" t="s">
        <v>79</v>
      </c>
      <c r="H513">
        <v>6</v>
      </c>
      <c r="I513">
        <v>0</v>
      </c>
      <c r="J513">
        <v>0</v>
      </c>
      <c r="K513" t="s">
        <v>322</v>
      </c>
      <c r="L513" t="s">
        <v>79</v>
      </c>
      <c r="M513" t="s">
        <v>79</v>
      </c>
      <c r="N513" t="s">
        <v>323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1</v>
      </c>
      <c r="Y513">
        <v>4</v>
      </c>
      <c r="Z513" s="1">
        <v>41989</v>
      </c>
      <c r="AA513">
        <v>38</v>
      </c>
      <c r="AB513">
        <v>383151412160</v>
      </c>
      <c r="AC513">
        <v>38</v>
      </c>
      <c r="AD513">
        <v>9449278</v>
      </c>
      <c r="AE513">
        <v>38315</v>
      </c>
      <c r="AF513" t="b">
        <v>0</v>
      </c>
    </row>
    <row r="514" spans="1:32" x14ac:dyDescent="0.2">
      <c r="A514">
        <v>1</v>
      </c>
      <c r="B514">
        <v>513</v>
      </c>
      <c r="C514">
        <v>1</v>
      </c>
      <c r="D514" t="s">
        <v>1868</v>
      </c>
      <c r="E514" t="s">
        <v>1869</v>
      </c>
      <c r="F514" t="s">
        <v>79</v>
      </c>
      <c r="G514" t="s">
        <v>79</v>
      </c>
      <c r="H514">
        <v>6</v>
      </c>
      <c r="I514">
        <v>0</v>
      </c>
      <c r="J514">
        <v>0</v>
      </c>
      <c r="K514" t="s">
        <v>322</v>
      </c>
      <c r="L514" t="s">
        <v>79</v>
      </c>
      <c r="M514" t="s">
        <v>79</v>
      </c>
      <c r="N514" t="s">
        <v>323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1</v>
      </c>
      <c r="Y514">
        <v>4</v>
      </c>
      <c r="Z514" s="1">
        <v>42061</v>
      </c>
      <c r="AA514">
        <v>38</v>
      </c>
      <c r="AB514">
        <v>383151502260</v>
      </c>
      <c r="AC514">
        <v>38</v>
      </c>
      <c r="AD514">
        <v>9512394</v>
      </c>
      <c r="AE514">
        <v>38315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1870</v>
      </c>
      <c r="E515" t="s">
        <v>1871</v>
      </c>
      <c r="F515" t="s">
        <v>79</v>
      </c>
      <c r="G515" t="s">
        <v>79</v>
      </c>
      <c r="H515">
        <v>6</v>
      </c>
      <c r="I515">
        <v>0</v>
      </c>
      <c r="J515">
        <v>0</v>
      </c>
      <c r="K515" t="s">
        <v>322</v>
      </c>
      <c r="L515" t="s">
        <v>79</v>
      </c>
      <c r="M515" t="s">
        <v>79</v>
      </c>
      <c r="N515" t="s">
        <v>323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1</v>
      </c>
      <c r="Y515">
        <v>3</v>
      </c>
      <c r="Z515" s="1">
        <v>42161</v>
      </c>
      <c r="AA515">
        <v>38</v>
      </c>
      <c r="AB515">
        <v>383151506060</v>
      </c>
      <c r="AC515">
        <v>38</v>
      </c>
      <c r="AD515">
        <v>9449220</v>
      </c>
      <c r="AE515">
        <v>38315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1872</v>
      </c>
      <c r="E516" t="s">
        <v>1873</v>
      </c>
      <c r="F516" t="s">
        <v>79</v>
      </c>
      <c r="G516" t="s">
        <v>79</v>
      </c>
      <c r="H516">
        <v>6</v>
      </c>
      <c r="I516">
        <v>0</v>
      </c>
      <c r="J516">
        <v>0</v>
      </c>
      <c r="K516" t="s">
        <v>322</v>
      </c>
      <c r="L516" t="s">
        <v>79</v>
      </c>
      <c r="M516" t="s">
        <v>79</v>
      </c>
      <c r="N516" t="s">
        <v>323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1</v>
      </c>
      <c r="Y516">
        <v>1</v>
      </c>
      <c r="Z516" s="1">
        <v>43167</v>
      </c>
      <c r="AA516">
        <v>38</v>
      </c>
      <c r="AB516">
        <v>383151803080</v>
      </c>
      <c r="AC516">
        <v>38</v>
      </c>
      <c r="AD516">
        <v>9512393</v>
      </c>
      <c r="AE516">
        <v>38315</v>
      </c>
      <c r="AF516" t="b">
        <v>0</v>
      </c>
    </row>
    <row r="517" spans="1:32" x14ac:dyDescent="0.2">
      <c r="A517">
        <v>1</v>
      </c>
      <c r="B517">
        <v>516</v>
      </c>
      <c r="C517">
        <v>2</v>
      </c>
      <c r="D517" t="s">
        <v>439</v>
      </c>
      <c r="E517" t="s">
        <v>440</v>
      </c>
      <c r="F517" t="s">
        <v>79</v>
      </c>
      <c r="G517" t="s">
        <v>79</v>
      </c>
      <c r="H517">
        <v>6</v>
      </c>
      <c r="I517">
        <v>0</v>
      </c>
      <c r="J517">
        <v>0</v>
      </c>
      <c r="K517" t="s">
        <v>322</v>
      </c>
      <c r="L517" t="s">
        <v>79</v>
      </c>
      <c r="M517" t="s">
        <v>79</v>
      </c>
      <c r="N517" t="s">
        <v>323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2</v>
      </c>
      <c r="Y517">
        <v>3</v>
      </c>
      <c r="Z517" s="1">
        <v>39942</v>
      </c>
      <c r="AA517">
        <v>38</v>
      </c>
      <c r="AB517">
        <v>383150905095</v>
      </c>
      <c r="AC517">
        <v>38</v>
      </c>
      <c r="AD517">
        <v>8123503</v>
      </c>
      <c r="AE517">
        <v>38315</v>
      </c>
      <c r="AF517" t="b">
        <v>0</v>
      </c>
    </row>
    <row r="518" spans="1:32" x14ac:dyDescent="0.2">
      <c r="A518">
        <v>1</v>
      </c>
      <c r="B518">
        <v>517</v>
      </c>
      <c r="C518">
        <v>2</v>
      </c>
      <c r="D518" t="s">
        <v>676</v>
      </c>
      <c r="E518" t="s">
        <v>677</v>
      </c>
      <c r="F518" t="s">
        <v>79</v>
      </c>
      <c r="G518" t="s">
        <v>79</v>
      </c>
      <c r="H518">
        <v>6</v>
      </c>
      <c r="I518">
        <v>0</v>
      </c>
      <c r="J518">
        <v>0</v>
      </c>
      <c r="K518" t="s">
        <v>322</v>
      </c>
      <c r="L518" t="s">
        <v>79</v>
      </c>
      <c r="M518" t="s">
        <v>79</v>
      </c>
      <c r="N518" t="s">
        <v>323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2</v>
      </c>
      <c r="Y518">
        <v>1</v>
      </c>
      <c r="Z518" s="1">
        <v>40680</v>
      </c>
      <c r="AA518">
        <v>38</v>
      </c>
      <c r="AB518">
        <v>383151105175</v>
      </c>
      <c r="AC518">
        <v>38</v>
      </c>
      <c r="AD518">
        <v>9477707</v>
      </c>
      <c r="AE518">
        <v>38315</v>
      </c>
      <c r="AF518" t="b">
        <v>0</v>
      </c>
    </row>
    <row r="519" spans="1:32" x14ac:dyDescent="0.2">
      <c r="A519">
        <v>1</v>
      </c>
      <c r="B519">
        <v>518</v>
      </c>
      <c r="C519">
        <v>2</v>
      </c>
      <c r="D519" t="s">
        <v>441</v>
      </c>
      <c r="E519" t="s">
        <v>442</v>
      </c>
      <c r="F519" t="s">
        <v>79</v>
      </c>
      <c r="G519" t="s">
        <v>79</v>
      </c>
      <c r="H519">
        <v>6</v>
      </c>
      <c r="I519">
        <v>0</v>
      </c>
      <c r="J519">
        <v>0</v>
      </c>
      <c r="K519" t="s">
        <v>322</v>
      </c>
      <c r="L519" t="s">
        <v>79</v>
      </c>
      <c r="M519" t="s">
        <v>79</v>
      </c>
      <c r="N519" t="s">
        <v>323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6</v>
      </c>
      <c r="Z519" s="1">
        <v>41049</v>
      </c>
      <c r="AA519">
        <v>38</v>
      </c>
      <c r="AB519">
        <v>383151205205</v>
      </c>
      <c r="AC519">
        <v>38</v>
      </c>
      <c r="AD519">
        <v>8615233</v>
      </c>
      <c r="AE519">
        <v>38315</v>
      </c>
      <c r="AF519" t="b">
        <v>0</v>
      </c>
    </row>
    <row r="520" spans="1:32" x14ac:dyDescent="0.2">
      <c r="A520">
        <v>1</v>
      </c>
      <c r="B520">
        <v>519</v>
      </c>
      <c r="C520">
        <v>2</v>
      </c>
      <c r="D520" t="s">
        <v>1874</v>
      </c>
      <c r="E520" t="s">
        <v>1875</v>
      </c>
      <c r="F520" t="s">
        <v>79</v>
      </c>
      <c r="G520" t="s">
        <v>79</v>
      </c>
      <c r="H520">
        <v>6</v>
      </c>
      <c r="I520">
        <v>0</v>
      </c>
      <c r="J520">
        <v>0</v>
      </c>
      <c r="K520" t="s">
        <v>322</v>
      </c>
      <c r="L520" t="s">
        <v>79</v>
      </c>
      <c r="M520" t="s">
        <v>79</v>
      </c>
      <c r="N520" t="s">
        <v>323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6</v>
      </c>
      <c r="Z520" s="1">
        <v>41127</v>
      </c>
      <c r="AA520">
        <v>38</v>
      </c>
      <c r="AB520">
        <v>383151208065</v>
      </c>
      <c r="AC520">
        <v>38</v>
      </c>
      <c r="AD520">
        <v>9116256</v>
      </c>
      <c r="AE520">
        <v>38315</v>
      </c>
      <c r="AF520" t="b">
        <v>0</v>
      </c>
    </row>
    <row r="521" spans="1:32" x14ac:dyDescent="0.2">
      <c r="A521">
        <v>1</v>
      </c>
      <c r="B521">
        <v>520</v>
      </c>
      <c r="C521">
        <v>2</v>
      </c>
      <c r="D521" t="s">
        <v>1876</v>
      </c>
      <c r="E521" t="s">
        <v>1877</v>
      </c>
      <c r="F521" t="s">
        <v>79</v>
      </c>
      <c r="G521" t="s">
        <v>79</v>
      </c>
      <c r="H521">
        <v>6</v>
      </c>
      <c r="I521">
        <v>0</v>
      </c>
      <c r="J521">
        <v>0</v>
      </c>
      <c r="K521" t="s">
        <v>322</v>
      </c>
      <c r="L521" t="s">
        <v>79</v>
      </c>
      <c r="M521" t="s">
        <v>79</v>
      </c>
      <c r="N521" t="s">
        <v>323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5</v>
      </c>
      <c r="Z521" s="1">
        <v>41379</v>
      </c>
      <c r="AA521">
        <v>38</v>
      </c>
      <c r="AB521">
        <v>383151304155</v>
      </c>
      <c r="AC521">
        <v>38</v>
      </c>
      <c r="AD521">
        <v>9116268</v>
      </c>
      <c r="AE521">
        <v>38315</v>
      </c>
      <c r="AF521" t="b">
        <v>0</v>
      </c>
    </row>
    <row r="522" spans="1:32" x14ac:dyDescent="0.2">
      <c r="A522">
        <v>1</v>
      </c>
      <c r="B522">
        <v>521</v>
      </c>
      <c r="C522">
        <v>2</v>
      </c>
      <c r="D522" t="s">
        <v>1878</v>
      </c>
      <c r="E522" t="s">
        <v>1879</v>
      </c>
      <c r="F522" t="s">
        <v>79</v>
      </c>
      <c r="G522" t="s">
        <v>79</v>
      </c>
      <c r="H522">
        <v>6</v>
      </c>
      <c r="I522">
        <v>0</v>
      </c>
      <c r="J522">
        <v>0</v>
      </c>
      <c r="K522" t="s">
        <v>322</v>
      </c>
      <c r="L522" t="s">
        <v>79</v>
      </c>
      <c r="M522" t="s">
        <v>79</v>
      </c>
      <c r="N522" t="s">
        <v>323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4</v>
      </c>
      <c r="Z522" s="1">
        <v>41814</v>
      </c>
      <c r="AA522">
        <v>38</v>
      </c>
      <c r="AB522">
        <v>383151406245</v>
      </c>
      <c r="AC522">
        <v>38</v>
      </c>
      <c r="AD522">
        <v>9451896</v>
      </c>
      <c r="AE522">
        <v>38315</v>
      </c>
      <c r="AF522" t="b">
        <v>0</v>
      </c>
    </row>
    <row r="523" spans="1:32" x14ac:dyDescent="0.2">
      <c r="A523">
        <v>1</v>
      </c>
      <c r="B523">
        <v>522</v>
      </c>
      <c r="C523">
        <v>2</v>
      </c>
      <c r="D523" t="s">
        <v>1880</v>
      </c>
      <c r="E523" t="s">
        <v>1881</v>
      </c>
      <c r="F523" t="s">
        <v>79</v>
      </c>
      <c r="G523" t="s">
        <v>79</v>
      </c>
      <c r="H523">
        <v>6</v>
      </c>
      <c r="I523">
        <v>0</v>
      </c>
      <c r="J523">
        <v>0</v>
      </c>
      <c r="K523" t="s">
        <v>322</v>
      </c>
      <c r="L523" t="s">
        <v>79</v>
      </c>
      <c r="M523" t="s">
        <v>79</v>
      </c>
      <c r="N523" t="s">
        <v>323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4</v>
      </c>
      <c r="Z523" s="1">
        <v>41874</v>
      </c>
      <c r="AA523">
        <v>38</v>
      </c>
      <c r="AB523">
        <v>383151408235</v>
      </c>
      <c r="AC523">
        <v>38</v>
      </c>
      <c r="AD523">
        <v>9477709</v>
      </c>
      <c r="AE523">
        <v>38315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1882</v>
      </c>
      <c r="E524" t="s">
        <v>1883</v>
      </c>
      <c r="F524" t="s">
        <v>79</v>
      </c>
      <c r="G524" t="s">
        <v>79</v>
      </c>
      <c r="H524">
        <v>6</v>
      </c>
      <c r="I524">
        <v>0</v>
      </c>
      <c r="J524">
        <v>0</v>
      </c>
      <c r="K524" t="s">
        <v>322</v>
      </c>
      <c r="L524" t="s">
        <v>79</v>
      </c>
      <c r="M524" t="s">
        <v>79</v>
      </c>
      <c r="N524" t="s">
        <v>323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4</v>
      </c>
      <c r="Z524" s="1">
        <v>42053</v>
      </c>
      <c r="AA524">
        <v>38</v>
      </c>
      <c r="AB524">
        <v>383151502185</v>
      </c>
      <c r="AC524">
        <v>38</v>
      </c>
      <c r="AD524">
        <v>9494799</v>
      </c>
      <c r="AE524">
        <v>38315</v>
      </c>
      <c r="AF524" t="b">
        <v>0</v>
      </c>
    </row>
    <row r="525" spans="1:32" x14ac:dyDescent="0.2">
      <c r="A525">
        <v>1</v>
      </c>
      <c r="B525">
        <v>524</v>
      </c>
      <c r="C525">
        <v>1</v>
      </c>
      <c r="D525" t="s">
        <v>577</v>
      </c>
      <c r="E525" t="s">
        <v>578</v>
      </c>
      <c r="F525" t="s">
        <v>79</v>
      </c>
      <c r="G525" t="s">
        <v>79</v>
      </c>
      <c r="H525">
        <v>13</v>
      </c>
      <c r="I525">
        <v>0</v>
      </c>
      <c r="J525">
        <v>0</v>
      </c>
      <c r="K525" t="s">
        <v>445</v>
      </c>
      <c r="L525" t="s">
        <v>79</v>
      </c>
      <c r="M525" t="s">
        <v>79</v>
      </c>
      <c r="N525" t="s">
        <v>446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3</v>
      </c>
      <c r="Y525">
        <v>2</v>
      </c>
      <c r="Z525" s="1">
        <v>39401</v>
      </c>
      <c r="AA525">
        <v>38</v>
      </c>
      <c r="AB525">
        <v>383160711150</v>
      </c>
      <c r="AC525">
        <v>38</v>
      </c>
      <c r="AD525">
        <v>7828382</v>
      </c>
      <c r="AE525">
        <v>38316</v>
      </c>
      <c r="AF525" t="b">
        <v>0</v>
      </c>
    </row>
    <row r="526" spans="1:32" x14ac:dyDescent="0.2">
      <c r="A526">
        <v>1</v>
      </c>
      <c r="B526">
        <v>525</v>
      </c>
      <c r="C526">
        <v>1</v>
      </c>
      <c r="D526" t="s">
        <v>443</v>
      </c>
      <c r="E526" t="s">
        <v>444</v>
      </c>
      <c r="F526" t="s">
        <v>79</v>
      </c>
      <c r="G526" t="s">
        <v>79</v>
      </c>
      <c r="H526">
        <v>13</v>
      </c>
      <c r="I526">
        <v>0</v>
      </c>
      <c r="J526">
        <v>0</v>
      </c>
      <c r="K526" t="s">
        <v>445</v>
      </c>
      <c r="L526" t="s">
        <v>79</v>
      </c>
      <c r="M526" t="s">
        <v>79</v>
      </c>
      <c r="N526" t="s">
        <v>446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3</v>
      </c>
      <c r="Y526">
        <v>2</v>
      </c>
      <c r="Z526" s="1">
        <v>39419</v>
      </c>
      <c r="AA526">
        <v>38</v>
      </c>
      <c r="AB526">
        <v>383160712030</v>
      </c>
      <c r="AC526">
        <v>38</v>
      </c>
      <c r="AD526">
        <v>7071096</v>
      </c>
      <c r="AE526">
        <v>38316</v>
      </c>
      <c r="AF526" t="b">
        <v>0</v>
      </c>
    </row>
    <row r="527" spans="1:32" x14ac:dyDescent="0.2">
      <c r="A527">
        <v>1</v>
      </c>
      <c r="B527">
        <v>526</v>
      </c>
      <c r="C527">
        <v>1</v>
      </c>
      <c r="D527" t="s">
        <v>678</v>
      </c>
      <c r="E527" t="s">
        <v>679</v>
      </c>
      <c r="F527" t="s">
        <v>79</v>
      </c>
      <c r="G527" t="s">
        <v>79</v>
      </c>
      <c r="H527">
        <v>13</v>
      </c>
      <c r="I527">
        <v>0</v>
      </c>
      <c r="J527">
        <v>0</v>
      </c>
      <c r="K527" t="s">
        <v>445</v>
      </c>
      <c r="L527" t="s">
        <v>79</v>
      </c>
      <c r="M527" t="s">
        <v>79</v>
      </c>
      <c r="N527" t="s">
        <v>446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3</v>
      </c>
      <c r="Y527">
        <v>1</v>
      </c>
      <c r="Z527" s="1">
        <v>39568</v>
      </c>
      <c r="AA527">
        <v>38</v>
      </c>
      <c r="AB527">
        <v>383160804300</v>
      </c>
      <c r="AC527">
        <v>38</v>
      </c>
      <c r="AD527">
        <v>7071058</v>
      </c>
      <c r="AE527">
        <v>38316</v>
      </c>
      <c r="AF527" t="b">
        <v>0</v>
      </c>
    </row>
    <row r="528" spans="1:32" x14ac:dyDescent="0.2">
      <c r="A528">
        <v>1</v>
      </c>
      <c r="B528">
        <v>527</v>
      </c>
      <c r="C528">
        <v>1</v>
      </c>
      <c r="D528" t="s">
        <v>579</v>
      </c>
      <c r="E528" t="s">
        <v>580</v>
      </c>
      <c r="F528" t="s">
        <v>79</v>
      </c>
      <c r="G528" t="s">
        <v>79</v>
      </c>
      <c r="H528">
        <v>13</v>
      </c>
      <c r="I528">
        <v>0</v>
      </c>
      <c r="J528">
        <v>0</v>
      </c>
      <c r="K528" t="s">
        <v>445</v>
      </c>
      <c r="L528" t="s">
        <v>79</v>
      </c>
      <c r="M528" t="s">
        <v>79</v>
      </c>
      <c r="N528" t="s">
        <v>446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2</v>
      </c>
      <c r="Y528">
        <v>3</v>
      </c>
      <c r="Z528" s="1">
        <v>39999</v>
      </c>
      <c r="AA528">
        <v>38</v>
      </c>
      <c r="AB528">
        <v>383160907050</v>
      </c>
      <c r="AC528">
        <v>38</v>
      </c>
      <c r="AD528">
        <v>8363036</v>
      </c>
      <c r="AE528">
        <v>38316</v>
      </c>
      <c r="AF528" t="b">
        <v>0</v>
      </c>
    </row>
    <row r="529" spans="1:32" x14ac:dyDescent="0.2">
      <c r="A529">
        <v>1</v>
      </c>
      <c r="B529">
        <v>528</v>
      </c>
      <c r="C529">
        <v>1</v>
      </c>
      <c r="D529" t="s">
        <v>447</v>
      </c>
      <c r="E529" t="s">
        <v>448</v>
      </c>
      <c r="F529" t="s">
        <v>79</v>
      </c>
      <c r="G529" t="s">
        <v>79</v>
      </c>
      <c r="H529">
        <v>13</v>
      </c>
      <c r="I529">
        <v>0</v>
      </c>
      <c r="J529">
        <v>0</v>
      </c>
      <c r="K529" t="s">
        <v>445</v>
      </c>
      <c r="L529" t="s">
        <v>79</v>
      </c>
      <c r="M529" t="s">
        <v>79</v>
      </c>
      <c r="N529" t="s">
        <v>446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2</v>
      </c>
      <c r="Y529">
        <v>3</v>
      </c>
      <c r="Z529" s="1">
        <v>40206</v>
      </c>
      <c r="AA529">
        <v>38</v>
      </c>
      <c r="AB529">
        <v>383161001280</v>
      </c>
      <c r="AC529">
        <v>38</v>
      </c>
      <c r="AD529">
        <v>7828419</v>
      </c>
      <c r="AE529">
        <v>38316</v>
      </c>
      <c r="AF529" t="b">
        <v>0</v>
      </c>
    </row>
    <row r="530" spans="1:32" x14ac:dyDescent="0.2">
      <c r="A530">
        <v>1</v>
      </c>
      <c r="B530">
        <v>529</v>
      </c>
      <c r="C530">
        <v>1</v>
      </c>
      <c r="D530" t="s">
        <v>1884</v>
      </c>
      <c r="E530" t="s">
        <v>1885</v>
      </c>
      <c r="F530" t="s">
        <v>79</v>
      </c>
      <c r="G530" t="s">
        <v>79</v>
      </c>
      <c r="H530">
        <v>13</v>
      </c>
      <c r="I530">
        <v>0</v>
      </c>
      <c r="J530">
        <v>0</v>
      </c>
      <c r="K530" t="s">
        <v>445</v>
      </c>
      <c r="L530" t="s">
        <v>79</v>
      </c>
      <c r="M530" t="s">
        <v>79</v>
      </c>
      <c r="N530" t="s">
        <v>446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2</v>
      </c>
      <c r="Y530">
        <v>2</v>
      </c>
      <c r="Z530" s="1">
        <v>40313</v>
      </c>
      <c r="AA530">
        <v>38</v>
      </c>
      <c r="AB530">
        <v>383161005150</v>
      </c>
      <c r="AC530">
        <v>38</v>
      </c>
      <c r="AD530">
        <v>8735070</v>
      </c>
      <c r="AE530">
        <v>38316</v>
      </c>
      <c r="AF530" t="b">
        <v>0</v>
      </c>
    </row>
    <row r="531" spans="1:32" x14ac:dyDescent="0.2">
      <c r="A531">
        <v>1</v>
      </c>
      <c r="B531">
        <v>530</v>
      </c>
      <c r="C531">
        <v>1</v>
      </c>
      <c r="D531" t="s">
        <v>1886</v>
      </c>
      <c r="E531" t="s">
        <v>1887</v>
      </c>
      <c r="F531" t="s">
        <v>79</v>
      </c>
      <c r="G531" t="s">
        <v>79</v>
      </c>
      <c r="H531">
        <v>13</v>
      </c>
      <c r="I531">
        <v>0</v>
      </c>
      <c r="J531">
        <v>0</v>
      </c>
      <c r="K531" t="s">
        <v>445</v>
      </c>
      <c r="L531" t="s">
        <v>79</v>
      </c>
      <c r="M531" t="s">
        <v>79</v>
      </c>
      <c r="N531" t="s">
        <v>446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2</v>
      </c>
      <c r="Y531">
        <v>2</v>
      </c>
      <c r="Z531" s="1">
        <v>40605</v>
      </c>
      <c r="AA531">
        <v>38</v>
      </c>
      <c r="AB531">
        <v>383161103030</v>
      </c>
      <c r="AC531">
        <v>38</v>
      </c>
      <c r="AD531">
        <v>9443471</v>
      </c>
      <c r="AE531">
        <v>38316</v>
      </c>
      <c r="AF531" t="b">
        <v>0</v>
      </c>
    </row>
    <row r="532" spans="1:32" x14ac:dyDescent="0.2">
      <c r="A532">
        <v>1</v>
      </c>
      <c r="B532">
        <v>531</v>
      </c>
      <c r="C532">
        <v>1</v>
      </c>
      <c r="D532" t="s">
        <v>1888</v>
      </c>
      <c r="E532" t="s">
        <v>1889</v>
      </c>
      <c r="F532" t="s">
        <v>79</v>
      </c>
      <c r="G532" t="s">
        <v>79</v>
      </c>
      <c r="H532">
        <v>13</v>
      </c>
      <c r="I532">
        <v>0</v>
      </c>
      <c r="J532">
        <v>0</v>
      </c>
      <c r="K532" t="s">
        <v>445</v>
      </c>
      <c r="L532" t="s">
        <v>79</v>
      </c>
      <c r="M532" t="s">
        <v>79</v>
      </c>
      <c r="N532" t="s">
        <v>446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1</v>
      </c>
      <c r="Y532">
        <v>6</v>
      </c>
      <c r="Z532" s="1">
        <v>41010</v>
      </c>
      <c r="AA532">
        <v>38</v>
      </c>
      <c r="AB532">
        <v>383161204110</v>
      </c>
      <c r="AC532">
        <v>38</v>
      </c>
      <c r="AD532">
        <v>9115722</v>
      </c>
      <c r="AE532">
        <v>38316</v>
      </c>
      <c r="AF532" t="b">
        <v>0</v>
      </c>
    </row>
    <row r="533" spans="1:32" x14ac:dyDescent="0.2">
      <c r="A533">
        <v>1</v>
      </c>
      <c r="B533">
        <v>532</v>
      </c>
      <c r="C533">
        <v>1</v>
      </c>
      <c r="D533" t="s">
        <v>1890</v>
      </c>
      <c r="E533" t="s">
        <v>1891</v>
      </c>
      <c r="F533" t="s">
        <v>79</v>
      </c>
      <c r="G533" t="s">
        <v>79</v>
      </c>
      <c r="H533">
        <v>13</v>
      </c>
      <c r="I533">
        <v>0</v>
      </c>
      <c r="J533">
        <v>0</v>
      </c>
      <c r="K533" t="s">
        <v>445</v>
      </c>
      <c r="L533" t="s">
        <v>79</v>
      </c>
      <c r="M533" t="s">
        <v>79</v>
      </c>
      <c r="N533" t="s">
        <v>446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1</v>
      </c>
      <c r="Y533">
        <v>5</v>
      </c>
      <c r="Z533" s="1">
        <v>41571</v>
      </c>
      <c r="AA533">
        <v>38</v>
      </c>
      <c r="AB533">
        <v>383161310240</v>
      </c>
      <c r="AC533">
        <v>38</v>
      </c>
      <c r="AD533">
        <v>9443468</v>
      </c>
      <c r="AE533">
        <v>38316</v>
      </c>
      <c r="AF533" t="b">
        <v>0</v>
      </c>
    </row>
    <row r="534" spans="1:32" x14ac:dyDescent="0.2">
      <c r="A534">
        <v>1</v>
      </c>
      <c r="B534">
        <v>533</v>
      </c>
      <c r="C534">
        <v>1</v>
      </c>
      <c r="D534" t="s">
        <v>1892</v>
      </c>
      <c r="E534" t="s">
        <v>1893</v>
      </c>
      <c r="F534" t="s">
        <v>79</v>
      </c>
      <c r="G534" t="s">
        <v>79</v>
      </c>
      <c r="H534">
        <v>13</v>
      </c>
      <c r="I534">
        <v>0</v>
      </c>
      <c r="J534">
        <v>0</v>
      </c>
      <c r="K534" t="s">
        <v>445</v>
      </c>
      <c r="L534" t="s">
        <v>79</v>
      </c>
      <c r="M534" t="s">
        <v>79</v>
      </c>
      <c r="N534" t="s">
        <v>446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1</v>
      </c>
      <c r="Y534">
        <v>5</v>
      </c>
      <c r="Z534" s="1">
        <v>41634</v>
      </c>
      <c r="AA534">
        <v>38</v>
      </c>
      <c r="AB534">
        <v>383161312260</v>
      </c>
      <c r="AC534">
        <v>38</v>
      </c>
      <c r="AD534">
        <v>9115695</v>
      </c>
      <c r="AE534">
        <v>38316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680</v>
      </c>
      <c r="E535" t="s">
        <v>681</v>
      </c>
      <c r="F535" t="s">
        <v>79</v>
      </c>
      <c r="G535" t="s">
        <v>79</v>
      </c>
      <c r="H535">
        <v>13</v>
      </c>
      <c r="I535">
        <v>0</v>
      </c>
      <c r="J535">
        <v>0</v>
      </c>
      <c r="K535" t="s">
        <v>445</v>
      </c>
      <c r="L535" t="s">
        <v>79</v>
      </c>
      <c r="M535" t="s">
        <v>79</v>
      </c>
      <c r="N535" t="s">
        <v>446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1</v>
      </c>
      <c r="Y535">
        <v>4</v>
      </c>
      <c r="Z535" s="1">
        <v>41775</v>
      </c>
      <c r="AA535">
        <v>38</v>
      </c>
      <c r="AB535">
        <v>383161405160</v>
      </c>
      <c r="AC535">
        <v>38</v>
      </c>
      <c r="AD535">
        <v>9298346</v>
      </c>
      <c r="AE535">
        <v>38316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1894</v>
      </c>
      <c r="E536" t="s">
        <v>1895</v>
      </c>
      <c r="F536" t="s">
        <v>79</v>
      </c>
      <c r="G536" t="s">
        <v>79</v>
      </c>
      <c r="H536">
        <v>13</v>
      </c>
      <c r="I536">
        <v>0</v>
      </c>
      <c r="J536">
        <v>0</v>
      </c>
      <c r="K536" t="s">
        <v>445</v>
      </c>
      <c r="L536" t="s">
        <v>79</v>
      </c>
      <c r="M536" t="s">
        <v>79</v>
      </c>
      <c r="N536" t="s">
        <v>446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1</v>
      </c>
      <c r="Y536">
        <v>3</v>
      </c>
      <c r="Z536" s="1">
        <v>42118</v>
      </c>
      <c r="AA536">
        <v>38</v>
      </c>
      <c r="AB536">
        <v>383161504240</v>
      </c>
      <c r="AC536">
        <v>38</v>
      </c>
      <c r="AD536">
        <v>9443470</v>
      </c>
      <c r="AE536">
        <v>38316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1896</v>
      </c>
      <c r="E537" t="s">
        <v>1897</v>
      </c>
      <c r="F537" t="s">
        <v>79</v>
      </c>
      <c r="G537" t="s">
        <v>79</v>
      </c>
      <c r="H537">
        <v>13</v>
      </c>
      <c r="I537">
        <v>0</v>
      </c>
      <c r="J537">
        <v>0</v>
      </c>
      <c r="K537" t="s">
        <v>445</v>
      </c>
      <c r="L537" t="s">
        <v>79</v>
      </c>
      <c r="M537" t="s">
        <v>79</v>
      </c>
      <c r="N537" t="s">
        <v>446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1</v>
      </c>
      <c r="Y537">
        <v>3</v>
      </c>
      <c r="Z537" s="1">
        <v>42173</v>
      </c>
      <c r="AA537">
        <v>38</v>
      </c>
      <c r="AB537">
        <v>383161506180</v>
      </c>
      <c r="AC537">
        <v>38</v>
      </c>
      <c r="AD537">
        <v>9512285</v>
      </c>
      <c r="AE537">
        <v>38316</v>
      </c>
      <c r="AF537" t="b">
        <v>0</v>
      </c>
    </row>
    <row r="538" spans="1:32" x14ac:dyDescent="0.2">
      <c r="A538">
        <v>1</v>
      </c>
      <c r="B538">
        <v>537</v>
      </c>
      <c r="C538">
        <v>1</v>
      </c>
      <c r="D538" t="s">
        <v>1898</v>
      </c>
      <c r="E538" t="s">
        <v>1899</v>
      </c>
      <c r="F538" t="s">
        <v>79</v>
      </c>
      <c r="G538" t="s">
        <v>79</v>
      </c>
      <c r="H538">
        <v>13</v>
      </c>
      <c r="I538">
        <v>0</v>
      </c>
      <c r="J538">
        <v>0</v>
      </c>
      <c r="K538" t="s">
        <v>445</v>
      </c>
      <c r="L538" t="s">
        <v>79</v>
      </c>
      <c r="M538" t="s">
        <v>79</v>
      </c>
      <c r="N538" t="s">
        <v>446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1</v>
      </c>
      <c r="Y538">
        <v>2</v>
      </c>
      <c r="Z538" s="1">
        <v>42541</v>
      </c>
      <c r="AA538">
        <v>38</v>
      </c>
      <c r="AB538">
        <v>383161606200</v>
      </c>
      <c r="AC538">
        <v>38</v>
      </c>
      <c r="AD538">
        <v>9480060</v>
      </c>
      <c r="AE538">
        <v>38316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1900</v>
      </c>
      <c r="E539" t="s">
        <v>1901</v>
      </c>
      <c r="F539" t="s">
        <v>79</v>
      </c>
      <c r="G539" t="s">
        <v>79</v>
      </c>
      <c r="H539">
        <v>13</v>
      </c>
      <c r="I539">
        <v>0</v>
      </c>
      <c r="J539">
        <v>0</v>
      </c>
      <c r="K539" t="s">
        <v>445</v>
      </c>
      <c r="L539" t="s">
        <v>79</v>
      </c>
      <c r="M539" t="s">
        <v>79</v>
      </c>
      <c r="N539" t="s">
        <v>446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1</v>
      </c>
      <c r="Y539">
        <v>1</v>
      </c>
      <c r="Z539" s="1">
        <v>43011</v>
      </c>
      <c r="AA539">
        <v>38</v>
      </c>
      <c r="AB539">
        <v>383161710030</v>
      </c>
      <c r="AC539">
        <v>38</v>
      </c>
      <c r="AD539">
        <v>9497431</v>
      </c>
      <c r="AE539">
        <v>38316</v>
      </c>
      <c r="AF539" t="b">
        <v>0</v>
      </c>
    </row>
    <row r="540" spans="1:32" x14ac:dyDescent="0.2">
      <c r="A540">
        <v>1</v>
      </c>
      <c r="B540">
        <v>539</v>
      </c>
      <c r="C540">
        <v>2</v>
      </c>
      <c r="D540" t="s">
        <v>449</v>
      </c>
      <c r="E540" t="s">
        <v>450</v>
      </c>
      <c r="F540" t="s">
        <v>79</v>
      </c>
      <c r="G540" t="s">
        <v>79</v>
      </c>
      <c r="H540">
        <v>13</v>
      </c>
      <c r="I540">
        <v>0</v>
      </c>
      <c r="J540">
        <v>0</v>
      </c>
      <c r="K540" t="s">
        <v>445</v>
      </c>
      <c r="L540" t="s">
        <v>79</v>
      </c>
      <c r="M540" t="s">
        <v>79</v>
      </c>
      <c r="N540" t="s">
        <v>446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2</v>
      </c>
      <c r="Y540">
        <v>2</v>
      </c>
      <c r="Z540" s="1">
        <v>40273</v>
      </c>
      <c r="AA540">
        <v>38</v>
      </c>
      <c r="AB540">
        <v>383161004055</v>
      </c>
      <c r="AC540">
        <v>38</v>
      </c>
      <c r="AD540">
        <v>8242638</v>
      </c>
      <c r="AE540">
        <v>38316</v>
      </c>
      <c r="AF540" t="b">
        <v>0</v>
      </c>
    </row>
    <row r="541" spans="1:32" x14ac:dyDescent="0.2">
      <c r="A541">
        <v>1</v>
      </c>
      <c r="B541">
        <v>540</v>
      </c>
      <c r="C541">
        <v>2</v>
      </c>
      <c r="D541" t="s">
        <v>451</v>
      </c>
      <c r="E541" t="s">
        <v>452</v>
      </c>
      <c r="F541" t="s">
        <v>79</v>
      </c>
      <c r="G541" t="s">
        <v>79</v>
      </c>
      <c r="H541">
        <v>13</v>
      </c>
      <c r="I541">
        <v>0</v>
      </c>
      <c r="J541">
        <v>0</v>
      </c>
      <c r="K541" t="s">
        <v>445</v>
      </c>
      <c r="L541" t="s">
        <v>79</v>
      </c>
      <c r="M541" t="s">
        <v>79</v>
      </c>
      <c r="N541" t="s">
        <v>446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2</v>
      </c>
      <c r="Y541">
        <v>2</v>
      </c>
      <c r="Z541" s="1">
        <v>40467</v>
      </c>
      <c r="AA541">
        <v>38</v>
      </c>
      <c r="AB541">
        <v>383161010165</v>
      </c>
      <c r="AC541">
        <v>38</v>
      </c>
      <c r="AD541">
        <v>8735119</v>
      </c>
      <c r="AE541">
        <v>38316</v>
      </c>
      <c r="AF541" t="b">
        <v>0</v>
      </c>
    </row>
    <row r="542" spans="1:32" x14ac:dyDescent="0.2">
      <c r="A542">
        <v>1</v>
      </c>
      <c r="B542">
        <v>541</v>
      </c>
      <c r="C542">
        <v>2</v>
      </c>
      <c r="D542" t="s">
        <v>1902</v>
      </c>
      <c r="E542" t="s">
        <v>1903</v>
      </c>
      <c r="F542" t="s">
        <v>79</v>
      </c>
      <c r="G542" t="s">
        <v>79</v>
      </c>
      <c r="H542">
        <v>13</v>
      </c>
      <c r="I542">
        <v>0</v>
      </c>
      <c r="J542">
        <v>0</v>
      </c>
      <c r="K542" t="s">
        <v>445</v>
      </c>
      <c r="L542" t="s">
        <v>79</v>
      </c>
      <c r="M542" t="s">
        <v>79</v>
      </c>
      <c r="N542" t="s">
        <v>446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2</v>
      </c>
      <c r="Y542">
        <v>1</v>
      </c>
      <c r="Z542" s="1">
        <v>40988</v>
      </c>
      <c r="AA542">
        <v>38</v>
      </c>
      <c r="AB542">
        <v>383161203205</v>
      </c>
      <c r="AC542">
        <v>38</v>
      </c>
      <c r="AD542">
        <v>9478115</v>
      </c>
      <c r="AE542">
        <v>38316</v>
      </c>
      <c r="AF542" t="b">
        <v>0</v>
      </c>
    </row>
    <row r="543" spans="1:32" x14ac:dyDescent="0.2">
      <c r="A543">
        <v>1</v>
      </c>
      <c r="B543">
        <v>542</v>
      </c>
      <c r="C543">
        <v>2</v>
      </c>
      <c r="D543" t="s">
        <v>1904</v>
      </c>
      <c r="E543" t="s">
        <v>1905</v>
      </c>
      <c r="F543" t="s">
        <v>79</v>
      </c>
      <c r="G543" t="s">
        <v>79</v>
      </c>
      <c r="H543">
        <v>13</v>
      </c>
      <c r="I543">
        <v>0</v>
      </c>
      <c r="J543">
        <v>0</v>
      </c>
      <c r="K543" t="s">
        <v>445</v>
      </c>
      <c r="L543" t="s">
        <v>79</v>
      </c>
      <c r="M543" t="s">
        <v>79</v>
      </c>
      <c r="N543" t="s">
        <v>446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1</v>
      </c>
      <c r="Y543">
        <v>6</v>
      </c>
      <c r="Z543" s="1">
        <v>41115</v>
      </c>
      <c r="AA543">
        <v>38</v>
      </c>
      <c r="AB543">
        <v>383161207255</v>
      </c>
      <c r="AC543">
        <v>38</v>
      </c>
      <c r="AD543">
        <v>9298271</v>
      </c>
      <c r="AE543">
        <v>38316</v>
      </c>
      <c r="AF543" t="b">
        <v>0</v>
      </c>
    </row>
    <row r="544" spans="1:32" x14ac:dyDescent="0.2">
      <c r="A544">
        <v>1</v>
      </c>
      <c r="B544">
        <v>543</v>
      </c>
      <c r="C544">
        <v>2</v>
      </c>
      <c r="D544" t="s">
        <v>1906</v>
      </c>
      <c r="E544" t="s">
        <v>1907</v>
      </c>
      <c r="F544" t="s">
        <v>79</v>
      </c>
      <c r="G544" t="s">
        <v>79</v>
      </c>
      <c r="H544">
        <v>13</v>
      </c>
      <c r="I544">
        <v>0</v>
      </c>
      <c r="J544">
        <v>0</v>
      </c>
      <c r="K544" t="s">
        <v>445</v>
      </c>
      <c r="L544" t="s">
        <v>79</v>
      </c>
      <c r="M544" t="s">
        <v>79</v>
      </c>
      <c r="N544" t="s">
        <v>446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1</v>
      </c>
      <c r="Y544">
        <v>5</v>
      </c>
      <c r="Z544" s="1">
        <v>41423</v>
      </c>
      <c r="AA544">
        <v>38</v>
      </c>
      <c r="AB544">
        <v>383161305295</v>
      </c>
      <c r="AC544">
        <v>38</v>
      </c>
      <c r="AD544">
        <v>9486788</v>
      </c>
      <c r="AE544">
        <v>38316</v>
      </c>
      <c r="AF544" t="b">
        <v>0</v>
      </c>
    </row>
    <row r="545" spans="1:32" x14ac:dyDescent="0.2">
      <c r="A545">
        <v>1</v>
      </c>
      <c r="B545">
        <v>544</v>
      </c>
      <c r="C545">
        <v>2</v>
      </c>
      <c r="D545" t="s">
        <v>1908</v>
      </c>
      <c r="E545" t="s">
        <v>1909</v>
      </c>
      <c r="F545" t="s">
        <v>79</v>
      </c>
      <c r="G545" t="s">
        <v>79</v>
      </c>
      <c r="H545">
        <v>13</v>
      </c>
      <c r="I545">
        <v>0</v>
      </c>
      <c r="J545">
        <v>0</v>
      </c>
      <c r="K545" t="s">
        <v>445</v>
      </c>
      <c r="L545" t="s">
        <v>79</v>
      </c>
      <c r="M545" t="s">
        <v>79</v>
      </c>
      <c r="N545" t="s">
        <v>446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1</v>
      </c>
      <c r="Y545">
        <v>5</v>
      </c>
      <c r="Z545" s="1">
        <v>41450</v>
      </c>
      <c r="AA545">
        <v>38</v>
      </c>
      <c r="AB545">
        <v>383161306255</v>
      </c>
      <c r="AC545">
        <v>38</v>
      </c>
      <c r="AD545">
        <v>9298295</v>
      </c>
      <c r="AE545">
        <v>38316</v>
      </c>
      <c r="AF545" t="b">
        <v>0</v>
      </c>
    </row>
    <row r="546" spans="1:32" x14ac:dyDescent="0.2">
      <c r="A546">
        <v>1</v>
      </c>
      <c r="B546">
        <v>545</v>
      </c>
      <c r="C546">
        <v>2</v>
      </c>
      <c r="D546" t="s">
        <v>1910</v>
      </c>
      <c r="E546" t="s">
        <v>1911</v>
      </c>
      <c r="F546" t="s">
        <v>79</v>
      </c>
      <c r="G546" t="s">
        <v>79</v>
      </c>
      <c r="H546">
        <v>13</v>
      </c>
      <c r="I546">
        <v>0</v>
      </c>
      <c r="J546">
        <v>0</v>
      </c>
      <c r="K546" t="s">
        <v>445</v>
      </c>
      <c r="L546" t="s">
        <v>79</v>
      </c>
      <c r="M546" t="s">
        <v>79</v>
      </c>
      <c r="N546" t="s">
        <v>446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5</v>
      </c>
      <c r="Z546" s="1">
        <v>41527</v>
      </c>
      <c r="AA546">
        <v>38</v>
      </c>
      <c r="AB546">
        <v>383161309105</v>
      </c>
      <c r="AC546">
        <v>38</v>
      </c>
      <c r="AD546">
        <v>9115708</v>
      </c>
      <c r="AE546">
        <v>38316</v>
      </c>
      <c r="AF546" t="b">
        <v>0</v>
      </c>
    </row>
    <row r="547" spans="1:32" x14ac:dyDescent="0.2">
      <c r="A547">
        <v>1</v>
      </c>
      <c r="B547">
        <v>546</v>
      </c>
      <c r="C547">
        <v>2</v>
      </c>
      <c r="D547" t="s">
        <v>1912</v>
      </c>
      <c r="E547" t="s">
        <v>1913</v>
      </c>
      <c r="F547" t="s">
        <v>79</v>
      </c>
      <c r="G547" t="s">
        <v>79</v>
      </c>
      <c r="H547">
        <v>13</v>
      </c>
      <c r="I547">
        <v>0</v>
      </c>
      <c r="J547">
        <v>0</v>
      </c>
      <c r="K547" t="s">
        <v>445</v>
      </c>
      <c r="L547" t="s">
        <v>79</v>
      </c>
      <c r="M547" t="s">
        <v>79</v>
      </c>
      <c r="N547" t="s">
        <v>446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5</v>
      </c>
      <c r="Z547" s="1">
        <v>41630</v>
      </c>
      <c r="AA547">
        <v>38</v>
      </c>
      <c r="AB547">
        <v>383161312225</v>
      </c>
      <c r="AC547">
        <v>38</v>
      </c>
      <c r="AD547">
        <v>9478118</v>
      </c>
      <c r="AE547">
        <v>38316</v>
      </c>
      <c r="AF547" t="b">
        <v>0</v>
      </c>
    </row>
    <row r="548" spans="1:32" x14ac:dyDescent="0.2">
      <c r="A548">
        <v>1</v>
      </c>
      <c r="B548">
        <v>547</v>
      </c>
      <c r="C548">
        <v>2</v>
      </c>
      <c r="D548" t="s">
        <v>1914</v>
      </c>
      <c r="E548" t="s">
        <v>1915</v>
      </c>
      <c r="F548" t="s">
        <v>79</v>
      </c>
      <c r="G548" t="s">
        <v>79</v>
      </c>
      <c r="H548">
        <v>13</v>
      </c>
      <c r="I548">
        <v>0</v>
      </c>
      <c r="J548">
        <v>0</v>
      </c>
      <c r="K548" t="s">
        <v>445</v>
      </c>
      <c r="L548" t="s">
        <v>79</v>
      </c>
      <c r="M548" t="s">
        <v>79</v>
      </c>
      <c r="N548" t="s">
        <v>446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4</v>
      </c>
      <c r="Z548" s="1">
        <v>42032</v>
      </c>
      <c r="AA548">
        <v>38</v>
      </c>
      <c r="AB548">
        <v>383161501285</v>
      </c>
      <c r="AC548">
        <v>38</v>
      </c>
      <c r="AD548">
        <v>9451625</v>
      </c>
      <c r="AE548">
        <v>38316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1916</v>
      </c>
      <c r="E549" t="s">
        <v>1917</v>
      </c>
      <c r="F549" t="s">
        <v>79</v>
      </c>
      <c r="G549" t="s">
        <v>79</v>
      </c>
      <c r="H549">
        <v>13</v>
      </c>
      <c r="I549">
        <v>0</v>
      </c>
      <c r="J549">
        <v>0</v>
      </c>
      <c r="K549" t="s">
        <v>445</v>
      </c>
      <c r="L549" t="s">
        <v>79</v>
      </c>
      <c r="M549" t="s">
        <v>79</v>
      </c>
      <c r="N549" t="s">
        <v>446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3</v>
      </c>
      <c r="Z549" s="1">
        <v>42251</v>
      </c>
      <c r="AA549">
        <v>38</v>
      </c>
      <c r="AB549">
        <v>383161509045</v>
      </c>
      <c r="AC549">
        <v>38</v>
      </c>
      <c r="AD549">
        <v>9451627</v>
      </c>
      <c r="AE549">
        <v>38316</v>
      </c>
      <c r="AF549" t="b">
        <v>0</v>
      </c>
    </row>
    <row r="550" spans="1:32" x14ac:dyDescent="0.2">
      <c r="A550">
        <v>1</v>
      </c>
      <c r="B550">
        <v>549</v>
      </c>
      <c r="C550">
        <v>2</v>
      </c>
      <c r="D550" t="s">
        <v>1918</v>
      </c>
      <c r="E550" t="s">
        <v>1919</v>
      </c>
      <c r="F550" t="s">
        <v>79</v>
      </c>
      <c r="G550" t="s">
        <v>79</v>
      </c>
      <c r="H550">
        <v>13</v>
      </c>
      <c r="I550">
        <v>0</v>
      </c>
      <c r="J550">
        <v>0</v>
      </c>
      <c r="K550" t="s">
        <v>445</v>
      </c>
      <c r="L550" t="s">
        <v>79</v>
      </c>
      <c r="M550" t="s">
        <v>79</v>
      </c>
      <c r="N550" t="s">
        <v>446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1</v>
      </c>
      <c r="Y550">
        <v>2</v>
      </c>
      <c r="Z550" s="1">
        <v>42541</v>
      </c>
      <c r="AA550">
        <v>38</v>
      </c>
      <c r="AB550">
        <v>383161606205</v>
      </c>
      <c r="AC550">
        <v>38</v>
      </c>
      <c r="AD550">
        <v>9478119</v>
      </c>
      <c r="AE550">
        <v>38316</v>
      </c>
      <c r="AF550" t="b">
        <v>0</v>
      </c>
    </row>
    <row r="551" spans="1:32" x14ac:dyDescent="0.2">
      <c r="A551">
        <v>1</v>
      </c>
      <c r="B551">
        <v>550</v>
      </c>
      <c r="C551">
        <v>1</v>
      </c>
      <c r="D551" t="s">
        <v>455</v>
      </c>
      <c r="E551" t="s">
        <v>456</v>
      </c>
      <c r="F551" t="s">
        <v>79</v>
      </c>
      <c r="G551" t="s">
        <v>79</v>
      </c>
      <c r="H551">
        <v>14</v>
      </c>
      <c r="I551">
        <v>0</v>
      </c>
      <c r="J551">
        <v>0</v>
      </c>
      <c r="K551" t="s">
        <v>324</v>
      </c>
      <c r="L551" t="s">
        <v>79</v>
      </c>
      <c r="M551" t="s">
        <v>79</v>
      </c>
      <c r="N551" t="s">
        <v>325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3</v>
      </c>
      <c r="Y551">
        <v>1</v>
      </c>
      <c r="Z551" s="1">
        <v>39876</v>
      </c>
      <c r="AA551">
        <v>38</v>
      </c>
      <c r="AB551">
        <v>383180903040</v>
      </c>
      <c r="AC551">
        <v>38</v>
      </c>
      <c r="AD551">
        <v>7361130</v>
      </c>
      <c r="AE551">
        <v>38318</v>
      </c>
      <c r="AF551" t="b">
        <v>0</v>
      </c>
    </row>
    <row r="552" spans="1:32" x14ac:dyDescent="0.2">
      <c r="A552">
        <v>1</v>
      </c>
      <c r="B552">
        <v>551</v>
      </c>
      <c r="C552">
        <v>1</v>
      </c>
      <c r="D552" t="s">
        <v>457</v>
      </c>
      <c r="E552" t="s">
        <v>458</v>
      </c>
      <c r="F552" t="s">
        <v>79</v>
      </c>
      <c r="G552" t="s">
        <v>79</v>
      </c>
      <c r="H552">
        <v>14</v>
      </c>
      <c r="I552">
        <v>0</v>
      </c>
      <c r="J552">
        <v>0</v>
      </c>
      <c r="K552" t="s">
        <v>324</v>
      </c>
      <c r="L552" t="s">
        <v>79</v>
      </c>
      <c r="M552" t="s">
        <v>79</v>
      </c>
      <c r="N552" t="s">
        <v>325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2</v>
      </c>
      <c r="Y552">
        <v>2</v>
      </c>
      <c r="Z552" s="1">
        <v>40307</v>
      </c>
      <c r="AA552">
        <v>38</v>
      </c>
      <c r="AB552">
        <v>383181005090</v>
      </c>
      <c r="AC552">
        <v>38</v>
      </c>
      <c r="AD552">
        <v>8860171</v>
      </c>
      <c r="AE552">
        <v>38318</v>
      </c>
      <c r="AF552" t="b">
        <v>0</v>
      </c>
    </row>
    <row r="553" spans="1:32" x14ac:dyDescent="0.2">
      <c r="A553">
        <v>1</v>
      </c>
      <c r="B553">
        <v>552</v>
      </c>
      <c r="C553">
        <v>1</v>
      </c>
      <c r="D553" t="s">
        <v>459</v>
      </c>
      <c r="E553" t="s">
        <v>460</v>
      </c>
      <c r="F553" t="s">
        <v>79</v>
      </c>
      <c r="G553" t="s">
        <v>79</v>
      </c>
      <c r="H553">
        <v>14</v>
      </c>
      <c r="I553">
        <v>0</v>
      </c>
      <c r="J553">
        <v>0</v>
      </c>
      <c r="K553" t="s">
        <v>324</v>
      </c>
      <c r="L553" t="s">
        <v>79</v>
      </c>
      <c r="M553" t="s">
        <v>79</v>
      </c>
      <c r="N553" t="s">
        <v>325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2</v>
      </c>
      <c r="Y553">
        <v>2</v>
      </c>
      <c r="Z553" s="1">
        <v>40452</v>
      </c>
      <c r="AA553">
        <v>38</v>
      </c>
      <c r="AB553">
        <v>383181010010</v>
      </c>
      <c r="AC553">
        <v>38</v>
      </c>
      <c r="AD553">
        <v>8607146</v>
      </c>
      <c r="AE553">
        <v>38318</v>
      </c>
      <c r="AF553" t="b">
        <v>0</v>
      </c>
    </row>
    <row r="554" spans="1:32" x14ac:dyDescent="0.2">
      <c r="A554">
        <v>1</v>
      </c>
      <c r="B554">
        <v>553</v>
      </c>
      <c r="C554">
        <v>1</v>
      </c>
      <c r="D554" t="s">
        <v>461</v>
      </c>
      <c r="E554" t="s">
        <v>462</v>
      </c>
      <c r="F554" t="s">
        <v>79</v>
      </c>
      <c r="G554" t="s">
        <v>79</v>
      </c>
      <c r="H554">
        <v>14</v>
      </c>
      <c r="I554">
        <v>0</v>
      </c>
      <c r="J554">
        <v>0</v>
      </c>
      <c r="K554" t="s">
        <v>324</v>
      </c>
      <c r="L554" t="s">
        <v>79</v>
      </c>
      <c r="M554" t="s">
        <v>79</v>
      </c>
      <c r="N554" t="s">
        <v>325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2</v>
      </c>
      <c r="Y554">
        <v>1</v>
      </c>
      <c r="Z554" s="1">
        <v>40647</v>
      </c>
      <c r="AA554">
        <v>38</v>
      </c>
      <c r="AB554">
        <v>383181104140</v>
      </c>
      <c r="AC554">
        <v>38</v>
      </c>
      <c r="AD554">
        <v>8507282</v>
      </c>
      <c r="AE554">
        <v>38318</v>
      </c>
      <c r="AF554" t="b">
        <v>0</v>
      </c>
    </row>
    <row r="555" spans="1:32" x14ac:dyDescent="0.2">
      <c r="A555">
        <v>1</v>
      </c>
      <c r="B555">
        <v>554</v>
      </c>
      <c r="C555">
        <v>1</v>
      </c>
      <c r="D555" t="s">
        <v>581</v>
      </c>
      <c r="E555" t="s">
        <v>582</v>
      </c>
      <c r="F555" t="s">
        <v>79</v>
      </c>
      <c r="G555" t="s">
        <v>79</v>
      </c>
      <c r="H555">
        <v>14</v>
      </c>
      <c r="I555">
        <v>0</v>
      </c>
      <c r="J555">
        <v>0</v>
      </c>
      <c r="K555" t="s">
        <v>324</v>
      </c>
      <c r="L555" t="s">
        <v>79</v>
      </c>
      <c r="M555" t="s">
        <v>79</v>
      </c>
      <c r="N555" t="s">
        <v>325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2</v>
      </c>
      <c r="Y555">
        <v>1</v>
      </c>
      <c r="Z555" s="1">
        <v>40649</v>
      </c>
      <c r="AA555">
        <v>38</v>
      </c>
      <c r="AB555">
        <v>383181104160</v>
      </c>
      <c r="AC555">
        <v>38</v>
      </c>
      <c r="AD555">
        <v>8809869</v>
      </c>
      <c r="AE555">
        <v>38318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682</v>
      </c>
      <c r="E556" t="s">
        <v>683</v>
      </c>
      <c r="F556" t="s">
        <v>79</v>
      </c>
      <c r="G556" t="s">
        <v>79</v>
      </c>
      <c r="H556">
        <v>14</v>
      </c>
      <c r="I556">
        <v>0</v>
      </c>
      <c r="J556">
        <v>0</v>
      </c>
      <c r="K556" t="s">
        <v>324</v>
      </c>
      <c r="L556" t="s">
        <v>79</v>
      </c>
      <c r="M556" t="s">
        <v>79</v>
      </c>
      <c r="N556" t="s">
        <v>325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2</v>
      </c>
      <c r="Y556">
        <v>1</v>
      </c>
      <c r="Z556" s="1">
        <v>40710</v>
      </c>
      <c r="AA556">
        <v>38</v>
      </c>
      <c r="AB556">
        <v>383181106160</v>
      </c>
      <c r="AC556">
        <v>38</v>
      </c>
      <c r="AD556">
        <v>9049557</v>
      </c>
      <c r="AE556">
        <v>38318</v>
      </c>
      <c r="AF556" t="b">
        <v>0</v>
      </c>
    </row>
    <row r="557" spans="1:32" x14ac:dyDescent="0.2">
      <c r="A557">
        <v>1</v>
      </c>
      <c r="B557">
        <v>556</v>
      </c>
      <c r="C557">
        <v>1</v>
      </c>
      <c r="D557" t="s">
        <v>1920</v>
      </c>
      <c r="E557" t="s">
        <v>1921</v>
      </c>
      <c r="F557" t="s">
        <v>79</v>
      </c>
      <c r="G557" t="s">
        <v>79</v>
      </c>
      <c r="H557">
        <v>14</v>
      </c>
      <c r="I557">
        <v>0</v>
      </c>
      <c r="J557">
        <v>0</v>
      </c>
      <c r="K557" t="s">
        <v>324</v>
      </c>
      <c r="L557" t="s">
        <v>79</v>
      </c>
      <c r="M557" t="s">
        <v>79</v>
      </c>
      <c r="N557" t="s">
        <v>325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1</v>
      </c>
      <c r="Y557">
        <v>6</v>
      </c>
      <c r="Z557" s="1">
        <v>41002</v>
      </c>
      <c r="AA557">
        <v>38</v>
      </c>
      <c r="AB557">
        <v>383181204030</v>
      </c>
      <c r="AC557">
        <v>38</v>
      </c>
      <c r="AD557">
        <v>8607160</v>
      </c>
      <c r="AE557">
        <v>38318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463</v>
      </c>
      <c r="E558" t="s">
        <v>464</v>
      </c>
      <c r="F558" t="s">
        <v>79</v>
      </c>
      <c r="G558" t="s">
        <v>79</v>
      </c>
      <c r="H558">
        <v>14</v>
      </c>
      <c r="I558">
        <v>0</v>
      </c>
      <c r="J558">
        <v>0</v>
      </c>
      <c r="K558" t="s">
        <v>324</v>
      </c>
      <c r="L558" t="s">
        <v>79</v>
      </c>
      <c r="M558" t="s">
        <v>79</v>
      </c>
      <c r="N558" t="s">
        <v>325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1</v>
      </c>
      <c r="Y558">
        <v>6</v>
      </c>
      <c r="Z558" s="1">
        <v>41057</v>
      </c>
      <c r="AA558">
        <v>38</v>
      </c>
      <c r="AB558">
        <v>383181205280</v>
      </c>
      <c r="AC558">
        <v>38</v>
      </c>
      <c r="AD558">
        <v>8950334</v>
      </c>
      <c r="AE558">
        <v>38318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583</v>
      </c>
      <c r="E559" t="s">
        <v>584</v>
      </c>
      <c r="F559" t="s">
        <v>79</v>
      </c>
      <c r="G559" t="s">
        <v>79</v>
      </c>
      <c r="H559">
        <v>14</v>
      </c>
      <c r="I559">
        <v>0</v>
      </c>
      <c r="J559">
        <v>0</v>
      </c>
      <c r="K559" t="s">
        <v>324</v>
      </c>
      <c r="L559" t="s">
        <v>79</v>
      </c>
      <c r="M559" t="s">
        <v>79</v>
      </c>
      <c r="N559" t="s">
        <v>325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1</v>
      </c>
      <c r="Y559">
        <v>6</v>
      </c>
      <c r="Z559" s="1">
        <v>41303</v>
      </c>
      <c r="AA559">
        <v>38</v>
      </c>
      <c r="AB559">
        <v>383181301290</v>
      </c>
      <c r="AC559">
        <v>38</v>
      </c>
      <c r="AD559">
        <v>8852692</v>
      </c>
      <c r="AE559">
        <v>38318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585</v>
      </c>
      <c r="E560" t="s">
        <v>586</v>
      </c>
      <c r="F560" t="s">
        <v>79</v>
      </c>
      <c r="G560" t="s">
        <v>79</v>
      </c>
      <c r="H560">
        <v>14</v>
      </c>
      <c r="I560">
        <v>0</v>
      </c>
      <c r="J560">
        <v>0</v>
      </c>
      <c r="K560" t="s">
        <v>324</v>
      </c>
      <c r="L560" t="s">
        <v>79</v>
      </c>
      <c r="M560" t="s">
        <v>79</v>
      </c>
      <c r="N560" t="s">
        <v>325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5</v>
      </c>
      <c r="Z560" s="1">
        <v>41426</v>
      </c>
      <c r="AA560">
        <v>38</v>
      </c>
      <c r="AB560">
        <v>383181306010</v>
      </c>
      <c r="AC560">
        <v>38</v>
      </c>
      <c r="AD560">
        <v>9149675</v>
      </c>
      <c r="AE560">
        <v>38318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1922</v>
      </c>
      <c r="E561" t="s">
        <v>1923</v>
      </c>
      <c r="F561" t="s">
        <v>79</v>
      </c>
      <c r="G561" t="s">
        <v>79</v>
      </c>
      <c r="H561">
        <v>14</v>
      </c>
      <c r="I561">
        <v>0</v>
      </c>
      <c r="J561">
        <v>0</v>
      </c>
      <c r="K561" t="s">
        <v>324</v>
      </c>
      <c r="L561" t="s">
        <v>79</v>
      </c>
      <c r="M561" t="s">
        <v>79</v>
      </c>
      <c r="N561" t="s">
        <v>325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1</v>
      </c>
      <c r="Y561">
        <v>5</v>
      </c>
      <c r="Z561" s="1">
        <v>41534</v>
      </c>
      <c r="AA561">
        <v>38</v>
      </c>
      <c r="AB561">
        <v>383181309170</v>
      </c>
      <c r="AC561">
        <v>38</v>
      </c>
      <c r="AD561">
        <v>9456100</v>
      </c>
      <c r="AE561">
        <v>38318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465</v>
      </c>
      <c r="E562" t="s">
        <v>466</v>
      </c>
      <c r="F562" t="s">
        <v>79</v>
      </c>
      <c r="G562" t="s">
        <v>79</v>
      </c>
      <c r="H562">
        <v>14</v>
      </c>
      <c r="I562">
        <v>0</v>
      </c>
      <c r="J562">
        <v>0</v>
      </c>
      <c r="K562" t="s">
        <v>324</v>
      </c>
      <c r="L562" t="s">
        <v>79</v>
      </c>
      <c r="M562" t="s">
        <v>79</v>
      </c>
      <c r="N562" t="s">
        <v>325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1</v>
      </c>
      <c r="Y562">
        <v>5</v>
      </c>
      <c r="Z562" s="1">
        <v>41668</v>
      </c>
      <c r="AA562">
        <v>38</v>
      </c>
      <c r="AB562">
        <v>383181401290</v>
      </c>
      <c r="AC562">
        <v>38</v>
      </c>
      <c r="AD562">
        <v>9149726</v>
      </c>
      <c r="AE562">
        <v>38318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569</v>
      </c>
      <c r="E563" t="s">
        <v>570</v>
      </c>
      <c r="F563" t="s">
        <v>79</v>
      </c>
      <c r="G563" t="s">
        <v>79</v>
      </c>
      <c r="H563">
        <v>14</v>
      </c>
      <c r="I563">
        <v>0</v>
      </c>
      <c r="J563">
        <v>0</v>
      </c>
      <c r="K563" t="s">
        <v>324</v>
      </c>
      <c r="L563" t="s">
        <v>79</v>
      </c>
      <c r="M563" t="s">
        <v>79</v>
      </c>
      <c r="N563" t="s">
        <v>325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1</v>
      </c>
      <c r="Y563">
        <v>4</v>
      </c>
      <c r="Z563" s="1">
        <v>42021</v>
      </c>
      <c r="AA563">
        <v>38</v>
      </c>
      <c r="AB563">
        <v>383181501170</v>
      </c>
      <c r="AC563">
        <v>38</v>
      </c>
      <c r="AD563">
        <v>9255959</v>
      </c>
      <c r="AE563">
        <v>38318</v>
      </c>
      <c r="AF563" t="b">
        <v>0</v>
      </c>
    </row>
    <row r="564" spans="1:32" x14ac:dyDescent="0.2">
      <c r="A564">
        <v>1</v>
      </c>
      <c r="B564">
        <v>563</v>
      </c>
      <c r="C564">
        <v>1</v>
      </c>
      <c r="D564" t="s">
        <v>1924</v>
      </c>
      <c r="E564" t="s">
        <v>1925</v>
      </c>
      <c r="F564" t="s">
        <v>79</v>
      </c>
      <c r="G564" t="s">
        <v>79</v>
      </c>
      <c r="H564">
        <v>14</v>
      </c>
      <c r="I564">
        <v>0</v>
      </c>
      <c r="J564">
        <v>0</v>
      </c>
      <c r="K564" t="s">
        <v>324</v>
      </c>
      <c r="L564" t="s">
        <v>79</v>
      </c>
      <c r="M564" t="s">
        <v>79</v>
      </c>
      <c r="N564" t="s">
        <v>325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1</v>
      </c>
      <c r="Y564">
        <v>4</v>
      </c>
      <c r="Z564" s="1">
        <v>42038</v>
      </c>
      <c r="AA564">
        <v>38</v>
      </c>
      <c r="AB564">
        <v>383181502030</v>
      </c>
      <c r="AC564">
        <v>38</v>
      </c>
      <c r="AD564">
        <v>9456099</v>
      </c>
      <c r="AE564">
        <v>38318</v>
      </c>
      <c r="AF564" t="b">
        <v>0</v>
      </c>
    </row>
    <row r="565" spans="1:32" x14ac:dyDescent="0.2">
      <c r="A565">
        <v>1</v>
      </c>
      <c r="B565">
        <v>564</v>
      </c>
      <c r="C565">
        <v>1</v>
      </c>
      <c r="D565" t="s">
        <v>1926</v>
      </c>
      <c r="E565" t="s">
        <v>1927</v>
      </c>
      <c r="F565" t="s">
        <v>79</v>
      </c>
      <c r="G565" t="s">
        <v>79</v>
      </c>
      <c r="H565">
        <v>14</v>
      </c>
      <c r="I565">
        <v>0</v>
      </c>
      <c r="J565">
        <v>0</v>
      </c>
      <c r="K565" t="s">
        <v>324</v>
      </c>
      <c r="L565" t="s">
        <v>79</v>
      </c>
      <c r="M565" t="s">
        <v>79</v>
      </c>
      <c r="N565" t="s">
        <v>325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1</v>
      </c>
      <c r="Y565">
        <v>3</v>
      </c>
      <c r="Z565" s="1">
        <v>42154</v>
      </c>
      <c r="AA565">
        <v>38</v>
      </c>
      <c r="AB565">
        <v>383181505300</v>
      </c>
      <c r="AC565">
        <v>38</v>
      </c>
      <c r="AD565">
        <v>9468388</v>
      </c>
      <c r="AE565">
        <v>38318</v>
      </c>
      <c r="AF565" t="b">
        <v>0</v>
      </c>
    </row>
    <row r="566" spans="1:32" x14ac:dyDescent="0.2">
      <c r="A566">
        <v>1</v>
      </c>
      <c r="B566">
        <v>565</v>
      </c>
      <c r="C566">
        <v>1</v>
      </c>
      <c r="D566" t="s">
        <v>1928</v>
      </c>
      <c r="E566" t="s">
        <v>1929</v>
      </c>
      <c r="F566" t="s">
        <v>79</v>
      </c>
      <c r="G566" t="s">
        <v>79</v>
      </c>
      <c r="H566">
        <v>14</v>
      </c>
      <c r="I566">
        <v>0</v>
      </c>
      <c r="J566">
        <v>0</v>
      </c>
      <c r="K566" t="s">
        <v>324</v>
      </c>
      <c r="L566" t="s">
        <v>79</v>
      </c>
      <c r="M566" t="s">
        <v>79</v>
      </c>
      <c r="N566" t="s">
        <v>325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3</v>
      </c>
      <c r="Z566" s="1">
        <v>42346</v>
      </c>
      <c r="AA566">
        <v>38</v>
      </c>
      <c r="AB566">
        <v>383181512080</v>
      </c>
      <c r="AC566">
        <v>38</v>
      </c>
      <c r="AD566">
        <v>9456102</v>
      </c>
      <c r="AE566">
        <v>38318</v>
      </c>
      <c r="AF566" t="b">
        <v>0</v>
      </c>
    </row>
    <row r="567" spans="1:32" x14ac:dyDescent="0.2">
      <c r="A567">
        <v>1</v>
      </c>
      <c r="B567">
        <v>566</v>
      </c>
      <c r="C567">
        <v>1</v>
      </c>
      <c r="D567" t="s">
        <v>1930</v>
      </c>
      <c r="E567" t="s">
        <v>1931</v>
      </c>
      <c r="F567" t="s">
        <v>79</v>
      </c>
      <c r="G567" t="s">
        <v>79</v>
      </c>
      <c r="H567">
        <v>14</v>
      </c>
      <c r="I567">
        <v>0</v>
      </c>
      <c r="J567">
        <v>0</v>
      </c>
      <c r="K567" t="s">
        <v>324</v>
      </c>
      <c r="L567" t="s">
        <v>79</v>
      </c>
      <c r="M567" t="s">
        <v>79</v>
      </c>
      <c r="N567" t="s">
        <v>325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1</v>
      </c>
      <c r="Y567">
        <v>3</v>
      </c>
      <c r="Z567" s="1">
        <v>42442</v>
      </c>
      <c r="AA567">
        <v>38</v>
      </c>
      <c r="AB567">
        <v>383181603130</v>
      </c>
      <c r="AC567">
        <v>38</v>
      </c>
      <c r="AD567">
        <v>9468390</v>
      </c>
      <c r="AE567">
        <v>38318</v>
      </c>
      <c r="AF567" t="b">
        <v>0</v>
      </c>
    </row>
    <row r="568" spans="1:32" x14ac:dyDescent="0.2">
      <c r="A568">
        <v>1</v>
      </c>
      <c r="B568">
        <v>567</v>
      </c>
      <c r="C568">
        <v>1</v>
      </c>
      <c r="D568" t="s">
        <v>1932</v>
      </c>
      <c r="E568" t="s">
        <v>1933</v>
      </c>
      <c r="F568" t="s">
        <v>79</v>
      </c>
      <c r="G568" t="s">
        <v>79</v>
      </c>
      <c r="H568">
        <v>14</v>
      </c>
      <c r="I568">
        <v>0</v>
      </c>
      <c r="J568">
        <v>0</v>
      </c>
      <c r="K568" t="s">
        <v>324</v>
      </c>
      <c r="L568" t="s">
        <v>79</v>
      </c>
      <c r="M568" t="s">
        <v>79</v>
      </c>
      <c r="N568" t="s">
        <v>325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1</v>
      </c>
      <c r="Y568">
        <v>2</v>
      </c>
      <c r="Z568" s="1">
        <v>42491</v>
      </c>
      <c r="AA568">
        <v>38</v>
      </c>
      <c r="AB568">
        <v>383181605010</v>
      </c>
      <c r="AC568">
        <v>38</v>
      </c>
      <c r="AD568">
        <v>9494320</v>
      </c>
      <c r="AE568">
        <v>38318</v>
      </c>
      <c r="AF568" t="b">
        <v>0</v>
      </c>
    </row>
    <row r="569" spans="1:32" x14ac:dyDescent="0.2">
      <c r="A569">
        <v>1</v>
      </c>
      <c r="B569">
        <v>568</v>
      </c>
      <c r="C569">
        <v>1</v>
      </c>
      <c r="D569" t="s">
        <v>1934</v>
      </c>
      <c r="E569" t="s">
        <v>1935</v>
      </c>
      <c r="F569" t="s">
        <v>79</v>
      </c>
      <c r="G569" t="s">
        <v>79</v>
      </c>
      <c r="H569">
        <v>14</v>
      </c>
      <c r="I569">
        <v>0</v>
      </c>
      <c r="J569">
        <v>0</v>
      </c>
      <c r="K569" t="s">
        <v>324</v>
      </c>
      <c r="L569" t="s">
        <v>79</v>
      </c>
      <c r="M569" t="s">
        <v>79</v>
      </c>
      <c r="N569" t="s">
        <v>325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1</v>
      </c>
      <c r="Y569">
        <v>2</v>
      </c>
      <c r="Z569" s="1">
        <v>42524</v>
      </c>
      <c r="AA569">
        <v>38</v>
      </c>
      <c r="AB569">
        <v>383181606030</v>
      </c>
      <c r="AC569">
        <v>38</v>
      </c>
      <c r="AD569">
        <v>9500641</v>
      </c>
      <c r="AE569">
        <v>38318</v>
      </c>
      <c r="AF569" t="b">
        <v>0</v>
      </c>
    </row>
    <row r="570" spans="1:32" x14ac:dyDescent="0.2">
      <c r="A570">
        <v>1</v>
      </c>
      <c r="B570">
        <v>569</v>
      </c>
      <c r="C570">
        <v>1</v>
      </c>
      <c r="D570" t="s">
        <v>1936</v>
      </c>
      <c r="E570" t="s">
        <v>1937</v>
      </c>
      <c r="F570" t="s">
        <v>79</v>
      </c>
      <c r="G570" t="s">
        <v>79</v>
      </c>
      <c r="H570">
        <v>14</v>
      </c>
      <c r="I570">
        <v>0</v>
      </c>
      <c r="J570">
        <v>0</v>
      </c>
      <c r="K570" t="s">
        <v>324</v>
      </c>
      <c r="L570" t="s">
        <v>79</v>
      </c>
      <c r="M570" t="s">
        <v>79</v>
      </c>
      <c r="N570" t="s">
        <v>325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1</v>
      </c>
      <c r="Y570">
        <v>2</v>
      </c>
      <c r="Z570" s="1">
        <v>42669</v>
      </c>
      <c r="AA570">
        <v>38</v>
      </c>
      <c r="AB570">
        <v>383181610260</v>
      </c>
      <c r="AC570">
        <v>38</v>
      </c>
      <c r="AD570">
        <v>9500642</v>
      </c>
      <c r="AE570">
        <v>38318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467</v>
      </c>
      <c r="E571" t="s">
        <v>468</v>
      </c>
      <c r="F571" t="s">
        <v>79</v>
      </c>
      <c r="G571" t="s">
        <v>79</v>
      </c>
      <c r="H571">
        <v>14</v>
      </c>
      <c r="I571">
        <v>0</v>
      </c>
      <c r="J571">
        <v>0</v>
      </c>
      <c r="K571" t="s">
        <v>324</v>
      </c>
      <c r="L571" t="s">
        <v>79</v>
      </c>
      <c r="M571" t="s">
        <v>79</v>
      </c>
      <c r="N571" t="s">
        <v>325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2</v>
      </c>
      <c r="Y571">
        <v>2</v>
      </c>
      <c r="Z571" s="1">
        <v>40289</v>
      </c>
      <c r="AA571">
        <v>38</v>
      </c>
      <c r="AB571">
        <v>383181004215</v>
      </c>
      <c r="AC571">
        <v>38</v>
      </c>
      <c r="AD571">
        <v>8190261</v>
      </c>
      <c r="AE571">
        <v>38318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469</v>
      </c>
      <c r="E572" t="s">
        <v>470</v>
      </c>
      <c r="F572" t="s">
        <v>79</v>
      </c>
      <c r="G572" t="s">
        <v>79</v>
      </c>
      <c r="H572">
        <v>14</v>
      </c>
      <c r="I572">
        <v>0</v>
      </c>
      <c r="J572">
        <v>0</v>
      </c>
      <c r="K572" t="s">
        <v>324</v>
      </c>
      <c r="L572" t="s">
        <v>79</v>
      </c>
      <c r="M572" t="s">
        <v>79</v>
      </c>
      <c r="N572" t="s">
        <v>325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2</v>
      </c>
      <c r="Y572">
        <v>2</v>
      </c>
      <c r="Z572" s="1">
        <v>40303</v>
      </c>
      <c r="AA572">
        <v>38</v>
      </c>
      <c r="AB572">
        <v>383181005055</v>
      </c>
      <c r="AC572">
        <v>38</v>
      </c>
      <c r="AD572">
        <v>8573480</v>
      </c>
      <c r="AE572">
        <v>38318</v>
      </c>
      <c r="AF572" t="b">
        <v>0</v>
      </c>
    </row>
    <row r="573" spans="1:32" x14ac:dyDescent="0.2">
      <c r="A573">
        <v>1</v>
      </c>
      <c r="B573">
        <v>572</v>
      </c>
      <c r="C573">
        <v>2</v>
      </c>
      <c r="D573" t="s">
        <v>471</v>
      </c>
      <c r="E573" t="s">
        <v>472</v>
      </c>
      <c r="F573" t="s">
        <v>79</v>
      </c>
      <c r="G573" t="s">
        <v>79</v>
      </c>
      <c r="H573">
        <v>14</v>
      </c>
      <c r="I573">
        <v>0</v>
      </c>
      <c r="J573">
        <v>0</v>
      </c>
      <c r="K573" t="s">
        <v>324</v>
      </c>
      <c r="L573" t="s">
        <v>79</v>
      </c>
      <c r="M573" t="s">
        <v>79</v>
      </c>
      <c r="N573" t="s">
        <v>325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2</v>
      </c>
      <c r="Z573" s="1">
        <v>40347</v>
      </c>
      <c r="AA573">
        <v>38</v>
      </c>
      <c r="AB573">
        <v>383181006185</v>
      </c>
      <c r="AC573">
        <v>38</v>
      </c>
      <c r="AD573">
        <v>8190273</v>
      </c>
      <c r="AE573">
        <v>38318</v>
      </c>
      <c r="AF573" t="b">
        <v>0</v>
      </c>
    </row>
    <row r="574" spans="1:32" x14ac:dyDescent="0.2">
      <c r="A574">
        <v>1</v>
      </c>
      <c r="B574">
        <v>573</v>
      </c>
      <c r="C574">
        <v>2</v>
      </c>
      <c r="D574" t="s">
        <v>473</v>
      </c>
      <c r="E574" t="s">
        <v>474</v>
      </c>
      <c r="F574" t="s">
        <v>79</v>
      </c>
      <c r="G574" t="s">
        <v>79</v>
      </c>
      <c r="H574">
        <v>14</v>
      </c>
      <c r="I574">
        <v>0</v>
      </c>
      <c r="J574">
        <v>0</v>
      </c>
      <c r="K574" t="s">
        <v>324</v>
      </c>
      <c r="L574" t="s">
        <v>79</v>
      </c>
      <c r="M574" t="s">
        <v>79</v>
      </c>
      <c r="N574" t="s">
        <v>325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2</v>
      </c>
      <c r="Y574">
        <v>2</v>
      </c>
      <c r="Z574" s="1">
        <v>40393</v>
      </c>
      <c r="AA574">
        <v>38</v>
      </c>
      <c r="AB574">
        <v>383181008035</v>
      </c>
      <c r="AC574">
        <v>38</v>
      </c>
      <c r="AD574">
        <v>8190285</v>
      </c>
      <c r="AE574">
        <v>38318</v>
      </c>
      <c r="AF574" t="b">
        <v>0</v>
      </c>
    </row>
    <row r="575" spans="1:32" x14ac:dyDescent="0.2">
      <c r="A575">
        <v>1</v>
      </c>
      <c r="B575">
        <v>574</v>
      </c>
      <c r="C575">
        <v>2</v>
      </c>
      <c r="D575" t="s">
        <v>475</v>
      </c>
      <c r="E575" t="s">
        <v>476</v>
      </c>
      <c r="F575" t="s">
        <v>79</v>
      </c>
      <c r="G575" t="s">
        <v>79</v>
      </c>
      <c r="H575">
        <v>14</v>
      </c>
      <c r="I575">
        <v>0</v>
      </c>
      <c r="J575">
        <v>0</v>
      </c>
      <c r="K575" t="s">
        <v>324</v>
      </c>
      <c r="L575" t="s">
        <v>79</v>
      </c>
      <c r="M575" t="s">
        <v>79</v>
      </c>
      <c r="N575" t="s">
        <v>325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2</v>
      </c>
      <c r="Y575">
        <v>1</v>
      </c>
      <c r="Z575" s="1">
        <v>40641</v>
      </c>
      <c r="AA575">
        <v>38</v>
      </c>
      <c r="AB575">
        <v>383181104085</v>
      </c>
      <c r="AC575">
        <v>38</v>
      </c>
      <c r="AD575">
        <v>8507307</v>
      </c>
      <c r="AE575">
        <v>38318</v>
      </c>
      <c r="AF575" t="b">
        <v>0</v>
      </c>
    </row>
    <row r="576" spans="1:32" x14ac:dyDescent="0.2">
      <c r="A576">
        <v>1</v>
      </c>
      <c r="B576">
        <v>575</v>
      </c>
      <c r="C576">
        <v>2</v>
      </c>
      <c r="D576" t="s">
        <v>1938</v>
      </c>
      <c r="E576" t="s">
        <v>1939</v>
      </c>
      <c r="F576" t="s">
        <v>79</v>
      </c>
      <c r="G576" t="s">
        <v>79</v>
      </c>
      <c r="H576">
        <v>14</v>
      </c>
      <c r="I576">
        <v>0</v>
      </c>
      <c r="J576">
        <v>0</v>
      </c>
      <c r="K576" t="s">
        <v>324</v>
      </c>
      <c r="L576" t="s">
        <v>79</v>
      </c>
      <c r="M576" t="s">
        <v>79</v>
      </c>
      <c r="N576" t="s">
        <v>325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2</v>
      </c>
      <c r="Y576">
        <v>1</v>
      </c>
      <c r="Z576" s="1">
        <v>40856</v>
      </c>
      <c r="AA576">
        <v>38</v>
      </c>
      <c r="AB576">
        <v>383181111095</v>
      </c>
      <c r="AC576">
        <v>38</v>
      </c>
      <c r="AD576">
        <v>9478040</v>
      </c>
      <c r="AE576">
        <v>38318</v>
      </c>
      <c r="AF576" t="b">
        <v>0</v>
      </c>
    </row>
    <row r="577" spans="1:32" x14ac:dyDescent="0.2">
      <c r="A577">
        <v>1</v>
      </c>
      <c r="B577">
        <v>576</v>
      </c>
      <c r="C577">
        <v>2</v>
      </c>
      <c r="D577" t="s">
        <v>479</v>
      </c>
      <c r="E577" t="s">
        <v>480</v>
      </c>
      <c r="F577" t="s">
        <v>79</v>
      </c>
      <c r="G577" t="s">
        <v>79</v>
      </c>
      <c r="H577">
        <v>14</v>
      </c>
      <c r="I577">
        <v>0</v>
      </c>
      <c r="J577">
        <v>0</v>
      </c>
      <c r="K577" t="s">
        <v>324</v>
      </c>
      <c r="L577" t="s">
        <v>79</v>
      </c>
      <c r="M577" t="s">
        <v>79</v>
      </c>
      <c r="N577" t="s">
        <v>325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2</v>
      </c>
      <c r="Y577">
        <v>1</v>
      </c>
      <c r="Z577" s="1">
        <v>40948</v>
      </c>
      <c r="AA577">
        <v>38</v>
      </c>
      <c r="AB577">
        <v>383181202095</v>
      </c>
      <c r="AC577">
        <v>38</v>
      </c>
      <c r="AD577">
        <v>8573492</v>
      </c>
      <c r="AE577">
        <v>38318</v>
      </c>
      <c r="AF577" t="b">
        <v>0</v>
      </c>
    </row>
    <row r="578" spans="1:32" x14ac:dyDescent="0.2">
      <c r="A578">
        <v>1</v>
      </c>
      <c r="B578">
        <v>577</v>
      </c>
      <c r="C578">
        <v>2</v>
      </c>
      <c r="D578" t="s">
        <v>477</v>
      </c>
      <c r="E578" t="s">
        <v>478</v>
      </c>
      <c r="F578" t="s">
        <v>79</v>
      </c>
      <c r="G578" t="s">
        <v>79</v>
      </c>
      <c r="H578">
        <v>14</v>
      </c>
      <c r="I578">
        <v>0</v>
      </c>
      <c r="J578">
        <v>0</v>
      </c>
      <c r="K578" t="s">
        <v>324</v>
      </c>
      <c r="L578" t="s">
        <v>79</v>
      </c>
      <c r="M578" t="s">
        <v>79</v>
      </c>
      <c r="N578" t="s">
        <v>325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2</v>
      </c>
      <c r="Y578">
        <v>1</v>
      </c>
      <c r="Z578" s="1">
        <v>40948</v>
      </c>
      <c r="AA578">
        <v>38</v>
      </c>
      <c r="AB578">
        <v>383181202095</v>
      </c>
      <c r="AC578">
        <v>38</v>
      </c>
      <c r="AD578">
        <v>8950358</v>
      </c>
      <c r="AE578">
        <v>38318</v>
      </c>
      <c r="AF578" t="b">
        <v>0</v>
      </c>
    </row>
    <row r="579" spans="1:32" x14ac:dyDescent="0.2">
      <c r="A579">
        <v>1</v>
      </c>
      <c r="B579">
        <v>578</v>
      </c>
      <c r="C579">
        <v>2</v>
      </c>
      <c r="D579" t="s">
        <v>1940</v>
      </c>
      <c r="E579" t="s">
        <v>1941</v>
      </c>
      <c r="F579" t="s">
        <v>79</v>
      </c>
      <c r="G579" t="s">
        <v>79</v>
      </c>
      <c r="H579">
        <v>14</v>
      </c>
      <c r="I579">
        <v>0</v>
      </c>
      <c r="J579">
        <v>0</v>
      </c>
      <c r="K579" t="s">
        <v>324</v>
      </c>
      <c r="L579" t="s">
        <v>79</v>
      </c>
      <c r="M579" t="s">
        <v>79</v>
      </c>
      <c r="N579" t="s">
        <v>325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6</v>
      </c>
      <c r="Z579" s="1">
        <v>41134</v>
      </c>
      <c r="AA579">
        <v>38</v>
      </c>
      <c r="AB579">
        <v>383181208135</v>
      </c>
      <c r="AC579">
        <v>38</v>
      </c>
      <c r="AD579">
        <v>8809871</v>
      </c>
      <c r="AE579">
        <v>38318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1942</v>
      </c>
      <c r="E580" t="s">
        <v>1943</v>
      </c>
      <c r="F580" t="s">
        <v>79</v>
      </c>
      <c r="G580" t="s">
        <v>79</v>
      </c>
      <c r="H580">
        <v>14</v>
      </c>
      <c r="I580">
        <v>0</v>
      </c>
      <c r="J580">
        <v>0</v>
      </c>
      <c r="K580" t="s">
        <v>324</v>
      </c>
      <c r="L580" t="s">
        <v>79</v>
      </c>
      <c r="M580" t="s">
        <v>79</v>
      </c>
      <c r="N580" t="s">
        <v>325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6</v>
      </c>
      <c r="Z580" s="1">
        <v>41146</v>
      </c>
      <c r="AA580">
        <v>38</v>
      </c>
      <c r="AB580">
        <v>383181208255</v>
      </c>
      <c r="AC580">
        <v>38</v>
      </c>
      <c r="AD580">
        <v>8950346</v>
      </c>
      <c r="AE580">
        <v>38318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481</v>
      </c>
      <c r="E581" t="s">
        <v>482</v>
      </c>
      <c r="F581" t="s">
        <v>79</v>
      </c>
      <c r="G581" t="s">
        <v>79</v>
      </c>
      <c r="H581">
        <v>14</v>
      </c>
      <c r="I581">
        <v>0</v>
      </c>
      <c r="J581">
        <v>0</v>
      </c>
      <c r="K581" t="s">
        <v>324</v>
      </c>
      <c r="L581" t="s">
        <v>79</v>
      </c>
      <c r="M581" t="s">
        <v>79</v>
      </c>
      <c r="N581" t="s">
        <v>325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1</v>
      </c>
      <c r="Y581">
        <v>6</v>
      </c>
      <c r="Z581" s="1">
        <v>41149</v>
      </c>
      <c r="AA581">
        <v>38</v>
      </c>
      <c r="AB581">
        <v>383181208285</v>
      </c>
      <c r="AC581">
        <v>38</v>
      </c>
      <c r="AD581">
        <v>8950372</v>
      </c>
      <c r="AE581">
        <v>38318</v>
      </c>
      <c r="AF581" t="b">
        <v>0</v>
      </c>
    </row>
    <row r="582" spans="1:32" x14ac:dyDescent="0.2">
      <c r="A582">
        <v>1</v>
      </c>
      <c r="B582">
        <v>581</v>
      </c>
      <c r="C582">
        <v>2</v>
      </c>
      <c r="D582" t="s">
        <v>483</v>
      </c>
      <c r="E582" t="s">
        <v>484</v>
      </c>
      <c r="F582" t="s">
        <v>79</v>
      </c>
      <c r="G582" t="s">
        <v>79</v>
      </c>
      <c r="H582">
        <v>14</v>
      </c>
      <c r="I582">
        <v>0</v>
      </c>
      <c r="J582">
        <v>0</v>
      </c>
      <c r="K582" t="s">
        <v>324</v>
      </c>
      <c r="L582" t="s">
        <v>79</v>
      </c>
      <c r="M582" t="s">
        <v>79</v>
      </c>
      <c r="N582" t="s">
        <v>325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6</v>
      </c>
      <c r="Z582" s="1">
        <v>41327</v>
      </c>
      <c r="AA582">
        <v>38</v>
      </c>
      <c r="AB582">
        <v>383181302225</v>
      </c>
      <c r="AC582">
        <v>38</v>
      </c>
      <c r="AD582">
        <v>8852680</v>
      </c>
      <c r="AE582">
        <v>38318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587</v>
      </c>
      <c r="E583" t="s">
        <v>588</v>
      </c>
      <c r="F583" t="s">
        <v>79</v>
      </c>
      <c r="G583" t="s">
        <v>79</v>
      </c>
      <c r="H583">
        <v>14</v>
      </c>
      <c r="I583">
        <v>0</v>
      </c>
      <c r="J583">
        <v>0</v>
      </c>
      <c r="K583" t="s">
        <v>324</v>
      </c>
      <c r="L583" t="s">
        <v>79</v>
      </c>
      <c r="M583" t="s">
        <v>79</v>
      </c>
      <c r="N583" t="s">
        <v>325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5</v>
      </c>
      <c r="Z583" s="1">
        <v>41541</v>
      </c>
      <c r="AA583">
        <v>38</v>
      </c>
      <c r="AB583">
        <v>383181309245</v>
      </c>
      <c r="AC583">
        <v>38</v>
      </c>
      <c r="AD583">
        <v>9152971</v>
      </c>
      <c r="AE583">
        <v>38318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589</v>
      </c>
      <c r="E584" t="s">
        <v>590</v>
      </c>
      <c r="F584" t="s">
        <v>79</v>
      </c>
      <c r="G584" t="s">
        <v>79</v>
      </c>
      <c r="H584">
        <v>14</v>
      </c>
      <c r="I584">
        <v>0</v>
      </c>
      <c r="J584">
        <v>0</v>
      </c>
      <c r="K584" t="s">
        <v>324</v>
      </c>
      <c r="L584" t="s">
        <v>79</v>
      </c>
      <c r="M584" t="s">
        <v>79</v>
      </c>
      <c r="N584" t="s">
        <v>325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5</v>
      </c>
      <c r="Z584" s="1">
        <v>41545</v>
      </c>
      <c r="AA584">
        <v>38</v>
      </c>
      <c r="AB584">
        <v>383181309285</v>
      </c>
      <c r="AC584">
        <v>38</v>
      </c>
      <c r="AD584">
        <v>9153001</v>
      </c>
      <c r="AE584">
        <v>38318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1944</v>
      </c>
      <c r="E585" t="s">
        <v>1945</v>
      </c>
      <c r="F585" t="s">
        <v>79</v>
      </c>
      <c r="G585" t="s">
        <v>79</v>
      </c>
      <c r="H585">
        <v>14</v>
      </c>
      <c r="I585">
        <v>0</v>
      </c>
      <c r="J585">
        <v>0</v>
      </c>
      <c r="K585" t="s">
        <v>324</v>
      </c>
      <c r="L585" t="s">
        <v>79</v>
      </c>
      <c r="M585" t="s">
        <v>79</v>
      </c>
      <c r="N585" t="s">
        <v>325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5</v>
      </c>
      <c r="Z585" s="1">
        <v>41720</v>
      </c>
      <c r="AA585">
        <v>38</v>
      </c>
      <c r="AB585">
        <v>383181403225</v>
      </c>
      <c r="AC585">
        <v>38</v>
      </c>
      <c r="AD585">
        <v>9456098</v>
      </c>
      <c r="AE585">
        <v>38318</v>
      </c>
      <c r="AF585" t="b">
        <v>0</v>
      </c>
    </row>
    <row r="586" spans="1:32" x14ac:dyDescent="0.2">
      <c r="A586">
        <v>1</v>
      </c>
      <c r="B586">
        <v>585</v>
      </c>
      <c r="C586">
        <v>2</v>
      </c>
      <c r="D586" t="s">
        <v>1946</v>
      </c>
      <c r="E586" t="s">
        <v>1947</v>
      </c>
      <c r="F586" t="s">
        <v>79</v>
      </c>
      <c r="G586" t="s">
        <v>79</v>
      </c>
      <c r="H586">
        <v>14</v>
      </c>
      <c r="I586">
        <v>0</v>
      </c>
      <c r="J586">
        <v>0</v>
      </c>
      <c r="K586" t="s">
        <v>324</v>
      </c>
      <c r="L586" t="s">
        <v>79</v>
      </c>
      <c r="M586" t="s">
        <v>79</v>
      </c>
      <c r="N586" t="s">
        <v>325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1</v>
      </c>
      <c r="Y586">
        <v>4</v>
      </c>
      <c r="Z586" s="1">
        <v>41806</v>
      </c>
      <c r="AA586">
        <v>38</v>
      </c>
      <c r="AB586">
        <v>383181406165</v>
      </c>
      <c r="AC586">
        <v>38</v>
      </c>
      <c r="AD586">
        <v>9456103</v>
      </c>
      <c r="AE586">
        <v>38318</v>
      </c>
      <c r="AF586" t="b">
        <v>0</v>
      </c>
    </row>
    <row r="587" spans="1:32" x14ac:dyDescent="0.2">
      <c r="A587">
        <v>1</v>
      </c>
      <c r="B587">
        <v>586</v>
      </c>
      <c r="C587">
        <v>2</v>
      </c>
      <c r="D587" t="s">
        <v>1948</v>
      </c>
      <c r="E587" t="s">
        <v>1949</v>
      </c>
      <c r="F587" t="s">
        <v>79</v>
      </c>
      <c r="G587" t="s">
        <v>79</v>
      </c>
      <c r="H587">
        <v>14</v>
      </c>
      <c r="I587">
        <v>0</v>
      </c>
      <c r="J587">
        <v>0</v>
      </c>
      <c r="K587" t="s">
        <v>324</v>
      </c>
      <c r="L587" t="s">
        <v>79</v>
      </c>
      <c r="M587" t="s">
        <v>79</v>
      </c>
      <c r="N587" t="s">
        <v>325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1</v>
      </c>
      <c r="Y587">
        <v>4</v>
      </c>
      <c r="Z587" s="1">
        <v>41888</v>
      </c>
      <c r="AA587">
        <v>38</v>
      </c>
      <c r="AB587">
        <v>383181409065</v>
      </c>
      <c r="AC587">
        <v>38</v>
      </c>
      <c r="AD587">
        <v>9456096</v>
      </c>
      <c r="AE587">
        <v>38318</v>
      </c>
      <c r="AF587" t="b">
        <v>0</v>
      </c>
    </row>
    <row r="588" spans="1:32" x14ac:dyDescent="0.2">
      <c r="A588">
        <v>1</v>
      </c>
      <c r="B588">
        <v>587</v>
      </c>
      <c r="C588">
        <v>2</v>
      </c>
      <c r="D588" t="s">
        <v>1950</v>
      </c>
      <c r="E588" t="s">
        <v>1951</v>
      </c>
      <c r="F588" t="s">
        <v>79</v>
      </c>
      <c r="G588" t="s">
        <v>79</v>
      </c>
      <c r="H588">
        <v>14</v>
      </c>
      <c r="I588">
        <v>0</v>
      </c>
      <c r="J588">
        <v>0</v>
      </c>
      <c r="K588" t="s">
        <v>324</v>
      </c>
      <c r="L588" t="s">
        <v>79</v>
      </c>
      <c r="M588" t="s">
        <v>79</v>
      </c>
      <c r="N588" t="s">
        <v>325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1</v>
      </c>
      <c r="Y588">
        <v>3</v>
      </c>
      <c r="Z588" s="1">
        <v>42102</v>
      </c>
      <c r="AA588">
        <v>38</v>
      </c>
      <c r="AB588">
        <v>383181504085</v>
      </c>
      <c r="AC588">
        <v>38</v>
      </c>
      <c r="AD588">
        <v>9500643</v>
      </c>
      <c r="AE588">
        <v>38318</v>
      </c>
      <c r="AF588" t="b">
        <v>0</v>
      </c>
    </row>
    <row r="589" spans="1:32" x14ac:dyDescent="0.2">
      <c r="A589">
        <v>1</v>
      </c>
      <c r="B589">
        <v>588</v>
      </c>
      <c r="C589">
        <v>2</v>
      </c>
      <c r="D589" t="s">
        <v>1952</v>
      </c>
      <c r="E589" t="s">
        <v>1953</v>
      </c>
      <c r="F589" t="s">
        <v>79</v>
      </c>
      <c r="G589" t="s">
        <v>79</v>
      </c>
      <c r="H589">
        <v>14</v>
      </c>
      <c r="I589">
        <v>0</v>
      </c>
      <c r="J589">
        <v>0</v>
      </c>
      <c r="K589" t="s">
        <v>324</v>
      </c>
      <c r="L589" t="s">
        <v>79</v>
      </c>
      <c r="M589" t="s">
        <v>79</v>
      </c>
      <c r="N589" t="s">
        <v>325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1</v>
      </c>
      <c r="Y589">
        <v>3</v>
      </c>
      <c r="Z589" s="1">
        <v>42201</v>
      </c>
      <c r="AA589">
        <v>38</v>
      </c>
      <c r="AB589">
        <v>383181507165</v>
      </c>
      <c r="AC589">
        <v>38</v>
      </c>
      <c r="AD589">
        <v>9468393</v>
      </c>
      <c r="AE589">
        <v>38318</v>
      </c>
      <c r="AF589" t="b">
        <v>0</v>
      </c>
    </row>
    <row r="590" spans="1:32" x14ac:dyDescent="0.2">
      <c r="A590">
        <v>1</v>
      </c>
      <c r="B590">
        <v>589</v>
      </c>
      <c r="C590">
        <v>2</v>
      </c>
      <c r="D590" t="s">
        <v>1954</v>
      </c>
      <c r="E590" t="s">
        <v>1955</v>
      </c>
      <c r="F590" t="s">
        <v>79</v>
      </c>
      <c r="G590" t="s">
        <v>79</v>
      </c>
      <c r="H590">
        <v>14</v>
      </c>
      <c r="I590">
        <v>0</v>
      </c>
      <c r="J590">
        <v>0</v>
      </c>
      <c r="K590" t="s">
        <v>324</v>
      </c>
      <c r="L590" t="s">
        <v>79</v>
      </c>
      <c r="M590" t="s">
        <v>79</v>
      </c>
      <c r="N590" t="s">
        <v>325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1</v>
      </c>
      <c r="Y590">
        <v>2</v>
      </c>
      <c r="Z590" s="1">
        <v>42584</v>
      </c>
      <c r="AA590">
        <v>38</v>
      </c>
      <c r="AB590">
        <v>383181608025</v>
      </c>
      <c r="AC590">
        <v>38</v>
      </c>
      <c r="AD590">
        <v>9500645</v>
      </c>
      <c r="AE590">
        <v>38318</v>
      </c>
      <c r="AF590" t="b">
        <v>0</v>
      </c>
    </row>
    <row r="591" spans="1:32" x14ac:dyDescent="0.2">
      <c r="A591">
        <v>1</v>
      </c>
      <c r="B591">
        <v>590</v>
      </c>
      <c r="C591">
        <v>2</v>
      </c>
      <c r="D591" t="s">
        <v>1956</v>
      </c>
      <c r="E591" t="s">
        <v>1957</v>
      </c>
      <c r="F591" t="s">
        <v>79</v>
      </c>
      <c r="G591" t="s">
        <v>79</v>
      </c>
      <c r="H591">
        <v>14</v>
      </c>
      <c r="I591">
        <v>0</v>
      </c>
      <c r="J591">
        <v>0</v>
      </c>
      <c r="K591" t="s">
        <v>324</v>
      </c>
      <c r="L591" t="s">
        <v>79</v>
      </c>
      <c r="M591" t="s">
        <v>79</v>
      </c>
      <c r="N591" t="s">
        <v>325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1</v>
      </c>
      <c r="Z591" s="1">
        <v>42851</v>
      </c>
      <c r="AA591">
        <v>38</v>
      </c>
      <c r="AB591">
        <v>383181704265</v>
      </c>
      <c r="AC591">
        <v>38</v>
      </c>
      <c r="AD591">
        <v>9500646</v>
      </c>
      <c r="AE591">
        <v>38318</v>
      </c>
      <c r="AF591" t="b">
        <v>0</v>
      </c>
    </row>
    <row r="592" spans="1:32" x14ac:dyDescent="0.2">
      <c r="A592">
        <v>1</v>
      </c>
      <c r="B592">
        <v>591</v>
      </c>
      <c r="C592">
        <v>1</v>
      </c>
      <c r="D592" t="s">
        <v>1958</v>
      </c>
      <c r="E592" t="s">
        <v>1959</v>
      </c>
      <c r="F592" t="s">
        <v>79</v>
      </c>
      <c r="G592" t="s">
        <v>79</v>
      </c>
      <c r="H592">
        <v>2</v>
      </c>
      <c r="I592">
        <v>0</v>
      </c>
      <c r="J592">
        <v>0</v>
      </c>
      <c r="K592" t="s">
        <v>993</v>
      </c>
      <c r="L592" t="s">
        <v>79</v>
      </c>
      <c r="M592" t="s">
        <v>79</v>
      </c>
      <c r="N592" t="s">
        <v>1960</v>
      </c>
      <c r="O592" t="s">
        <v>79</v>
      </c>
      <c r="P592" t="s">
        <v>79</v>
      </c>
      <c r="Q592" t="s">
        <v>79</v>
      </c>
      <c r="R592" t="s">
        <v>79</v>
      </c>
      <c r="S592" t="s">
        <v>79</v>
      </c>
      <c r="T592" t="s">
        <v>79</v>
      </c>
      <c r="U592" t="s">
        <v>79</v>
      </c>
      <c r="V592" t="s">
        <v>79</v>
      </c>
      <c r="W592">
        <v>4</v>
      </c>
      <c r="X592">
        <v>3</v>
      </c>
      <c r="Y592">
        <v>2</v>
      </c>
      <c r="Z592" s="1">
        <v>39365</v>
      </c>
      <c r="AA592">
        <v>38</v>
      </c>
      <c r="AB592">
        <v>383250710100</v>
      </c>
      <c r="AC592">
        <v>38</v>
      </c>
      <c r="AD592">
        <v>8604224</v>
      </c>
      <c r="AE592">
        <v>38325</v>
      </c>
      <c r="AF592" t="b">
        <v>0</v>
      </c>
    </row>
    <row r="593" spans="1:32" x14ac:dyDescent="0.2">
      <c r="A593">
        <v>1</v>
      </c>
      <c r="B593">
        <v>592</v>
      </c>
      <c r="C593">
        <v>1</v>
      </c>
      <c r="D593" t="s">
        <v>991</v>
      </c>
      <c r="E593" t="s">
        <v>992</v>
      </c>
      <c r="F593" t="s">
        <v>79</v>
      </c>
      <c r="G593" t="s">
        <v>79</v>
      </c>
      <c r="H593">
        <v>2</v>
      </c>
      <c r="I593">
        <v>0</v>
      </c>
      <c r="J593">
        <v>0</v>
      </c>
      <c r="K593" t="s">
        <v>993</v>
      </c>
      <c r="L593" t="s">
        <v>79</v>
      </c>
      <c r="M593" t="s">
        <v>79</v>
      </c>
      <c r="N593" t="s">
        <v>1960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 t="s">
        <v>79</v>
      </c>
      <c r="U593" t="s">
        <v>79</v>
      </c>
      <c r="V593" t="s">
        <v>79</v>
      </c>
      <c r="W593">
        <v>4</v>
      </c>
      <c r="X593">
        <v>3</v>
      </c>
      <c r="Y593">
        <v>1</v>
      </c>
      <c r="Z593" s="1">
        <v>39660</v>
      </c>
      <c r="AA593">
        <v>38</v>
      </c>
      <c r="AB593">
        <v>383250807310</v>
      </c>
      <c r="AC593">
        <v>38</v>
      </c>
      <c r="AD593">
        <v>9443597</v>
      </c>
      <c r="AE593">
        <v>38325</v>
      </c>
      <c r="AF593" t="b">
        <v>0</v>
      </c>
    </row>
    <row r="594" spans="1:32" x14ac:dyDescent="0.2">
      <c r="A594">
        <v>1</v>
      </c>
      <c r="B594">
        <v>593</v>
      </c>
      <c r="C594">
        <v>1</v>
      </c>
      <c r="D594" t="s">
        <v>1961</v>
      </c>
      <c r="E594" t="s">
        <v>1962</v>
      </c>
      <c r="F594" t="s">
        <v>79</v>
      </c>
      <c r="G594" t="s">
        <v>79</v>
      </c>
      <c r="H594">
        <v>2</v>
      </c>
      <c r="I594">
        <v>0</v>
      </c>
      <c r="J594">
        <v>0</v>
      </c>
      <c r="K594" t="s">
        <v>993</v>
      </c>
      <c r="L594" t="s">
        <v>79</v>
      </c>
      <c r="M594" t="s">
        <v>79</v>
      </c>
      <c r="N594" t="s">
        <v>1960</v>
      </c>
      <c r="O594" t="s">
        <v>79</v>
      </c>
      <c r="P594" t="s">
        <v>79</v>
      </c>
      <c r="Q594" t="s">
        <v>79</v>
      </c>
      <c r="R594" t="s">
        <v>79</v>
      </c>
      <c r="S594" t="s">
        <v>79</v>
      </c>
      <c r="T594" t="s">
        <v>79</v>
      </c>
      <c r="U594" t="s">
        <v>79</v>
      </c>
      <c r="V594" t="s">
        <v>79</v>
      </c>
      <c r="W594">
        <v>4</v>
      </c>
      <c r="X594">
        <v>2</v>
      </c>
      <c r="Y594">
        <v>3</v>
      </c>
      <c r="Z594" s="1">
        <v>39916</v>
      </c>
      <c r="AA594">
        <v>38</v>
      </c>
      <c r="AB594">
        <v>383250904130</v>
      </c>
      <c r="AC594">
        <v>38</v>
      </c>
      <c r="AD594">
        <v>9452483</v>
      </c>
      <c r="AE594">
        <v>38325</v>
      </c>
      <c r="AF594" t="b">
        <v>0</v>
      </c>
    </row>
    <row r="595" spans="1:32" x14ac:dyDescent="0.2">
      <c r="A595">
        <v>1</v>
      </c>
      <c r="B595">
        <v>594</v>
      </c>
      <c r="C595">
        <v>1</v>
      </c>
      <c r="D595" t="s">
        <v>994</v>
      </c>
      <c r="E595" t="s">
        <v>995</v>
      </c>
      <c r="F595" t="s">
        <v>79</v>
      </c>
      <c r="G595" t="s">
        <v>79</v>
      </c>
      <c r="H595">
        <v>2</v>
      </c>
      <c r="I595">
        <v>0</v>
      </c>
      <c r="J595">
        <v>0</v>
      </c>
      <c r="K595" t="s">
        <v>993</v>
      </c>
      <c r="L595" t="s">
        <v>79</v>
      </c>
      <c r="M595" t="s">
        <v>79</v>
      </c>
      <c r="N595" t="s">
        <v>1960</v>
      </c>
      <c r="O595" t="s">
        <v>79</v>
      </c>
      <c r="P595" t="s">
        <v>79</v>
      </c>
      <c r="Q595" t="s">
        <v>79</v>
      </c>
      <c r="R595" t="s">
        <v>79</v>
      </c>
      <c r="S595" t="s">
        <v>79</v>
      </c>
      <c r="T595" t="s">
        <v>79</v>
      </c>
      <c r="U595" t="s">
        <v>79</v>
      </c>
      <c r="V595" t="s">
        <v>79</v>
      </c>
      <c r="W595">
        <v>4</v>
      </c>
      <c r="X595">
        <v>2</v>
      </c>
      <c r="Y595">
        <v>3</v>
      </c>
      <c r="Z595" s="1">
        <v>40018</v>
      </c>
      <c r="AA595">
        <v>38</v>
      </c>
      <c r="AB595">
        <v>383250907240</v>
      </c>
      <c r="AC595">
        <v>38</v>
      </c>
      <c r="AD595">
        <v>8936194</v>
      </c>
      <c r="AE595">
        <v>38325</v>
      </c>
      <c r="AF595" t="b">
        <v>0</v>
      </c>
    </row>
    <row r="596" spans="1:32" x14ac:dyDescent="0.2">
      <c r="A596">
        <v>1</v>
      </c>
      <c r="B596">
        <v>595</v>
      </c>
      <c r="C596">
        <v>1</v>
      </c>
      <c r="D596" t="s">
        <v>996</v>
      </c>
      <c r="E596" t="s">
        <v>997</v>
      </c>
      <c r="F596" t="s">
        <v>79</v>
      </c>
      <c r="G596" t="s">
        <v>79</v>
      </c>
      <c r="H596">
        <v>2</v>
      </c>
      <c r="I596">
        <v>0</v>
      </c>
      <c r="J596">
        <v>0</v>
      </c>
      <c r="K596" t="s">
        <v>993</v>
      </c>
      <c r="L596" t="s">
        <v>79</v>
      </c>
      <c r="M596" t="s">
        <v>79</v>
      </c>
      <c r="N596" t="s">
        <v>1960</v>
      </c>
      <c r="O596" t="s">
        <v>79</v>
      </c>
      <c r="P596" t="s">
        <v>79</v>
      </c>
      <c r="Q596" t="s">
        <v>79</v>
      </c>
      <c r="R596" t="s">
        <v>79</v>
      </c>
      <c r="S596" t="s">
        <v>79</v>
      </c>
      <c r="T596" t="s">
        <v>79</v>
      </c>
      <c r="U596" t="s">
        <v>79</v>
      </c>
      <c r="V596" t="s">
        <v>79</v>
      </c>
      <c r="W596">
        <v>4</v>
      </c>
      <c r="X596">
        <v>2</v>
      </c>
      <c r="Y596">
        <v>3</v>
      </c>
      <c r="Z596" s="1">
        <v>40041</v>
      </c>
      <c r="AA596">
        <v>38</v>
      </c>
      <c r="AB596">
        <v>383250908160</v>
      </c>
      <c r="AC596">
        <v>38</v>
      </c>
      <c r="AD596">
        <v>8936207</v>
      </c>
      <c r="AE596">
        <v>38325</v>
      </c>
      <c r="AF596" t="b">
        <v>0</v>
      </c>
    </row>
    <row r="597" spans="1:32" x14ac:dyDescent="0.2">
      <c r="A597">
        <v>1</v>
      </c>
      <c r="B597">
        <v>596</v>
      </c>
      <c r="C597">
        <v>1</v>
      </c>
      <c r="D597" t="s">
        <v>1963</v>
      </c>
      <c r="E597" t="s">
        <v>1964</v>
      </c>
      <c r="F597" t="s">
        <v>79</v>
      </c>
      <c r="G597" t="s">
        <v>79</v>
      </c>
      <c r="H597">
        <v>2</v>
      </c>
      <c r="I597">
        <v>0</v>
      </c>
      <c r="J597">
        <v>0</v>
      </c>
      <c r="K597" t="s">
        <v>993</v>
      </c>
      <c r="L597" t="s">
        <v>79</v>
      </c>
      <c r="M597" t="s">
        <v>79</v>
      </c>
      <c r="N597" t="s">
        <v>1960</v>
      </c>
      <c r="O597" t="s">
        <v>79</v>
      </c>
      <c r="P597" t="s">
        <v>79</v>
      </c>
      <c r="Q597" t="s">
        <v>79</v>
      </c>
      <c r="R597" t="s">
        <v>79</v>
      </c>
      <c r="S597" t="s">
        <v>79</v>
      </c>
      <c r="T597" t="s">
        <v>79</v>
      </c>
      <c r="U597" t="s">
        <v>79</v>
      </c>
      <c r="V597" t="s">
        <v>79</v>
      </c>
      <c r="W597">
        <v>4</v>
      </c>
      <c r="X597">
        <v>2</v>
      </c>
      <c r="Y597">
        <v>2</v>
      </c>
      <c r="Z597" s="1">
        <v>40350</v>
      </c>
      <c r="AA597">
        <v>38</v>
      </c>
      <c r="AB597">
        <v>383251006210</v>
      </c>
      <c r="AC597">
        <v>38</v>
      </c>
      <c r="AD597">
        <v>9476171</v>
      </c>
      <c r="AE597">
        <v>38325</v>
      </c>
      <c r="AF597" t="b">
        <v>0</v>
      </c>
    </row>
    <row r="598" spans="1:32" x14ac:dyDescent="0.2">
      <c r="A598">
        <v>1</v>
      </c>
      <c r="B598">
        <v>597</v>
      </c>
      <c r="C598">
        <v>1</v>
      </c>
      <c r="D598" t="s">
        <v>1965</v>
      </c>
      <c r="E598" t="s">
        <v>1966</v>
      </c>
      <c r="F598" t="s">
        <v>79</v>
      </c>
      <c r="G598" t="s">
        <v>79</v>
      </c>
      <c r="H598">
        <v>2</v>
      </c>
      <c r="I598">
        <v>0</v>
      </c>
      <c r="J598">
        <v>0</v>
      </c>
      <c r="K598" t="s">
        <v>993</v>
      </c>
      <c r="L598" t="s">
        <v>79</v>
      </c>
      <c r="M598" t="s">
        <v>79</v>
      </c>
      <c r="N598" t="s">
        <v>1960</v>
      </c>
      <c r="O598" t="s">
        <v>79</v>
      </c>
      <c r="P598" t="s">
        <v>79</v>
      </c>
      <c r="Q598" t="s">
        <v>79</v>
      </c>
      <c r="R598" t="s">
        <v>79</v>
      </c>
      <c r="S598" t="s">
        <v>79</v>
      </c>
      <c r="T598" t="s">
        <v>79</v>
      </c>
      <c r="U598" t="s">
        <v>79</v>
      </c>
      <c r="V598" t="s">
        <v>79</v>
      </c>
      <c r="W598">
        <v>4</v>
      </c>
      <c r="X598">
        <v>2</v>
      </c>
      <c r="Y598">
        <v>1</v>
      </c>
      <c r="Z598" s="1">
        <v>40789</v>
      </c>
      <c r="AA598">
        <v>38</v>
      </c>
      <c r="AB598">
        <v>383251109030</v>
      </c>
      <c r="AC598">
        <v>38</v>
      </c>
      <c r="AD598">
        <v>9491331</v>
      </c>
      <c r="AE598">
        <v>38325</v>
      </c>
      <c r="AF598" t="b">
        <v>0</v>
      </c>
    </row>
    <row r="599" spans="1:32" x14ac:dyDescent="0.2">
      <c r="A599">
        <v>1</v>
      </c>
      <c r="B599">
        <v>598</v>
      </c>
      <c r="C599">
        <v>1</v>
      </c>
      <c r="D599" t="s">
        <v>998</v>
      </c>
      <c r="E599" t="s">
        <v>999</v>
      </c>
      <c r="F599" t="s">
        <v>79</v>
      </c>
      <c r="G599" t="s">
        <v>79</v>
      </c>
      <c r="H599">
        <v>2</v>
      </c>
      <c r="I599">
        <v>0</v>
      </c>
      <c r="J599">
        <v>0</v>
      </c>
      <c r="K599" t="s">
        <v>993</v>
      </c>
      <c r="L599" t="s">
        <v>79</v>
      </c>
      <c r="M599" t="s">
        <v>79</v>
      </c>
      <c r="N599" t="s">
        <v>1960</v>
      </c>
      <c r="O599" t="s">
        <v>79</v>
      </c>
      <c r="P599" t="s">
        <v>79</v>
      </c>
      <c r="Q599" t="s">
        <v>79</v>
      </c>
      <c r="R599" t="s">
        <v>79</v>
      </c>
      <c r="S599" t="s">
        <v>79</v>
      </c>
      <c r="T599" t="s">
        <v>79</v>
      </c>
      <c r="U599" t="s">
        <v>79</v>
      </c>
      <c r="V599" t="s">
        <v>79</v>
      </c>
      <c r="W599">
        <v>4</v>
      </c>
      <c r="X599">
        <v>1</v>
      </c>
      <c r="Y599">
        <v>5</v>
      </c>
      <c r="Z599" s="1">
        <v>41510</v>
      </c>
      <c r="AA599">
        <v>38</v>
      </c>
      <c r="AB599">
        <v>383251308240</v>
      </c>
      <c r="AC599">
        <v>38</v>
      </c>
      <c r="AD599">
        <v>9438710</v>
      </c>
      <c r="AE599">
        <v>38325</v>
      </c>
      <c r="AF599" t="b">
        <v>0</v>
      </c>
    </row>
    <row r="600" spans="1:32" x14ac:dyDescent="0.2">
      <c r="A600">
        <v>1</v>
      </c>
      <c r="B600">
        <v>599</v>
      </c>
      <c r="C600">
        <v>1</v>
      </c>
      <c r="D600" t="s">
        <v>1967</v>
      </c>
      <c r="E600" t="s">
        <v>1968</v>
      </c>
      <c r="F600" t="s">
        <v>79</v>
      </c>
      <c r="G600" t="s">
        <v>79</v>
      </c>
      <c r="H600">
        <v>2</v>
      </c>
      <c r="I600">
        <v>0</v>
      </c>
      <c r="J600">
        <v>0</v>
      </c>
      <c r="K600" t="s">
        <v>993</v>
      </c>
      <c r="L600" t="s">
        <v>79</v>
      </c>
      <c r="M600" t="s">
        <v>79</v>
      </c>
      <c r="N600" t="s">
        <v>1960</v>
      </c>
      <c r="O600" t="s">
        <v>79</v>
      </c>
      <c r="P600" t="s">
        <v>79</v>
      </c>
      <c r="Q600" t="s">
        <v>79</v>
      </c>
      <c r="R600" t="s">
        <v>79</v>
      </c>
      <c r="S600" t="s">
        <v>79</v>
      </c>
      <c r="T600" t="s">
        <v>79</v>
      </c>
      <c r="U600" t="s">
        <v>79</v>
      </c>
      <c r="V600" t="s">
        <v>79</v>
      </c>
      <c r="W600">
        <v>4</v>
      </c>
      <c r="X600">
        <v>1</v>
      </c>
      <c r="Y600">
        <v>5</v>
      </c>
      <c r="Z600" s="1">
        <v>41534</v>
      </c>
      <c r="AA600">
        <v>38</v>
      </c>
      <c r="AB600">
        <v>383251309170</v>
      </c>
      <c r="AC600">
        <v>38</v>
      </c>
      <c r="AD600">
        <v>9478418</v>
      </c>
      <c r="AE600">
        <v>38325</v>
      </c>
      <c r="AF600" t="b">
        <v>0</v>
      </c>
    </row>
    <row r="601" spans="1:32" x14ac:dyDescent="0.2">
      <c r="A601">
        <v>1</v>
      </c>
      <c r="B601">
        <v>600</v>
      </c>
      <c r="C601">
        <v>1</v>
      </c>
      <c r="D601" t="s">
        <v>1969</v>
      </c>
      <c r="E601" t="s">
        <v>1970</v>
      </c>
      <c r="F601" t="s">
        <v>79</v>
      </c>
      <c r="G601" t="s">
        <v>79</v>
      </c>
      <c r="H601">
        <v>2</v>
      </c>
      <c r="I601">
        <v>0</v>
      </c>
      <c r="J601">
        <v>0</v>
      </c>
      <c r="K601" t="s">
        <v>993</v>
      </c>
      <c r="L601" t="s">
        <v>79</v>
      </c>
      <c r="M601" t="s">
        <v>79</v>
      </c>
      <c r="N601" t="s">
        <v>1960</v>
      </c>
      <c r="O601" t="s">
        <v>79</v>
      </c>
      <c r="P601" t="s">
        <v>79</v>
      </c>
      <c r="Q601" t="s">
        <v>79</v>
      </c>
      <c r="R601" t="s">
        <v>79</v>
      </c>
      <c r="S601" t="s">
        <v>79</v>
      </c>
      <c r="T601" t="s">
        <v>79</v>
      </c>
      <c r="U601" t="s">
        <v>79</v>
      </c>
      <c r="V601" t="s">
        <v>79</v>
      </c>
      <c r="W601">
        <v>4</v>
      </c>
      <c r="X601">
        <v>1</v>
      </c>
      <c r="Y601">
        <v>5</v>
      </c>
      <c r="Z601" s="1">
        <v>41553</v>
      </c>
      <c r="AA601">
        <v>38</v>
      </c>
      <c r="AB601">
        <v>383251310060</v>
      </c>
      <c r="AC601">
        <v>38</v>
      </c>
      <c r="AD601">
        <v>9477896</v>
      </c>
      <c r="AE601">
        <v>38325</v>
      </c>
      <c r="AF601" t="b">
        <v>0</v>
      </c>
    </row>
    <row r="602" spans="1:32" x14ac:dyDescent="0.2">
      <c r="A602">
        <v>1</v>
      </c>
      <c r="B602">
        <v>601</v>
      </c>
      <c r="C602">
        <v>1</v>
      </c>
      <c r="D602" t="s">
        <v>1971</v>
      </c>
      <c r="E602" t="s">
        <v>1972</v>
      </c>
      <c r="F602" t="s">
        <v>79</v>
      </c>
      <c r="G602" t="s">
        <v>79</v>
      </c>
      <c r="H602">
        <v>2</v>
      </c>
      <c r="I602">
        <v>0</v>
      </c>
      <c r="J602">
        <v>0</v>
      </c>
      <c r="K602" t="s">
        <v>993</v>
      </c>
      <c r="L602" t="s">
        <v>79</v>
      </c>
      <c r="M602" t="s">
        <v>79</v>
      </c>
      <c r="N602" t="s">
        <v>1960</v>
      </c>
      <c r="O602" t="s">
        <v>79</v>
      </c>
      <c r="P602" t="s">
        <v>79</v>
      </c>
      <c r="Q602" t="s">
        <v>79</v>
      </c>
      <c r="R602" t="s">
        <v>79</v>
      </c>
      <c r="S602" t="s">
        <v>79</v>
      </c>
      <c r="T602" t="s">
        <v>79</v>
      </c>
      <c r="U602" t="s">
        <v>79</v>
      </c>
      <c r="V602" t="s">
        <v>79</v>
      </c>
      <c r="W602">
        <v>4</v>
      </c>
      <c r="X602">
        <v>1</v>
      </c>
      <c r="Y602">
        <v>4</v>
      </c>
      <c r="Z602" s="1">
        <v>41832</v>
      </c>
      <c r="AA602">
        <v>38</v>
      </c>
      <c r="AB602">
        <v>383251407120</v>
      </c>
      <c r="AC602">
        <v>38</v>
      </c>
      <c r="AD602">
        <v>9477762</v>
      </c>
      <c r="AE602">
        <v>38325</v>
      </c>
      <c r="AF602" t="b">
        <v>0</v>
      </c>
    </row>
    <row r="603" spans="1:32" x14ac:dyDescent="0.2">
      <c r="A603">
        <v>1</v>
      </c>
      <c r="B603">
        <v>602</v>
      </c>
      <c r="C603">
        <v>1</v>
      </c>
      <c r="D603" t="s">
        <v>1973</v>
      </c>
      <c r="E603" t="s">
        <v>1974</v>
      </c>
      <c r="F603" t="s">
        <v>79</v>
      </c>
      <c r="G603" t="s">
        <v>79</v>
      </c>
      <c r="H603">
        <v>2</v>
      </c>
      <c r="I603">
        <v>0</v>
      </c>
      <c r="J603">
        <v>0</v>
      </c>
      <c r="K603" t="s">
        <v>993</v>
      </c>
      <c r="L603" t="s">
        <v>79</v>
      </c>
      <c r="M603" t="s">
        <v>79</v>
      </c>
      <c r="N603" t="s">
        <v>1960</v>
      </c>
      <c r="O603" t="s">
        <v>79</v>
      </c>
      <c r="P603" t="s">
        <v>79</v>
      </c>
      <c r="Q603" t="s">
        <v>79</v>
      </c>
      <c r="R603" t="s">
        <v>79</v>
      </c>
      <c r="S603" t="s">
        <v>79</v>
      </c>
      <c r="T603" t="s">
        <v>79</v>
      </c>
      <c r="U603" t="s">
        <v>79</v>
      </c>
      <c r="V603" t="s">
        <v>79</v>
      </c>
      <c r="W603">
        <v>4</v>
      </c>
      <c r="X603">
        <v>1</v>
      </c>
      <c r="Y603">
        <v>4</v>
      </c>
      <c r="Z603" s="1">
        <v>41929</v>
      </c>
      <c r="AA603">
        <v>38</v>
      </c>
      <c r="AB603">
        <v>383251410170</v>
      </c>
      <c r="AC603">
        <v>38</v>
      </c>
      <c r="AD603">
        <v>9477768</v>
      </c>
      <c r="AE603">
        <v>38325</v>
      </c>
      <c r="AF603" t="b">
        <v>0</v>
      </c>
    </row>
    <row r="604" spans="1:32" x14ac:dyDescent="0.2">
      <c r="A604">
        <v>1</v>
      </c>
      <c r="B604">
        <v>603</v>
      </c>
      <c r="C604">
        <v>1</v>
      </c>
      <c r="D604" t="s">
        <v>1975</v>
      </c>
      <c r="E604" t="s">
        <v>1976</v>
      </c>
      <c r="F604" t="s">
        <v>79</v>
      </c>
      <c r="G604" t="s">
        <v>79</v>
      </c>
      <c r="H604">
        <v>2</v>
      </c>
      <c r="I604">
        <v>0</v>
      </c>
      <c r="J604">
        <v>0</v>
      </c>
      <c r="K604" t="s">
        <v>993</v>
      </c>
      <c r="L604" t="s">
        <v>79</v>
      </c>
      <c r="M604" t="s">
        <v>79</v>
      </c>
      <c r="N604" t="s">
        <v>1960</v>
      </c>
      <c r="O604" t="s">
        <v>79</v>
      </c>
      <c r="P604" t="s">
        <v>79</v>
      </c>
      <c r="Q604" t="s">
        <v>79</v>
      </c>
      <c r="R604" t="s">
        <v>79</v>
      </c>
      <c r="S604" t="s">
        <v>79</v>
      </c>
      <c r="T604" t="s">
        <v>79</v>
      </c>
      <c r="U604" t="s">
        <v>79</v>
      </c>
      <c r="V604" t="s">
        <v>79</v>
      </c>
      <c r="W604">
        <v>4</v>
      </c>
      <c r="X604">
        <v>1</v>
      </c>
      <c r="Y604">
        <v>2</v>
      </c>
      <c r="Z604" s="1">
        <v>42801</v>
      </c>
      <c r="AA604">
        <v>38</v>
      </c>
      <c r="AB604">
        <v>383251703070</v>
      </c>
      <c r="AC604">
        <v>38</v>
      </c>
      <c r="AD604">
        <v>9477775</v>
      </c>
      <c r="AE604">
        <v>38325</v>
      </c>
      <c r="AF604" t="b">
        <v>0</v>
      </c>
    </row>
    <row r="605" spans="1:32" x14ac:dyDescent="0.2">
      <c r="A605">
        <v>1</v>
      </c>
      <c r="B605">
        <v>604</v>
      </c>
      <c r="C605">
        <v>2</v>
      </c>
      <c r="D605" t="s">
        <v>1977</v>
      </c>
      <c r="E605" t="s">
        <v>1978</v>
      </c>
      <c r="F605" t="s">
        <v>79</v>
      </c>
      <c r="G605" t="s">
        <v>79</v>
      </c>
      <c r="H605">
        <v>2</v>
      </c>
      <c r="I605">
        <v>0</v>
      </c>
      <c r="J605">
        <v>0</v>
      </c>
      <c r="K605" t="s">
        <v>993</v>
      </c>
      <c r="L605" t="s">
        <v>79</v>
      </c>
      <c r="M605" t="s">
        <v>79</v>
      </c>
      <c r="N605" t="s">
        <v>1960</v>
      </c>
      <c r="O605" t="s">
        <v>79</v>
      </c>
      <c r="P605" t="s">
        <v>79</v>
      </c>
      <c r="Q605" t="s">
        <v>79</v>
      </c>
      <c r="R605" t="s">
        <v>79</v>
      </c>
      <c r="S605" t="s">
        <v>79</v>
      </c>
      <c r="T605" t="s">
        <v>79</v>
      </c>
      <c r="U605" t="s">
        <v>79</v>
      </c>
      <c r="V605" t="s">
        <v>79</v>
      </c>
      <c r="W605">
        <v>4</v>
      </c>
      <c r="X605">
        <v>3</v>
      </c>
      <c r="Y605">
        <v>3</v>
      </c>
      <c r="Z605" s="1">
        <v>38898</v>
      </c>
      <c r="AA605">
        <v>38</v>
      </c>
      <c r="AB605">
        <v>383250606305</v>
      </c>
      <c r="AC605">
        <v>38</v>
      </c>
      <c r="AD605">
        <v>6124009</v>
      </c>
      <c r="AE605">
        <v>38325</v>
      </c>
      <c r="AF605" t="b">
        <v>0</v>
      </c>
    </row>
    <row r="606" spans="1:32" x14ac:dyDescent="0.2">
      <c r="A606">
        <v>1</v>
      </c>
      <c r="B606">
        <v>605</v>
      </c>
      <c r="C606">
        <v>2</v>
      </c>
      <c r="D606" t="s">
        <v>1979</v>
      </c>
      <c r="E606" t="s">
        <v>1980</v>
      </c>
      <c r="F606" t="s">
        <v>79</v>
      </c>
      <c r="G606" t="s">
        <v>79</v>
      </c>
      <c r="H606">
        <v>2</v>
      </c>
      <c r="I606">
        <v>0</v>
      </c>
      <c r="J606">
        <v>0</v>
      </c>
      <c r="K606" t="s">
        <v>993</v>
      </c>
      <c r="L606" t="s">
        <v>79</v>
      </c>
      <c r="M606" t="s">
        <v>79</v>
      </c>
      <c r="N606" t="s">
        <v>1960</v>
      </c>
      <c r="O606" t="s">
        <v>79</v>
      </c>
      <c r="P606" t="s">
        <v>79</v>
      </c>
      <c r="Q606" t="s">
        <v>79</v>
      </c>
      <c r="R606" t="s">
        <v>79</v>
      </c>
      <c r="S606" t="s">
        <v>79</v>
      </c>
      <c r="T606" t="s">
        <v>79</v>
      </c>
      <c r="U606" t="s">
        <v>79</v>
      </c>
      <c r="V606" t="s">
        <v>79</v>
      </c>
      <c r="W606">
        <v>4</v>
      </c>
      <c r="X606">
        <v>3</v>
      </c>
      <c r="Y606">
        <v>2</v>
      </c>
      <c r="Z606" s="1">
        <v>39267</v>
      </c>
      <c r="AA606">
        <v>38</v>
      </c>
      <c r="AB606">
        <v>383250707045</v>
      </c>
      <c r="AC606">
        <v>38</v>
      </c>
      <c r="AD606">
        <v>9453749</v>
      </c>
      <c r="AE606">
        <v>38325</v>
      </c>
      <c r="AF606" t="b">
        <v>0</v>
      </c>
    </row>
    <row r="607" spans="1:32" x14ac:dyDescent="0.2">
      <c r="A607">
        <v>1</v>
      </c>
      <c r="B607">
        <v>606</v>
      </c>
      <c r="C607">
        <v>2</v>
      </c>
      <c r="D607" t="s">
        <v>1981</v>
      </c>
      <c r="E607" t="s">
        <v>1982</v>
      </c>
      <c r="F607" t="s">
        <v>79</v>
      </c>
      <c r="G607" t="s">
        <v>79</v>
      </c>
      <c r="H607">
        <v>2</v>
      </c>
      <c r="I607">
        <v>0</v>
      </c>
      <c r="J607">
        <v>0</v>
      </c>
      <c r="K607" t="s">
        <v>993</v>
      </c>
      <c r="L607" t="s">
        <v>79</v>
      </c>
      <c r="M607" t="s">
        <v>79</v>
      </c>
      <c r="N607" t="s">
        <v>1960</v>
      </c>
      <c r="O607" t="s">
        <v>79</v>
      </c>
      <c r="P607" t="s">
        <v>79</v>
      </c>
      <c r="Q607" t="s">
        <v>79</v>
      </c>
      <c r="R607" t="s">
        <v>79</v>
      </c>
      <c r="S607" t="s">
        <v>79</v>
      </c>
      <c r="T607" t="s">
        <v>79</v>
      </c>
      <c r="U607" t="s">
        <v>79</v>
      </c>
      <c r="V607" t="s">
        <v>79</v>
      </c>
      <c r="W607">
        <v>4</v>
      </c>
      <c r="X607">
        <v>2</v>
      </c>
      <c r="Y607">
        <v>3</v>
      </c>
      <c r="Z607" s="1">
        <v>40168</v>
      </c>
      <c r="AA607">
        <v>38</v>
      </c>
      <c r="AB607">
        <v>383250912215</v>
      </c>
      <c r="AC607">
        <v>38</v>
      </c>
      <c r="AD607">
        <v>9483654</v>
      </c>
      <c r="AE607">
        <v>38325</v>
      </c>
      <c r="AF607" t="b">
        <v>0</v>
      </c>
    </row>
    <row r="608" spans="1:32" x14ac:dyDescent="0.2">
      <c r="A608">
        <v>1</v>
      </c>
      <c r="B608">
        <v>607</v>
      </c>
      <c r="C608">
        <v>2</v>
      </c>
      <c r="D608" t="s">
        <v>975</v>
      </c>
      <c r="E608" t="s">
        <v>976</v>
      </c>
      <c r="F608" t="s">
        <v>79</v>
      </c>
      <c r="G608" t="s">
        <v>79</v>
      </c>
      <c r="H608">
        <v>2</v>
      </c>
      <c r="I608">
        <v>0</v>
      </c>
      <c r="J608">
        <v>0</v>
      </c>
      <c r="K608" t="s">
        <v>993</v>
      </c>
      <c r="L608" t="s">
        <v>79</v>
      </c>
      <c r="M608" t="s">
        <v>79</v>
      </c>
      <c r="N608" t="s">
        <v>1960</v>
      </c>
      <c r="O608" t="s">
        <v>79</v>
      </c>
      <c r="P608" t="s">
        <v>79</v>
      </c>
      <c r="Q608" t="s">
        <v>79</v>
      </c>
      <c r="R608" t="s">
        <v>79</v>
      </c>
      <c r="S608" t="s">
        <v>79</v>
      </c>
      <c r="T608" t="s">
        <v>79</v>
      </c>
      <c r="U608" t="s">
        <v>79</v>
      </c>
      <c r="V608" t="s">
        <v>79</v>
      </c>
      <c r="W608">
        <v>4</v>
      </c>
      <c r="X608">
        <v>2</v>
      </c>
      <c r="Y608">
        <v>2</v>
      </c>
      <c r="Z608" s="1">
        <v>40571</v>
      </c>
      <c r="AA608">
        <v>38</v>
      </c>
      <c r="AB608">
        <v>383251101285</v>
      </c>
      <c r="AC608">
        <v>38</v>
      </c>
      <c r="AD608">
        <v>8570570</v>
      </c>
      <c r="AE608">
        <v>38325</v>
      </c>
      <c r="AF608" t="b">
        <v>0</v>
      </c>
    </row>
    <row r="609" spans="1:32" x14ac:dyDescent="0.2">
      <c r="A609">
        <v>1</v>
      </c>
      <c r="B609">
        <v>608</v>
      </c>
      <c r="C609">
        <v>2</v>
      </c>
      <c r="D609" t="s">
        <v>1000</v>
      </c>
      <c r="E609" t="s">
        <v>1001</v>
      </c>
      <c r="F609" t="s">
        <v>79</v>
      </c>
      <c r="G609" t="s">
        <v>79</v>
      </c>
      <c r="H609">
        <v>2</v>
      </c>
      <c r="I609">
        <v>0</v>
      </c>
      <c r="J609">
        <v>0</v>
      </c>
      <c r="K609" t="s">
        <v>993</v>
      </c>
      <c r="L609" t="s">
        <v>79</v>
      </c>
      <c r="M609" t="s">
        <v>79</v>
      </c>
      <c r="N609" t="s">
        <v>1960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 t="s">
        <v>79</v>
      </c>
      <c r="U609" t="s">
        <v>79</v>
      </c>
      <c r="V609" t="s">
        <v>79</v>
      </c>
      <c r="W609">
        <v>4</v>
      </c>
      <c r="X609">
        <v>2</v>
      </c>
      <c r="Y609">
        <v>1</v>
      </c>
      <c r="Z609" s="1">
        <v>40639</v>
      </c>
      <c r="AA609">
        <v>38</v>
      </c>
      <c r="AB609">
        <v>383251104065</v>
      </c>
      <c r="AC609">
        <v>38</v>
      </c>
      <c r="AD609">
        <v>9114022</v>
      </c>
      <c r="AE609">
        <v>38325</v>
      </c>
      <c r="AF609" t="b">
        <v>0</v>
      </c>
    </row>
    <row r="610" spans="1:32" x14ac:dyDescent="0.2">
      <c r="A610">
        <v>1</v>
      </c>
      <c r="B610">
        <v>609</v>
      </c>
      <c r="C610">
        <v>2</v>
      </c>
      <c r="D610" t="s">
        <v>1002</v>
      </c>
      <c r="E610" t="s">
        <v>1003</v>
      </c>
      <c r="F610" t="s">
        <v>79</v>
      </c>
      <c r="G610" t="s">
        <v>79</v>
      </c>
      <c r="H610">
        <v>2</v>
      </c>
      <c r="I610">
        <v>0</v>
      </c>
      <c r="J610">
        <v>0</v>
      </c>
      <c r="K610" t="s">
        <v>993</v>
      </c>
      <c r="L610" t="s">
        <v>79</v>
      </c>
      <c r="M610" t="s">
        <v>79</v>
      </c>
      <c r="N610" t="s">
        <v>1960</v>
      </c>
      <c r="O610" t="s">
        <v>79</v>
      </c>
      <c r="P610" t="s">
        <v>79</v>
      </c>
      <c r="Q610" t="s">
        <v>79</v>
      </c>
      <c r="R610" t="s">
        <v>79</v>
      </c>
      <c r="S610" t="s">
        <v>79</v>
      </c>
      <c r="T610" t="s">
        <v>79</v>
      </c>
      <c r="U610" t="s">
        <v>79</v>
      </c>
      <c r="V610" t="s">
        <v>79</v>
      </c>
      <c r="W610">
        <v>4</v>
      </c>
      <c r="X610">
        <v>1</v>
      </c>
      <c r="Y610">
        <v>6</v>
      </c>
      <c r="Z610" s="1">
        <v>41057</v>
      </c>
      <c r="AA610">
        <v>38</v>
      </c>
      <c r="AB610">
        <v>383251205285</v>
      </c>
      <c r="AC610">
        <v>38</v>
      </c>
      <c r="AD610">
        <v>9436417</v>
      </c>
      <c r="AE610">
        <v>38325</v>
      </c>
      <c r="AF610" t="b">
        <v>0</v>
      </c>
    </row>
    <row r="611" spans="1:32" x14ac:dyDescent="0.2">
      <c r="A611">
        <v>1</v>
      </c>
      <c r="B611">
        <v>610</v>
      </c>
      <c r="C611">
        <v>2</v>
      </c>
      <c r="D611" t="s">
        <v>1983</v>
      </c>
      <c r="E611" t="s">
        <v>1984</v>
      </c>
      <c r="F611" t="s">
        <v>79</v>
      </c>
      <c r="G611" t="s">
        <v>79</v>
      </c>
      <c r="H611">
        <v>2</v>
      </c>
      <c r="I611">
        <v>0</v>
      </c>
      <c r="J611">
        <v>0</v>
      </c>
      <c r="K611" t="s">
        <v>993</v>
      </c>
      <c r="L611" t="s">
        <v>79</v>
      </c>
      <c r="M611" t="s">
        <v>79</v>
      </c>
      <c r="N611" t="s">
        <v>1960</v>
      </c>
      <c r="O611" t="s">
        <v>79</v>
      </c>
      <c r="P611" t="s">
        <v>79</v>
      </c>
      <c r="Q611" t="s">
        <v>79</v>
      </c>
      <c r="R611" t="s">
        <v>79</v>
      </c>
      <c r="S611" t="s">
        <v>79</v>
      </c>
      <c r="T611" t="s">
        <v>79</v>
      </c>
      <c r="U611" t="s">
        <v>79</v>
      </c>
      <c r="V611" t="s">
        <v>79</v>
      </c>
      <c r="W611">
        <v>4</v>
      </c>
      <c r="X611">
        <v>1</v>
      </c>
      <c r="Y611">
        <v>6</v>
      </c>
      <c r="Z611" s="1">
        <v>41124</v>
      </c>
      <c r="AA611">
        <v>38</v>
      </c>
      <c r="AB611">
        <v>383251208035</v>
      </c>
      <c r="AC611">
        <v>38</v>
      </c>
      <c r="AD611">
        <v>9477901</v>
      </c>
      <c r="AE611">
        <v>38325</v>
      </c>
      <c r="AF611" t="b">
        <v>0</v>
      </c>
    </row>
    <row r="612" spans="1:32" x14ac:dyDescent="0.2">
      <c r="A612">
        <v>1</v>
      </c>
      <c r="B612">
        <v>611</v>
      </c>
      <c r="C612">
        <v>2</v>
      </c>
      <c r="D612" t="s">
        <v>1985</v>
      </c>
      <c r="E612" t="s">
        <v>1986</v>
      </c>
      <c r="F612" t="s">
        <v>79</v>
      </c>
      <c r="G612" t="s">
        <v>79</v>
      </c>
      <c r="H612">
        <v>2</v>
      </c>
      <c r="I612">
        <v>0</v>
      </c>
      <c r="J612">
        <v>0</v>
      </c>
      <c r="K612" t="s">
        <v>993</v>
      </c>
      <c r="L612" t="s">
        <v>79</v>
      </c>
      <c r="M612" t="s">
        <v>79</v>
      </c>
      <c r="N612" t="s">
        <v>1960</v>
      </c>
      <c r="O612" t="s">
        <v>79</v>
      </c>
      <c r="P612" t="s">
        <v>79</v>
      </c>
      <c r="Q612" t="s">
        <v>79</v>
      </c>
      <c r="R612" t="s">
        <v>79</v>
      </c>
      <c r="S612" t="s">
        <v>79</v>
      </c>
      <c r="T612" t="s">
        <v>79</v>
      </c>
      <c r="U612" t="s">
        <v>79</v>
      </c>
      <c r="V612" t="s">
        <v>79</v>
      </c>
      <c r="W612">
        <v>4</v>
      </c>
      <c r="X612">
        <v>1</v>
      </c>
      <c r="Y612">
        <v>6</v>
      </c>
      <c r="Z612" s="1">
        <v>41150</v>
      </c>
      <c r="AA612">
        <v>38</v>
      </c>
      <c r="AB612">
        <v>383251208295</v>
      </c>
      <c r="AC612">
        <v>38</v>
      </c>
      <c r="AD612">
        <v>9477904</v>
      </c>
      <c r="AE612">
        <v>38325</v>
      </c>
      <c r="AF612" t="b">
        <v>0</v>
      </c>
    </row>
    <row r="613" spans="1:32" x14ac:dyDescent="0.2">
      <c r="A613">
        <v>1</v>
      </c>
      <c r="B613">
        <v>612</v>
      </c>
      <c r="C613">
        <v>2</v>
      </c>
      <c r="D613" t="s">
        <v>1987</v>
      </c>
      <c r="E613" t="s">
        <v>1988</v>
      </c>
      <c r="F613" t="s">
        <v>79</v>
      </c>
      <c r="G613" t="s">
        <v>79</v>
      </c>
      <c r="H613">
        <v>2</v>
      </c>
      <c r="I613">
        <v>0</v>
      </c>
      <c r="J613">
        <v>0</v>
      </c>
      <c r="K613" t="s">
        <v>993</v>
      </c>
      <c r="L613" t="s">
        <v>79</v>
      </c>
      <c r="M613" t="s">
        <v>79</v>
      </c>
      <c r="N613" t="s">
        <v>1960</v>
      </c>
      <c r="O613" t="s">
        <v>79</v>
      </c>
      <c r="P613" t="s">
        <v>79</v>
      </c>
      <c r="Q613" t="s">
        <v>79</v>
      </c>
      <c r="R613" t="s">
        <v>79</v>
      </c>
      <c r="S613" t="s">
        <v>79</v>
      </c>
      <c r="T613" t="s">
        <v>79</v>
      </c>
      <c r="U613" t="s">
        <v>79</v>
      </c>
      <c r="V613" t="s">
        <v>79</v>
      </c>
      <c r="W613">
        <v>4</v>
      </c>
      <c r="X613">
        <v>1</v>
      </c>
      <c r="Y613">
        <v>5</v>
      </c>
      <c r="Z613" s="1">
        <v>41440</v>
      </c>
      <c r="AA613">
        <v>38</v>
      </c>
      <c r="AB613">
        <v>383251306155</v>
      </c>
      <c r="AC613">
        <v>38</v>
      </c>
      <c r="AD613">
        <v>9477906</v>
      </c>
      <c r="AE613">
        <v>38325</v>
      </c>
      <c r="AF613" t="b">
        <v>0</v>
      </c>
    </row>
    <row r="614" spans="1:32" x14ac:dyDescent="0.2">
      <c r="A614">
        <v>1</v>
      </c>
      <c r="B614">
        <v>613</v>
      </c>
      <c r="C614">
        <v>2</v>
      </c>
      <c r="D614" t="s">
        <v>1989</v>
      </c>
      <c r="E614" t="s">
        <v>1990</v>
      </c>
      <c r="F614" t="s">
        <v>79</v>
      </c>
      <c r="G614" t="s">
        <v>79</v>
      </c>
      <c r="H614">
        <v>2</v>
      </c>
      <c r="I614">
        <v>0</v>
      </c>
      <c r="J614">
        <v>0</v>
      </c>
      <c r="K614" t="s">
        <v>993</v>
      </c>
      <c r="L614" t="s">
        <v>79</v>
      </c>
      <c r="M614" t="s">
        <v>79</v>
      </c>
      <c r="N614" t="s">
        <v>1960</v>
      </c>
      <c r="O614" t="s">
        <v>79</v>
      </c>
      <c r="P614" t="s">
        <v>79</v>
      </c>
      <c r="Q614" t="s">
        <v>79</v>
      </c>
      <c r="R614" t="s">
        <v>79</v>
      </c>
      <c r="S614" t="s">
        <v>79</v>
      </c>
      <c r="T614" t="s">
        <v>79</v>
      </c>
      <c r="U614" t="s">
        <v>79</v>
      </c>
      <c r="V614" t="s">
        <v>79</v>
      </c>
      <c r="W614">
        <v>4</v>
      </c>
      <c r="X614">
        <v>1</v>
      </c>
      <c r="Y614">
        <v>5</v>
      </c>
      <c r="Z614" s="1">
        <v>41486</v>
      </c>
      <c r="AA614">
        <v>38</v>
      </c>
      <c r="AB614">
        <v>383251307315</v>
      </c>
      <c r="AC614">
        <v>38</v>
      </c>
      <c r="AD614">
        <v>9477907</v>
      </c>
      <c r="AE614">
        <v>38325</v>
      </c>
      <c r="AF614" t="b">
        <v>0</v>
      </c>
    </row>
    <row r="615" spans="1:32" x14ac:dyDescent="0.2">
      <c r="A615">
        <v>1</v>
      </c>
      <c r="B615">
        <v>614</v>
      </c>
      <c r="C615">
        <v>2</v>
      </c>
      <c r="D615" t="s">
        <v>1991</v>
      </c>
      <c r="E615" t="s">
        <v>1992</v>
      </c>
      <c r="F615" t="s">
        <v>79</v>
      </c>
      <c r="G615" t="s">
        <v>79</v>
      </c>
      <c r="H615">
        <v>2</v>
      </c>
      <c r="I615">
        <v>0</v>
      </c>
      <c r="J615">
        <v>0</v>
      </c>
      <c r="K615" t="s">
        <v>993</v>
      </c>
      <c r="L615" t="s">
        <v>79</v>
      </c>
      <c r="M615" t="s">
        <v>79</v>
      </c>
      <c r="N615" t="s">
        <v>1960</v>
      </c>
      <c r="O615" t="s">
        <v>79</v>
      </c>
      <c r="P615" t="s">
        <v>79</v>
      </c>
      <c r="Q615" t="s">
        <v>79</v>
      </c>
      <c r="R615" t="s">
        <v>79</v>
      </c>
      <c r="S615" t="s">
        <v>79</v>
      </c>
      <c r="T615" t="s">
        <v>79</v>
      </c>
      <c r="U615" t="s">
        <v>79</v>
      </c>
      <c r="V615" t="s">
        <v>79</v>
      </c>
      <c r="W615">
        <v>4</v>
      </c>
      <c r="X615">
        <v>1</v>
      </c>
      <c r="Y615">
        <v>5</v>
      </c>
      <c r="Z615" s="1">
        <v>41555</v>
      </c>
      <c r="AA615">
        <v>38</v>
      </c>
      <c r="AB615">
        <v>383251310085</v>
      </c>
      <c r="AC615">
        <v>38</v>
      </c>
      <c r="AD615">
        <v>9491324</v>
      </c>
      <c r="AE615">
        <v>38325</v>
      </c>
      <c r="AF615" t="b">
        <v>0</v>
      </c>
    </row>
    <row r="616" spans="1:32" x14ac:dyDescent="0.2">
      <c r="A616">
        <v>1</v>
      </c>
      <c r="B616">
        <v>615</v>
      </c>
      <c r="C616">
        <v>2</v>
      </c>
      <c r="D616" t="s">
        <v>1004</v>
      </c>
      <c r="E616" t="s">
        <v>1005</v>
      </c>
      <c r="F616" t="s">
        <v>79</v>
      </c>
      <c r="G616" t="s">
        <v>79</v>
      </c>
      <c r="H616">
        <v>2</v>
      </c>
      <c r="I616">
        <v>0</v>
      </c>
      <c r="J616">
        <v>0</v>
      </c>
      <c r="K616" t="s">
        <v>993</v>
      </c>
      <c r="L616" t="s">
        <v>79</v>
      </c>
      <c r="M616" t="s">
        <v>79</v>
      </c>
      <c r="N616" t="s">
        <v>1960</v>
      </c>
      <c r="O616" t="s">
        <v>79</v>
      </c>
      <c r="P616" t="s">
        <v>79</v>
      </c>
      <c r="Q616" t="s">
        <v>79</v>
      </c>
      <c r="R616" t="s">
        <v>79</v>
      </c>
      <c r="S616" t="s">
        <v>79</v>
      </c>
      <c r="T616" t="s">
        <v>79</v>
      </c>
      <c r="U616" t="s">
        <v>79</v>
      </c>
      <c r="V616" t="s">
        <v>79</v>
      </c>
      <c r="W616">
        <v>4</v>
      </c>
      <c r="X616">
        <v>1</v>
      </c>
      <c r="Y616">
        <v>4</v>
      </c>
      <c r="Z616" s="1">
        <v>41824</v>
      </c>
      <c r="AA616">
        <v>38</v>
      </c>
      <c r="AB616">
        <v>383251407045</v>
      </c>
      <c r="AC616">
        <v>38</v>
      </c>
      <c r="AD616">
        <v>9443603</v>
      </c>
      <c r="AE616">
        <v>38325</v>
      </c>
      <c r="AF616" t="b">
        <v>0</v>
      </c>
    </row>
    <row r="617" spans="1:32" x14ac:dyDescent="0.2">
      <c r="A617">
        <v>1</v>
      </c>
      <c r="B617">
        <v>616</v>
      </c>
      <c r="C617">
        <v>2</v>
      </c>
      <c r="D617" t="s">
        <v>1993</v>
      </c>
      <c r="E617" t="s">
        <v>1994</v>
      </c>
      <c r="F617" t="s">
        <v>79</v>
      </c>
      <c r="G617" t="s">
        <v>79</v>
      </c>
      <c r="H617">
        <v>2</v>
      </c>
      <c r="I617">
        <v>0</v>
      </c>
      <c r="J617">
        <v>0</v>
      </c>
      <c r="K617" t="s">
        <v>993</v>
      </c>
      <c r="L617" t="s">
        <v>79</v>
      </c>
      <c r="M617" t="s">
        <v>79</v>
      </c>
      <c r="N617" t="s">
        <v>1960</v>
      </c>
      <c r="O617" t="s">
        <v>79</v>
      </c>
      <c r="P617" t="s">
        <v>79</v>
      </c>
      <c r="Q617" t="s">
        <v>79</v>
      </c>
      <c r="R617" t="s">
        <v>79</v>
      </c>
      <c r="S617" t="s">
        <v>79</v>
      </c>
      <c r="T617" t="s">
        <v>79</v>
      </c>
      <c r="U617" t="s">
        <v>79</v>
      </c>
      <c r="V617" t="s">
        <v>79</v>
      </c>
      <c r="W617">
        <v>4</v>
      </c>
      <c r="X617">
        <v>1</v>
      </c>
      <c r="Y617">
        <v>4</v>
      </c>
      <c r="Z617" s="1">
        <v>41880</v>
      </c>
      <c r="AA617">
        <v>38</v>
      </c>
      <c r="AB617">
        <v>383251408295</v>
      </c>
      <c r="AC617">
        <v>38</v>
      </c>
      <c r="AD617">
        <v>9478423</v>
      </c>
      <c r="AE617">
        <v>38325</v>
      </c>
      <c r="AF617" t="b">
        <v>0</v>
      </c>
    </row>
    <row r="618" spans="1:32" x14ac:dyDescent="0.2">
      <c r="A618">
        <v>1</v>
      </c>
      <c r="B618">
        <v>617</v>
      </c>
      <c r="C618">
        <v>2</v>
      </c>
      <c r="D618" t="s">
        <v>1995</v>
      </c>
      <c r="E618" t="s">
        <v>1996</v>
      </c>
      <c r="F618" t="s">
        <v>79</v>
      </c>
      <c r="G618" t="s">
        <v>79</v>
      </c>
      <c r="H618">
        <v>2</v>
      </c>
      <c r="I618">
        <v>0</v>
      </c>
      <c r="J618">
        <v>0</v>
      </c>
      <c r="K618" t="s">
        <v>993</v>
      </c>
      <c r="L618" t="s">
        <v>79</v>
      </c>
      <c r="M618" t="s">
        <v>79</v>
      </c>
      <c r="N618" t="s">
        <v>1960</v>
      </c>
      <c r="O618" t="s">
        <v>79</v>
      </c>
      <c r="P618" t="s">
        <v>79</v>
      </c>
      <c r="Q618" t="s">
        <v>79</v>
      </c>
      <c r="R618" t="s">
        <v>79</v>
      </c>
      <c r="S618" t="s">
        <v>79</v>
      </c>
      <c r="T618" t="s">
        <v>79</v>
      </c>
      <c r="U618" t="s">
        <v>79</v>
      </c>
      <c r="V618" t="s">
        <v>79</v>
      </c>
      <c r="W618">
        <v>4</v>
      </c>
      <c r="X618">
        <v>1</v>
      </c>
      <c r="Y618">
        <v>3</v>
      </c>
      <c r="Z618" s="1">
        <v>42179</v>
      </c>
      <c r="AA618">
        <v>38</v>
      </c>
      <c r="AB618">
        <v>383251506245</v>
      </c>
      <c r="AC618">
        <v>38</v>
      </c>
      <c r="AD618">
        <v>9450465</v>
      </c>
      <c r="AE618">
        <v>38325</v>
      </c>
      <c r="AF618" t="b">
        <v>0</v>
      </c>
    </row>
    <row r="619" spans="1:32" x14ac:dyDescent="0.2">
      <c r="A619">
        <v>1</v>
      </c>
      <c r="B619">
        <v>618</v>
      </c>
      <c r="C619">
        <v>1</v>
      </c>
      <c r="D619" t="s">
        <v>485</v>
      </c>
      <c r="E619" t="s">
        <v>486</v>
      </c>
      <c r="F619" t="s">
        <v>79</v>
      </c>
      <c r="G619" t="s">
        <v>79</v>
      </c>
      <c r="H619">
        <v>10</v>
      </c>
      <c r="I619">
        <v>0</v>
      </c>
      <c r="J619">
        <v>0</v>
      </c>
      <c r="K619" t="s">
        <v>487</v>
      </c>
      <c r="L619" t="s">
        <v>79</v>
      </c>
      <c r="M619" t="s">
        <v>79</v>
      </c>
      <c r="N619" t="s">
        <v>488</v>
      </c>
      <c r="O619" t="s">
        <v>79</v>
      </c>
      <c r="P619" t="s">
        <v>79</v>
      </c>
      <c r="Q619" t="s">
        <v>79</v>
      </c>
      <c r="R619" t="s">
        <v>79</v>
      </c>
      <c r="S619" t="s">
        <v>79</v>
      </c>
      <c r="T619" t="s">
        <v>79</v>
      </c>
      <c r="U619" t="s">
        <v>79</v>
      </c>
      <c r="V619" t="s">
        <v>79</v>
      </c>
      <c r="W619">
        <v>4</v>
      </c>
      <c r="X619">
        <v>3</v>
      </c>
      <c r="Y619">
        <v>2</v>
      </c>
      <c r="Z619" s="1">
        <v>39188</v>
      </c>
      <c r="AA619">
        <v>38</v>
      </c>
      <c r="AB619">
        <v>383260704160</v>
      </c>
      <c r="AC619">
        <v>38</v>
      </c>
      <c r="AD619">
        <v>6914720</v>
      </c>
      <c r="AE619">
        <v>38326</v>
      </c>
      <c r="AF619" t="b">
        <v>0</v>
      </c>
    </row>
    <row r="620" spans="1:32" x14ac:dyDescent="0.2">
      <c r="A620">
        <v>1</v>
      </c>
      <c r="B620">
        <v>619</v>
      </c>
      <c r="C620">
        <v>2</v>
      </c>
      <c r="D620" t="s">
        <v>684</v>
      </c>
      <c r="E620" t="s">
        <v>685</v>
      </c>
      <c r="F620" t="s">
        <v>79</v>
      </c>
      <c r="G620" t="s">
        <v>79</v>
      </c>
      <c r="H620">
        <v>10</v>
      </c>
      <c r="I620">
        <v>0</v>
      </c>
      <c r="J620">
        <v>0</v>
      </c>
      <c r="K620" t="s">
        <v>487</v>
      </c>
      <c r="L620" t="s">
        <v>79</v>
      </c>
      <c r="M620" t="s">
        <v>79</v>
      </c>
      <c r="N620" t="s">
        <v>488</v>
      </c>
      <c r="O620" t="s">
        <v>79</v>
      </c>
      <c r="P620" t="s">
        <v>79</v>
      </c>
      <c r="Q620" t="s">
        <v>79</v>
      </c>
      <c r="R620" t="s">
        <v>79</v>
      </c>
      <c r="S620" t="s">
        <v>79</v>
      </c>
      <c r="T620" t="s">
        <v>79</v>
      </c>
      <c r="U620" t="s">
        <v>79</v>
      </c>
      <c r="V620" t="s">
        <v>79</v>
      </c>
      <c r="W620">
        <v>4</v>
      </c>
      <c r="X620">
        <v>2</v>
      </c>
      <c r="Y620">
        <v>3</v>
      </c>
      <c r="Z620" s="1">
        <v>40035</v>
      </c>
      <c r="AA620">
        <v>38</v>
      </c>
      <c r="AB620">
        <v>383260908105</v>
      </c>
      <c r="AC620">
        <v>38</v>
      </c>
      <c r="AD620">
        <v>8191353</v>
      </c>
      <c r="AE620">
        <v>38326</v>
      </c>
      <c r="AF620" t="b">
        <v>0</v>
      </c>
    </row>
    <row r="621" spans="1:32" x14ac:dyDescent="0.2">
      <c r="A621">
        <v>1</v>
      </c>
      <c r="B621">
        <v>620</v>
      </c>
      <c r="C621">
        <v>2</v>
      </c>
      <c r="D621" t="s">
        <v>591</v>
      </c>
      <c r="E621" t="s">
        <v>592</v>
      </c>
      <c r="F621" t="s">
        <v>79</v>
      </c>
      <c r="G621" t="s">
        <v>79</v>
      </c>
      <c r="H621">
        <v>10</v>
      </c>
      <c r="I621">
        <v>0</v>
      </c>
      <c r="J621">
        <v>0</v>
      </c>
      <c r="K621" t="s">
        <v>487</v>
      </c>
      <c r="L621" t="s">
        <v>79</v>
      </c>
      <c r="M621" t="s">
        <v>79</v>
      </c>
      <c r="N621" t="s">
        <v>488</v>
      </c>
      <c r="O621" t="s">
        <v>79</v>
      </c>
      <c r="P621" t="s">
        <v>79</v>
      </c>
      <c r="Q621" t="s">
        <v>79</v>
      </c>
      <c r="R621" t="s">
        <v>79</v>
      </c>
      <c r="S621" t="s">
        <v>79</v>
      </c>
      <c r="T621" t="s">
        <v>79</v>
      </c>
      <c r="U621" t="s">
        <v>79</v>
      </c>
      <c r="V621" t="s">
        <v>79</v>
      </c>
      <c r="W621">
        <v>4</v>
      </c>
      <c r="X621">
        <v>2</v>
      </c>
      <c r="Y621">
        <v>3</v>
      </c>
      <c r="Z621" s="1">
        <v>40247</v>
      </c>
      <c r="AA621">
        <v>38</v>
      </c>
      <c r="AB621">
        <v>383261003105</v>
      </c>
      <c r="AC621">
        <v>38</v>
      </c>
      <c r="AD621">
        <v>8571028</v>
      </c>
      <c r="AE621">
        <v>38326</v>
      </c>
      <c r="AF621" t="b">
        <v>0</v>
      </c>
    </row>
    <row r="622" spans="1:32" x14ac:dyDescent="0.2">
      <c r="A622">
        <v>1</v>
      </c>
      <c r="B622">
        <v>621</v>
      </c>
      <c r="C622">
        <v>2</v>
      </c>
      <c r="D622" t="s">
        <v>490</v>
      </c>
      <c r="E622" t="s">
        <v>491</v>
      </c>
      <c r="F622" t="s">
        <v>79</v>
      </c>
      <c r="G622" t="s">
        <v>79</v>
      </c>
      <c r="H622">
        <v>1</v>
      </c>
      <c r="I622">
        <v>0</v>
      </c>
      <c r="J622">
        <v>0</v>
      </c>
      <c r="K622" t="s">
        <v>489</v>
      </c>
      <c r="L622" t="s">
        <v>79</v>
      </c>
      <c r="M622" t="s">
        <v>79</v>
      </c>
      <c r="N622" t="s">
        <v>489</v>
      </c>
      <c r="O622" t="s">
        <v>79</v>
      </c>
      <c r="P622" t="s">
        <v>79</v>
      </c>
      <c r="Q622" t="s">
        <v>79</v>
      </c>
      <c r="R622" t="s">
        <v>79</v>
      </c>
      <c r="S622" t="s">
        <v>79</v>
      </c>
      <c r="T622" t="s">
        <v>79</v>
      </c>
      <c r="U622" t="s">
        <v>79</v>
      </c>
      <c r="V622" t="s">
        <v>79</v>
      </c>
      <c r="W622">
        <v>4</v>
      </c>
      <c r="X622">
        <v>3</v>
      </c>
      <c r="Y622">
        <v>2</v>
      </c>
      <c r="Z622" s="1">
        <v>39197</v>
      </c>
      <c r="AA622">
        <v>38</v>
      </c>
      <c r="AB622">
        <v>383270704255</v>
      </c>
      <c r="AC622">
        <v>38</v>
      </c>
      <c r="AD622">
        <v>6124047</v>
      </c>
      <c r="AE622">
        <v>38327</v>
      </c>
      <c r="AF622" t="b">
        <v>0</v>
      </c>
    </row>
    <row r="623" spans="1:32" x14ac:dyDescent="0.2">
      <c r="A623">
        <v>1</v>
      </c>
      <c r="B623">
        <v>622</v>
      </c>
      <c r="C623">
        <v>1</v>
      </c>
      <c r="D623" t="s">
        <v>1997</v>
      </c>
      <c r="E623" t="s">
        <v>1998</v>
      </c>
      <c r="F623" t="s">
        <v>79</v>
      </c>
      <c r="G623" t="s">
        <v>79</v>
      </c>
      <c r="H623">
        <v>18</v>
      </c>
      <c r="I623">
        <v>0</v>
      </c>
      <c r="J623">
        <v>0</v>
      </c>
      <c r="K623" t="s">
        <v>877</v>
      </c>
      <c r="L623" t="s">
        <v>79</v>
      </c>
      <c r="M623" t="s">
        <v>79</v>
      </c>
      <c r="N623" t="s">
        <v>877</v>
      </c>
      <c r="O623" t="s">
        <v>79</v>
      </c>
      <c r="P623" t="s">
        <v>79</v>
      </c>
      <c r="Q623" t="s">
        <v>79</v>
      </c>
      <c r="R623" t="s">
        <v>79</v>
      </c>
      <c r="S623" t="s">
        <v>79</v>
      </c>
      <c r="T623" t="s">
        <v>79</v>
      </c>
      <c r="U623" t="s">
        <v>79</v>
      </c>
      <c r="V623" t="s">
        <v>79</v>
      </c>
      <c r="W623">
        <v>4</v>
      </c>
      <c r="X623">
        <v>2</v>
      </c>
      <c r="Y623">
        <v>2</v>
      </c>
      <c r="Z623" s="1">
        <v>40350</v>
      </c>
      <c r="AA623">
        <v>38</v>
      </c>
      <c r="AB623">
        <v>383291006210</v>
      </c>
      <c r="AC623">
        <v>38</v>
      </c>
      <c r="AD623">
        <v>9469974</v>
      </c>
      <c r="AE623">
        <v>38329</v>
      </c>
      <c r="AF623" t="b">
        <v>0</v>
      </c>
    </row>
    <row r="624" spans="1:32" x14ac:dyDescent="0.2">
      <c r="A624">
        <v>1</v>
      </c>
      <c r="B624">
        <v>623</v>
      </c>
      <c r="C624">
        <v>1</v>
      </c>
      <c r="D624" t="s">
        <v>1006</v>
      </c>
      <c r="E624" t="s">
        <v>1007</v>
      </c>
      <c r="F624" t="s">
        <v>79</v>
      </c>
      <c r="G624" t="s">
        <v>79</v>
      </c>
      <c r="H624">
        <v>18</v>
      </c>
      <c r="I624">
        <v>0</v>
      </c>
      <c r="J624">
        <v>0</v>
      </c>
      <c r="K624" t="s">
        <v>877</v>
      </c>
      <c r="L624" t="s">
        <v>79</v>
      </c>
      <c r="M624" t="s">
        <v>79</v>
      </c>
      <c r="N624" t="s">
        <v>877</v>
      </c>
      <c r="O624" t="s">
        <v>79</v>
      </c>
      <c r="P624" t="s">
        <v>79</v>
      </c>
      <c r="Q624" t="s">
        <v>79</v>
      </c>
      <c r="R624" t="s">
        <v>79</v>
      </c>
      <c r="S624" t="s">
        <v>79</v>
      </c>
      <c r="T624" t="s">
        <v>79</v>
      </c>
      <c r="U624" t="s">
        <v>79</v>
      </c>
      <c r="V624" t="s">
        <v>79</v>
      </c>
      <c r="W624">
        <v>4</v>
      </c>
      <c r="X624">
        <v>2</v>
      </c>
      <c r="Y624">
        <v>1</v>
      </c>
      <c r="Z624" s="1">
        <v>40660</v>
      </c>
      <c r="AA624">
        <v>38</v>
      </c>
      <c r="AB624">
        <v>383291104270</v>
      </c>
      <c r="AC624">
        <v>38</v>
      </c>
      <c r="AD624">
        <v>9467551</v>
      </c>
      <c r="AE624">
        <v>38329</v>
      </c>
      <c r="AF624" t="b">
        <v>0</v>
      </c>
    </row>
    <row r="625" spans="1:32" x14ac:dyDescent="0.2">
      <c r="A625">
        <v>1</v>
      </c>
      <c r="B625">
        <v>624</v>
      </c>
      <c r="C625">
        <v>1</v>
      </c>
      <c r="D625" t="s">
        <v>1008</v>
      </c>
      <c r="E625" t="s">
        <v>1009</v>
      </c>
      <c r="F625" t="s">
        <v>79</v>
      </c>
      <c r="G625" t="s">
        <v>79</v>
      </c>
      <c r="H625">
        <v>18</v>
      </c>
      <c r="I625">
        <v>0</v>
      </c>
      <c r="J625">
        <v>0</v>
      </c>
      <c r="K625" t="s">
        <v>877</v>
      </c>
      <c r="L625" t="s">
        <v>79</v>
      </c>
      <c r="M625" t="s">
        <v>79</v>
      </c>
      <c r="N625" t="s">
        <v>877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 t="s">
        <v>79</v>
      </c>
      <c r="U625" t="s">
        <v>79</v>
      </c>
      <c r="V625" t="s">
        <v>79</v>
      </c>
      <c r="W625">
        <v>4</v>
      </c>
      <c r="X625">
        <v>2</v>
      </c>
      <c r="Y625">
        <v>1</v>
      </c>
      <c r="Z625" s="1">
        <v>40753</v>
      </c>
      <c r="AA625">
        <v>38</v>
      </c>
      <c r="AB625">
        <v>383291107290</v>
      </c>
      <c r="AC625">
        <v>38</v>
      </c>
      <c r="AD625">
        <v>9153378</v>
      </c>
      <c r="AE625">
        <v>38329</v>
      </c>
      <c r="AF625" t="b">
        <v>0</v>
      </c>
    </row>
    <row r="626" spans="1:32" x14ac:dyDescent="0.2">
      <c r="A626">
        <v>1</v>
      </c>
      <c r="B626">
        <v>625</v>
      </c>
      <c r="C626">
        <v>1</v>
      </c>
      <c r="D626" t="s">
        <v>1999</v>
      </c>
      <c r="E626" t="s">
        <v>2000</v>
      </c>
      <c r="F626" t="s">
        <v>79</v>
      </c>
      <c r="G626" t="s">
        <v>79</v>
      </c>
      <c r="H626">
        <v>18</v>
      </c>
      <c r="I626">
        <v>0</v>
      </c>
      <c r="J626">
        <v>0</v>
      </c>
      <c r="K626" t="s">
        <v>877</v>
      </c>
      <c r="L626" t="s">
        <v>79</v>
      </c>
      <c r="M626" t="s">
        <v>79</v>
      </c>
      <c r="N626" t="s">
        <v>877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 t="s">
        <v>79</v>
      </c>
      <c r="U626" t="s">
        <v>79</v>
      </c>
      <c r="V626" t="s">
        <v>79</v>
      </c>
      <c r="W626">
        <v>4</v>
      </c>
      <c r="X626">
        <v>1</v>
      </c>
      <c r="Y626">
        <v>6</v>
      </c>
      <c r="Z626" s="1">
        <v>41048</v>
      </c>
      <c r="AA626">
        <v>38</v>
      </c>
      <c r="AB626">
        <v>383291205190</v>
      </c>
      <c r="AC626">
        <v>38</v>
      </c>
      <c r="AD626">
        <v>9527565</v>
      </c>
      <c r="AE626">
        <v>38329</v>
      </c>
      <c r="AF626" t="b">
        <v>0</v>
      </c>
    </row>
    <row r="627" spans="1:32" x14ac:dyDescent="0.2">
      <c r="A627">
        <v>1</v>
      </c>
      <c r="B627">
        <v>626</v>
      </c>
      <c r="C627">
        <v>1</v>
      </c>
      <c r="D627" t="s">
        <v>1010</v>
      </c>
      <c r="E627" t="s">
        <v>1011</v>
      </c>
      <c r="F627" t="s">
        <v>79</v>
      </c>
      <c r="G627" t="s">
        <v>79</v>
      </c>
      <c r="H627">
        <v>18</v>
      </c>
      <c r="I627">
        <v>0</v>
      </c>
      <c r="J627">
        <v>0</v>
      </c>
      <c r="K627" t="s">
        <v>877</v>
      </c>
      <c r="L627" t="s">
        <v>79</v>
      </c>
      <c r="M627" t="s">
        <v>79</v>
      </c>
      <c r="N627" t="s">
        <v>877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 t="s">
        <v>79</v>
      </c>
      <c r="U627" t="s">
        <v>79</v>
      </c>
      <c r="V627" t="s">
        <v>79</v>
      </c>
      <c r="W627">
        <v>4</v>
      </c>
      <c r="X627">
        <v>1</v>
      </c>
      <c r="Y627">
        <v>6</v>
      </c>
      <c r="Z627" s="1">
        <v>41163</v>
      </c>
      <c r="AA627">
        <v>38</v>
      </c>
      <c r="AB627">
        <v>383291209110</v>
      </c>
      <c r="AC627">
        <v>38</v>
      </c>
      <c r="AD627">
        <v>9450295</v>
      </c>
      <c r="AE627">
        <v>38329</v>
      </c>
      <c r="AF627" t="b">
        <v>0</v>
      </c>
    </row>
    <row r="628" spans="1:32" x14ac:dyDescent="0.2">
      <c r="A628">
        <v>1</v>
      </c>
      <c r="B628">
        <v>627</v>
      </c>
      <c r="C628">
        <v>1</v>
      </c>
      <c r="D628" t="s">
        <v>2001</v>
      </c>
      <c r="E628" t="s">
        <v>2002</v>
      </c>
      <c r="F628" t="s">
        <v>79</v>
      </c>
      <c r="G628" t="s">
        <v>79</v>
      </c>
      <c r="H628">
        <v>18</v>
      </c>
      <c r="I628">
        <v>0</v>
      </c>
      <c r="J628">
        <v>0</v>
      </c>
      <c r="K628" t="s">
        <v>877</v>
      </c>
      <c r="L628" t="s">
        <v>79</v>
      </c>
      <c r="M628" t="s">
        <v>79</v>
      </c>
      <c r="N628" t="s">
        <v>877</v>
      </c>
      <c r="O628" t="s">
        <v>79</v>
      </c>
      <c r="P628" t="s">
        <v>79</v>
      </c>
      <c r="Q628" t="s">
        <v>79</v>
      </c>
      <c r="R628" t="s">
        <v>79</v>
      </c>
      <c r="S628" t="s">
        <v>79</v>
      </c>
      <c r="T628" t="s">
        <v>79</v>
      </c>
      <c r="U628" t="s">
        <v>79</v>
      </c>
      <c r="V628" t="s">
        <v>79</v>
      </c>
      <c r="W628">
        <v>4</v>
      </c>
      <c r="X628">
        <v>1</v>
      </c>
      <c r="Y628">
        <v>6</v>
      </c>
      <c r="Z628" s="1">
        <v>41213</v>
      </c>
      <c r="AA628">
        <v>38</v>
      </c>
      <c r="AB628">
        <v>383291210310</v>
      </c>
      <c r="AC628">
        <v>38</v>
      </c>
      <c r="AD628">
        <v>9501614</v>
      </c>
      <c r="AE628">
        <v>38329</v>
      </c>
      <c r="AF628" t="b">
        <v>0</v>
      </c>
    </row>
    <row r="629" spans="1:32" x14ac:dyDescent="0.2">
      <c r="A629">
        <v>1</v>
      </c>
      <c r="B629">
        <v>628</v>
      </c>
      <c r="C629">
        <v>1</v>
      </c>
      <c r="D629" t="s">
        <v>2003</v>
      </c>
      <c r="E629" t="s">
        <v>2004</v>
      </c>
      <c r="F629" t="s">
        <v>79</v>
      </c>
      <c r="G629" t="s">
        <v>79</v>
      </c>
      <c r="H629">
        <v>18</v>
      </c>
      <c r="I629">
        <v>0</v>
      </c>
      <c r="J629">
        <v>0</v>
      </c>
      <c r="K629" t="s">
        <v>877</v>
      </c>
      <c r="L629" t="s">
        <v>79</v>
      </c>
      <c r="M629" t="s">
        <v>79</v>
      </c>
      <c r="N629" t="s">
        <v>877</v>
      </c>
      <c r="O629" t="s">
        <v>79</v>
      </c>
      <c r="P629" t="s">
        <v>79</v>
      </c>
      <c r="Q629" t="s">
        <v>79</v>
      </c>
      <c r="R629" t="s">
        <v>79</v>
      </c>
      <c r="S629" t="s">
        <v>79</v>
      </c>
      <c r="T629" t="s">
        <v>79</v>
      </c>
      <c r="U629" t="s">
        <v>79</v>
      </c>
      <c r="V629" t="s">
        <v>79</v>
      </c>
      <c r="W629">
        <v>4</v>
      </c>
      <c r="X629">
        <v>1</v>
      </c>
      <c r="Y629">
        <v>5</v>
      </c>
      <c r="Z629" s="1">
        <v>41536</v>
      </c>
      <c r="AA629">
        <v>38</v>
      </c>
      <c r="AB629">
        <v>383291309190</v>
      </c>
      <c r="AC629">
        <v>38</v>
      </c>
      <c r="AD629">
        <v>9498678</v>
      </c>
      <c r="AE629">
        <v>38329</v>
      </c>
      <c r="AF629" t="b">
        <v>0</v>
      </c>
    </row>
    <row r="630" spans="1:32" x14ac:dyDescent="0.2">
      <c r="A630">
        <v>1</v>
      </c>
      <c r="B630">
        <v>629</v>
      </c>
      <c r="C630">
        <v>2</v>
      </c>
      <c r="D630" t="s">
        <v>1014</v>
      </c>
      <c r="E630" t="s">
        <v>1015</v>
      </c>
      <c r="F630" t="s">
        <v>79</v>
      </c>
      <c r="G630" t="s">
        <v>79</v>
      </c>
      <c r="H630">
        <v>18</v>
      </c>
      <c r="I630">
        <v>0</v>
      </c>
      <c r="J630">
        <v>0</v>
      </c>
      <c r="K630" t="s">
        <v>877</v>
      </c>
      <c r="L630" t="s">
        <v>79</v>
      </c>
      <c r="M630" t="s">
        <v>79</v>
      </c>
      <c r="N630" t="s">
        <v>877</v>
      </c>
      <c r="O630" t="s">
        <v>79</v>
      </c>
      <c r="P630" t="s">
        <v>79</v>
      </c>
      <c r="Q630" t="s">
        <v>79</v>
      </c>
      <c r="R630" t="s">
        <v>79</v>
      </c>
      <c r="S630" t="s">
        <v>79</v>
      </c>
      <c r="T630" t="s">
        <v>79</v>
      </c>
      <c r="U630" t="s">
        <v>79</v>
      </c>
      <c r="V630" t="s">
        <v>79</v>
      </c>
      <c r="W630">
        <v>4</v>
      </c>
      <c r="X630">
        <v>3</v>
      </c>
      <c r="Y630">
        <v>2</v>
      </c>
      <c r="Z630" s="1">
        <v>39309</v>
      </c>
      <c r="AA630">
        <v>38</v>
      </c>
      <c r="AB630">
        <v>383290708155</v>
      </c>
      <c r="AC630">
        <v>38</v>
      </c>
      <c r="AD630">
        <v>8604313</v>
      </c>
      <c r="AE630">
        <v>38329</v>
      </c>
      <c r="AF630" t="b">
        <v>0</v>
      </c>
    </row>
    <row r="631" spans="1:32" x14ac:dyDescent="0.2">
      <c r="A631">
        <v>1</v>
      </c>
      <c r="B631">
        <v>630</v>
      </c>
      <c r="C631">
        <v>2</v>
      </c>
      <c r="D631" t="s">
        <v>2005</v>
      </c>
      <c r="E631" t="s">
        <v>2006</v>
      </c>
      <c r="F631" t="s">
        <v>79</v>
      </c>
      <c r="G631" t="s">
        <v>79</v>
      </c>
      <c r="H631">
        <v>18</v>
      </c>
      <c r="I631">
        <v>0</v>
      </c>
      <c r="J631">
        <v>0</v>
      </c>
      <c r="K631" t="s">
        <v>877</v>
      </c>
      <c r="L631" t="s">
        <v>79</v>
      </c>
      <c r="M631" t="s">
        <v>79</v>
      </c>
      <c r="N631" t="s">
        <v>877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 t="s">
        <v>79</v>
      </c>
      <c r="U631" t="s">
        <v>79</v>
      </c>
      <c r="V631" t="s">
        <v>79</v>
      </c>
      <c r="W631">
        <v>4</v>
      </c>
      <c r="X631">
        <v>3</v>
      </c>
      <c r="Y631">
        <v>1</v>
      </c>
      <c r="Z631" s="1">
        <v>39715</v>
      </c>
      <c r="AA631">
        <v>38</v>
      </c>
      <c r="AB631">
        <v>383290809245</v>
      </c>
      <c r="AC631">
        <v>38</v>
      </c>
      <c r="AD631">
        <v>8603980</v>
      </c>
      <c r="AE631">
        <v>38329</v>
      </c>
      <c r="AF631" t="b">
        <v>0</v>
      </c>
    </row>
    <row r="632" spans="1:32" x14ac:dyDescent="0.2">
      <c r="A632">
        <v>1</v>
      </c>
      <c r="B632">
        <v>631</v>
      </c>
      <c r="C632">
        <v>2</v>
      </c>
      <c r="D632" t="s">
        <v>2007</v>
      </c>
      <c r="E632" t="s">
        <v>2008</v>
      </c>
      <c r="F632" t="s">
        <v>79</v>
      </c>
      <c r="G632" t="s">
        <v>79</v>
      </c>
      <c r="H632">
        <v>18</v>
      </c>
      <c r="I632">
        <v>0</v>
      </c>
      <c r="J632">
        <v>0</v>
      </c>
      <c r="K632" t="s">
        <v>877</v>
      </c>
      <c r="L632" t="s">
        <v>79</v>
      </c>
      <c r="M632" t="s">
        <v>79</v>
      </c>
      <c r="N632" t="s">
        <v>877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 t="s">
        <v>79</v>
      </c>
      <c r="U632" t="s">
        <v>79</v>
      </c>
      <c r="V632" t="s">
        <v>79</v>
      </c>
      <c r="W632">
        <v>4</v>
      </c>
      <c r="X632">
        <v>3</v>
      </c>
      <c r="Y632">
        <v>1</v>
      </c>
      <c r="Z632" s="1">
        <v>39756</v>
      </c>
      <c r="AA632">
        <v>38</v>
      </c>
      <c r="AB632">
        <v>383290811045</v>
      </c>
      <c r="AC632">
        <v>38</v>
      </c>
      <c r="AD632">
        <v>9103859</v>
      </c>
      <c r="AE632">
        <v>38329</v>
      </c>
      <c r="AF632" t="b">
        <v>0</v>
      </c>
    </row>
    <row r="633" spans="1:32" x14ac:dyDescent="0.2">
      <c r="A633">
        <v>1</v>
      </c>
      <c r="B633">
        <v>632</v>
      </c>
      <c r="C633">
        <v>2</v>
      </c>
      <c r="D633" t="s">
        <v>1016</v>
      </c>
      <c r="E633" t="s">
        <v>1017</v>
      </c>
      <c r="F633" t="s">
        <v>79</v>
      </c>
      <c r="G633" t="s">
        <v>79</v>
      </c>
      <c r="H633">
        <v>18</v>
      </c>
      <c r="I633">
        <v>0</v>
      </c>
      <c r="J633">
        <v>0</v>
      </c>
      <c r="K633" t="s">
        <v>877</v>
      </c>
      <c r="L633" t="s">
        <v>79</v>
      </c>
      <c r="M633" t="s">
        <v>79</v>
      </c>
      <c r="N633" t="s">
        <v>877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 t="s">
        <v>79</v>
      </c>
      <c r="U633" t="s">
        <v>79</v>
      </c>
      <c r="V633" t="s">
        <v>79</v>
      </c>
      <c r="W633">
        <v>4</v>
      </c>
      <c r="X633">
        <v>2</v>
      </c>
      <c r="Y633">
        <v>2</v>
      </c>
      <c r="Z633" s="1">
        <v>40569</v>
      </c>
      <c r="AA633">
        <v>38</v>
      </c>
      <c r="AB633">
        <v>383291101265</v>
      </c>
      <c r="AC633">
        <v>38</v>
      </c>
      <c r="AD633">
        <v>8371363</v>
      </c>
      <c r="AE633">
        <v>38329</v>
      </c>
      <c r="AF633" t="b">
        <v>0</v>
      </c>
    </row>
    <row r="634" spans="1:32" x14ac:dyDescent="0.2">
      <c r="A634">
        <v>1</v>
      </c>
      <c r="B634">
        <v>633</v>
      </c>
      <c r="C634">
        <v>2</v>
      </c>
      <c r="D634" t="s">
        <v>2009</v>
      </c>
      <c r="E634" t="s">
        <v>2010</v>
      </c>
      <c r="F634" t="s">
        <v>79</v>
      </c>
      <c r="G634" t="s">
        <v>79</v>
      </c>
      <c r="H634">
        <v>18</v>
      </c>
      <c r="I634">
        <v>0</v>
      </c>
      <c r="J634">
        <v>0</v>
      </c>
      <c r="K634" t="s">
        <v>877</v>
      </c>
      <c r="L634" t="s">
        <v>79</v>
      </c>
      <c r="M634" t="s">
        <v>79</v>
      </c>
      <c r="N634" t="s">
        <v>877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 t="s">
        <v>79</v>
      </c>
      <c r="U634" t="s">
        <v>79</v>
      </c>
      <c r="V634" t="s">
        <v>79</v>
      </c>
      <c r="W634">
        <v>4</v>
      </c>
      <c r="X634">
        <v>2</v>
      </c>
      <c r="Y634">
        <v>1</v>
      </c>
      <c r="Z634" s="1">
        <v>40878</v>
      </c>
      <c r="AA634">
        <v>38</v>
      </c>
      <c r="AB634">
        <v>383291112015</v>
      </c>
      <c r="AC634">
        <v>38</v>
      </c>
      <c r="AD634">
        <v>9498679</v>
      </c>
      <c r="AE634">
        <v>38329</v>
      </c>
      <c r="AF634" t="b">
        <v>0</v>
      </c>
    </row>
    <row r="635" spans="1:32" x14ac:dyDescent="0.2">
      <c r="A635">
        <v>1</v>
      </c>
      <c r="B635">
        <v>634</v>
      </c>
      <c r="C635">
        <v>2</v>
      </c>
      <c r="D635" t="s">
        <v>2011</v>
      </c>
      <c r="E635" t="s">
        <v>2012</v>
      </c>
      <c r="F635" t="s">
        <v>79</v>
      </c>
      <c r="G635" t="s">
        <v>79</v>
      </c>
      <c r="H635">
        <v>18</v>
      </c>
      <c r="I635">
        <v>0</v>
      </c>
      <c r="J635">
        <v>0</v>
      </c>
      <c r="K635" t="s">
        <v>877</v>
      </c>
      <c r="L635" t="s">
        <v>79</v>
      </c>
      <c r="M635" t="s">
        <v>79</v>
      </c>
      <c r="N635" t="s">
        <v>877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 t="s">
        <v>79</v>
      </c>
      <c r="U635" t="s">
        <v>79</v>
      </c>
      <c r="V635" t="s">
        <v>79</v>
      </c>
      <c r="W635">
        <v>4</v>
      </c>
      <c r="X635">
        <v>1</v>
      </c>
      <c r="Y635">
        <v>6</v>
      </c>
      <c r="Z635" s="1">
        <v>41089</v>
      </c>
      <c r="AA635">
        <v>38</v>
      </c>
      <c r="AB635">
        <v>383291206295</v>
      </c>
      <c r="AC635">
        <v>38</v>
      </c>
      <c r="AD635">
        <v>9523256</v>
      </c>
      <c r="AE635">
        <v>38329</v>
      </c>
      <c r="AF635" t="b">
        <v>0</v>
      </c>
    </row>
    <row r="636" spans="1:32" x14ac:dyDescent="0.2">
      <c r="A636">
        <v>1</v>
      </c>
      <c r="B636">
        <v>635</v>
      </c>
      <c r="C636">
        <v>2</v>
      </c>
      <c r="D636" t="s">
        <v>2013</v>
      </c>
      <c r="E636" t="s">
        <v>2014</v>
      </c>
      <c r="F636" t="s">
        <v>79</v>
      </c>
      <c r="G636" t="s">
        <v>79</v>
      </c>
      <c r="H636">
        <v>18</v>
      </c>
      <c r="I636">
        <v>0</v>
      </c>
      <c r="J636">
        <v>0</v>
      </c>
      <c r="K636" t="s">
        <v>877</v>
      </c>
      <c r="L636" t="s">
        <v>79</v>
      </c>
      <c r="M636" t="s">
        <v>79</v>
      </c>
      <c r="N636" t="s">
        <v>877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 t="s">
        <v>79</v>
      </c>
      <c r="U636" t="s">
        <v>79</v>
      </c>
      <c r="V636" t="s">
        <v>79</v>
      </c>
      <c r="W636">
        <v>4</v>
      </c>
      <c r="X636">
        <v>1</v>
      </c>
      <c r="Y636">
        <v>6</v>
      </c>
      <c r="Z636" s="1">
        <v>41218</v>
      </c>
      <c r="AA636">
        <v>38</v>
      </c>
      <c r="AB636">
        <v>383291211055</v>
      </c>
      <c r="AC636">
        <v>38</v>
      </c>
      <c r="AD636">
        <v>9501620</v>
      </c>
      <c r="AE636">
        <v>38329</v>
      </c>
      <c r="AF636" t="b">
        <v>0</v>
      </c>
    </row>
    <row r="637" spans="1:32" x14ac:dyDescent="0.2">
      <c r="A637">
        <v>1</v>
      </c>
      <c r="B637">
        <v>636</v>
      </c>
      <c r="C637">
        <v>2</v>
      </c>
      <c r="D637" t="s">
        <v>2015</v>
      </c>
      <c r="E637" t="s">
        <v>2016</v>
      </c>
      <c r="F637" t="s">
        <v>79</v>
      </c>
      <c r="G637" t="s">
        <v>79</v>
      </c>
      <c r="H637">
        <v>18</v>
      </c>
      <c r="I637">
        <v>0</v>
      </c>
      <c r="J637">
        <v>0</v>
      </c>
      <c r="K637" t="s">
        <v>877</v>
      </c>
      <c r="L637" t="s">
        <v>79</v>
      </c>
      <c r="M637" t="s">
        <v>79</v>
      </c>
      <c r="N637" t="s">
        <v>877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 t="s">
        <v>79</v>
      </c>
      <c r="U637" t="s">
        <v>79</v>
      </c>
      <c r="V637" t="s">
        <v>79</v>
      </c>
      <c r="W637">
        <v>4</v>
      </c>
      <c r="X637">
        <v>1</v>
      </c>
      <c r="Y637">
        <v>5</v>
      </c>
      <c r="Z637" s="1">
        <v>41418</v>
      </c>
      <c r="AA637">
        <v>38</v>
      </c>
      <c r="AB637">
        <v>383291305245</v>
      </c>
      <c r="AC637">
        <v>38</v>
      </c>
      <c r="AD637">
        <v>9527566</v>
      </c>
      <c r="AE637">
        <v>38329</v>
      </c>
      <c r="AF637" t="b">
        <v>0</v>
      </c>
    </row>
    <row r="638" spans="1:32" x14ac:dyDescent="0.2">
      <c r="A638">
        <v>1</v>
      </c>
      <c r="B638">
        <v>637</v>
      </c>
      <c r="C638">
        <v>2</v>
      </c>
      <c r="D638" t="s">
        <v>2017</v>
      </c>
      <c r="E638" t="s">
        <v>2018</v>
      </c>
      <c r="F638" t="s">
        <v>79</v>
      </c>
      <c r="G638" t="s">
        <v>79</v>
      </c>
      <c r="H638">
        <v>18</v>
      </c>
      <c r="I638">
        <v>0</v>
      </c>
      <c r="J638">
        <v>0</v>
      </c>
      <c r="K638" t="s">
        <v>877</v>
      </c>
      <c r="L638" t="s">
        <v>79</v>
      </c>
      <c r="M638" t="s">
        <v>79</v>
      </c>
      <c r="N638" t="s">
        <v>877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 t="s">
        <v>79</v>
      </c>
      <c r="U638" t="s">
        <v>79</v>
      </c>
      <c r="V638" t="s">
        <v>79</v>
      </c>
      <c r="W638">
        <v>4</v>
      </c>
      <c r="X638">
        <v>1</v>
      </c>
      <c r="Y638">
        <v>5</v>
      </c>
      <c r="Z638" s="1">
        <v>41707</v>
      </c>
      <c r="AA638">
        <v>38</v>
      </c>
      <c r="AB638">
        <v>383291403095</v>
      </c>
      <c r="AC638">
        <v>38</v>
      </c>
      <c r="AD638">
        <v>9501621</v>
      </c>
      <c r="AE638">
        <v>38329</v>
      </c>
      <c r="AF638" t="b">
        <v>0</v>
      </c>
    </row>
    <row r="639" spans="1:32" x14ac:dyDescent="0.2">
      <c r="A639">
        <v>1</v>
      </c>
      <c r="B639">
        <v>638</v>
      </c>
      <c r="C639">
        <v>1</v>
      </c>
      <c r="D639" t="s">
        <v>2019</v>
      </c>
      <c r="E639" t="s">
        <v>2020</v>
      </c>
      <c r="F639" t="s">
        <v>79</v>
      </c>
      <c r="G639" t="s">
        <v>79</v>
      </c>
      <c r="H639">
        <v>9</v>
      </c>
      <c r="I639">
        <v>0</v>
      </c>
      <c r="J639">
        <v>0</v>
      </c>
      <c r="K639" t="s">
        <v>492</v>
      </c>
      <c r="L639" t="s">
        <v>79</v>
      </c>
      <c r="M639" t="s">
        <v>79</v>
      </c>
      <c r="N639" t="s">
        <v>493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 t="s">
        <v>79</v>
      </c>
      <c r="U639" t="s">
        <v>79</v>
      </c>
      <c r="V639" t="s">
        <v>79</v>
      </c>
      <c r="W639">
        <v>4</v>
      </c>
      <c r="X639">
        <v>2</v>
      </c>
      <c r="Y639">
        <v>1</v>
      </c>
      <c r="Z639" s="1">
        <v>40650</v>
      </c>
      <c r="AA639">
        <v>38</v>
      </c>
      <c r="AB639">
        <v>383301104170</v>
      </c>
      <c r="AC639">
        <v>38</v>
      </c>
      <c r="AD639">
        <v>8936942</v>
      </c>
      <c r="AE639">
        <v>38330</v>
      </c>
      <c r="AF639" t="b">
        <v>0</v>
      </c>
    </row>
    <row r="640" spans="1:32" x14ac:dyDescent="0.2">
      <c r="A640">
        <v>1</v>
      </c>
      <c r="B640">
        <v>639</v>
      </c>
      <c r="C640">
        <v>1</v>
      </c>
      <c r="D640" t="s">
        <v>2021</v>
      </c>
      <c r="E640" t="s">
        <v>2022</v>
      </c>
      <c r="F640" t="s">
        <v>79</v>
      </c>
      <c r="G640" t="s">
        <v>79</v>
      </c>
      <c r="H640">
        <v>9</v>
      </c>
      <c r="I640">
        <v>0</v>
      </c>
      <c r="J640">
        <v>0</v>
      </c>
      <c r="K640" t="s">
        <v>492</v>
      </c>
      <c r="L640" t="s">
        <v>79</v>
      </c>
      <c r="M640" t="s">
        <v>79</v>
      </c>
      <c r="N640" t="s">
        <v>493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 t="s">
        <v>79</v>
      </c>
      <c r="U640" t="s">
        <v>79</v>
      </c>
      <c r="V640" t="s">
        <v>79</v>
      </c>
      <c r="W640">
        <v>4</v>
      </c>
      <c r="X640">
        <v>1</v>
      </c>
      <c r="Y640">
        <v>6</v>
      </c>
      <c r="Z640" s="1">
        <v>41315</v>
      </c>
      <c r="AA640">
        <v>38</v>
      </c>
      <c r="AB640">
        <v>383301302100</v>
      </c>
      <c r="AC640">
        <v>38</v>
      </c>
      <c r="AD640">
        <v>9480646</v>
      </c>
      <c r="AE640">
        <v>38330</v>
      </c>
      <c r="AF640" t="b">
        <v>0</v>
      </c>
    </row>
    <row r="641" spans="1:32" x14ac:dyDescent="0.2">
      <c r="A641">
        <v>1</v>
      </c>
      <c r="B641">
        <v>640</v>
      </c>
      <c r="C641">
        <v>1</v>
      </c>
      <c r="D641" t="s">
        <v>2023</v>
      </c>
      <c r="E641" t="s">
        <v>2024</v>
      </c>
      <c r="F641" t="s">
        <v>79</v>
      </c>
      <c r="G641" t="s">
        <v>79</v>
      </c>
      <c r="H641">
        <v>9</v>
      </c>
      <c r="I641">
        <v>0</v>
      </c>
      <c r="J641">
        <v>0</v>
      </c>
      <c r="K641" t="s">
        <v>492</v>
      </c>
      <c r="L641" t="s">
        <v>79</v>
      </c>
      <c r="M641" t="s">
        <v>79</v>
      </c>
      <c r="N641" t="s">
        <v>493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 t="s">
        <v>79</v>
      </c>
      <c r="U641" t="s">
        <v>79</v>
      </c>
      <c r="V641" t="s">
        <v>79</v>
      </c>
      <c r="W641">
        <v>4</v>
      </c>
      <c r="X641">
        <v>1</v>
      </c>
      <c r="Y641">
        <v>5</v>
      </c>
      <c r="Z641" s="1">
        <v>41408</v>
      </c>
      <c r="AA641">
        <v>38</v>
      </c>
      <c r="AB641">
        <v>383301305140</v>
      </c>
      <c r="AC641">
        <v>38</v>
      </c>
      <c r="AD641">
        <v>9466499</v>
      </c>
      <c r="AE641">
        <v>38330</v>
      </c>
      <c r="AF641" t="b">
        <v>0</v>
      </c>
    </row>
    <row r="642" spans="1:32" x14ac:dyDescent="0.2">
      <c r="A642">
        <v>1</v>
      </c>
      <c r="B642">
        <v>641</v>
      </c>
      <c r="C642">
        <v>1</v>
      </c>
      <c r="D642" t="s">
        <v>2025</v>
      </c>
      <c r="E642" t="s">
        <v>2026</v>
      </c>
      <c r="F642" t="s">
        <v>79</v>
      </c>
      <c r="G642" t="s">
        <v>79</v>
      </c>
      <c r="H642">
        <v>9</v>
      </c>
      <c r="I642">
        <v>0</v>
      </c>
      <c r="J642">
        <v>0</v>
      </c>
      <c r="K642" t="s">
        <v>492</v>
      </c>
      <c r="L642" t="s">
        <v>79</v>
      </c>
      <c r="M642" t="s">
        <v>79</v>
      </c>
      <c r="N642" t="s">
        <v>493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 t="s">
        <v>79</v>
      </c>
      <c r="U642" t="s">
        <v>79</v>
      </c>
      <c r="V642" t="s">
        <v>79</v>
      </c>
      <c r="W642">
        <v>4</v>
      </c>
      <c r="X642">
        <v>1</v>
      </c>
      <c r="Y642">
        <v>5</v>
      </c>
      <c r="Z642" s="1">
        <v>41688</v>
      </c>
      <c r="AA642">
        <v>38</v>
      </c>
      <c r="AB642">
        <v>383301402180</v>
      </c>
      <c r="AC642">
        <v>38</v>
      </c>
      <c r="AD642">
        <v>9291713</v>
      </c>
      <c r="AE642">
        <v>38330</v>
      </c>
      <c r="AF642" t="b">
        <v>0</v>
      </c>
    </row>
    <row r="643" spans="1:32" x14ac:dyDescent="0.2">
      <c r="A643">
        <v>1</v>
      </c>
      <c r="B643">
        <v>642</v>
      </c>
      <c r="C643">
        <v>1</v>
      </c>
      <c r="D643" t="s">
        <v>2027</v>
      </c>
      <c r="E643" t="s">
        <v>2028</v>
      </c>
      <c r="F643" t="s">
        <v>79</v>
      </c>
      <c r="G643" t="s">
        <v>79</v>
      </c>
      <c r="H643">
        <v>9</v>
      </c>
      <c r="I643">
        <v>0</v>
      </c>
      <c r="J643">
        <v>0</v>
      </c>
      <c r="K643" t="s">
        <v>492</v>
      </c>
      <c r="L643" t="s">
        <v>79</v>
      </c>
      <c r="M643" t="s">
        <v>79</v>
      </c>
      <c r="N643" t="s">
        <v>493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 t="s">
        <v>79</v>
      </c>
      <c r="U643" t="s">
        <v>79</v>
      </c>
      <c r="V643" t="s">
        <v>79</v>
      </c>
      <c r="W643">
        <v>4</v>
      </c>
      <c r="X643">
        <v>1</v>
      </c>
      <c r="Y643">
        <v>4</v>
      </c>
      <c r="Z643" s="1">
        <v>41796</v>
      </c>
      <c r="AA643">
        <v>38</v>
      </c>
      <c r="AB643">
        <v>383301406060</v>
      </c>
      <c r="AC643">
        <v>38</v>
      </c>
      <c r="AD643">
        <v>9435078</v>
      </c>
      <c r="AE643">
        <v>38330</v>
      </c>
      <c r="AF643" t="b">
        <v>0</v>
      </c>
    </row>
    <row r="644" spans="1:32" x14ac:dyDescent="0.2">
      <c r="A644">
        <v>1</v>
      </c>
      <c r="B644">
        <v>643</v>
      </c>
      <c r="C644">
        <v>1</v>
      </c>
      <c r="D644" t="s">
        <v>2029</v>
      </c>
      <c r="E644" t="s">
        <v>2030</v>
      </c>
      <c r="F644" t="s">
        <v>79</v>
      </c>
      <c r="G644" t="s">
        <v>79</v>
      </c>
      <c r="H644">
        <v>9</v>
      </c>
      <c r="I644">
        <v>0</v>
      </c>
      <c r="J644">
        <v>0</v>
      </c>
      <c r="K644" t="s">
        <v>492</v>
      </c>
      <c r="L644" t="s">
        <v>79</v>
      </c>
      <c r="M644" t="s">
        <v>79</v>
      </c>
      <c r="N644" t="s">
        <v>493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 t="s">
        <v>79</v>
      </c>
      <c r="U644" t="s">
        <v>79</v>
      </c>
      <c r="V644" t="s">
        <v>79</v>
      </c>
      <c r="W644">
        <v>4</v>
      </c>
      <c r="X644">
        <v>1</v>
      </c>
      <c r="Y644">
        <v>4</v>
      </c>
      <c r="Z644" s="1">
        <v>41909</v>
      </c>
      <c r="AA644">
        <v>38</v>
      </c>
      <c r="AB644">
        <v>383301409270</v>
      </c>
      <c r="AC644">
        <v>38</v>
      </c>
      <c r="AD644">
        <v>9494602</v>
      </c>
      <c r="AE644">
        <v>38330</v>
      </c>
      <c r="AF644" t="b">
        <v>0</v>
      </c>
    </row>
    <row r="645" spans="1:32" x14ac:dyDescent="0.2">
      <c r="A645">
        <v>1</v>
      </c>
      <c r="B645">
        <v>644</v>
      </c>
      <c r="C645">
        <v>1</v>
      </c>
      <c r="D645" t="s">
        <v>2031</v>
      </c>
      <c r="E645" t="s">
        <v>2032</v>
      </c>
      <c r="F645" t="s">
        <v>79</v>
      </c>
      <c r="G645" t="s">
        <v>79</v>
      </c>
      <c r="H645">
        <v>9</v>
      </c>
      <c r="I645">
        <v>0</v>
      </c>
      <c r="J645">
        <v>0</v>
      </c>
      <c r="K645" t="s">
        <v>492</v>
      </c>
      <c r="L645" t="s">
        <v>79</v>
      </c>
      <c r="M645" t="s">
        <v>79</v>
      </c>
      <c r="N645" t="s">
        <v>493</v>
      </c>
      <c r="O645" t="s">
        <v>79</v>
      </c>
      <c r="P645" t="s">
        <v>79</v>
      </c>
      <c r="Q645" t="s">
        <v>79</v>
      </c>
      <c r="R645" t="s">
        <v>79</v>
      </c>
      <c r="S645" t="s">
        <v>79</v>
      </c>
      <c r="T645" t="s">
        <v>79</v>
      </c>
      <c r="U645" t="s">
        <v>79</v>
      </c>
      <c r="V645" t="s">
        <v>79</v>
      </c>
      <c r="W645">
        <v>4</v>
      </c>
      <c r="X645">
        <v>1</v>
      </c>
      <c r="Y645">
        <v>3</v>
      </c>
      <c r="Z645" s="1">
        <v>42126</v>
      </c>
      <c r="AA645">
        <v>38</v>
      </c>
      <c r="AB645">
        <v>383301505020</v>
      </c>
      <c r="AC645">
        <v>38</v>
      </c>
      <c r="AD645">
        <v>9511715</v>
      </c>
      <c r="AE645">
        <v>38330</v>
      </c>
      <c r="AF645" t="b">
        <v>0</v>
      </c>
    </row>
    <row r="646" spans="1:32" x14ac:dyDescent="0.2">
      <c r="A646">
        <v>1</v>
      </c>
      <c r="B646">
        <v>645</v>
      </c>
      <c r="C646">
        <v>1</v>
      </c>
      <c r="D646" t="s">
        <v>2033</v>
      </c>
      <c r="E646" t="s">
        <v>2034</v>
      </c>
      <c r="F646" t="s">
        <v>79</v>
      </c>
      <c r="G646" t="s">
        <v>79</v>
      </c>
      <c r="H646">
        <v>9</v>
      </c>
      <c r="I646">
        <v>0</v>
      </c>
      <c r="J646">
        <v>0</v>
      </c>
      <c r="K646" t="s">
        <v>492</v>
      </c>
      <c r="L646" t="s">
        <v>79</v>
      </c>
      <c r="M646" t="s">
        <v>79</v>
      </c>
      <c r="N646" t="s">
        <v>493</v>
      </c>
      <c r="O646" t="s">
        <v>79</v>
      </c>
      <c r="P646" t="s">
        <v>79</v>
      </c>
      <c r="Q646" t="s">
        <v>79</v>
      </c>
      <c r="R646" t="s">
        <v>79</v>
      </c>
      <c r="S646" t="s">
        <v>79</v>
      </c>
      <c r="T646" t="s">
        <v>79</v>
      </c>
      <c r="U646" t="s">
        <v>79</v>
      </c>
      <c r="V646" t="s">
        <v>79</v>
      </c>
      <c r="W646">
        <v>4</v>
      </c>
      <c r="X646">
        <v>1</v>
      </c>
      <c r="Y646">
        <v>3</v>
      </c>
      <c r="Z646" s="1">
        <v>42194</v>
      </c>
      <c r="AA646">
        <v>38</v>
      </c>
      <c r="AB646">
        <v>383301507090</v>
      </c>
      <c r="AC646">
        <v>38</v>
      </c>
      <c r="AD646">
        <v>9480639</v>
      </c>
      <c r="AE646">
        <v>38330</v>
      </c>
      <c r="AF646" t="b">
        <v>0</v>
      </c>
    </row>
    <row r="647" spans="1:32" x14ac:dyDescent="0.2">
      <c r="A647">
        <v>1</v>
      </c>
      <c r="B647">
        <v>646</v>
      </c>
      <c r="C647">
        <v>1</v>
      </c>
      <c r="D647" t="s">
        <v>2035</v>
      </c>
      <c r="E647" t="s">
        <v>2036</v>
      </c>
      <c r="F647" t="s">
        <v>79</v>
      </c>
      <c r="G647" t="s">
        <v>79</v>
      </c>
      <c r="H647">
        <v>9</v>
      </c>
      <c r="I647">
        <v>0</v>
      </c>
      <c r="J647">
        <v>0</v>
      </c>
      <c r="K647" t="s">
        <v>492</v>
      </c>
      <c r="L647" t="s">
        <v>79</v>
      </c>
      <c r="M647" t="s">
        <v>79</v>
      </c>
      <c r="N647" t="s">
        <v>493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 t="s">
        <v>79</v>
      </c>
      <c r="U647" t="s">
        <v>79</v>
      </c>
      <c r="V647" t="s">
        <v>79</v>
      </c>
      <c r="W647">
        <v>4</v>
      </c>
      <c r="X647">
        <v>1</v>
      </c>
      <c r="Y647">
        <v>3</v>
      </c>
      <c r="Z647" s="1">
        <v>42261</v>
      </c>
      <c r="AA647">
        <v>38</v>
      </c>
      <c r="AB647">
        <v>383301509140</v>
      </c>
      <c r="AC647">
        <v>38</v>
      </c>
      <c r="AD647">
        <v>9480640</v>
      </c>
      <c r="AE647">
        <v>38330</v>
      </c>
      <c r="AF647" t="b">
        <v>0</v>
      </c>
    </row>
    <row r="648" spans="1:32" x14ac:dyDescent="0.2">
      <c r="A648">
        <v>1</v>
      </c>
      <c r="B648">
        <v>647</v>
      </c>
      <c r="C648">
        <v>2</v>
      </c>
      <c r="D648" t="s">
        <v>2037</v>
      </c>
      <c r="E648" t="s">
        <v>2038</v>
      </c>
      <c r="F648" t="s">
        <v>79</v>
      </c>
      <c r="G648" t="s">
        <v>79</v>
      </c>
      <c r="H648">
        <v>9</v>
      </c>
      <c r="I648">
        <v>0</v>
      </c>
      <c r="J648">
        <v>0</v>
      </c>
      <c r="K648" t="s">
        <v>492</v>
      </c>
      <c r="L648" t="s">
        <v>79</v>
      </c>
      <c r="M648" t="s">
        <v>79</v>
      </c>
      <c r="N648" t="s">
        <v>493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 t="s">
        <v>79</v>
      </c>
      <c r="U648" t="s">
        <v>79</v>
      </c>
      <c r="V648" t="s">
        <v>79</v>
      </c>
      <c r="W648">
        <v>4</v>
      </c>
      <c r="X648">
        <v>1</v>
      </c>
      <c r="Y648">
        <v>5</v>
      </c>
      <c r="Z648" s="1">
        <v>41591</v>
      </c>
      <c r="AA648">
        <v>38</v>
      </c>
      <c r="AB648">
        <v>383301311135</v>
      </c>
      <c r="AC648">
        <v>38</v>
      </c>
      <c r="AD648">
        <v>9469542</v>
      </c>
      <c r="AE648">
        <v>38330</v>
      </c>
      <c r="AF648" t="b">
        <v>0</v>
      </c>
    </row>
    <row r="649" spans="1:32" x14ac:dyDescent="0.2">
      <c r="A649">
        <v>1</v>
      </c>
      <c r="B649">
        <v>648</v>
      </c>
      <c r="C649">
        <v>2</v>
      </c>
      <c r="D649" t="s">
        <v>2039</v>
      </c>
      <c r="E649" t="s">
        <v>2040</v>
      </c>
      <c r="F649" t="s">
        <v>79</v>
      </c>
      <c r="G649" t="s">
        <v>79</v>
      </c>
      <c r="H649">
        <v>9</v>
      </c>
      <c r="I649">
        <v>0</v>
      </c>
      <c r="J649">
        <v>0</v>
      </c>
      <c r="K649" t="s">
        <v>492</v>
      </c>
      <c r="L649" t="s">
        <v>79</v>
      </c>
      <c r="M649" t="s">
        <v>79</v>
      </c>
      <c r="N649" t="s">
        <v>493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 t="s">
        <v>79</v>
      </c>
      <c r="U649" t="s">
        <v>79</v>
      </c>
      <c r="V649" t="s">
        <v>79</v>
      </c>
      <c r="W649">
        <v>4</v>
      </c>
      <c r="X649">
        <v>1</v>
      </c>
      <c r="Y649">
        <v>2</v>
      </c>
      <c r="Z649" s="1">
        <v>42482</v>
      </c>
      <c r="AA649">
        <v>38</v>
      </c>
      <c r="AB649">
        <v>383301604225</v>
      </c>
      <c r="AC649">
        <v>38</v>
      </c>
      <c r="AD649">
        <v>9480638</v>
      </c>
      <c r="AE649">
        <v>38330</v>
      </c>
      <c r="AF649" t="b">
        <v>0</v>
      </c>
    </row>
    <row r="650" spans="1:32" x14ac:dyDescent="0.2">
      <c r="A650">
        <v>1</v>
      </c>
      <c r="B650">
        <v>649</v>
      </c>
      <c r="C650">
        <v>2</v>
      </c>
      <c r="D650" t="s">
        <v>2041</v>
      </c>
      <c r="E650" t="s">
        <v>2042</v>
      </c>
      <c r="F650" t="s">
        <v>79</v>
      </c>
      <c r="G650" t="s">
        <v>79</v>
      </c>
      <c r="H650">
        <v>9</v>
      </c>
      <c r="I650">
        <v>0</v>
      </c>
      <c r="J650">
        <v>0</v>
      </c>
      <c r="K650" t="s">
        <v>492</v>
      </c>
      <c r="L650" t="s">
        <v>79</v>
      </c>
      <c r="M650" t="s">
        <v>79</v>
      </c>
      <c r="N650" t="s">
        <v>493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 t="s">
        <v>79</v>
      </c>
      <c r="U650" t="s">
        <v>79</v>
      </c>
      <c r="V650" t="s">
        <v>79</v>
      </c>
      <c r="W650">
        <v>4</v>
      </c>
      <c r="X650">
        <v>1</v>
      </c>
      <c r="Y650">
        <v>2</v>
      </c>
      <c r="Z650" s="1">
        <v>42636</v>
      </c>
      <c r="AA650">
        <v>38</v>
      </c>
      <c r="AB650">
        <v>383301609235</v>
      </c>
      <c r="AC650">
        <v>38</v>
      </c>
      <c r="AD650">
        <v>9511712</v>
      </c>
      <c r="AE650">
        <v>38330</v>
      </c>
      <c r="AF650" t="b">
        <v>0</v>
      </c>
    </row>
    <row r="651" spans="1:32" x14ac:dyDescent="0.2">
      <c r="A651">
        <v>1</v>
      </c>
      <c r="B651">
        <v>650</v>
      </c>
      <c r="C651">
        <v>1</v>
      </c>
      <c r="D651" t="s">
        <v>1018</v>
      </c>
      <c r="E651" t="s">
        <v>1019</v>
      </c>
      <c r="F651" t="s">
        <v>79</v>
      </c>
      <c r="G651" t="s">
        <v>79</v>
      </c>
      <c r="H651">
        <v>3</v>
      </c>
      <c r="I651">
        <v>0</v>
      </c>
      <c r="J651">
        <v>0</v>
      </c>
      <c r="K651" t="s">
        <v>1020</v>
      </c>
      <c r="L651" t="s">
        <v>79</v>
      </c>
      <c r="M651" t="s">
        <v>79</v>
      </c>
      <c r="N651" t="s">
        <v>1021</v>
      </c>
      <c r="O651" t="s">
        <v>79</v>
      </c>
      <c r="P651" t="s">
        <v>79</v>
      </c>
      <c r="Q651" t="s">
        <v>79</v>
      </c>
      <c r="R651" t="s">
        <v>79</v>
      </c>
      <c r="S651" t="s">
        <v>79</v>
      </c>
      <c r="T651" t="s">
        <v>79</v>
      </c>
      <c r="U651" t="s">
        <v>79</v>
      </c>
      <c r="V651" t="s">
        <v>79</v>
      </c>
      <c r="W651">
        <v>4</v>
      </c>
      <c r="X651">
        <v>3</v>
      </c>
      <c r="Y651">
        <v>2</v>
      </c>
      <c r="Z651" s="1">
        <v>39368</v>
      </c>
      <c r="AA651">
        <v>38</v>
      </c>
      <c r="AB651">
        <v>383310710130</v>
      </c>
      <c r="AC651">
        <v>38</v>
      </c>
      <c r="AD651">
        <v>8604236</v>
      </c>
      <c r="AE651">
        <v>38331</v>
      </c>
      <c r="AF651" t="b">
        <v>0</v>
      </c>
    </row>
    <row r="652" spans="1:32" x14ac:dyDescent="0.2">
      <c r="A652">
        <v>1</v>
      </c>
      <c r="B652">
        <v>651</v>
      </c>
      <c r="C652">
        <v>1</v>
      </c>
      <c r="D652" t="s">
        <v>2043</v>
      </c>
      <c r="E652" t="s">
        <v>2044</v>
      </c>
      <c r="F652" t="s">
        <v>79</v>
      </c>
      <c r="G652" t="s">
        <v>79</v>
      </c>
      <c r="H652">
        <v>3</v>
      </c>
      <c r="I652">
        <v>0</v>
      </c>
      <c r="J652">
        <v>0</v>
      </c>
      <c r="K652" t="s">
        <v>1020</v>
      </c>
      <c r="L652" t="s">
        <v>79</v>
      </c>
      <c r="M652" t="s">
        <v>79</v>
      </c>
      <c r="N652" t="s">
        <v>1021</v>
      </c>
      <c r="O652" t="s">
        <v>79</v>
      </c>
      <c r="P652" t="s">
        <v>79</v>
      </c>
      <c r="Q652" t="s">
        <v>79</v>
      </c>
      <c r="R652" t="s">
        <v>79</v>
      </c>
      <c r="S652" t="s">
        <v>79</v>
      </c>
      <c r="T652" t="s">
        <v>79</v>
      </c>
      <c r="U652" t="s">
        <v>79</v>
      </c>
      <c r="V652" t="s">
        <v>79</v>
      </c>
      <c r="W652">
        <v>4</v>
      </c>
      <c r="X652">
        <v>1</v>
      </c>
      <c r="Y652">
        <v>6</v>
      </c>
      <c r="Z652" s="1">
        <v>41078</v>
      </c>
      <c r="AA652">
        <v>38</v>
      </c>
      <c r="AB652">
        <v>383311206180</v>
      </c>
      <c r="AC652">
        <v>38</v>
      </c>
      <c r="AD652">
        <v>9522908</v>
      </c>
      <c r="AE652">
        <v>38331</v>
      </c>
      <c r="AF652" t="b">
        <v>0</v>
      </c>
    </row>
    <row r="653" spans="1:32" x14ac:dyDescent="0.2">
      <c r="A653">
        <v>1</v>
      </c>
      <c r="B653">
        <v>652</v>
      </c>
      <c r="C653">
        <v>1</v>
      </c>
      <c r="D653" t="s">
        <v>2045</v>
      </c>
      <c r="E653" t="s">
        <v>2046</v>
      </c>
      <c r="F653" t="s">
        <v>79</v>
      </c>
      <c r="G653" t="s">
        <v>79</v>
      </c>
      <c r="H653">
        <v>3</v>
      </c>
      <c r="I653">
        <v>0</v>
      </c>
      <c r="J653">
        <v>0</v>
      </c>
      <c r="K653" t="s">
        <v>1020</v>
      </c>
      <c r="L653" t="s">
        <v>79</v>
      </c>
      <c r="M653" t="s">
        <v>79</v>
      </c>
      <c r="N653" t="s">
        <v>1021</v>
      </c>
      <c r="O653" t="s">
        <v>79</v>
      </c>
      <c r="P653" t="s">
        <v>79</v>
      </c>
      <c r="Q653" t="s">
        <v>79</v>
      </c>
      <c r="R653" t="s">
        <v>79</v>
      </c>
      <c r="S653" t="s">
        <v>79</v>
      </c>
      <c r="T653" t="s">
        <v>79</v>
      </c>
      <c r="U653" t="s">
        <v>79</v>
      </c>
      <c r="V653" t="s">
        <v>79</v>
      </c>
      <c r="W653">
        <v>4</v>
      </c>
      <c r="X653">
        <v>1</v>
      </c>
      <c r="Y653">
        <v>6</v>
      </c>
      <c r="Z653" s="1">
        <v>41184</v>
      </c>
      <c r="AA653">
        <v>38</v>
      </c>
      <c r="AB653">
        <v>383311210020</v>
      </c>
      <c r="AC653">
        <v>38</v>
      </c>
      <c r="AD653">
        <v>9498203</v>
      </c>
      <c r="AE653">
        <v>38331</v>
      </c>
      <c r="AF653" t="b">
        <v>0</v>
      </c>
    </row>
    <row r="654" spans="1:32" x14ac:dyDescent="0.2">
      <c r="A654">
        <v>1</v>
      </c>
      <c r="B654">
        <v>653</v>
      </c>
      <c r="C654">
        <v>1</v>
      </c>
      <c r="D654" t="s">
        <v>1012</v>
      </c>
      <c r="E654" t="s">
        <v>1013</v>
      </c>
      <c r="F654" t="s">
        <v>79</v>
      </c>
      <c r="G654" t="s">
        <v>79</v>
      </c>
      <c r="H654">
        <v>3</v>
      </c>
      <c r="I654">
        <v>0</v>
      </c>
      <c r="J654">
        <v>0</v>
      </c>
      <c r="K654" t="s">
        <v>1020</v>
      </c>
      <c r="L654" t="s">
        <v>79</v>
      </c>
      <c r="M654" t="s">
        <v>79</v>
      </c>
      <c r="N654" t="s">
        <v>1021</v>
      </c>
      <c r="O654" t="s">
        <v>79</v>
      </c>
      <c r="P654" t="s">
        <v>79</v>
      </c>
      <c r="Q654" t="s">
        <v>79</v>
      </c>
      <c r="R654" t="s">
        <v>79</v>
      </c>
      <c r="S654" t="s">
        <v>79</v>
      </c>
      <c r="T654" t="s">
        <v>79</v>
      </c>
      <c r="U654" t="s">
        <v>79</v>
      </c>
      <c r="V654" t="s">
        <v>79</v>
      </c>
      <c r="W654">
        <v>4</v>
      </c>
      <c r="X654">
        <v>1</v>
      </c>
      <c r="Y654">
        <v>6</v>
      </c>
      <c r="Z654" s="1">
        <v>41200</v>
      </c>
      <c r="AA654">
        <v>38</v>
      </c>
      <c r="AB654">
        <v>383311210180</v>
      </c>
      <c r="AC654">
        <v>38</v>
      </c>
      <c r="AD654">
        <v>9469976</v>
      </c>
      <c r="AE654">
        <v>38331</v>
      </c>
      <c r="AF654" t="b">
        <v>0</v>
      </c>
    </row>
    <row r="655" spans="1:32" x14ac:dyDescent="0.2">
      <c r="A655">
        <v>1</v>
      </c>
      <c r="B655">
        <v>654</v>
      </c>
      <c r="C655">
        <v>1</v>
      </c>
      <c r="D655" t="s">
        <v>2047</v>
      </c>
      <c r="E655" t="s">
        <v>2048</v>
      </c>
      <c r="F655" t="s">
        <v>79</v>
      </c>
      <c r="G655" t="s">
        <v>79</v>
      </c>
      <c r="H655">
        <v>3</v>
      </c>
      <c r="I655">
        <v>0</v>
      </c>
      <c r="J655">
        <v>0</v>
      </c>
      <c r="K655" t="s">
        <v>1020</v>
      </c>
      <c r="L655" t="s">
        <v>79</v>
      </c>
      <c r="M655" t="s">
        <v>79</v>
      </c>
      <c r="N655" t="s">
        <v>1021</v>
      </c>
      <c r="O655" t="s">
        <v>79</v>
      </c>
      <c r="P655" t="s">
        <v>79</v>
      </c>
      <c r="Q655" t="s">
        <v>79</v>
      </c>
      <c r="R655" t="s">
        <v>79</v>
      </c>
      <c r="S655" t="s">
        <v>79</v>
      </c>
      <c r="T655" t="s">
        <v>79</v>
      </c>
      <c r="U655" t="s">
        <v>79</v>
      </c>
      <c r="V655" t="s">
        <v>79</v>
      </c>
      <c r="W655">
        <v>4</v>
      </c>
      <c r="X655">
        <v>1</v>
      </c>
      <c r="Y655">
        <v>6</v>
      </c>
      <c r="Z655" s="1">
        <v>41214</v>
      </c>
      <c r="AA655">
        <v>38</v>
      </c>
      <c r="AB655">
        <v>383311211010</v>
      </c>
      <c r="AC655">
        <v>38</v>
      </c>
      <c r="AD655">
        <v>9501979</v>
      </c>
      <c r="AE655">
        <v>38331</v>
      </c>
      <c r="AF655" t="b">
        <v>0</v>
      </c>
    </row>
    <row r="656" spans="1:32" x14ac:dyDescent="0.2">
      <c r="A656">
        <v>1</v>
      </c>
      <c r="B656">
        <v>655</v>
      </c>
      <c r="C656">
        <v>1</v>
      </c>
      <c r="D656" t="s">
        <v>2049</v>
      </c>
      <c r="E656" t="s">
        <v>2050</v>
      </c>
      <c r="F656" t="s">
        <v>79</v>
      </c>
      <c r="G656" t="s">
        <v>79</v>
      </c>
      <c r="H656">
        <v>3</v>
      </c>
      <c r="I656">
        <v>0</v>
      </c>
      <c r="J656">
        <v>0</v>
      </c>
      <c r="K656" t="s">
        <v>1020</v>
      </c>
      <c r="L656" t="s">
        <v>79</v>
      </c>
      <c r="M656" t="s">
        <v>79</v>
      </c>
      <c r="N656" t="s">
        <v>1021</v>
      </c>
      <c r="O656" t="s">
        <v>79</v>
      </c>
      <c r="P656" t="s">
        <v>79</v>
      </c>
      <c r="Q656" t="s">
        <v>79</v>
      </c>
      <c r="R656" t="s">
        <v>79</v>
      </c>
      <c r="S656" t="s">
        <v>79</v>
      </c>
      <c r="T656" t="s">
        <v>79</v>
      </c>
      <c r="U656" t="s">
        <v>79</v>
      </c>
      <c r="V656" t="s">
        <v>79</v>
      </c>
      <c r="W656">
        <v>4</v>
      </c>
      <c r="X656">
        <v>1</v>
      </c>
      <c r="Y656">
        <v>5</v>
      </c>
      <c r="Z656" s="1">
        <v>41410</v>
      </c>
      <c r="AA656">
        <v>38</v>
      </c>
      <c r="AB656">
        <v>383311305160</v>
      </c>
      <c r="AC656">
        <v>38</v>
      </c>
      <c r="AD656">
        <v>9501975</v>
      </c>
      <c r="AE656">
        <v>38331</v>
      </c>
      <c r="AF656" t="b">
        <v>0</v>
      </c>
    </row>
    <row r="657" spans="1:32" x14ac:dyDescent="0.2">
      <c r="A657">
        <v>1</v>
      </c>
      <c r="B657">
        <v>656</v>
      </c>
      <c r="C657">
        <v>1</v>
      </c>
      <c r="D657" t="s">
        <v>1022</v>
      </c>
      <c r="E657" t="s">
        <v>1023</v>
      </c>
      <c r="F657" t="s">
        <v>79</v>
      </c>
      <c r="G657" t="s">
        <v>79</v>
      </c>
      <c r="H657">
        <v>3</v>
      </c>
      <c r="I657">
        <v>0</v>
      </c>
      <c r="J657">
        <v>0</v>
      </c>
      <c r="K657" t="s">
        <v>1020</v>
      </c>
      <c r="L657" t="s">
        <v>79</v>
      </c>
      <c r="M657" t="s">
        <v>79</v>
      </c>
      <c r="N657" t="s">
        <v>1021</v>
      </c>
      <c r="O657" t="s">
        <v>79</v>
      </c>
      <c r="P657" t="s">
        <v>79</v>
      </c>
      <c r="Q657" t="s">
        <v>79</v>
      </c>
      <c r="R657" t="s">
        <v>79</v>
      </c>
      <c r="S657" t="s">
        <v>79</v>
      </c>
      <c r="T657" t="s">
        <v>79</v>
      </c>
      <c r="U657" t="s">
        <v>79</v>
      </c>
      <c r="V657" t="s">
        <v>79</v>
      </c>
      <c r="W657">
        <v>4</v>
      </c>
      <c r="X657">
        <v>1</v>
      </c>
      <c r="Y657">
        <v>5</v>
      </c>
      <c r="Z657" s="1">
        <v>41643</v>
      </c>
      <c r="AA657">
        <v>38</v>
      </c>
      <c r="AB657">
        <v>383311401040</v>
      </c>
      <c r="AC657">
        <v>38</v>
      </c>
      <c r="AD657">
        <v>9477898</v>
      </c>
      <c r="AE657">
        <v>38331</v>
      </c>
      <c r="AF657" t="b">
        <v>0</v>
      </c>
    </row>
    <row r="658" spans="1:32" x14ac:dyDescent="0.2">
      <c r="A658">
        <v>1</v>
      </c>
      <c r="B658">
        <v>657</v>
      </c>
      <c r="C658">
        <v>1</v>
      </c>
      <c r="D658" t="s">
        <v>2051</v>
      </c>
      <c r="E658" t="s">
        <v>2052</v>
      </c>
      <c r="F658" t="s">
        <v>79</v>
      </c>
      <c r="G658" t="s">
        <v>79</v>
      </c>
      <c r="H658">
        <v>3</v>
      </c>
      <c r="I658">
        <v>0</v>
      </c>
      <c r="J658">
        <v>0</v>
      </c>
      <c r="K658" t="s">
        <v>1020</v>
      </c>
      <c r="L658" t="s">
        <v>79</v>
      </c>
      <c r="M658" t="s">
        <v>79</v>
      </c>
      <c r="N658" t="s">
        <v>1021</v>
      </c>
      <c r="O658" t="s">
        <v>79</v>
      </c>
      <c r="P658" t="s">
        <v>79</v>
      </c>
      <c r="Q658" t="s">
        <v>79</v>
      </c>
      <c r="R658" t="s">
        <v>79</v>
      </c>
      <c r="S658" t="s">
        <v>79</v>
      </c>
      <c r="T658" t="s">
        <v>79</v>
      </c>
      <c r="U658" t="s">
        <v>79</v>
      </c>
      <c r="V658" t="s">
        <v>79</v>
      </c>
      <c r="W658">
        <v>4</v>
      </c>
      <c r="X658">
        <v>1</v>
      </c>
      <c r="Y658">
        <v>5</v>
      </c>
      <c r="Z658" s="1">
        <v>41674</v>
      </c>
      <c r="AA658">
        <v>38</v>
      </c>
      <c r="AB658">
        <v>383311402040</v>
      </c>
      <c r="AC658">
        <v>38</v>
      </c>
      <c r="AD658">
        <v>9495264</v>
      </c>
      <c r="AE658">
        <v>38331</v>
      </c>
      <c r="AF658" t="b">
        <v>0</v>
      </c>
    </row>
    <row r="659" spans="1:32" x14ac:dyDescent="0.2">
      <c r="A659">
        <v>1</v>
      </c>
      <c r="B659">
        <v>658</v>
      </c>
      <c r="C659">
        <v>1</v>
      </c>
      <c r="D659" t="s">
        <v>2053</v>
      </c>
      <c r="E659" t="s">
        <v>2054</v>
      </c>
      <c r="F659" t="s">
        <v>79</v>
      </c>
      <c r="G659" t="s">
        <v>79</v>
      </c>
      <c r="H659">
        <v>3</v>
      </c>
      <c r="I659">
        <v>0</v>
      </c>
      <c r="J659">
        <v>0</v>
      </c>
      <c r="K659" t="s">
        <v>1020</v>
      </c>
      <c r="L659" t="s">
        <v>79</v>
      </c>
      <c r="M659" t="s">
        <v>79</v>
      </c>
      <c r="N659" t="s">
        <v>1021</v>
      </c>
      <c r="O659" t="s">
        <v>79</v>
      </c>
      <c r="P659" t="s">
        <v>79</v>
      </c>
      <c r="Q659" t="s">
        <v>79</v>
      </c>
      <c r="R659" t="s">
        <v>79</v>
      </c>
      <c r="S659" t="s">
        <v>79</v>
      </c>
      <c r="T659" t="s">
        <v>79</v>
      </c>
      <c r="U659" t="s">
        <v>79</v>
      </c>
      <c r="V659" t="s">
        <v>79</v>
      </c>
      <c r="W659">
        <v>4</v>
      </c>
      <c r="X659">
        <v>1</v>
      </c>
      <c r="Y659">
        <v>4</v>
      </c>
      <c r="Z659" s="1">
        <v>42058</v>
      </c>
      <c r="AA659">
        <v>38</v>
      </c>
      <c r="AB659">
        <v>383311502230</v>
      </c>
      <c r="AC659">
        <v>38</v>
      </c>
      <c r="AD659">
        <v>9501982</v>
      </c>
      <c r="AE659">
        <v>38331</v>
      </c>
      <c r="AF659" t="b">
        <v>0</v>
      </c>
    </row>
    <row r="660" spans="1:32" x14ac:dyDescent="0.2">
      <c r="A660">
        <v>1</v>
      </c>
      <c r="B660">
        <v>659</v>
      </c>
      <c r="C660">
        <v>1</v>
      </c>
      <c r="D660" t="s">
        <v>2055</v>
      </c>
      <c r="E660" t="s">
        <v>2056</v>
      </c>
      <c r="F660" t="s">
        <v>79</v>
      </c>
      <c r="G660" t="s">
        <v>79</v>
      </c>
      <c r="H660">
        <v>3</v>
      </c>
      <c r="I660">
        <v>0</v>
      </c>
      <c r="J660">
        <v>0</v>
      </c>
      <c r="K660" t="s">
        <v>1020</v>
      </c>
      <c r="L660" t="s">
        <v>79</v>
      </c>
      <c r="M660" t="s">
        <v>79</v>
      </c>
      <c r="N660" t="s">
        <v>1021</v>
      </c>
      <c r="O660" t="s">
        <v>79</v>
      </c>
      <c r="P660" t="s">
        <v>79</v>
      </c>
      <c r="Q660" t="s">
        <v>79</v>
      </c>
      <c r="R660" t="s">
        <v>79</v>
      </c>
      <c r="S660" t="s">
        <v>79</v>
      </c>
      <c r="T660" t="s">
        <v>79</v>
      </c>
      <c r="U660" t="s">
        <v>79</v>
      </c>
      <c r="V660" t="s">
        <v>79</v>
      </c>
      <c r="W660">
        <v>4</v>
      </c>
      <c r="X660">
        <v>1</v>
      </c>
      <c r="Y660">
        <v>2</v>
      </c>
      <c r="Z660" s="1">
        <v>42613</v>
      </c>
      <c r="AA660">
        <v>38</v>
      </c>
      <c r="AB660">
        <v>383311608310</v>
      </c>
      <c r="AC660">
        <v>38</v>
      </c>
      <c r="AD660">
        <v>9511801</v>
      </c>
      <c r="AE660">
        <v>38331</v>
      </c>
      <c r="AF660" t="b">
        <v>0</v>
      </c>
    </row>
    <row r="661" spans="1:32" x14ac:dyDescent="0.2">
      <c r="A661">
        <v>1</v>
      </c>
      <c r="B661">
        <v>660</v>
      </c>
      <c r="C661">
        <v>2</v>
      </c>
      <c r="D661" t="s">
        <v>431</v>
      </c>
      <c r="E661" t="s">
        <v>432</v>
      </c>
      <c r="F661" t="s">
        <v>79</v>
      </c>
      <c r="G661" t="s">
        <v>79</v>
      </c>
      <c r="H661">
        <v>3</v>
      </c>
      <c r="I661">
        <v>0</v>
      </c>
      <c r="J661">
        <v>0</v>
      </c>
      <c r="K661" t="s">
        <v>1020</v>
      </c>
      <c r="L661" t="s">
        <v>79</v>
      </c>
      <c r="M661" t="s">
        <v>79</v>
      </c>
      <c r="N661" t="s">
        <v>1021</v>
      </c>
      <c r="O661" t="s">
        <v>79</v>
      </c>
      <c r="P661" t="s">
        <v>79</v>
      </c>
      <c r="Q661" t="s">
        <v>79</v>
      </c>
      <c r="R661" t="s">
        <v>79</v>
      </c>
      <c r="S661" t="s">
        <v>79</v>
      </c>
      <c r="T661" t="s">
        <v>79</v>
      </c>
      <c r="U661" t="s">
        <v>79</v>
      </c>
      <c r="V661" t="s">
        <v>79</v>
      </c>
      <c r="W661">
        <v>4</v>
      </c>
      <c r="X661">
        <v>3</v>
      </c>
      <c r="Y661">
        <v>2</v>
      </c>
      <c r="Z661" s="1">
        <v>39460</v>
      </c>
      <c r="AA661">
        <v>38</v>
      </c>
      <c r="AB661">
        <v>383310801135</v>
      </c>
      <c r="AC661">
        <v>38</v>
      </c>
      <c r="AD661">
        <v>8522475</v>
      </c>
      <c r="AE661">
        <v>38331</v>
      </c>
      <c r="AF661" t="b">
        <v>0</v>
      </c>
    </row>
    <row r="662" spans="1:32" x14ac:dyDescent="0.2">
      <c r="A662">
        <v>1</v>
      </c>
      <c r="B662">
        <v>661</v>
      </c>
      <c r="C662">
        <v>2</v>
      </c>
      <c r="D662" t="s">
        <v>2057</v>
      </c>
      <c r="E662" t="s">
        <v>2058</v>
      </c>
      <c r="F662" t="s">
        <v>79</v>
      </c>
      <c r="G662" t="s">
        <v>79</v>
      </c>
      <c r="H662">
        <v>3</v>
      </c>
      <c r="I662">
        <v>0</v>
      </c>
      <c r="J662">
        <v>0</v>
      </c>
      <c r="K662" t="s">
        <v>1020</v>
      </c>
      <c r="L662" t="s">
        <v>79</v>
      </c>
      <c r="M662" t="s">
        <v>79</v>
      </c>
      <c r="N662" t="s">
        <v>1021</v>
      </c>
      <c r="O662" t="s">
        <v>79</v>
      </c>
      <c r="P662" t="s">
        <v>79</v>
      </c>
      <c r="Q662" t="s">
        <v>79</v>
      </c>
      <c r="R662" t="s">
        <v>79</v>
      </c>
      <c r="S662" t="s">
        <v>79</v>
      </c>
      <c r="T662" t="s">
        <v>79</v>
      </c>
      <c r="U662" t="s">
        <v>79</v>
      </c>
      <c r="V662" t="s">
        <v>79</v>
      </c>
      <c r="W662">
        <v>4</v>
      </c>
      <c r="X662">
        <v>2</v>
      </c>
      <c r="Y662">
        <v>3</v>
      </c>
      <c r="Z662" s="1">
        <v>40023</v>
      </c>
      <c r="AA662">
        <v>38</v>
      </c>
      <c r="AB662">
        <v>383310907295</v>
      </c>
      <c r="AC662">
        <v>38</v>
      </c>
      <c r="AD662">
        <v>7933360</v>
      </c>
      <c r="AE662">
        <v>38331</v>
      </c>
      <c r="AF662" t="b">
        <v>0</v>
      </c>
    </row>
    <row r="663" spans="1:32" x14ac:dyDescent="0.2">
      <c r="A663">
        <v>1</v>
      </c>
      <c r="B663">
        <v>662</v>
      </c>
      <c r="C663">
        <v>2</v>
      </c>
      <c r="D663" t="s">
        <v>2059</v>
      </c>
      <c r="E663" t="s">
        <v>2060</v>
      </c>
      <c r="F663" t="s">
        <v>79</v>
      </c>
      <c r="G663" t="s">
        <v>79</v>
      </c>
      <c r="H663">
        <v>3</v>
      </c>
      <c r="I663">
        <v>0</v>
      </c>
      <c r="J663">
        <v>0</v>
      </c>
      <c r="K663" t="s">
        <v>1020</v>
      </c>
      <c r="L663" t="s">
        <v>79</v>
      </c>
      <c r="M663" t="s">
        <v>79</v>
      </c>
      <c r="N663" t="s">
        <v>1021</v>
      </c>
      <c r="O663" t="s">
        <v>79</v>
      </c>
      <c r="P663" t="s">
        <v>79</v>
      </c>
      <c r="Q663" t="s">
        <v>79</v>
      </c>
      <c r="R663" t="s">
        <v>79</v>
      </c>
      <c r="S663" t="s">
        <v>79</v>
      </c>
      <c r="T663" t="s">
        <v>79</v>
      </c>
      <c r="U663" t="s">
        <v>79</v>
      </c>
      <c r="V663" t="s">
        <v>79</v>
      </c>
      <c r="W663">
        <v>4</v>
      </c>
      <c r="X663">
        <v>2</v>
      </c>
      <c r="Y663">
        <v>2</v>
      </c>
      <c r="Z663" s="1">
        <v>40296</v>
      </c>
      <c r="AA663">
        <v>38</v>
      </c>
      <c r="AB663">
        <v>383311004285</v>
      </c>
      <c r="AC663">
        <v>38</v>
      </c>
      <c r="AD663">
        <v>9472842</v>
      </c>
      <c r="AE663">
        <v>38331</v>
      </c>
      <c r="AF663" t="b">
        <v>0</v>
      </c>
    </row>
    <row r="664" spans="1:32" x14ac:dyDescent="0.2">
      <c r="A664">
        <v>1</v>
      </c>
      <c r="B664">
        <v>663</v>
      </c>
      <c r="C664">
        <v>2</v>
      </c>
      <c r="D664" t="s">
        <v>2061</v>
      </c>
      <c r="E664" t="s">
        <v>2062</v>
      </c>
      <c r="F664" t="s">
        <v>79</v>
      </c>
      <c r="G664" t="s">
        <v>79</v>
      </c>
      <c r="H664">
        <v>3</v>
      </c>
      <c r="I664">
        <v>0</v>
      </c>
      <c r="J664">
        <v>0</v>
      </c>
      <c r="K664" t="s">
        <v>1020</v>
      </c>
      <c r="L664" t="s">
        <v>79</v>
      </c>
      <c r="M664" t="s">
        <v>79</v>
      </c>
      <c r="N664" t="s">
        <v>1021</v>
      </c>
      <c r="O664" t="s">
        <v>79</v>
      </c>
      <c r="P664" t="s">
        <v>79</v>
      </c>
      <c r="Q664" t="s">
        <v>79</v>
      </c>
      <c r="R664" t="s">
        <v>79</v>
      </c>
      <c r="S664" t="s">
        <v>79</v>
      </c>
      <c r="T664" t="s">
        <v>79</v>
      </c>
      <c r="U664" t="s">
        <v>79</v>
      </c>
      <c r="V664" t="s">
        <v>79</v>
      </c>
      <c r="W664">
        <v>4</v>
      </c>
      <c r="X664">
        <v>1</v>
      </c>
      <c r="Y664">
        <v>5</v>
      </c>
      <c r="Z664" s="1">
        <v>41437</v>
      </c>
      <c r="AA664">
        <v>38</v>
      </c>
      <c r="AB664">
        <v>383311306125</v>
      </c>
      <c r="AC664">
        <v>38</v>
      </c>
      <c r="AD664">
        <v>9438154</v>
      </c>
      <c r="AE664">
        <v>38331</v>
      </c>
      <c r="AF664" t="b">
        <v>0</v>
      </c>
    </row>
    <row r="665" spans="1:32" x14ac:dyDescent="0.2">
      <c r="A665">
        <v>1</v>
      </c>
      <c r="B665">
        <v>664</v>
      </c>
      <c r="C665">
        <v>2</v>
      </c>
      <c r="D665" t="s">
        <v>2063</v>
      </c>
      <c r="E665" t="s">
        <v>2064</v>
      </c>
      <c r="F665" t="s">
        <v>79</v>
      </c>
      <c r="G665" t="s">
        <v>79</v>
      </c>
      <c r="H665">
        <v>3</v>
      </c>
      <c r="I665">
        <v>0</v>
      </c>
      <c r="J665">
        <v>0</v>
      </c>
      <c r="K665" t="s">
        <v>1020</v>
      </c>
      <c r="L665" t="s">
        <v>79</v>
      </c>
      <c r="M665" t="s">
        <v>79</v>
      </c>
      <c r="N665" t="s">
        <v>1021</v>
      </c>
      <c r="O665" t="s">
        <v>79</v>
      </c>
      <c r="P665" t="s">
        <v>79</v>
      </c>
      <c r="Q665" t="s">
        <v>79</v>
      </c>
      <c r="R665" t="s">
        <v>79</v>
      </c>
      <c r="S665" t="s">
        <v>79</v>
      </c>
      <c r="T665" t="s">
        <v>79</v>
      </c>
      <c r="U665" t="s">
        <v>79</v>
      </c>
      <c r="V665" t="s">
        <v>79</v>
      </c>
      <c r="W665">
        <v>4</v>
      </c>
      <c r="X665">
        <v>1</v>
      </c>
      <c r="Y665">
        <v>5</v>
      </c>
      <c r="Z665" s="1">
        <v>41579</v>
      </c>
      <c r="AA665">
        <v>38</v>
      </c>
      <c r="AB665">
        <v>383311311015</v>
      </c>
      <c r="AC665">
        <v>38</v>
      </c>
      <c r="AD665">
        <v>9501976</v>
      </c>
      <c r="AE665">
        <v>38331</v>
      </c>
      <c r="AF665" t="b">
        <v>0</v>
      </c>
    </row>
    <row r="666" spans="1:32" x14ac:dyDescent="0.2">
      <c r="A666">
        <v>1</v>
      </c>
      <c r="B666">
        <v>665</v>
      </c>
      <c r="C666">
        <v>2</v>
      </c>
      <c r="D666" t="s">
        <v>2065</v>
      </c>
      <c r="E666" t="s">
        <v>2066</v>
      </c>
      <c r="F666" t="s">
        <v>79</v>
      </c>
      <c r="G666" t="s">
        <v>79</v>
      </c>
      <c r="H666">
        <v>3</v>
      </c>
      <c r="I666">
        <v>0</v>
      </c>
      <c r="J666">
        <v>0</v>
      </c>
      <c r="K666" t="s">
        <v>1020</v>
      </c>
      <c r="L666" t="s">
        <v>79</v>
      </c>
      <c r="M666" t="s">
        <v>79</v>
      </c>
      <c r="N666" t="s">
        <v>1021</v>
      </c>
      <c r="O666" t="s">
        <v>79</v>
      </c>
      <c r="P666" t="s">
        <v>79</v>
      </c>
      <c r="Q666" t="s">
        <v>79</v>
      </c>
      <c r="R666" t="s">
        <v>79</v>
      </c>
      <c r="S666" t="s">
        <v>79</v>
      </c>
      <c r="T666" t="s">
        <v>79</v>
      </c>
      <c r="U666" t="s">
        <v>79</v>
      </c>
      <c r="V666" t="s">
        <v>79</v>
      </c>
      <c r="W666">
        <v>4</v>
      </c>
      <c r="X666">
        <v>1</v>
      </c>
      <c r="Y666">
        <v>4</v>
      </c>
      <c r="Z666" s="1">
        <v>41811</v>
      </c>
      <c r="AA666">
        <v>38</v>
      </c>
      <c r="AB666">
        <v>383311406215</v>
      </c>
      <c r="AC666">
        <v>38</v>
      </c>
      <c r="AD666">
        <v>9501977</v>
      </c>
      <c r="AE666">
        <v>38331</v>
      </c>
      <c r="AF666" t="b">
        <v>0</v>
      </c>
    </row>
    <row r="667" spans="1:32" x14ac:dyDescent="0.2">
      <c r="A667">
        <v>1</v>
      </c>
      <c r="B667">
        <v>666</v>
      </c>
      <c r="C667">
        <v>2</v>
      </c>
      <c r="D667" t="s">
        <v>2067</v>
      </c>
      <c r="E667" t="s">
        <v>2068</v>
      </c>
      <c r="F667" t="s">
        <v>79</v>
      </c>
      <c r="G667" t="s">
        <v>79</v>
      </c>
      <c r="H667">
        <v>3</v>
      </c>
      <c r="I667">
        <v>0</v>
      </c>
      <c r="J667">
        <v>0</v>
      </c>
      <c r="K667" t="s">
        <v>1020</v>
      </c>
      <c r="L667" t="s">
        <v>79</v>
      </c>
      <c r="M667" t="s">
        <v>79</v>
      </c>
      <c r="N667" t="s">
        <v>1021</v>
      </c>
      <c r="O667" t="s">
        <v>79</v>
      </c>
      <c r="P667" t="s">
        <v>79</v>
      </c>
      <c r="Q667" t="s">
        <v>79</v>
      </c>
      <c r="R667" t="s">
        <v>79</v>
      </c>
      <c r="S667" t="s">
        <v>79</v>
      </c>
      <c r="T667" t="s">
        <v>79</v>
      </c>
      <c r="U667" t="s">
        <v>79</v>
      </c>
      <c r="V667" t="s">
        <v>79</v>
      </c>
      <c r="W667">
        <v>4</v>
      </c>
      <c r="X667">
        <v>1</v>
      </c>
      <c r="Y667">
        <v>4</v>
      </c>
      <c r="Z667" s="1">
        <v>42012</v>
      </c>
      <c r="AA667">
        <v>38</v>
      </c>
      <c r="AB667">
        <v>383311501085</v>
      </c>
      <c r="AC667">
        <v>38</v>
      </c>
      <c r="AD667">
        <v>9501978</v>
      </c>
      <c r="AE667">
        <v>38331</v>
      </c>
      <c r="AF667" t="b">
        <v>0</v>
      </c>
    </row>
    <row r="668" spans="1:32" x14ac:dyDescent="0.2">
      <c r="A668">
        <v>1</v>
      </c>
      <c r="B668">
        <v>667</v>
      </c>
      <c r="C668">
        <v>2</v>
      </c>
      <c r="D668" t="s">
        <v>2069</v>
      </c>
      <c r="E668" t="s">
        <v>2070</v>
      </c>
      <c r="F668" t="s">
        <v>79</v>
      </c>
      <c r="G668" t="s">
        <v>79</v>
      </c>
      <c r="H668">
        <v>3</v>
      </c>
      <c r="I668">
        <v>0</v>
      </c>
      <c r="J668">
        <v>0</v>
      </c>
      <c r="K668" t="s">
        <v>1020</v>
      </c>
      <c r="L668" t="s">
        <v>79</v>
      </c>
      <c r="M668" t="s">
        <v>79</v>
      </c>
      <c r="N668" t="s">
        <v>1021</v>
      </c>
      <c r="O668" t="s">
        <v>79</v>
      </c>
      <c r="P668" t="s">
        <v>79</v>
      </c>
      <c r="Q668" t="s">
        <v>79</v>
      </c>
      <c r="R668" t="s">
        <v>79</v>
      </c>
      <c r="S668" t="s">
        <v>79</v>
      </c>
      <c r="T668" t="s">
        <v>79</v>
      </c>
      <c r="U668" t="s">
        <v>79</v>
      </c>
      <c r="V668" t="s">
        <v>79</v>
      </c>
      <c r="W668">
        <v>4</v>
      </c>
      <c r="X668">
        <v>1</v>
      </c>
      <c r="Y668">
        <v>3</v>
      </c>
      <c r="Z668" s="1">
        <v>42168</v>
      </c>
      <c r="AA668">
        <v>38</v>
      </c>
      <c r="AB668">
        <v>383311506135</v>
      </c>
      <c r="AC668">
        <v>38</v>
      </c>
      <c r="AD668">
        <v>9501980</v>
      </c>
      <c r="AE668">
        <v>38331</v>
      </c>
      <c r="AF668" t="b">
        <v>0</v>
      </c>
    </row>
    <row r="669" spans="1:32" x14ac:dyDescent="0.2">
      <c r="A669">
        <v>1</v>
      </c>
      <c r="B669">
        <v>668</v>
      </c>
      <c r="C669">
        <v>2</v>
      </c>
      <c r="D669" t="s">
        <v>2071</v>
      </c>
      <c r="E669" t="s">
        <v>2072</v>
      </c>
      <c r="F669" t="s">
        <v>79</v>
      </c>
      <c r="G669" t="s">
        <v>79</v>
      </c>
      <c r="H669">
        <v>3</v>
      </c>
      <c r="I669">
        <v>0</v>
      </c>
      <c r="J669">
        <v>0</v>
      </c>
      <c r="K669" t="s">
        <v>1020</v>
      </c>
      <c r="L669" t="s">
        <v>79</v>
      </c>
      <c r="M669" t="s">
        <v>79</v>
      </c>
      <c r="N669" t="s">
        <v>1021</v>
      </c>
      <c r="O669" t="s">
        <v>79</v>
      </c>
      <c r="P669" t="s">
        <v>79</v>
      </c>
      <c r="Q669" t="s">
        <v>79</v>
      </c>
      <c r="R669" t="s">
        <v>79</v>
      </c>
      <c r="S669" t="s">
        <v>79</v>
      </c>
      <c r="T669" t="s">
        <v>79</v>
      </c>
      <c r="U669" t="s">
        <v>79</v>
      </c>
      <c r="V669" t="s">
        <v>79</v>
      </c>
      <c r="W669">
        <v>4</v>
      </c>
      <c r="X669">
        <v>1</v>
      </c>
      <c r="Y669">
        <v>3</v>
      </c>
      <c r="Z669" s="1">
        <v>42188</v>
      </c>
      <c r="AA669">
        <v>38</v>
      </c>
      <c r="AB669">
        <v>383311507035</v>
      </c>
      <c r="AC669">
        <v>38</v>
      </c>
      <c r="AD669">
        <v>9498201</v>
      </c>
      <c r="AE669">
        <v>38331</v>
      </c>
      <c r="AF669" t="b">
        <v>0</v>
      </c>
    </row>
    <row r="670" spans="1:32" x14ac:dyDescent="0.2">
      <c r="A670">
        <v>1</v>
      </c>
      <c r="B670">
        <v>669</v>
      </c>
      <c r="C670">
        <v>2</v>
      </c>
      <c r="D670" t="s">
        <v>2073</v>
      </c>
      <c r="E670" t="s">
        <v>2074</v>
      </c>
      <c r="F670" t="s">
        <v>79</v>
      </c>
      <c r="G670" t="s">
        <v>79</v>
      </c>
      <c r="H670">
        <v>3</v>
      </c>
      <c r="I670">
        <v>0</v>
      </c>
      <c r="J670">
        <v>0</v>
      </c>
      <c r="K670" t="s">
        <v>1020</v>
      </c>
      <c r="L670" t="s">
        <v>79</v>
      </c>
      <c r="M670" t="s">
        <v>79</v>
      </c>
      <c r="N670" t="s">
        <v>1021</v>
      </c>
      <c r="O670" t="s">
        <v>79</v>
      </c>
      <c r="P670" t="s">
        <v>79</v>
      </c>
      <c r="Q670" t="s">
        <v>79</v>
      </c>
      <c r="R670" t="s">
        <v>79</v>
      </c>
      <c r="S670" t="s">
        <v>79</v>
      </c>
      <c r="T670" t="s">
        <v>79</v>
      </c>
      <c r="U670" t="s">
        <v>79</v>
      </c>
      <c r="V670" t="s">
        <v>79</v>
      </c>
      <c r="W670">
        <v>4</v>
      </c>
      <c r="X670">
        <v>1</v>
      </c>
      <c r="Y670">
        <v>3</v>
      </c>
      <c r="Z670" s="1">
        <v>42241</v>
      </c>
      <c r="AA670">
        <v>38</v>
      </c>
      <c r="AB670">
        <v>383311508255</v>
      </c>
      <c r="AC670">
        <v>38</v>
      </c>
      <c r="AD670">
        <v>9501970</v>
      </c>
      <c r="AE670">
        <v>38331</v>
      </c>
      <c r="AF670" t="b">
        <v>0</v>
      </c>
    </row>
    <row r="671" spans="1:32" x14ac:dyDescent="0.2">
      <c r="A671">
        <v>1</v>
      </c>
      <c r="B671">
        <v>670</v>
      </c>
      <c r="C671">
        <v>2</v>
      </c>
      <c r="D671" t="s">
        <v>2075</v>
      </c>
      <c r="E671" t="s">
        <v>2076</v>
      </c>
      <c r="F671" t="s">
        <v>79</v>
      </c>
      <c r="G671" t="s">
        <v>79</v>
      </c>
      <c r="H671">
        <v>3</v>
      </c>
      <c r="I671">
        <v>0</v>
      </c>
      <c r="J671">
        <v>0</v>
      </c>
      <c r="K671" t="s">
        <v>1020</v>
      </c>
      <c r="L671" t="s">
        <v>79</v>
      </c>
      <c r="M671" t="s">
        <v>79</v>
      </c>
      <c r="N671" t="s">
        <v>1021</v>
      </c>
      <c r="O671" t="s">
        <v>79</v>
      </c>
      <c r="P671" t="s">
        <v>79</v>
      </c>
      <c r="Q671" t="s">
        <v>79</v>
      </c>
      <c r="R671" t="s">
        <v>79</v>
      </c>
      <c r="S671" t="s">
        <v>79</v>
      </c>
      <c r="T671" t="s">
        <v>79</v>
      </c>
      <c r="U671" t="s">
        <v>79</v>
      </c>
      <c r="V671" t="s">
        <v>79</v>
      </c>
      <c r="W671">
        <v>4</v>
      </c>
      <c r="X671">
        <v>1</v>
      </c>
      <c r="Y671">
        <v>2</v>
      </c>
      <c r="Z671" s="1">
        <v>42632</v>
      </c>
      <c r="AA671">
        <v>38</v>
      </c>
      <c r="AB671">
        <v>383311609195</v>
      </c>
      <c r="AC671">
        <v>38</v>
      </c>
      <c r="AD671">
        <v>9511800</v>
      </c>
      <c r="AE671">
        <v>38331</v>
      </c>
      <c r="AF671" t="b">
        <v>0</v>
      </c>
    </row>
    <row r="672" spans="1:32" x14ac:dyDescent="0.2">
      <c r="A672">
        <v>1</v>
      </c>
      <c r="B672">
        <v>671</v>
      </c>
      <c r="C672">
        <v>1</v>
      </c>
      <c r="D672" t="s">
        <v>2077</v>
      </c>
      <c r="E672" t="s">
        <v>2078</v>
      </c>
      <c r="F672" t="s">
        <v>79</v>
      </c>
      <c r="G672" t="s">
        <v>79</v>
      </c>
      <c r="H672">
        <v>8</v>
      </c>
      <c r="I672">
        <v>0</v>
      </c>
      <c r="J672">
        <v>0</v>
      </c>
      <c r="K672" t="s">
        <v>494</v>
      </c>
      <c r="L672" t="s">
        <v>79</v>
      </c>
      <c r="M672" t="s">
        <v>79</v>
      </c>
      <c r="N672" t="s">
        <v>495</v>
      </c>
      <c r="O672" t="s">
        <v>79</v>
      </c>
      <c r="P672" t="s">
        <v>79</v>
      </c>
      <c r="Q672" t="s">
        <v>79</v>
      </c>
      <c r="R672" t="s">
        <v>79</v>
      </c>
      <c r="S672" t="s">
        <v>79</v>
      </c>
      <c r="T672" t="s">
        <v>79</v>
      </c>
      <c r="U672" t="s">
        <v>79</v>
      </c>
      <c r="V672" t="s">
        <v>79</v>
      </c>
      <c r="W672">
        <v>4</v>
      </c>
      <c r="X672">
        <v>3</v>
      </c>
      <c r="Y672">
        <v>1</v>
      </c>
      <c r="Z672" s="1">
        <v>39565</v>
      </c>
      <c r="AA672">
        <v>38</v>
      </c>
      <c r="AB672">
        <v>383320804270</v>
      </c>
      <c r="AC672">
        <v>38</v>
      </c>
      <c r="AD672">
        <v>8936055</v>
      </c>
      <c r="AE672">
        <v>38332</v>
      </c>
      <c r="AF672" t="b">
        <v>0</v>
      </c>
    </row>
    <row r="673" spans="1:32" x14ac:dyDescent="0.2">
      <c r="A673">
        <v>1</v>
      </c>
      <c r="B673">
        <v>672</v>
      </c>
      <c r="C673">
        <v>1</v>
      </c>
      <c r="D673" t="s">
        <v>2079</v>
      </c>
      <c r="E673" t="s">
        <v>2080</v>
      </c>
      <c r="F673" t="s">
        <v>79</v>
      </c>
      <c r="G673" t="s">
        <v>79</v>
      </c>
      <c r="H673">
        <v>8</v>
      </c>
      <c r="I673">
        <v>0</v>
      </c>
      <c r="J673">
        <v>0</v>
      </c>
      <c r="K673" t="s">
        <v>494</v>
      </c>
      <c r="L673" t="s">
        <v>79</v>
      </c>
      <c r="M673" t="s">
        <v>79</v>
      </c>
      <c r="N673" t="s">
        <v>495</v>
      </c>
      <c r="O673" t="s">
        <v>79</v>
      </c>
      <c r="P673" t="s">
        <v>79</v>
      </c>
      <c r="Q673" t="s">
        <v>79</v>
      </c>
      <c r="R673" t="s">
        <v>79</v>
      </c>
      <c r="S673" t="s">
        <v>79</v>
      </c>
      <c r="T673" t="s">
        <v>79</v>
      </c>
      <c r="U673" t="s">
        <v>79</v>
      </c>
      <c r="V673" t="s">
        <v>79</v>
      </c>
      <c r="W673">
        <v>4</v>
      </c>
      <c r="X673">
        <v>3</v>
      </c>
      <c r="Y673">
        <v>1</v>
      </c>
      <c r="Z673" s="1">
        <v>39594</v>
      </c>
      <c r="AA673">
        <v>38</v>
      </c>
      <c r="AB673">
        <v>383320805260</v>
      </c>
      <c r="AC673">
        <v>38</v>
      </c>
      <c r="AD673">
        <v>9249856</v>
      </c>
      <c r="AE673">
        <v>38332</v>
      </c>
      <c r="AF673" t="b">
        <v>0</v>
      </c>
    </row>
    <row r="674" spans="1:32" x14ac:dyDescent="0.2">
      <c r="A674">
        <v>1</v>
      </c>
      <c r="B674">
        <v>673</v>
      </c>
      <c r="C674">
        <v>1</v>
      </c>
      <c r="D674" t="s">
        <v>2081</v>
      </c>
      <c r="E674" t="s">
        <v>2082</v>
      </c>
      <c r="F674" t="s">
        <v>79</v>
      </c>
      <c r="G674" t="s">
        <v>79</v>
      </c>
      <c r="H674">
        <v>8</v>
      </c>
      <c r="I674">
        <v>0</v>
      </c>
      <c r="J674">
        <v>0</v>
      </c>
      <c r="K674" t="s">
        <v>494</v>
      </c>
      <c r="L674" t="s">
        <v>79</v>
      </c>
      <c r="M674" t="s">
        <v>79</v>
      </c>
      <c r="N674" t="s">
        <v>495</v>
      </c>
      <c r="O674" t="s">
        <v>79</v>
      </c>
      <c r="P674" t="s">
        <v>79</v>
      </c>
      <c r="Q674" t="s">
        <v>79</v>
      </c>
      <c r="R674" t="s">
        <v>79</v>
      </c>
      <c r="S674" t="s">
        <v>79</v>
      </c>
      <c r="T674" t="s">
        <v>79</v>
      </c>
      <c r="U674" t="s">
        <v>79</v>
      </c>
      <c r="V674" t="s">
        <v>79</v>
      </c>
      <c r="W674">
        <v>4</v>
      </c>
      <c r="X674">
        <v>3</v>
      </c>
      <c r="Y674">
        <v>1</v>
      </c>
      <c r="Z674" s="1">
        <v>39661</v>
      </c>
      <c r="AA674">
        <v>38</v>
      </c>
      <c r="AB674">
        <v>383320808010</v>
      </c>
      <c r="AC674">
        <v>38</v>
      </c>
      <c r="AD674">
        <v>9249919</v>
      </c>
      <c r="AE674">
        <v>38332</v>
      </c>
      <c r="AF674" t="b">
        <v>0</v>
      </c>
    </row>
    <row r="675" spans="1:32" x14ac:dyDescent="0.2">
      <c r="A675">
        <v>1</v>
      </c>
      <c r="B675">
        <v>674</v>
      </c>
      <c r="C675">
        <v>1</v>
      </c>
      <c r="D675" t="s">
        <v>2083</v>
      </c>
      <c r="E675" t="s">
        <v>2084</v>
      </c>
      <c r="F675" t="s">
        <v>79</v>
      </c>
      <c r="G675" t="s">
        <v>79</v>
      </c>
      <c r="H675">
        <v>8</v>
      </c>
      <c r="I675">
        <v>0</v>
      </c>
      <c r="J675">
        <v>0</v>
      </c>
      <c r="K675" t="s">
        <v>494</v>
      </c>
      <c r="L675" t="s">
        <v>79</v>
      </c>
      <c r="M675" t="s">
        <v>79</v>
      </c>
      <c r="N675" t="s">
        <v>495</v>
      </c>
      <c r="O675" t="s">
        <v>79</v>
      </c>
      <c r="P675" t="s">
        <v>79</v>
      </c>
      <c r="Q675" t="s">
        <v>79</v>
      </c>
      <c r="R675" t="s">
        <v>79</v>
      </c>
      <c r="S675" t="s">
        <v>79</v>
      </c>
      <c r="T675" t="s">
        <v>79</v>
      </c>
      <c r="U675" t="s">
        <v>79</v>
      </c>
      <c r="V675" t="s">
        <v>79</v>
      </c>
      <c r="W675">
        <v>4</v>
      </c>
      <c r="X675">
        <v>2</v>
      </c>
      <c r="Y675">
        <v>3</v>
      </c>
      <c r="Z675" s="1">
        <v>40250</v>
      </c>
      <c r="AA675">
        <v>38</v>
      </c>
      <c r="AB675">
        <v>383321003130</v>
      </c>
      <c r="AC675">
        <v>38</v>
      </c>
      <c r="AD675">
        <v>8936081</v>
      </c>
      <c r="AE675">
        <v>38332</v>
      </c>
      <c r="AF675" t="b">
        <v>0</v>
      </c>
    </row>
    <row r="676" spans="1:32" x14ac:dyDescent="0.2">
      <c r="A676">
        <v>1</v>
      </c>
      <c r="B676">
        <v>675</v>
      </c>
      <c r="C676">
        <v>1</v>
      </c>
      <c r="D676" t="s">
        <v>2085</v>
      </c>
      <c r="E676" t="s">
        <v>2086</v>
      </c>
      <c r="F676" t="s">
        <v>79</v>
      </c>
      <c r="G676" t="s">
        <v>79</v>
      </c>
      <c r="H676">
        <v>8</v>
      </c>
      <c r="I676">
        <v>0</v>
      </c>
      <c r="J676">
        <v>0</v>
      </c>
      <c r="K676" t="s">
        <v>494</v>
      </c>
      <c r="L676" t="s">
        <v>79</v>
      </c>
      <c r="M676" t="s">
        <v>79</v>
      </c>
      <c r="N676" t="s">
        <v>495</v>
      </c>
      <c r="O676" t="s">
        <v>79</v>
      </c>
      <c r="P676" t="s">
        <v>79</v>
      </c>
      <c r="Q676" t="s">
        <v>79</v>
      </c>
      <c r="R676" t="s">
        <v>79</v>
      </c>
      <c r="S676" t="s">
        <v>79</v>
      </c>
      <c r="T676" t="s">
        <v>79</v>
      </c>
      <c r="U676" t="s">
        <v>79</v>
      </c>
      <c r="V676" t="s">
        <v>79</v>
      </c>
      <c r="W676">
        <v>4</v>
      </c>
      <c r="X676">
        <v>2</v>
      </c>
      <c r="Y676">
        <v>3</v>
      </c>
      <c r="Z676" s="1">
        <v>40267</v>
      </c>
      <c r="AA676">
        <v>38</v>
      </c>
      <c r="AB676">
        <v>383321003300</v>
      </c>
      <c r="AC676">
        <v>38</v>
      </c>
      <c r="AD676">
        <v>9435143</v>
      </c>
      <c r="AE676">
        <v>38332</v>
      </c>
      <c r="AF676" t="b">
        <v>0</v>
      </c>
    </row>
    <row r="677" spans="1:32" x14ac:dyDescent="0.2">
      <c r="A677">
        <v>1</v>
      </c>
      <c r="B677">
        <v>676</v>
      </c>
      <c r="C677">
        <v>1</v>
      </c>
      <c r="D677" t="s">
        <v>2087</v>
      </c>
      <c r="E677" t="s">
        <v>2088</v>
      </c>
      <c r="F677" t="s">
        <v>79</v>
      </c>
      <c r="G677" t="s">
        <v>79</v>
      </c>
      <c r="H677">
        <v>8</v>
      </c>
      <c r="I677">
        <v>0</v>
      </c>
      <c r="J677">
        <v>0</v>
      </c>
      <c r="K677" t="s">
        <v>494</v>
      </c>
      <c r="L677" t="s">
        <v>79</v>
      </c>
      <c r="M677" t="s">
        <v>79</v>
      </c>
      <c r="N677" t="s">
        <v>495</v>
      </c>
      <c r="O677" t="s">
        <v>79</v>
      </c>
      <c r="P677" t="s">
        <v>79</v>
      </c>
      <c r="Q677" t="s">
        <v>79</v>
      </c>
      <c r="R677" t="s">
        <v>79</v>
      </c>
      <c r="S677" t="s">
        <v>79</v>
      </c>
      <c r="T677" t="s">
        <v>79</v>
      </c>
      <c r="U677" t="s">
        <v>79</v>
      </c>
      <c r="V677" t="s">
        <v>79</v>
      </c>
      <c r="W677">
        <v>4</v>
      </c>
      <c r="X677">
        <v>2</v>
      </c>
      <c r="Y677">
        <v>2</v>
      </c>
      <c r="Z677" s="1">
        <v>40385</v>
      </c>
      <c r="AA677">
        <v>38</v>
      </c>
      <c r="AB677">
        <v>383321007260</v>
      </c>
      <c r="AC677">
        <v>38</v>
      </c>
      <c r="AD677">
        <v>9474379</v>
      </c>
      <c r="AE677">
        <v>38332</v>
      </c>
      <c r="AF677" t="b">
        <v>0</v>
      </c>
    </row>
    <row r="678" spans="1:32" x14ac:dyDescent="0.2">
      <c r="A678">
        <v>1</v>
      </c>
      <c r="B678">
        <v>677</v>
      </c>
      <c r="C678">
        <v>1</v>
      </c>
      <c r="D678" t="s">
        <v>2089</v>
      </c>
      <c r="E678" t="s">
        <v>2090</v>
      </c>
      <c r="F678" t="s">
        <v>79</v>
      </c>
      <c r="G678" t="s">
        <v>79</v>
      </c>
      <c r="H678">
        <v>8</v>
      </c>
      <c r="I678">
        <v>0</v>
      </c>
      <c r="J678">
        <v>0</v>
      </c>
      <c r="K678" t="s">
        <v>494</v>
      </c>
      <c r="L678" t="s">
        <v>79</v>
      </c>
      <c r="M678" t="s">
        <v>79</v>
      </c>
      <c r="N678" t="s">
        <v>495</v>
      </c>
      <c r="O678" t="s">
        <v>79</v>
      </c>
      <c r="P678" t="s">
        <v>79</v>
      </c>
      <c r="Q678" t="s">
        <v>79</v>
      </c>
      <c r="R678" t="s">
        <v>79</v>
      </c>
      <c r="S678" t="s">
        <v>79</v>
      </c>
      <c r="T678" t="s">
        <v>79</v>
      </c>
      <c r="U678" t="s">
        <v>79</v>
      </c>
      <c r="V678" t="s">
        <v>79</v>
      </c>
      <c r="W678">
        <v>4</v>
      </c>
      <c r="X678">
        <v>2</v>
      </c>
      <c r="Y678">
        <v>2</v>
      </c>
      <c r="Z678" s="1">
        <v>40458</v>
      </c>
      <c r="AA678">
        <v>38</v>
      </c>
      <c r="AB678">
        <v>383321010070</v>
      </c>
      <c r="AC678">
        <v>38</v>
      </c>
      <c r="AD678">
        <v>8745098</v>
      </c>
      <c r="AE678">
        <v>38332</v>
      </c>
      <c r="AF678" t="b">
        <v>0</v>
      </c>
    </row>
    <row r="679" spans="1:32" x14ac:dyDescent="0.2">
      <c r="A679">
        <v>1</v>
      </c>
      <c r="B679">
        <v>678</v>
      </c>
      <c r="C679">
        <v>1</v>
      </c>
      <c r="D679" t="s">
        <v>2091</v>
      </c>
      <c r="E679" t="s">
        <v>2092</v>
      </c>
      <c r="F679" t="s">
        <v>79</v>
      </c>
      <c r="G679" t="s">
        <v>79</v>
      </c>
      <c r="H679">
        <v>8</v>
      </c>
      <c r="I679">
        <v>0</v>
      </c>
      <c r="J679">
        <v>0</v>
      </c>
      <c r="K679" t="s">
        <v>494</v>
      </c>
      <c r="L679" t="s">
        <v>79</v>
      </c>
      <c r="M679" t="s">
        <v>79</v>
      </c>
      <c r="N679" t="s">
        <v>495</v>
      </c>
      <c r="O679" t="s">
        <v>79</v>
      </c>
      <c r="P679" t="s">
        <v>79</v>
      </c>
      <c r="Q679" t="s">
        <v>79</v>
      </c>
      <c r="R679" t="s">
        <v>79</v>
      </c>
      <c r="S679" t="s">
        <v>79</v>
      </c>
      <c r="T679" t="s">
        <v>79</v>
      </c>
      <c r="U679" t="s">
        <v>79</v>
      </c>
      <c r="V679" t="s">
        <v>79</v>
      </c>
      <c r="W679">
        <v>4</v>
      </c>
      <c r="X679">
        <v>2</v>
      </c>
      <c r="Y679">
        <v>2</v>
      </c>
      <c r="Z679" s="1">
        <v>40573</v>
      </c>
      <c r="AA679">
        <v>38</v>
      </c>
      <c r="AB679">
        <v>383321101300</v>
      </c>
      <c r="AC679">
        <v>38</v>
      </c>
      <c r="AD679">
        <v>9466161</v>
      </c>
      <c r="AE679">
        <v>38332</v>
      </c>
      <c r="AF679" t="b">
        <v>0</v>
      </c>
    </row>
    <row r="680" spans="1:32" x14ac:dyDescent="0.2">
      <c r="A680">
        <v>1</v>
      </c>
      <c r="B680">
        <v>679</v>
      </c>
      <c r="C680">
        <v>1</v>
      </c>
      <c r="D680" t="s">
        <v>2093</v>
      </c>
      <c r="E680" t="s">
        <v>2094</v>
      </c>
      <c r="F680" t="s">
        <v>79</v>
      </c>
      <c r="G680" t="s">
        <v>79</v>
      </c>
      <c r="H680">
        <v>8</v>
      </c>
      <c r="I680">
        <v>0</v>
      </c>
      <c r="J680">
        <v>0</v>
      </c>
      <c r="K680" t="s">
        <v>494</v>
      </c>
      <c r="L680" t="s">
        <v>79</v>
      </c>
      <c r="M680" t="s">
        <v>79</v>
      </c>
      <c r="N680" t="s">
        <v>495</v>
      </c>
      <c r="O680" t="s">
        <v>79</v>
      </c>
      <c r="P680" t="s">
        <v>79</v>
      </c>
      <c r="Q680" t="s">
        <v>79</v>
      </c>
      <c r="R680" t="s">
        <v>79</v>
      </c>
      <c r="S680" t="s">
        <v>79</v>
      </c>
      <c r="T680" t="s">
        <v>79</v>
      </c>
      <c r="U680" t="s">
        <v>79</v>
      </c>
      <c r="V680" t="s">
        <v>79</v>
      </c>
      <c r="W680">
        <v>4</v>
      </c>
      <c r="X680">
        <v>2</v>
      </c>
      <c r="Y680">
        <v>1</v>
      </c>
      <c r="Z680" s="1">
        <v>40640</v>
      </c>
      <c r="AA680">
        <v>38</v>
      </c>
      <c r="AB680">
        <v>383321104070</v>
      </c>
      <c r="AC680">
        <v>38</v>
      </c>
      <c r="AD680">
        <v>9530245</v>
      </c>
      <c r="AE680">
        <v>38332</v>
      </c>
      <c r="AF680" t="b">
        <v>0</v>
      </c>
    </row>
    <row r="681" spans="1:32" x14ac:dyDescent="0.2">
      <c r="A681">
        <v>1</v>
      </c>
      <c r="B681">
        <v>680</v>
      </c>
      <c r="C681">
        <v>1</v>
      </c>
      <c r="D681" t="s">
        <v>2095</v>
      </c>
      <c r="E681" t="s">
        <v>2096</v>
      </c>
      <c r="F681" t="s">
        <v>79</v>
      </c>
      <c r="G681" t="s">
        <v>79</v>
      </c>
      <c r="H681">
        <v>8</v>
      </c>
      <c r="I681">
        <v>0</v>
      </c>
      <c r="J681">
        <v>0</v>
      </c>
      <c r="K681" t="s">
        <v>494</v>
      </c>
      <c r="L681" t="s">
        <v>79</v>
      </c>
      <c r="M681" t="s">
        <v>79</v>
      </c>
      <c r="N681" t="s">
        <v>495</v>
      </c>
      <c r="O681" t="s">
        <v>79</v>
      </c>
      <c r="P681" t="s">
        <v>79</v>
      </c>
      <c r="Q681" t="s">
        <v>79</v>
      </c>
      <c r="R681" t="s">
        <v>79</v>
      </c>
      <c r="S681" t="s">
        <v>79</v>
      </c>
      <c r="T681" t="s">
        <v>79</v>
      </c>
      <c r="U681" t="s">
        <v>79</v>
      </c>
      <c r="V681" t="s">
        <v>79</v>
      </c>
      <c r="W681">
        <v>4</v>
      </c>
      <c r="X681">
        <v>2</v>
      </c>
      <c r="Y681">
        <v>1</v>
      </c>
      <c r="Z681" s="1">
        <v>40929</v>
      </c>
      <c r="AA681">
        <v>38</v>
      </c>
      <c r="AB681">
        <v>383321201210</v>
      </c>
      <c r="AC681">
        <v>38</v>
      </c>
      <c r="AD681">
        <v>9497218</v>
      </c>
      <c r="AE681">
        <v>38332</v>
      </c>
      <c r="AF681" t="b">
        <v>0</v>
      </c>
    </row>
    <row r="682" spans="1:32" x14ac:dyDescent="0.2">
      <c r="A682">
        <v>1</v>
      </c>
      <c r="B682">
        <v>681</v>
      </c>
      <c r="C682">
        <v>1</v>
      </c>
      <c r="D682" t="s">
        <v>2097</v>
      </c>
      <c r="E682" t="s">
        <v>2098</v>
      </c>
      <c r="F682" t="s">
        <v>79</v>
      </c>
      <c r="G682" t="s">
        <v>79</v>
      </c>
      <c r="H682">
        <v>8</v>
      </c>
      <c r="I682">
        <v>0</v>
      </c>
      <c r="J682">
        <v>0</v>
      </c>
      <c r="K682" t="s">
        <v>494</v>
      </c>
      <c r="L682" t="s">
        <v>79</v>
      </c>
      <c r="M682" t="s">
        <v>79</v>
      </c>
      <c r="N682" t="s">
        <v>495</v>
      </c>
      <c r="O682" t="s">
        <v>79</v>
      </c>
      <c r="P682" t="s">
        <v>79</v>
      </c>
      <c r="Q682" t="s">
        <v>79</v>
      </c>
      <c r="R682" t="s">
        <v>79</v>
      </c>
      <c r="S682" t="s">
        <v>79</v>
      </c>
      <c r="T682" t="s">
        <v>79</v>
      </c>
      <c r="U682" t="s">
        <v>79</v>
      </c>
      <c r="V682" t="s">
        <v>79</v>
      </c>
      <c r="W682">
        <v>4</v>
      </c>
      <c r="X682">
        <v>2</v>
      </c>
      <c r="Y682">
        <v>1</v>
      </c>
      <c r="Z682" s="1">
        <v>40990</v>
      </c>
      <c r="AA682">
        <v>38</v>
      </c>
      <c r="AB682">
        <v>383321203220</v>
      </c>
      <c r="AC682">
        <v>38</v>
      </c>
      <c r="AD682">
        <v>9491965</v>
      </c>
      <c r="AE682">
        <v>38332</v>
      </c>
      <c r="AF682" t="b">
        <v>0</v>
      </c>
    </row>
    <row r="683" spans="1:32" x14ac:dyDescent="0.2">
      <c r="A683">
        <v>1</v>
      </c>
      <c r="B683">
        <v>682</v>
      </c>
      <c r="C683">
        <v>1</v>
      </c>
      <c r="D683" t="s">
        <v>2099</v>
      </c>
      <c r="E683" t="s">
        <v>2100</v>
      </c>
      <c r="F683" t="s">
        <v>79</v>
      </c>
      <c r="G683" t="s">
        <v>79</v>
      </c>
      <c r="H683">
        <v>8</v>
      </c>
      <c r="I683">
        <v>0</v>
      </c>
      <c r="J683">
        <v>0</v>
      </c>
      <c r="K683" t="s">
        <v>494</v>
      </c>
      <c r="L683" t="s">
        <v>79</v>
      </c>
      <c r="M683" t="s">
        <v>79</v>
      </c>
      <c r="N683" t="s">
        <v>495</v>
      </c>
      <c r="O683" t="s">
        <v>79</v>
      </c>
      <c r="P683" t="s">
        <v>79</v>
      </c>
      <c r="Q683" t="s">
        <v>79</v>
      </c>
      <c r="R683" t="s">
        <v>79</v>
      </c>
      <c r="S683" t="s">
        <v>79</v>
      </c>
      <c r="T683" t="s">
        <v>79</v>
      </c>
      <c r="U683" t="s">
        <v>79</v>
      </c>
      <c r="V683" t="s">
        <v>79</v>
      </c>
      <c r="W683">
        <v>4</v>
      </c>
      <c r="X683">
        <v>1</v>
      </c>
      <c r="Y683">
        <v>6</v>
      </c>
      <c r="Z683" s="1">
        <v>41067</v>
      </c>
      <c r="AA683">
        <v>38</v>
      </c>
      <c r="AB683">
        <v>383321206070</v>
      </c>
      <c r="AC683">
        <v>38</v>
      </c>
      <c r="AD683">
        <v>9451600</v>
      </c>
      <c r="AE683">
        <v>38332</v>
      </c>
      <c r="AF683" t="b">
        <v>0</v>
      </c>
    </row>
    <row r="684" spans="1:32" x14ac:dyDescent="0.2">
      <c r="A684">
        <v>1</v>
      </c>
      <c r="B684">
        <v>683</v>
      </c>
      <c r="C684">
        <v>1</v>
      </c>
      <c r="D684" t="s">
        <v>2101</v>
      </c>
      <c r="E684" t="s">
        <v>2102</v>
      </c>
      <c r="F684" t="s">
        <v>79</v>
      </c>
      <c r="G684" t="s">
        <v>79</v>
      </c>
      <c r="H684">
        <v>8</v>
      </c>
      <c r="I684">
        <v>0</v>
      </c>
      <c r="J684">
        <v>0</v>
      </c>
      <c r="K684" t="s">
        <v>494</v>
      </c>
      <c r="L684" t="s">
        <v>79</v>
      </c>
      <c r="M684" t="s">
        <v>79</v>
      </c>
      <c r="N684" t="s">
        <v>495</v>
      </c>
      <c r="O684" t="s">
        <v>79</v>
      </c>
      <c r="P684" t="s">
        <v>79</v>
      </c>
      <c r="Q684" t="s">
        <v>79</v>
      </c>
      <c r="R684" t="s">
        <v>79</v>
      </c>
      <c r="S684" t="s">
        <v>79</v>
      </c>
      <c r="T684" t="s">
        <v>79</v>
      </c>
      <c r="U684" t="s">
        <v>79</v>
      </c>
      <c r="V684" t="s">
        <v>79</v>
      </c>
      <c r="W684">
        <v>4</v>
      </c>
      <c r="X684">
        <v>1</v>
      </c>
      <c r="Y684">
        <v>5</v>
      </c>
      <c r="Z684" s="1">
        <v>41417</v>
      </c>
      <c r="AA684">
        <v>38</v>
      </c>
      <c r="AB684">
        <v>383321305230</v>
      </c>
      <c r="AC684">
        <v>38</v>
      </c>
      <c r="AD684">
        <v>9530241</v>
      </c>
      <c r="AE684">
        <v>38332</v>
      </c>
      <c r="AF684" t="b">
        <v>0</v>
      </c>
    </row>
    <row r="685" spans="1:32" x14ac:dyDescent="0.2">
      <c r="A685">
        <v>1</v>
      </c>
      <c r="B685">
        <v>684</v>
      </c>
      <c r="C685">
        <v>1</v>
      </c>
      <c r="D685" t="s">
        <v>2103</v>
      </c>
      <c r="E685" t="s">
        <v>2104</v>
      </c>
      <c r="F685" t="s">
        <v>79</v>
      </c>
      <c r="G685" t="s">
        <v>79</v>
      </c>
      <c r="H685">
        <v>8</v>
      </c>
      <c r="I685">
        <v>0</v>
      </c>
      <c r="J685">
        <v>0</v>
      </c>
      <c r="K685" t="s">
        <v>494</v>
      </c>
      <c r="L685" t="s">
        <v>79</v>
      </c>
      <c r="M685" t="s">
        <v>79</v>
      </c>
      <c r="N685" t="s">
        <v>495</v>
      </c>
      <c r="O685" t="s">
        <v>79</v>
      </c>
      <c r="P685" t="s">
        <v>79</v>
      </c>
      <c r="Q685" t="s">
        <v>79</v>
      </c>
      <c r="R685" t="s">
        <v>79</v>
      </c>
      <c r="S685" t="s">
        <v>79</v>
      </c>
      <c r="T685" t="s">
        <v>79</v>
      </c>
      <c r="U685" t="s">
        <v>79</v>
      </c>
      <c r="V685" t="s">
        <v>79</v>
      </c>
      <c r="W685">
        <v>4</v>
      </c>
      <c r="X685">
        <v>1</v>
      </c>
      <c r="Y685">
        <v>5</v>
      </c>
      <c r="Z685" s="1">
        <v>41710</v>
      </c>
      <c r="AA685">
        <v>38</v>
      </c>
      <c r="AB685">
        <v>383321403120</v>
      </c>
      <c r="AC685">
        <v>38</v>
      </c>
      <c r="AD685">
        <v>9435140</v>
      </c>
      <c r="AE685">
        <v>38332</v>
      </c>
      <c r="AF685" t="b">
        <v>0</v>
      </c>
    </row>
    <row r="686" spans="1:32" x14ac:dyDescent="0.2">
      <c r="A686">
        <v>1</v>
      </c>
      <c r="B686">
        <v>685</v>
      </c>
      <c r="C686">
        <v>1</v>
      </c>
      <c r="D686" t="s">
        <v>2105</v>
      </c>
      <c r="E686" t="s">
        <v>2106</v>
      </c>
      <c r="F686" t="s">
        <v>79</v>
      </c>
      <c r="G686" t="s">
        <v>79</v>
      </c>
      <c r="H686">
        <v>8</v>
      </c>
      <c r="I686">
        <v>0</v>
      </c>
      <c r="J686">
        <v>0</v>
      </c>
      <c r="K686" t="s">
        <v>494</v>
      </c>
      <c r="L686" t="s">
        <v>79</v>
      </c>
      <c r="M686" t="s">
        <v>79</v>
      </c>
      <c r="N686" t="s">
        <v>495</v>
      </c>
      <c r="O686" t="s">
        <v>79</v>
      </c>
      <c r="P686" t="s">
        <v>79</v>
      </c>
      <c r="Q686" t="s">
        <v>79</v>
      </c>
      <c r="R686" t="s">
        <v>79</v>
      </c>
      <c r="S686" t="s">
        <v>79</v>
      </c>
      <c r="T686" t="s">
        <v>79</v>
      </c>
      <c r="U686" t="s">
        <v>79</v>
      </c>
      <c r="V686" t="s">
        <v>79</v>
      </c>
      <c r="W686">
        <v>4</v>
      </c>
      <c r="X686">
        <v>1</v>
      </c>
      <c r="Y686">
        <v>5</v>
      </c>
      <c r="Z686" s="1">
        <v>41714</v>
      </c>
      <c r="AA686">
        <v>38</v>
      </c>
      <c r="AB686">
        <v>383321403160</v>
      </c>
      <c r="AC686">
        <v>38</v>
      </c>
      <c r="AD686">
        <v>9527840</v>
      </c>
      <c r="AE686">
        <v>38332</v>
      </c>
      <c r="AF686" t="b">
        <v>0</v>
      </c>
    </row>
    <row r="687" spans="1:32" x14ac:dyDescent="0.2">
      <c r="A687">
        <v>1</v>
      </c>
      <c r="B687">
        <v>686</v>
      </c>
      <c r="C687">
        <v>1</v>
      </c>
      <c r="D687" t="s">
        <v>2107</v>
      </c>
      <c r="E687" t="s">
        <v>2108</v>
      </c>
      <c r="F687" t="s">
        <v>79</v>
      </c>
      <c r="G687" t="s">
        <v>79</v>
      </c>
      <c r="H687">
        <v>8</v>
      </c>
      <c r="I687">
        <v>0</v>
      </c>
      <c r="J687">
        <v>0</v>
      </c>
      <c r="K687" t="s">
        <v>494</v>
      </c>
      <c r="L687" t="s">
        <v>79</v>
      </c>
      <c r="M687" t="s">
        <v>79</v>
      </c>
      <c r="N687" t="s">
        <v>495</v>
      </c>
      <c r="O687" t="s">
        <v>79</v>
      </c>
      <c r="P687" t="s">
        <v>79</v>
      </c>
      <c r="Q687" t="s">
        <v>79</v>
      </c>
      <c r="R687" t="s">
        <v>79</v>
      </c>
      <c r="S687" t="s">
        <v>79</v>
      </c>
      <c r="T687" t="s">
        <v>79</v>
      </c>
      <c r="U687" t="s">
        <v>79</v>
      </c>
      <c r="V687" t="s">
        <v>79</v>
      </c>
      <c r="W687">
        <v>4</v>
      </c>
      <c r="X687">
        <v>1</v>
      </c>
      <c r="Y687">
        <v>5</v>
      </c>
      <c r="Z687" s="1">
        <v>41721</v>
      </c>
      <c r="AA687">
        <v>38</v>
      </c>
      <c r="AB687">
        <v>383321403230</v>
      </c>
      <c r="AC687">
        <v>38</v>
      </c>
      <c r="AD687">
        <v>9530238</v>
      </c>
      <c r="AE687">
        <v>38332</v>
      </c>
      <c r="AF687" t="b">
        <v>0</v>
      </c>
    </row>
    <row r="688" spans="1:32" x14ac:dyDescent="0.2">
      <c r="A688">
        <v>1</v>
      </c>
      <c r="B688">
        <v>687</v>
      </c>
      <c r="C688">
        <v>1</v>
      </c>
      <c r="D688" t="s">
        <v>2109</v>
      </c>
      <c r="E688" t="s">
        <v>2110</v>
      </c>
      <c r="F688" t="s">
        <v>79</v>
      </c>
      <c r="G688" t="s">
        <v>79</v>
      </c>
      <c r="H688">
        <v>8</v>
      </c>
      <c r="I688">
        <v>0</v>
      </c>
      <c r="J688">
        <v>0</v>
      </c>
      <c r="K688" t="s">
        <v>494</v>
      </c>
      <c r="L688" t="s">
        <v>79</v>
      </c>
      <c r="M688" t="s">
        <v>79</v>
      </c>
      <c r="N688" t="s">
        <v>495</v>
      </c>
      <c r="O688" t="s">
        <v>79</v>
      </c>
      <c r="P688" t="s">
        <v>79</v>
      </c>
      <c r="Q688" t="s">
        <v>79</v>
      </c>
      <c r="R688" t="s">
        <v>79</v>
      </c>
      <c r="S688" t="s">
        <v>79</v>
      </c>
      <c r="T688" t="s">
        <v>79</v>
      </c>
      <c r="U688" t="s">
        <v>79</v>
      </c>
      <c r="V688" t="s">
        <v>79</v>
      </c>
      <c r="W688">
        <v>4</v>
      </c>
      <c r="X688">
        <v>1</v>
      </c>
      <c r="Y688">
        <v>3</v>
      </c>
      <c r="Z688" s="1">
        <v>42102</v>
      </c>
      <c r="AA688">
        <v>38</v>
      </c>
      <c r="AB688">
        <v>383321504080</v>
      </c>
      <c r="AC688">
        <v>38</v>
      </c>
      <c r="AD688">
        <v>9480425</v>
      </c>
      <c r="AE688">
        <v>38332</v>
      </c>
      <c r="AF688" t="b">
        <v>0</v>
      </c>
    </row>
    <row r="689" spans="1:32" x14ac:dyDescent="0.2">
      <c r="A689">
        <v>1</v>
      </c>
      <c r="B689">
        <v>688</v>
      </c>
      <c r="C689">
        <v>1</v>
      </c>
      <c r="D689" t="s">
        <v>2111</v>
      </c>
      <c r="E689" t="s">
        <v>2112</v>
      </c>
      <c r="F689" t="s">
        <v>79</v>
      </c>
      <c r="G689" t="s">
        <v>79</v>
      </c>
      <c r="H689">
        <v>8</v>
      </c>
      <c r="I689">
        <v>0</v>
      </c>
      <c r="J689">
        <v>0</v>
      </c>
      <c r="K689" t="s">
        <v>494</v>
      </c>
      <c r="L689" t="s">
        <v>79</v>
      </c>
      <c r="M689" t="s">
        <v>79</v>
      </c>
      <c r="N689" t="s">
        <v>495</v>
      </c>
      <c r="O689" t="s">
        <v>79</v>
      </c>
      <c r="P689" t="s">
        <v>79</v>
      </c>
      <c r="Q689" t="s">
        <v>79</v>
      </c>
      <c r="R689" t="s">
        <v>79</v>
      </c>
      <c r="S689" t="s">
        <v>79</v>
      </c>
      <c r="T689" t="s">
        <v>79</v>
      </c>
      <c r="U689" t="s">
        <v>79</v>
      </c>
      <c r="V689" t="s">
        <v>79</v>
      </c>
      <c r="W689">
        <v>4</v>
      </c>
      <c r="X689">
        <v>1</v>
      </c>
      <c r="Y689">
        <v>3</v>
      </c>
      <c r="Z689" s="1">
        <v>42288</v>
      </c>
      <c r="AA689">
        <v>38</v>
      </c>
      <c r="AB689">
        <v>383321510110</v>
      </c>
      <c r="AC689">
        <v>38</v>
      </c>
      <c r="AD689">
        <v>9480426</v>
      </c>
      <c r="AE689">
        <v>38332</v>
      </c>
      <c r="AF689" t="b">
        <v>0</v>
      </c>
    </row>
    <row r="690" spans="1:32" x14ac:dyDescent="0.2">
      <c r="A690">
        <v>1</v>
      </c>
      <c r="B690">
        <v>689</v>
      </c>
      <c r="C690">
        <v>1</v>
      </c>
      <c r="D690" t="s">
        <v>2113</v>
      </c>
      <c r="E690" t="s">
        <v>2114</v>
      </c>
      <c r="F690" t="s">
        <v>79</v>
      </c>
      <c r="G690" t="s">
        <v>79</v>
      </c>
      <c r="H690">
        <v>8</v>
      </c>
      <c r="I690">
        <v>0</v>
      </c>
      <c r="J690">
        <v>0</v>
      </c>
      <c r="K690" t="s">
        <v>494</v>
      </c>
      <c r="L690" t="s">
        <v>79</v>
      </c>
      <c r="M690" t="s">
        <v>79</v>
      </c>
      <c r="N690" t="s">
        <v>495</v>
      </c>
      <c r="O690" t="s">
        <v>79</v>
      </c>
      <c r="P690" t="s">
        <v>79</v>
      </c>
      <c r="Q690" t="s">
        <v>79</v>
      </c>
      <c r="R690" t="s">
        <v>79</v>
      </c>
      <c r="S690" t="s">
        <v>79</v>
      </c>
      <c r="T690" t="s">
        <v>79</v>
      </c>
      <c r="U690" t="s">
        <v>79</v>
      </c>
      <c r="V690" t="s">
        <v>79</v>
      </c>
      <c r="W690">
        <v>4</v>
      </c>
      <c r="X690">
        <v>1</v>
      </c>
      <c r="Y690">
        <v>3</v>
      </c>
      <c r="Z690" s="1">
        <v>42436</v>
      </c>
      <c r="AA690">
        <v>38</v>
      </c>
      <c r="AB690">
        <v>383321603070</v>
      </c>
      <c r="AC690">
        <v>38</v>
      </c>
      <c r="AD690">
        <v>9497220</v>
      </c>
      <c r="AE690">
        <v>38332</v>
      </c>
      <c r="AF690" t="b">
        <v>0</v>
      </c>
    </row>
    <row r="691" spans="1:32" x14ac:dyDescent="0.2">
      <c r="A691">
        <v>1</v>
      </c>
      <c r="B691">
        <v>690</v>
      </c>
      <c r="C691">
        <v>1</v>
      </c>
      <c r="D691" t="s">
        <v>2115</v>
      </c>
      <c r="E691" t="s">
        <v>2116</v>
      </c>
      <c r="F691" t="s">
        <v>79</v>
      </c>
      <c r="G691" t="s">
        <v>79</v>
      </c>
      <c r="H691">
        <v>8</v>
      </c>
      <c r="I691">
        <v>0</v>
      </c>
      <c r="J691">
        <v>0</v>
      </c>
      <c r="K691" t="s">
        <v>494</v>
      </c>
      <c r="L691" t="s">
        <v>79</v>
      </c>
      <c r="M691" t="s">
        <v>79</v>
      </c>
      <c r="N691" t="s">
        <v>495</v>
      </c>
      <c r="O691" t="s">
        <v>79</v>
      </c>
      <c r="P691" t="s">
        <v>79</v>
      </c>
      <c r="Q691" t="s">
        <v>79</v>
      </c>
      <c r="R691" t="s">
        <v>79</v>
      </c>
      <c r="S691" t="s">
        <v>79</v>
      </c>
      <c r="T691" t="s">
        <v>79</v>
      </c>
      <c r="U691" t="s">
        <v>79</v>
      </c>
      <c r="V691" t="s">
        <v>79</v>
      </c>
      <c r="W691">
        <v>4</v>
      </c>
      <c r="X691">
        <v>1</v>
      </c>
      <c r="Y691">
        <v>2</v>
      </c>
      <c r="Z691" s="1">
        <v>42598</v>
      </c>
      <c r="AA691">
        <v>38</v>
      </c>
      <c r="AB691">
        <v>383321608160</v>
      </c>
      <c r="AC691">
        <v>38</v>
      </c>
      <c r="AD691">
        <v>9530243</v>
      </c>
      <c r="AE691">
        <v>38332</v>
      </c>
      <c r="AF691" t="b">
        <v>0</v>
      </c>
    </row>
    <row r="692" spans="1:32" x14ac:dyDescent="0.2">
      <c r="A692">
        <v>1</v>
      </c>
      <c r="B692">
        <v>691</v>
      </c>
      <c r="C692">
        <v>1</v>
      </c>
      <c r="D692" t="s">
        <v>2117</v>
      </c>
      <c r="E692" t="s">
        <v>2118</v>
      </c>
      <c r="F692" t="s">
        <v>79</v>
      </c>
      <c r="G692" t="s">
        <v>79</v>
      </c>
      <c r="H692">
        <v>8</v>
      </c>
      <c r="I692">
        <v>0</v>
      </c>
      <c r="J692">
        <v>0</v>
      </c>
      <c r="K692" t="s">
        <v>494</v>
      </c>
      <c r="L692" t="s">
        <v>79</v>
      </c>
      <c r="M692" t="s">
        <v>79</v>
      </c>
      <c r="N692" t="s">
        <v>495</v>
      </c>
      <c r="O692" t="s">
        <v>79</v>
      </c>
      <c r="P692" t="s">
        <v>79</v>
      </c>
      <c r="Q692" t="s">
        <v>79</v>
      </c>
      <c r="R692" t="s">
        <v>79</v>
      </c>
      <c r="S692" t="s">
        <v>79</v>
      </c>
      <c r="T692" t="s">
        <v>79</v>
      </c>
      <c r="U692" t="s">
        <v>79</v>
      </c>
      <c r="V692" t="s">
        <v>79</v>
      </c>
      <c r="W692">
        <v>4</v>
      </c>
      <c r="X692">
        <v>1</v>
      </c>
      <c r="Y692">
        <v>2</v>
      </c>
      <c r="Z692" s="1">
        <v>42655</v>
      </c>
      <c r="AA692">
        <v>38</v>
      </c>
      <c r="AB692">
        <v>383321610120</v>
      </c>
      <c r="AC692">
        <v>38</v>
      </c>
      <c r="AD692">
        <v>9497224</v>
      </c>
      <c r="AE692">
        <v>38332</v>
      </c>
      <c r="AF692" t="b">
        <v>0</v>
      </c>
    </row>
    <row r="693" spans="1:32" x14ac:dyDescent="0.2">
      <c r="A693">
        <v>1</v>
      </c>
      <c r="B693">
        <v>692</v>
      </c>
      <c r="C693">
        <v>2</v>
      </c>
      <c r="D693" t="s">
        <v>2119</v>
      </c>
      <c r="E693" t="s">
        <v>2120</v>
      </c>
      <c r="F693" t="s">
        <v>79</v>
      </c>
      <c r="G693" t="s">
        <v>79</v>
      </c>
      <c r="H693">
        <v>8</v>
      </c>
      <c r="I693">
        <v>0</v>
      </c>
      <c r="J693">
        <v>0</v>
      </c>
      <c r="K693" t="s">
        <v>494</v>
      </c>
      <c r="L693" t="s">
        <v>79</v>
      </c>
      <c r="M693" t="s">
        <v>79</v>
      </c>
      <c r="N693" t="s">
        <v>495</v>
      </c>
      <c r="O693" t="s">
        <v>79</v>
      </c>
      <c r="P693" t="s">
        <v>79</v>
      </c>
      <c r="Q693" t="s">
        <v>79</v>
      </c>
      <c r="R693" t="s">
        <v>79</v>
      </c>
      <c r="S693" t="s">
        <v>79</v>
      </c>
      <c r="T693" t="s">
        <v>79</v>
      </c>
      <c r="U693" t="s">
        <v>79</v>
      </c>
      <c r="V693" t="s">
        <v>79</v>
      </c>
      <c r="W693">
        <v>4</v>
      </c>
      <c r="X693">
        <v>2</v>
      </c>
      <c r="Y693">
        <v>2</v>
      </c>
      <c r="Z693" s="1">
        <v>40354</v>
      </c>
      <c r="AA693">
        <v>38</v>
      </c>
      <c r="AB693">
        <v>383321006255</v>
      </c>
      <c r="AC693">
        <v>38</v>
      </c>
      <c r="AD693">
        <v>9474381</v>
      </c>
      <c r="AE693">
        <v>38332</v>
      </c>
      <c r="AF693" t="b">
        <v>0</v>
      </c>
    </row>
    <row r="694" spans="1:32" x14ac:dyDescent="0.2">
      <c r="A694">
        <v>1</v>
      </c>
      <c r="B694">
        <v>693</v>
      </c>
      <c r="C694">
        <v>2</v>
      </c>
      <c r="D694" t="s">
        <v>2121</v>
      </c>
      <c r="E694" t="s">
        <v>2122</v>
      </c>
      <c r="F694" t="s">
        <v>79</v>
      </c>
      <c r="G694" t="s">
        <v>79</v>
      </c>
      <c r="H694">
        <v>8</v>
      </c>
      <c r="I694">
        <v>0</v>
      </c>
      <c r="J694">
        <v>0</v>
      </c>
      <c r="K694" t="s">
        <v>494</v>
      </c>
      <c r="L694" t="s">
        <v>79</v>
      </c>
      <c r="M694" t="s">
        <v>79</v>
      </c>
      <c r="N694" t="s">
        <v>495</v>
      </c>
      <c r="O694" t="s">
        <v>79</v>
      </c>
      <c r="P694" t="s">
        <v>79</v>
      </c>
      <c r="Q694" t="s">
        <v>79</v>
      </c>
      <c r="R694" t="s">
        <v>79</v>
      </c>
      <c r="S694" t="s">
        <v>79</v>
      </c>
      <c r="T694" t="s">
        <v>79</v>
      </c>
      <c r="U694" t="s">
        <v>79</v>
      </c>
      <c r="V694" t="s">
        <v>79</v>
      </c>
      <c r="W694">
        <v>4</v>
      </c>
      <c r="X694">
        <v>1</v>
      </c>
      <c r="Y694">
        <v>6</v>
      </c>
      <c r="Z694" s="1">
        <v>41061</v>
      </c>
      <c r="AA694">
        <v>38</v>
      </c>
      <c r="AB694">
        <v>383321206015</v>
      </c>
      <c r="AC694">
        <v>38</v>
      </c>
      <c r="AD694">
        <v>9466517</v>
      </c>
      <c r="AE694">
        <v>38332</v>
      </c>
      <c r="AF694" t="b">
        <v>0</v>
      </c>
    </row>
    <row r="695" spans="1:32" x14ac:dyDescent="0.2">
      <c r="A695">
        <v>1</v>
      </c>
      <c r="B695">
        <v>694</v>
      </c>
      <c r="C695">
        <v>2</v>
      </c>
      <c r="D695" t="s">
        <v>2123</v>
      </c>
      <c r="E695" t="s">
        <v>2124</v>
      </c>
      <c r="F695" t="s">
        <v>79</v>
      </c>
      <c r="G695" t="s">
        <v>79</v>
      </c>
      <c r="H695">
        <v>8</v>
      </c>
      <c r="I695">
        <v>0</v>
      </c>
      <c r="J695">
        <v>0</v>
      </c>
      <c r="K695" t="s">
        <v>494</v>
      </c>
      <c r="L695" t="s">
        <v>79</v>
      </c>
      <c r="M695" t="s">
        <v>79</v>
      </c>
      <c r="N695" t="s">
        <v>495</v>
      </c>
      <c r="O695" t="s">
        <v>79</v>
      </c>
      <c r="P695" t="s">
        <v>79</v>
      </c>
      <c r="Q695" t="s">
        <v>79</v>
      </c>
      <c r="R695" t="s">
        <v>79</v>
      </c>
      <c r="S695" t="s">
        <v>79</v>
      </c>
      <c r="T695" t="s">
        <v>79</v>
      </c>
      <c r="U695" t="s">
        <v>79</v>
      </c>
      <c r="V695" t="s">
        <v>79</v>
      </c>
      <c r="W695">
        <v>4</v>
      </c>
      <c r="X695">
        <v>1</v>
      </c>
      <c r="Y695">
        <v>6</v>
      </c>
      <c r="Z695" s="1">
        <v>41357</v>
      </c>
      <c r="AA695">
        <v>38</v>
      </c>
      <c r="AB695">
        <v>383321303245</v>
      </c>
      <c r="AC695">
        <v>38</v>
      </c>
      <c r="AD695">
        <v>9497222</v>
      </c>
      <c r="AE695">
        <v>38332</v>
      </c>
      <c r="AF695" t="b">
        <v>0</v>
      </c>
    </row>
    <row r="696" spans="1:32" x14ac:dyDescent="0.2">
      <c r="A696">
        <v>1</v>
      </c>
      <c r="B696">
        <v>695</v>
      </c>
      <c r="C696">
        <v>2</v>
      </c>
      <c r="D696" t="s">
        <v>2125</v>
      </c>
      <c r="E696" t="s">
        <v>2126</v>
      </c>
      <c r="F696" t="s">
        <v>79</v>
      </c>
      <c r="G696" t="s">
        <v>79</v>
      </c>
      <c r="H696">
        <v>8</v>
      </c>
      <c r="I696">
        <v>0</v>
      </c>
      <c r="J696">
        <v>0</v>
      </c>
      <c r="K696" t="s">
        <v>494</v>
      </c>
      <c r="L696" t="s">
        <v>79</v>
      </c>
      <c r="M696" t="s">
        <v>79</v>
      </c>
      <c r="N696" t="s">
        <v>495</v>
      </c>
      <c r="O696" t="s">
        <v>79</v>
      </c>
      <c r="P696" t="s">
        <v>79</v>
      </c>
      <c r="Q696" t="s">
        <v>79</v>
      </c>
      <c r="R696" t="s">
        <v>79</v>
      </c>
      <c r="S696" t="s">
        <v>79</v>
      </c>
      <c r="T696" t="s">
        <v>79</v>
      </c>
      <c r="U696" t="s">
        <v>79</v>
      </c>
      <c r="V696" t="s">
        <v>79</v>
      </c>
      <c r="W696">
        <v>4</v>
      </c>
      <c r="X696">
        <v>1</v>
      </c>
      <c r="Y696">
        <v>5</v>
      </c>
      <c r="Z696" s="1">
        <v>41396</v>
      </c>
      <c r="AA696">
        <v>38</v>
      </c>
      <c r="AB696">
        <v>383321305025</v>
      </c>
      <c r="AC696">
        <v>38</v>
      </c>
      <c r="AD696">
        <v>9480441</v>
      </c>
      <c r="AE696">
        <v>38332</v>
      </c>
      <c r="AF696" t="b">
        <v>0</v>
      </c>
    </row>
    <row r="697" spans="1:32" x14ac:dyDescent="0.2">
      <c r="A697">
        <v>1</v>
      </c>
      <c r="B697">
        <v>696</v>
      </c>
      <c r="C697">
        <v>2</v>
      </c>
      <c r="D697" t="s">
        <v>2127</v>
      </c>
      <c r="E697" t="s">
        <v>2128</v>
      </c>
      <c r="F697" t="s">
        <v>79</v>
      </c>
      <c r="G697" t="s">
        <v>79</v>
      </c>
      <c r="H697">
        <v>8</v>
      </c>
      <c r="I697">
        <v>0</v>
      </c>
      <c r="J697">
        <v>0</v>
      </c>
      <c r="K697" t="s">
        <v>494</v>
      </c>
      <c r="L697" t="s">
        <v>79</v>
      </c>
      <c r="M697" t="s">
        <v>79</v>
      </c>
      <c r="N697" t="s">
        <v>495</v>
      </c>
      <c r="O697" t="s">
        <v>79</v>
      </c>
      <c r="P697" t="s">
        <v>79</v>
      </c>
      <c r="Q697" t="s">
        <v>79</v>
      </c>
      <c r="R697" t="s">
        <v>79</v>
      </c>
      <c r="S697" t="s">
        <v>79</v>
      </c>
      <c r="T697" t="s">
        <v>79</v>
      </c>
      <c r="U697" t="s">
        <v>79</v>
      </c>
      <c r="V697" t="s">
        <v>79</v>
      </c>
      <c r="W697">
        <v>4</v>
      </c>
      <c r="X697">
        <v>1</v>
      </c>
      <c r="Y697">
        <v>5</v>
      </c>
      <c r="Z697" s="1">
        <v>41535</v>
      </c>
      <c r="AA697">
        <v>38</v>
      </c>
      <c r="AB697">
        <v>383321309185</v>
      </c>
      <c r="AC697">
        <v>38</v>
      </c>
      <c r="AD697">
        <v>9497225</v>
      </c>
      <c r="AE697">
        <v>38332</v>
      </c>
      <c r="AF697" t="b">
        <v>0</v>
      </c>
    </row>
    <row r="698" spans="1:32" x14ac:dyDescent="0.2">
      <c r="A698">
        <v>1</v>
      </c>
      <c r="B698">
        <v>697</v>
      </c>
      <c r="C698">
        <v>2</v>
      </c>
      <c r="D698" t="s">
        <v>2129</v>
      </c>
      <c r="E698" t="s">
        <v>2130</v>
      </c>
      <c r="F698" t="s">
        <v>79</v>
      </c>
      <c r="G698" t="s">
        <v>79</v>
      </c>
      <c r="H698">
        <v>8</v>
      </c>
      <c r="I698">
        <v>0</v>
      </c>
      <c r="J698">
        <v>0</v>
      </c>
      <c r="K698" t="s">
        <v>494</v>
      </c>
      <c r="L698" t="s">
        <v>79</v>
      </c>
      <c r="M698" t="s">
        <v>79</v>
      </c>
      <c r="N698" t="s">
        <v>495</v>
      </c>
      <c r="O698" t="s">
        <v>79</v>
      </c>
      <c r="P698" t="s">
        <v>79</v>
      </c>
      <c r="Q698" t="s">
        <v>79</v>
      </c>
      <c r="R698" t="s">
        <v>79</v>
      </c>
      <c r="S698" t="s">
        <v>79</v>
      </c>
      <c r="T698" t="s">
        <v>79</v>
      </c>
      <c r="U698" t="s">
        <v>79</v>
      </c>
      <c r="V698" t="s">
        <v>79</v>
      </c>
      <c r="W698">
        <v>4</v>
      </c>
      <c r="X698">
        <v>1</v>
      </c>
      <c r="Y698">
        <v>4</v>
      </c>
      <c r="Z698" s="1">
        <v>42058</v>
      </c>
      <c r="AA698">
        <v>38</v>
      </c>
      <c r="AB698">
        <v>383321502235</v>
      </c>
      <c r="AC698">
        <v>38</v>
      </c>
      <c r="AD698">
        <v>9527841</v>
      </c>
      <c r="AE698">
        <v>38332</v>
      </c>
      <c r="AF698" t="b">
        <v>0</v>
      </c>
    </row>
    <row r="699" spans="1:32" x14ac:dyDescent="0.2">
      <c r="A699">
        <v>1</v>
      </c>
      <c r="B699">
        <v>698</v>
      </c>
      <c r="C699">
        <v>2</v>
      </c>
      <c r="D699" t="s">
        <v>2131</v>
      </c>
      <c r="E699" t="s">
        <v>2132</v>
      </c>
      <c r="F699" t="s">
        <v>79</v>
      </c>
      <c r="G699" t="s">
        <v>79</v>
      </c>
      <c r="H699">
        <v>8</v>
      </c>
      <c r="I699">
        <v>0</v>
      </c>
      <c r="J699">
        <v>0</v>
      </c>
      <c r="K699" t="s">
        <v>494</v>
      </c>
      <c r="L699" t="s">
        <v>79</v>
      </c>
      <c r="M699" t="s">
        <v>79</v>
      </c>
      <c r="N699" t="s">
        <v>495</v>
      </c>
      <c r="O699" t="s">
        <v>79</v>
      </c>
      <c r="P699" t="s">
        <v>79</v>
      </c>
      <c r="Q699" t="s">
        <v>79</v>
      </c>
      <c r="R699" t="s">
        <v>79</v>
      </c>
      <c r="S699" t="s">
        <v>79</v>
      </c>
      <c r="T699" t="s">
        <v>79</v>
      </c>
      <c r="U699" t="s">
        <v>79</v>
      </c>
      <c r="V699" t="s">
        <v>79</v>
      </c>
      <c r="W699">
        <v>4</v>
      </c>
      <c r="X699">
        <v>1</v>
      </c>
      <c r="Y699">
        <v>4</v>
      </c>
      <c r="Z699" s="1">
        <v>42086</v>
      </c>
      <c r="AA699">
        <v>38</v>
      </c>
      <c r="AB699">
        <v>383321503235</v>
      </c>
      <c r="AC699">
        <v>38</v>
      </c>
      <c r="AD699">
        <v>9530242</v>
      </c>
      <c r="AE699">
        <v>38332</v>
      </c>
      <c r="AF699" t="b">
        <v>0</v>
      </c>
    </row>
    <row r="700" spans="1:32" x14ac:dyDescent="0.2">
      <c r="A700">
        <v>1</v>
      </c>
      <c r="B700">
        <v>699</v>
      </c>
      <c r="C700">
        <v>2</v>
      </c>
      <c r="D700" t="s">
        <v>2133</v>
      </c>
      <c r="E700" t="s">
        <v>2134</v>
      </c>
      <c r="F700" t="s">
        <v>79</v>
      </c>
      <c r="G700" t="s">
        <v>79</v>
      </c>
      <c r="H700">
        <v>8</v>
      </c>
      <c r="I700">
        <v>0</v>
      </c>
      <c r="J700">
        <v>0</v>
      </c>
      <c r="K700" t="s">
        <v>494</v>
      </c>
      <c r="L700" t="s">
        <v>79</v>
      </c>
      <c r="M700" t="s">
        <v>79</v>
      </c>
      <c r="N700" t="s">
        <v>495</v>
      </c>
      <c r="O700" t="s">
        <v>79</v>
      </c>
      <c r="P700" t="s">
        <v>79</v>
      </c>
      <c r="Q700" t="s">
        <v>79</v>
      </c>
      <c r="R700" t="s">
        <v>79</v>
      </c>
      <c r="S700" t="s">
        <v>79</v>
      </c>
      <c r="T700" t="s">
        <v>79</v>
      </c>
      <c r="U700" t="s">
        <v>79</v>
      </c>
      <c r="V700" t="s">
        <v>79</v>
      </c>
      <c r="W700">
        <v>4</v>
      </c>
      <c r="X700">
        <v>1</v>
      </c>
      <c r="Y700">
        <v>3</v>
      </c>
      <c r="Z700" s="1">
        <v>42333</v>
      </c>
      <c r="AA700">
        <v>38</v>
      </c>
      <c r="AB700">
        <v>383321511255</v>
      </c>
      <c r="AC700">
        <v>38</v>
      </c>
      <c r="AD700">
        <v>9486792</v>
      </c>
      <c r="AE700">
        <v>38332</v>
      </c>
      <c r="AF700" t="b">
        <v>0</v>
      </c>
    </row>
    <row r="701" spans="1:32" x14ac:dyDescent="0.2">
      <c r="A701">
        <v>1</v>
      </c>
      <c r="B701">
        <v>700</v>
      </c>
      <c r="C701">
        <v>2</v>
      </c>
      <c r="D701" t="s">
        <v>2135</v>
      </c>
      <c r="E701" t="s">
        <v>2136</v>
      </c>
      <c r="F701" t="s">
        <v>79</v>
      </c>
      <c r="G701" t="s">
        <v>79</v>
      </c>
      <c r="H701">
        <v>8</v>
      </c>
      <c r="I701">
        <v>0</v>
      </c>
      <c r="J701">
        <v>0</v>
      </c>
      <c r="K701" t="s">
        <v>494</v>
      </c>
      <c r="L701" t="s">
        <v>79</v>
      </c>
      <c r="M701" t="s">
        <v>79</v>
      </c>
      <c r="N701" t="s">
        <v>495</v>
      </c>
      <c r="O701" t="s">
        <v>79</v>
      </c>
      <c r="P701" t="s">
        <v>79</v>
      </c>
      <c r="Q701" t="s">
        <v>79</v>
      </c>
      <c r="R701" t="s">
        <v>79</v>
      </c>
      <c r="S701" t="s">
        <v>79</v>
      </c>
      <c r="T701" t="s">
        <v>79</v>
      </c>
      <c r="U701" t="s">
        <v>79</v>
      </c>
      <c r="V701" t="s">
        <v>79</v>
      </c>
      <c r="W701">
        <v>4</v>
      </c>
      <c r="X701">
        <v>1</v>
      </c>
      <c r="Y701">
        <v>2</v>
      </c>
      <c r="Z701" s="1">
        <v>42542</v>
      </c>
      <c r="AA701">
        <v>38</v>
      </c>
      <c r="AB701">
        <v>383321606215</v>
      </c>
      <c r="AC701">
        <v>38</v>
      </c>
      <c r="AD701">
        <v>9512038</v>
      </c>
      <c r="AE701">
        <v>38332</v>
      </c>
      <c r="AF701" t="b">
        <v>0</v>
      </c>
    </row>
    <row r="702" spans="1:32" x14ac:dyDescent="0.2">
      <c r="A702">
        <v>1</v>
      </c>
      <c r="B702">
        <v>701</v>
      </c>
      <c r="C702">
        <v>2</v>
      </c>
      <c r="D702" t="s">
        <v>2137</v>
      </c>
      <c r="E702" t="s">
        <v>2138</v>
      </c>
      <c r="F702" t="s">
        <v>79</v>
      </c>
      <c r="G702" t="s">
        <v>79</v>
      </c>
      <c r="H702">
        <v>8</v>
      </c>
      <c r="I702">
        <v>0</v>
      </c>
      <c r="J702">
        <v>0</v>
      </c>
      <c r="K702" t="s">
        <v>494</v>
      </c>
      <c r="L702" t="s">
        <v>79</v>
      </c>
      <c r="M702" t="s">
        <v>79</v>
      </c>
      <c r="N702" t="s">
        <v>495</v>
      </c>
      <c r="O702" t="s">
        <v>79</v>
      </c>
      <c r="P702" t="s">
        <v>79</v>
      </c>
      <c r="Q702" t="s">
        <v>79</v>
      </c>
      <c r="R702" t="s">
        <v>79</v>
      </c>
      <c r="S702" t="s">
        <v>79</v>
      </c>
      <c r="T702" t="s">
        <v>79</v>
      </c>
      <c r="U702" t="s">
        <v>79</v>
      </c>
      <c r="V702" t="s">
        <v>79</v>
      </c>
      <c r="W702">
        <v>4</v>
      </c>
      <c r="X702">
        <v>0</v>
      </c>
      <c r="Y702">
        <v>0</v>
      </c>
      <c r="Z702" s="1">
        <v>43297</v>
      </c>
      <c r="AA702">
        <v>38</v>
      </c>
      <c r="AB702">
        <v>383321807165</v>
      </c>
      <c r="AC702">
        <v>38</v>
      </c>
      <c r="AD702">
        <v>9530239</v>
      </c>
      <c r="AE702">
        <v>38332</v>
      </c>
      <c r="AF702" t="b">
        <v>0</v>
      </c>
    </row>
    <row r="703" spans="1:32" x14ac:dyDescent="0.2">
      <c r="A703">
        <v>1</v>
      </c>
      <c r="B703">
        <v>702</v>
      </c>
      <c r="C703">
        <v>2</v>
      </c>
      <c r="D703" t="s">
        <v>2139</v>
      </c>
      <c r="E703" t="s">
        <v>2140</v>
      </c>
      <c r="F703" t="s">
        <v>79</v>
      </c>
      <c r="G703" t="s">
        <v>79</v>
      </c>
      <c r="H703">
        <v>8</v>
      </c>
      <c r="I703">
        <v>0</v>
      </c>
      <c r="J703">
        <v>0</v>
      </c>
      <c r="K703" t="s">
        <v>494</v>
      </c>
      <c r="L703" t="s">
        <v>79</v>
      </c>
      <c r="M703" t="s">
        <v>79</v>
      </c>
      <c r="N703" t="s">
        <v>495</v>
      </c>
      <c r="O703" t="s">
        <v>79</v>
      </c>
      <c r="P703" t="s">
        <v>79</v>
      </c>
      <c r="Q703" t="s">
        <v>79</v>
      </c>
      <c r="R703" t="s">
        <v>79</v>
      </c>
      <c r="S703" t="s">
        <v>79</v>
      </c>
      <c r="T703" t="s">
        <v>79</v>
      </c>
      <c r="U703" t="s">
        <v>79</v>
      </c>
      <c r="V703" t="s">
        <v>79</v>
      </c>
      <c r="W703">
        <v>4</v>
      </c>
      <c r="X703">
        <v>0</v>
      </c>
      <c r="Y703">
        <v>0</v>
      </c>
      <c r="Z703" s="1">
        <v>43376</v>
      </c>
      <c r="AA703">
        <v>38</v>
      </c>
      <c r="AB703">
        <v>383321810035</v>
      </c>
      <c r="AC703">
        <v>38</v>
      </c>
      <c r="AD703">
        <v>9530240</v>
      </c>
      <c r="AE703">
        <v>38332</v>
      </c>
      <c r="AF703" t="b">
        <v>0</v>
      </c>
    </row>
    <row r="704" spans="1:32" x14ac:dyDescent="0.2">
      <c r="A704">
        <v>1</v>
      </c>
      <c r="B704">
        <v>703</v>
      </c>
      <c r="C704">
        <v>2</v>
      </c>
      <c r="D704" t="s">
        <v>2141</v>
      </c>
      <c r="E704" t="s">
        <v>2142</v>
      </c>
      <c r="F704" t="s">
        <v>79</v>
      </c>
      <c r="G704" t="s">
        <v>79</v>
      </c>
      <c r="H704">
        <v>8</v>
      </c>
      <c r="I704">
        <v>0</v>
      </c>
      <c r="J704">
        <v>0</v>
      </c>
      <c r="K704" t="s">
        <v>494</v>
      </c>
      <c r="L704" t="s">
        <v>79</v>
      </c>
      <c r="M704" t="s">
        <v>79</v>
      </c>
      <c r="N704" t="s">
        <v>495</v>
      </c>
      <c r="O704" t="s">
        <v>79</v>
      </c>
      <c r="P704" t="s">
        <v>79</v>
      </c>
      <c r="Q704" t="s">
        <v>79</v>
      </c>
      <c r="R704" t="s">
        <v>79</v>
      </c>
      <c r="S704" t="s">
        <v>79</v>
      </c>
      <c r="T704" t="s">
        <v>79</v>
      </c>
      <c r="U704" t="s">
        <v>79</v>
      </c>
      <c r="V704" t="s">
        <v>79</v>
      </c>
      <c r="W704">
        <v>4</v>
      </c>
      <c r="X704">
        <v>0</v>
      </c>
      <c r="Y704">
        <v>0</v>
      </c>
      <c r="Z704" s="1">
        <v>43422</v>
      </c>
      <c r="AA704">
        <v>38</v>
      </c>
      <c r="AB704">
        <v>383321811185</v>
      </c>
      <c r="AC704">
        <v>38</v>
      </c>
      <c r="AD704">
        <v>9530244</v>
      </c>
      <c r="AE704">
        <v>38332</v>
      </c>
      <c r="AF704" t="b">
        <v>0</v>
      </c>
    </row>
    <row r="705" spans="1:32" x14ac:dyDescent="0.2">
      <c r="A705">
        <v>1</v>
      </c>
      <c r="B705">
        <v>704</v>
      </c>
      <c r="C705">
        <v>1</v>
      </c>
      <c r="D705" t="s">
        <v>593</v>
      </c>
      <c r="E705" t="s">
        <v>594</v>
      </c>
      <c r="F705" t="s">
        <v>79</v>
      </c>
      <c r="G705" t="s">
        <v>79</v>
      </c>
      <c r="H705">
        <v>7</v>
      </c>
      <c r="I705">
        <v>0</v>
      </c>
      <c r="J705">
        <v>0</v>
      </c>
      <c r="K705" t="s">
        <v>498</v>
      </c>
      <c r="L705" t="s">
        <v>79</v>
      </c>
      <c r="M705" t="s">
        <v>79</v>
      </c>
      <c r="N705" t="s">
        <v>499</v>
      </c>
      <c r="O705" t="s">
        <v>79</v>
      </c>
      <c r="P705" t="s">
        <v>79</v>
      </c>
      <c r="Q705" t="s">
        <v>79</v>
      </c>
      <c r="R705" t="s">
        <v>79</v>
      </c>
      <c r="S705" t="s">
        <v>79</v>
      </c>
      <c r="T705" t="s">
        <v>79</v>
      </c>
      <c r="U705" t="s">
        <v>79</v>
      </c>
      <c r="V705" t="s">
        <v>79</v>
      </c>
      <c r="W705">
        <v>4</v>
      </c>
      <c r="X705">
        <v>3</v>
      </c>
      <c r="Y705">
        <v>2</v>
      </c>
      <c r="Z705" s="1">
        <v>39480</v>
      </c>
      <c r="AA705">
        <v>38</v>
      </c>
      <c r="AB705">
        <v>383360802020</v>
      </c>
      <c r="AC705">
        <v>38</v>
      </c>
      <c r="AD705">
        <v>7352040</v>
      </c>
      <c r="AE705">
        <v>38336</v>
      </c>
      <c r="AF705" t="b">
        <v>0</v>
      </c>
    </row>
    <row r="706" spans="1:32" x14ac:dyDescent="0.2">
      <c r="A706">
        <v>1</v>
      </c>
      <c r="B706">
        <v>705</v>
      </c>
      <c r="C706">
        <v>1</v>
      </c>
      <c r="D706" t="s">
        <v>595</v>
      </c>
      <c r="E706" t="s">
        <v>596</v>
      </c>
      <c r="F706" t="s">
        <v>79</v>
      </c>
      <c r="G706" t="s">
        <v>79</v>
      </c>
      <c r="H706">
        <v>7</v>
      </c>
      <c r="I706">
        <v>0</v>
      </c>
      <c r="J706">
        <v>0</v>
      </c>
      <c r="K706" t="s">
        <v>498</v>
      </c>
      <c r="L706" t="s">
        <v>79</v>
      </c>
      <c r="M706" t="s">
        <v>79</v>
      </c>
      <c r="N706" t="s">
        <v>499</v>
      </c>
      <c r="O706" t="s">
        <v>79</v>
      </c>
      <c r="P706" t="s">
        <v>79</v>
      </c>
      <c r="Q706" t="s">
        <v>79</v>
      </c>
      <c r="R706" t="s">
        <v>79</v>
      </c>
      <c r="S706" t="s">
        <v>79</v>
      </c>
      <c r="T706" t="s">
        <v>79</v>
      </c>
      <c r="U706" t="s">
        <v>79</v>
      </c>
      <c r="V706" t="s">
        <v>79</v>
      </c>
      <c r="W706">
        <v>4</v>
      </c>
      <c r="X706">
        <v>2</v>
      </c>
      <c r="Y706">
        <v>2</v>
      </c>
      <c r="Z706" s="1">
        <v>40472</v>
      </c>
      <c r="AA706">
        <v>38</v>
      </c>
      <c r="AB706">
        <v>383361010210</v>
      </c>
      <c r="AC706">
        <v>38</v>
      </c>
      <c r="AD706">
        <v>8612056</v>
      </c>
      <c r="AE706">
        <v>38336</v>
      </c>
      <c r="AF706" t="b">
        <v>0</v>
      </c>
    </row>
    <row r="707" spans="1:32" x14ac:dyDescent="0.2">
      <c r="A707">
        <v>1</v>
      </c>
      <c r="B707">
        <v>706</v>
      </c>
      <c r="C707">
        <v>1</v>
      </c>
      <c r="D707" t="s">
        <v>2143</v>
      </c>
      <c r="E707" t="s">
        <v>2144</v>
      </c>
      <c r="F707" t="s">
        <v>79</v>
      </c>
      <c r="G707" t="s">
        <v>79</v>
      </c>
      <c r="H707">
        <v>7</v>
      </c>
      <c r="I707">
        <v>0</v>
      </c>
      <c r="J707">
        <v>0</v>
      </c>
      <c r="K707" t="s">
        <v>498</v>
      </c>
      <c r="L707" t="s">
        <v>79</v>
      </c>
      <c r="M707" t="s">
        <v>79</v>
      </c>
      <c r="N707" t="s">
        <v>499</v>
      </c>
      <c r="O707" t="s">
        <v>79</v>
      </c>
      <c r="P707" t="s">
        <v>79</v>
      </c>
      <c r="Q707" t="s">
        <v>79</v>
      </c>
      <c r="R707" t="s">
        <v>79</v>
      </c>
      <c r="S707" t="s">
        <v>79</v>
      </c>
      <c r="T707" t="s">
        <v>79</v>
      </c>
      <c r="U707" t="s">
        <v>79</v>
      </c>
      <c r="V707" t="s">
        <v>79</v>
      </c>
      <c r="W707">
        <v>4</v>
      </c>
      <c r="X707">
        <v>2</v>
      </c>
      <c r="Y707">
        <v>1</v>
      </c>
      <c r="Z707" s="1">
        <v>40637</v>
      </c>
      <c r="AA707">
        <v>38</v>
      </c>
      <c r="AB707">
        <v>383361104040</v>
      </c>
      <c r="AC707">
        <v>38</v>
      </c>
      <c r="AD707">
        <v>8300324</v>
      </c>
      <c r="AE707">
        <v>38336</v>
      </c>
      <c r="AF707" t="b">
        <v>0</v>
      </c>
    </row>
    <row r="708" spans="1:32" x14ac:dyDescent="0.2">
      <c r="A708">
        <v>1</v>
      </c>
      <c r="B708">
        <v>707</v>
      </c>
      <c r="C708">
        <v>1</v>
      </c>
      <c r="D708" t="s">
        <v>2145</v>
      </c>
      <c r="E708" t="s">
        <v>2146</v>
      </c>
      <c r="F708" t="s">
        <v>79</v>
      </c>
      <c r="G708" t="s">
        <v>79</v>
      </c>
      <c r="H708">
        <v>7</v>
      </c>
      <c r="I708">
        <v>0</v>
      </c>
      <c r="J708">
        <v>0</v>
      </c>
      <c r="K708" t="s">
        <v>498</v>
      </c>
      <c r="L708" t="s">
        <v>79</v>
      </c>
      <c r="M708" t="s">
        <v>79</v>
      </c>
      <c r="N708" t="s">
        <v>499</v>
      </c>
      <c r="O708" t="s">
        <v>79</v>
      </c>
      <c r="P708" t="s">
        <v>79</v>
      </c>
      <c r="Q708" t="s">
        <v>79</v>
      </c>
      <c r="R708" t="s">
        <v>79</v>
      </c>
      <c r="S708" t="s">
        <v>79</v>
      </c>
      <c r="T708" t="s">
        <v>79</v>
      </c>
      <c r="U708" t="s">
        <v>79</v>
      </c>
      <c r="V708" t="s">
        <v>79</v>
      </c>
      <c r="W708">
        <v>4</v>
      </c>
      <c r="X708">
        <v>1</v>
      </c>
      <c r="Y708">
        <v>5</v>
      </c>
      <c r="Z708" s="1">
        <v>41457</v>
      </c>
      <c r="AA708">
        <v>38</v>
      </c>
      <c r="AB708">
        <v>383361307020</v>
      </c>
      <c r="AC708">
        <v>38</v>
      </c>
      <c r="AD708">
        <v>9464898</v>
      </c>
      <c r="AE708">
        <v>38336</v>
      </c>
      <c r="AF708" t="b">
        <v>0</v>
      </c>
    </row>
    <row r="709" spans="1:32" x14ac:dyDescent="0.2">
      <c r="A709">
        <v>1</v>
      </c>
      <c r="B709">
        <v>708</v>
      </c>
      <c r="C709">
        <v>1</v>
      </c>
      <c r="D709" t="s">
        <v>2147</v>
      </c>
      <c r="E709" t="s">
        <v>2148</v>
      </c>
      <c r="F709" t="s">
        <v>79</v>
      </c>
      <c r="G709" t="s">
        <v>79</v>
      </c>
      <c r="H709">
        <v>7</v>
      </c>
      <c r="I709">
        <v>0</v>
      </c>
      <c r="J709">
        <v>0</v>
      </c>
      <c r="K709" t="s">
        <v>498</v>
      </c>
      <c r="L709" t="s">
        <v>79</v>
      </c>
      <c r="M709" t="s">
        <v>79</v>
      </c>
      <c r="N709" t="s">
        <v>499</v>
      </c>
      <c r="O709" t="s">
        <v>79</v>
      </c>
      <c r="P709" t="s">
        <v>79</v>
      </c>
      <c r="Q709" t="s">
        <v>79</v>
      </c>
      <c r="R709" t="s">
        <v>79</v>
      </c>
      <c r="S709" t="s">
        <v>79</v>
      </c>
      <c r="T709" t="s">
        <v>79</v>
      </c>
      <c r="U709" t="s">
        <v>79</v>
      </c>
      <c r="V709" t="s">
        <v>79</v>
      </c>
      <c r="W709">
        <v>4</v>
      </c>
      <c r="X709">
        <v>1</v>
      </c>
      <c r="Y709">
        <v>3</v>
      </c>
      <c r="Z709" s="1">
        <v>42424</v>
      </c>
      <c r="AA709">
        <v>38</v>
      </c>
      <c r="AB709">
        <v>383361602240</v>
      </c>
      <c r="AC709">
        <v>38</v>
      </c>
      <c r="AD709">
        <v>9480544</v>
      </c>
      <c r="AE709">
        <v>38336</v>
      </c>
      <c r="AF709" t="b">
        <v>0</v>
      </c>
    </row>
    <row r="710" spans="1:32" x14ac:dyDescent="0.2">
      <c r="A710">
        <v>1</v>
      </c>
      <c r="B710">
        <v>709</v>
      </c>
      <c r="C710">
        <v>2</v>
      </c>
      <c r="D710" t="s">
        <v>2149</v>
      </c>
      <c r="E710" t="s">
        <v>2150</v>
      </c>
      <c r="F710" t="s">
        <v>79</v>
      </c>
      <c r="G710" t="s">
        <v>79</v>
      </c>
      <c r="H710">
        <v>7</v>
      </c>
      <c r="I710">
        <v>0</v>
      </c>
      <c r="J710">
        <v>0</v>
      </c>
      <c r="K710" t="s">
        <v>498</v>
      </c>
      <c r="L710" t="s">
        <v>79</v>
      </c>
      <c r="M710" t="s">
        <v>79</v>
      </c>
      <c r="N710" t="s">
        <v>499</v>
      </c>
      <c r="O710" t="s">
        <v>79</v>
      </c>
      <c r="P710" t="s">
        <v>79</v>
      </c>
      <c r="Q710" t="s">
        <v>79</v>
      </c>
      <c r="R710" t="s">
        <v>79</v>
      </c>
      <c r="S710" t="s">
        <v>79</v>
      </c>
      <c r="T710" t="s">
        <v>79</v>
      </c>
      <c r="U710" t="s">
        <v>79</v>
      </c>
      <c r="V710" t="s">
        <v>79</v>
      </c>
      <c r="W710">
        <v>4</v>
      </c>
      <c r="X710">
        <v>3</v>
      </c>
      <c r="Y710">
        <v>1</v>
      </c>
      <c r="Z710" s="1">
        <v>39648</v>
      </c>
      <c r="AA710">
        <v>38</v>
      </c>
      <c r="AB710">
        <v>383360807195</v>
      </c>
      <c r="AC710">
        <v>38</v>
      </c>
      <c r="AD710">
        <v>9318450</v>
      </c>
      <c r="AE710">
        <v>38336</v>
      </c>
      <c r="AF710" t="b">
        <v>0</v>
      </c>
    </row>
    <row r="711" spans="1:32" x14ac:dyDescent="0.2">
      <c r="A711">
        <v>1</v>
      </c>
      <c r="B711">
        <v>710</v>
      </c>
      <c r="C711">
        <v>2</v>
      </c>
      <c r="D711" t="s">
        <v>496</v>
      </c>
      <c r="E711" t="s">
        <v>497</v>
      </c>
      <c r="F711" t="s">
        <v>79</v>
      </c>
      <c r="G711" t="s">
        <v>79</v>
      </c>
      <c r="H711">
        <v>7</v>
      </c>
      <c r="I711">
        <v>0</v>
      </c>
      <c r="J711">
        <v>0</v>
      </c>
      <c r="K711" t="s">
        <v>498</v>
      </c>
      <c r="L711" t="s">
        <v>79</v>
      </c>
      <c r="M711" t="s">
        <v>79</v>
      </c>
      <c r="N711" t="s">
        <v>499</v>
      </c>
      <c r="O711" t="s">
        <v>79</v>
      </c>
      <c r="P711" t="s">
        <v>79</v>
      </c>
      <c r="Q711" t="s">
        <v>79</v>
      </c>
      <c r="R711" t="s">
        <v>79</v>
      </c>
      <c r="S711" t="s">
        <v>79</v>
      </c>
      <c r="T711" t="s">
        <v>79</v>
      </c>
      <c r="U711" t="s">
        <v>79</v>
      </c>
      <c r="V711" t="s">
        <v>79</v>
      </c>
      <c r="W711">
        <v>4</v>
      </c>
      <c r="X711">
        <v>2</v>
      </c>
      <c r="Y711">
        <v>2</v>
      </c>
      <c r="Z711" s="1">
        <v>40394</v>
      </c>
      <c r="AA711">
        <v>38</v>
      </c>
      <c r="AB711">
        <v>383361008045</v>
      </c>
      <c r="AC711">
        <v>38</v>
      </c>
      <c r="AD711">
        <v>8363113</v>
      </c>
      <c r="AE711">
        <v>38336</v>
      </c>
      <c r="AF711" t="b">
        <v>0</v>
      </c>
    </row>
    <row r="712" spans="1:32" x14ac:dyDescent="0.2">
      <c r="A712">
        <v>1</v>
      </c>
      <c r="B712">
        <v>711</v>
      </c>
      <c r="C712">
        <v>2</v>
      </c>
      <c r="D712" t="s">
        <v>2151</v>
      </c>
      <c r="E712" t="s">
        <v>2152</v>
      </c>
      <c r="F712" t="s">
        <v>79</v>
      </c>
      <c r="G712" t="s">
        <v>79</v>
      </c>
      <c r="H712">
        <v>7</v>
      </c>
      <c r="I712">
        <v>0</v>
      </c>
      <c r="J712">
        <v>0</v>
      </c>
      <c r="K712" t="s">
        <v>498</v>
      </c>
      <c r="L712" t="s">
        <v>79</v>
      </c>
      <c r="M712" t="s">
        <v>79</v>
      </c>
      <c r="N712" t="s">
        <v>499</v>
      </c>
      <c r="O712" t="s">
        <v>79</v>
      </c>
      <c r="P712" t="s">
        <v>79</v>
      </c>
      <c r="Q712" t="s">
        <v>79</v>
      </c>
      <c r="R712" t="s">
        <v>79</v>
      </c>
      <c r="S712" t="s">
        <v>79</v>
      </c>
      <c r="T712" t="s">
        <v>79</v>
      </c>
      <c r="U712" t="s">
        <v>79</v>
      </c>
      <c r="V712" t="s">
        <v>79</v>
      </c>
      <c r="W712">
        <v>4</v>
      </c>
      <c r="X712">
        <v>2</v>
      </c>
      <c r="Y712">
        <v>2</v>
      </c>
      <c r="Z712" s="1">
        <v>40559</v>
      </c>
      <c r="AA712">
        <v>38</v>
      </c>
      <c r="AB712">
        <v>383361101165</v>
      </c>
      <c r="AC712">
        <v>38</v>
      </c>
      <c r="AD712">
        <v>8602367</v>
      </c>
      <c r="AE712">
        <v>38336</v>
      </c>
      <c r="AF712" t="b">
        <v>0</v>
      </c>
    </row>
    <row r="713" spans="1:32" x14ac:dyDescent="0.2">
      <c r="A713">
        <v>1</v>
      </c>
      <c r="B713">
        <v>712</v>
      </c>
      <c r="C713">
        <v>2</v>
      </c>
      <c r="D713" t="s">
        <v>597</v>
      </c>
      <c r="E713" t="s">
        <v>598</v>
      </c>
      <c r="F713" t="s">
        <v>79</v>
      </c>
      <c r="G713" t="s">
        <v>79</v>
      </c>
      <c r="H713">
        <v>7</v>
      </c>
      <c r="I713">
        <v>0</v>
      </c>
      <c r="J713">
        <v>0</v>
      </c>
      <c r="K713" t="s">
        <v>498</v>
      </c>
      <c r="L713" t="s">
        <v>79</v>
      </c>
      <c r="M713" t="s">
        <v>79</v>
      </c>
      <c r="N713" t="s">
        <v>499</v>
      </c>
      <c r="O713" t="s">
        <v>79</v>
      </c>
      <c r="P713" t="s">
        <v>79</v>
      </c>
      <c r="Q713" t="s">
        <v>79</v>
      </c>
      <c r="R713" t="s">
        <v>79</v>
      </c>
      <c r="S713" t="s">
        <v>79</v>
      </c>
      <c r="T713" t="s">
        <v>79</v>
      </c>
      <c r="U713" t="s">
        <v>79</v>
      </c>
      <c r="V713" t="s">
        <v>79</v>
      </c>
      <c r="W713">
        <v>4</v>
      </c>
      <c r="X713">
        <v>1</v>
      </c>
      <c r="Y713">
        <v>6</v>
      </c>
      <c r="Z713" s="1">
        <v>41318</v>
      </c>
      <c r="AA713">
        <v>38</v>
      </c>
      <c r="AB713">
        <v>383361302135</v>
      </c>
      <c r="AC713">
        <v>38</v>
      </c>
      <c r="AD713">
        <v>9115734</v>
      </c>
      <c r="AE713">
        <v>38336</v>
      </c>
      <c r="AF713" t="b">
        <v>0</v>
      </c>
    </row>
    <row r="714" spans="1:32" x14ac:dyDescent="0.2">
      <c r="A714">
        <v>1</v>
      </c>
      <c r="B714">
        <v>713</v>
      </c>
      <c r="C714">
        <v>2</v>
      </c>
      <c r="D714" t="s">
        <v>2153</v>
      </c>
      <c r="E714" t="s">
        <v>2154</v>
      </c>
      <c r="F714" t="s">
        <v>79</v>
      </c>
      <c r="G714" t="s">
        <v>79</v>
      </c>
      <c r="H714">
        <v>7</v>
      </c>
      <c r="I714">
        <v>0</v>
      </c>
      <c r="J714">
        <v>0</v>
      </c>
      <c r="K714" t="s">
        <v>498</v>
      </c>
      <c r="L714" t="s">
        <v>79</v>
      </c>
      <c r="M714" t="s">
        <v>79</v>
      </c>
      <c r="N714" t="s">
        <v>499</v>
      </c>
      <c r="O714" t="s">
        <v>79</v>
      </c>
      <c r="P714" t="s">
        <v>79</v>
      </c>
      <c r="Q714" t="s">
        <v>79</v>
      </c>
      <c r="R714" t="s">
        <v>79</v>
      </c>
      <c r="S714" t="s">
        <v>79</v>
      </c>
      <c r="T714" t="s">
        <v>79</v>
      </c>
      <c r="U714" t="s">
        <v>79</v>
      </c>
      <c r="V714" t="s">
        <v>79</v>
      </c>
      <c r="W714">
        <v>4</v>
      </c>
      <c r="X714">
        <v>1</v>
      </c>
      <c r="Y714">
        <v>5</v>
      </c>
      <c r="Z714" s="1">
        <v>41491</v>
      </c>
      <c r="AA714">
        <v>38</v>
      </c>
      <c r="AB714">
        <v>383361308055</v>
      </c>
      <c r="AC714">
        <v>38</v>
      </c>
      <c r="AD714">
        <v>9512209</v>
      </c>
      <c r="AE714">
        <v>38336</v>
      </c>
      <c r="AF714" t="b">
        <v>0</v>
      </c>
    </row>
    <row r="715" spans="1:32" x14ac:dyDescent="0.2">
      <c r="A715">
        <v>1</v>
      </c>
      <c r="B715">
        <v>714</v>
      </c>
      <c r="C715">
        <v>2</v>
      </c>
      <c r="D715" t="s">
        <v>2155</v>
      </c>
      <c r="E715" t="s">
        <v>2156</v>
      </c>
      <c r="F715" t="s">
        <v>79</v>
      </c>
      <c r="G715" t="s">
        <v>79</v>
      </c>
      <c r="H715">
        <v>7</v>
      </c>
      <c r="I715">
        <v>0</v>
      </c>
      <c r="J715">
        <v>0</v>
      </c>
      <c r="K715" t="s">
        <v>498</v>
      </c>
      <c r="L715" t="s">
        <v>79</v>
      </c>
      <c r="M715" t="s">
        <v>79</v>
      </c>
      <c r="N715" t="s">
        <v>499</v>
      </c>
      <c r="O715" t="s">
        <v>79</v>
      </c>
      <c r="P715" t="s">
        <v>79</v>
      </c>
      <c r="Q715" t="s">
        <v>79</v>
      </c>
      <c r="R715" t="s">
        <v>79</v>
      </c>
      <c r="S715" t="s">
        <v>79</v>
      </c>
      <c r="T715" t="s">
        <v>79</v>
      </c>
      <c r="U715" t="s">
        <v>79</v>
      </c>
      <c r="V715" t="s">
        <v>79</v>
      </c>
      <c r="W715">
        <v>4</v>
      </c>
      <c r="X715">
        <v>1</v>
      </c>
      <c r="Y715">
        <v>3</v>
      </c>
      <c r="Z715" s="1">
        <v>42418</v>
      </c>
      <c r="AA715">
        <v>38</v>
      </c>
      <c r="AB715">
        <v>383361602185</v>
      </c>
      <c r="AC715">
        <v>38</v>
      </c>
      <c r="AD715">
        <v>9435141</v>
      </c>
      <c r="AE715">
        <v>38336</v>
      </c>
      <c r="AF715" t="b">
        <v>0</v>
      </c>
    </row>
    <row r="716" spans="1:32" x14ac:dyDescent="0.2">
      <c r="A716">
        <v>1</v>
      </c>
      <c r="B716">
        <v>715</v>
      </c>
      <c r="C716">
        <v>1</v>
      </c>
      <c r="D716" t="s">
        <v>2157</v>
      </c>
      <c r="E716" t="s">
        <v>2158</v>
      </c>
      <c r="F716" t="s">
        <v>79</v>
      </c>
      <c r="G716" t="s">
        <v>79</v>
      </c>
      <c r="H716">
        <v>11</v>
      </c>
      <c r="I716">
        <v>0</v>
      </c>
      <c r="J716">
        <v>0</v>
      </c>
      <c r="K716" t="s">
        <v>2159</v>
      </c>
      <c r="L716" t="s">
        <v>79</v>
      </c>
      <c r="M716" t="s">
        <v>79</v>
      </c>
      <c r="N716" t="s">
        <v>2160</v>
      </c>
      <c r="O716" t="s">
        <v>79</v>
      </c>
      <c r="P716" t="s">
        <v>79</v>
      </c>
      <c r="Q716" t="s">
        <v>79</v>
      </c>
      <c r="R716" t="s">
        <v>79</v>
      </c>
      <c r="S716" t="s">
        <v>79</v>
      </c>
      <c r="T716" t="s">
        <v>79</v>
      </c>
      <c r="U716" t="s">
        <v>79</v>
      </c>
      <c r="V716" t="s">
        <v>79</v>
      </c>
      <c r="W716">
        <v>4</v>
      </c>
      <c r="X716">
        <v>1</v>
      </c>
      <c r="Y716">
        <v>5</v>
      </c>
      <c r="Z716" s="1">
        <v>41428</v>
      </c>
      <c r="AA716">
        <v>38</v>
      </c>
      <c r="AB716">
        <v>383381306030</v>
      </c>
      <c r="AC716">
        <v>38</v>
      </c>
      <c r="AD716">
        <v>9513035</v>
      </c>
      <c r="AE716">
        <v>38338</v>
      </c>
      <c r="AF716" t="b">
        <v>0</v>
      </c>
    </row>
    <row r="717" spans="1:32" x14ac:dyDescent="0.2">
      <c r="A717">
        <v>1</v>
      </c>
      <c r="B717">
        <v>716</v>
      </c>
      <c r="C717">
        <v>1</v>
      </c>
      <c r="D717" t="s">
        <v>2161</v>
      </c>
      <c r="E717" t="s">
        <v>2162</v>
      </c>
      <c r="F717" t="s">
        <v>79</v>
      </c>
      <c r="G717" t="s">
        <v>79</v>
      </c>
      <c r="H717">
        <v>11</v>
      </c>
      <c r="I717">
        <v>0</v>
      </c>
      <c r="J717">
        <v>0</v>
      </c>
      <c r="K717" t="s">
        <v>2159</v>
      </c>
      <c r="L717" t="s">
        <v>79</v>
      </c>
      <c r="M717" t="s">
        <v>79</v>
      </c>
      <c r="N717" t="s">
        <v>2160</v>
      </c>
      <c r="O717" t="s">
        <v>79</v>
      </c>
      <c r="P717" t="s">
        <v>79</v>
      </c>
      <c r="Q717" t="s">
        <v>79</v>
      </c>
      <c r="R717" t="s">
        <v>79</v>
      </c>
      <c r="S717" t="s">
        <v>79</v>
      </c>
      <c r="T717" t="s">
        <v>79</v>
      </c>
      <c r="U717" t="s">
        <v>79</v>
      </c>
      <c r="V717" t="s">
        <v>79</v>
      </c>
      <c r="W717">
        <v>4</v>
      </c>
      <c r="X717">
        <v>1</v>
      </c>
      <c r="Y717">
        <v>4</v>
      </c>
      <c r="Z717" s="1">
        <v>42025</v>
      </c>
      <c r="AA717">
        <v>38</v>
      </c>
      <c r="AB717">
        <v>383381501210</v>
      </c>
      <c r="AC717">
        <v>38</v>
      </c>
      <c r="AD717">
        <v>9288784</v>
      </c>
      <c r="AE717">
        <v>38338</v>
      </c>
      <c r="AF717" t="b">
        <v>0</v>
      </c>
    </row>
    <row r="718" spans="1:32" x14ac:dyDescent="0.2">
      <c r="A718">
        <v>1</v>
      </c>
      <c r="B718">
        <v>717</v>
      </c>
      <c r="C718">
        <v>1</v>
      </c>
      <c r="D718" t="s">
        <v>2163</v>
      </c>
      <c r="E718" t="s">
        <v>2164</v>
      </c>
      <c r="F718" t="s">
        <v>79</v>
      </c>
      <c r="G718" t="s">
        <v>79</v>
      </c>
      <c r="H718">
        <v>11</v>
      </c>
      <c r="I718">
        <v>0</v>
      </c>
      <c r="J718">
        <v>0</v>
      </c>
      <c r="K718" t="s">
        <v>2159</v>
      </c>
      <c r="L718" t="s">
        <v>79</v>
      </c>
      <c r="M718" t="s">
        <v>79</v>
      </c>
      <c r="N718" t="s">
        <v>2160</v>
      </c>
      <c r="O718" t="s">
        <v>79</v>
      </c>
      <c r="P718" t="s">
        <v>79</v>
      </c>
      <c r="Q718" t="s">
        <v>79</v>
      </c>
      <c r="R718" t="s">
        <v>79</v>
      </c>
      <c r="S718" t="s">
        <v>79</v>
      </c>
      <c r="T718" t="s">
        <v>79</v>
      </c>
      <c r="U718" t="s">
        <v>79</v>
      </c>
      <c r="V718" t="s">
        <v>79</v>
      </c>
      <c r="W718">
        <v>4</v>
      </c>
      <c r="X718">
        <v>1</v>
      </c>
      <c r="Y718">
        <v>3</v>
      </c>
      <c r="Z718" s="1">
        <v>42198</v>
      </c>
      <c r="AA718">
        <v>38</v>
      </c>
      <c r="AB718">
        <v>383381507130</v>
      </c>
      <c r="AC718">
        <v>38</v>
      </c>
      <c r="AD718">
        <v>9530258</v>
      </c>
      <c r="AE718">
        <v>38338</v>
      </c>
      <c r="AF718" t="b">
        <v>0</v>
      </c>
    </row>
    <row r="719" spans="1:32" x14ac:dyDescent="0.2">
      <c r="A719">
        <v>1</v>
      </c>
      <c r="B719">
        <v>718</v>
      </c>
      <c r="C719">
        <v>2</v>
      </c>
      <c r="D719" t="s">
        <v>557</v>
      </c>
      <c r="E719" t="s">
        <v>558</v>
      </c>
      <c r="F719" t="s">
        <v>79</v>
      </c>
      <c r="G719" t="s">
        <v>79</v>
      </c>
      <c r="H719">
        <v>11</v>
      </c>
      <c r="I719">
        <v>0</v>
      </c>
      <c r="J719">
        <v>0</v>
      </c>
      <c r="K719" t="s">
        <v>2159</v>
      </c>
      <c r="L719" t="s">
        <v>79</v>
      </c>
      <c r="M719" t="s">
        <v>79</v>
      </c>
      <c r="N719" t="s">
        <v>2160</v>
      </c>
      <c r="O719" t="s">
        <v>79</v>
      </c>
      <c r="P719" t="s">
        <v>79</v>
      </c>
      <c r="Q719" t="s">
        <v>79</v>
      </c>
      <c r="R719" t="s">
        <v>79</v>
      </c>
      <c r="S719" t="s">
        <v>79</v>
      </c>
      <c r="T719" t="s">
        <v>79</v>
      </c>
      <c r="U719" t="s">
        <v>79</v>
      </c>
      <c r="V719" t="s">
        <v>79</v>
      </c>
      <c r="W719">
        <v>4</v>
      </c>
      <c r="X719">
        <v>2</v>
      </c>
      <c r="Y719">
        <v>3</v>
      </c>
      <c r="Z719" s="1">
        <v>40033</v>
      </c>
      <c r="AA719">
        <v>38</v>
      </c>
      <c r="AB719">
        <v>383380908085</v>
      </c>
      <c r="AC719">
        <v>38</v>
      </c>
      <c r="AD719">
        <v>7378983</v>
      </c>
      <c r="AE719">
        <v>38338</v>
      </c>
      <c r="AF719" t="b">
        <v>0</v>
      </c>
    </row>
    <row r="720" spans="1:32" x14ac:dyDescent="0.2">
      <c r="A720">
        <v>1</v>
      </c>
      <c r="B720">
        <v>719</v>
      </c>
      <c r="C720">
        <v>2</v>
      </c>
      <c r="D720" t="s">
        <v>2165</v>
      </c>
      <c r="E720" t="s">
        <v>2166</v>
      </c>
      <c r="F720" t="s">
        <v>79</v>
      </c>
      <c r="G720" t="s">
        <v>79</v>
      </c>
      <c r="H720">
        <v>11</v>
      </c>
      <c r="I720">
        <v>0</v>
      </c>
      <c r="J720">
        <v>0</v>
      </c>
      <c r="K720" t="s">
        <v>2159</v>
      </c>
      <c r="L720" t="s">
        <v>79</v>
      </c>
      <c r="M720" t="s">
        <v>79</v>
      </c>
      <c r="N720" t="s">
        <v>2160</v>
      </c>
      <c r="O720" t="s">
        <v>79</v>
      </c>
      <c r="P720" t="s">
        <v>79</v>
      </c>
      <c r="Q720" t="s">
        <v>79</v>
      </c>
      <c r="R720" t="s">
        <v>79</v>
      </c>
      <c r="S720" t="s">
        <v>79</v>
      </c>
      <c r="T720" t="s">
        <v>79</v>
      </c>
      <c r="U720" t="s">
        <v>79</v>
      </c>
      <c r="V720" t="s">
        <v>79</v>
      </c>
      <c r="W720">
        <v>4</v>
      </c>
      <c r="X720">
        <v>1</v>
      </c>
      <c r="Y720">
        <v>6</v>
      </c>
      <c r="Z720" s="1">
        <v>41066</v>
      </c>
      <c r="AA720">
        <v>38</v>
      </c>
      <c r="AB720">
        <v>383381206065</v>
      </c>
      <c r="AC720">
        <v>38</v>
      </c>
      <c r="AD720">
        <v>9435086</v>
      </c>
      <c r="AE720">
        <v>38338</v>
      </c>
      <c r="AF720" t="b">
        <v>0</v>
      </c>
    </row>
    <row r="721" spans="1:32" x14ac:dyDescent="0.2">
      <c r="A721">
        <v>1</v>
      </c>
      <c r="B721">
        <v>720</v>
      </c>
      <c r="C721">
        <v>2</v>
      </c>
      <c r="D721" t="s">
        <v>2167</v>
      </c>
      <c r="E721" t="s">
        <v>2168</v>
      </c>
      <c r="F721" t="s">
        <v>79</v>
      </c>
      <c r="G721" t="s">
        <v>79</v>
      </c>
      <c r="H721">
        <v>11</v>
      </c>
      <c r="I721">
        <v>0</v>
      </c>
      <c r="J721">
        <v>0</v>
      </c>
      <c r="K721" t="s">
        <v>2159</v>
      </c>
      <c r="L721" t="s">
        <v>79</v>
      </c>
      <c r="M721" t="s">
        <v>79</v>
      </c>
      <c r="N721" t="s">
        <v>2160</v>
      </c>
      <c r="O721" t="s">
        <v>79</v>
      </c>
      <c r="P721" t="s">
        <v>79</v>
      </c>
      <c r="Q721" t="s">
        <v>79</v>
      </c>
      <c r="R721" t="s">
        <v>79</v>
      </c>
      <c r="S721" t="s">
        <v>79</v>
      </c>
      <c r="T721" t="s">
        <v>79</v>
      </c>
      <c r="U721" t="s">
        <v>79</v>
      </c>
      <c r="V721" t="s">
        <v>79</v>
      </c>
      <c r="W721">
        <v>4</v>
      </c>
      <c r="X721">
        <v>1</v>
      </c>
      <c r="Y721">
        <v>4</v>
      </c>
      <c r="Z721" s="1">
        <v>41741</v>
      </c>
      <c r="AA721">
        <v>38</v>
      </c>
      <c r="AB721">
        <v>383381404125</v>
      </c>
      <c r="AC721">
        <v>38</v>
      </c>
      <c r="AD721">
        <v>9451595</v>
      </c>
      <c r="AE721">
        <v>38338</v>
      </c>
      <c r="AF721" t="b">
        <v>0</v>
      </c>
    </row>
    <row r="722" spans="1:32" x14ac:dyDescent="0.2">
      <c r="A722">
        <v>1</v>
      </c>
      <c r="B722">
        <v>721</v>
      </c>
      <c r="C722">
        <v>2</v>
      </c>
      <c r="D722" t="s">
        <v>2169</v>
      </c>
      <c r="E722" t="s">
        <v>2170</v>
      </c>
      <c r="F722" t="s">
        <v>79</v>
      </c>
      <c r="G722" t="s">
        <v>79</v>
      </c>
      <c r="H722">
        <v>11</v>
      </c>
      <c r="I722">
        <v>0</v>
      </c>
      <c r="J722">
        <v>0</v>
      </c>
      <c r="K722" t="s">
        <v>2159</v>
      </c>
      <c r="L722" t="s">
        <v>79</v>
      </c>
      <c r="M722" t="s">
        <v>79</v>
      </c>
      <c r="N722" t="s">
        <v>2160</v>
      </c>
      <c r="O722" t="s">
        <v>79</v>
      </c>
      <c r="P722" t="s">
        <v>79</v>
      </c>
      <c r="Q722" t="s">
        <v>79</v>
      </c>
      <c r="R722" t="s">
        <v>79</v>
      </c>
      <c r="S722" t="s">
        <v>79</v>
      </c>
      <c r="T722" t="s">
        <v>79</v>
      </c>
      <c r="U722" t="s">
        <v>79</v>
      </c>
      <c r="V722" t="s">
        <v>79</v>
      </c>
      <c r="W722">
        <v>4</v>
      </c>
      <c r="X722">
        <v>1</v>
      </c>
      <c r="Y722">
        <v>4</v>
      </c>
      <c r="Z722" s="1">
        <v>41794</v>
      </c>
      <c r="AA722">
        <v>38</v>
      </c>
      <c r="AB722">
        <v>383381406045</v>
      </c>
      <c r="AC722">
        <v>38</v>
      </c>
      <c r="AD722">
        <v>9451596</v>
      </c>
      <c r="AE722">
        <v>38338</v>
      </c>
      <c r="AF722" t="b">
        <v>0</v>
      </c>
    </row>
    <row r="723" spans="1:32" x14ac:dyDescent="0.2">
      <c r="A723">
        <v>1</v>
      </c>
      <c r="B723">
        <v>722</v>
      </c>
      <c r="C723">
        <v>2</v>
      </c>
      <c r="D723" t="s">
        <v>2171</v>
      </c>
      <c r="E723" t="s">
        <v>2172</v>
      </c>
      <c r="F723" t="s">
        <v>79</v>
      </c>
      <c r="G723" t="s">
        <v>79</v>
      </c>
      <c r="H723">
        <v>11</v>
      </c>
      <c r="I723">
        <v>0</v>
      </c>
      <c r="J723">
        <v>0</v>
      </c>
      <c r="K723" t="s">
        <v>2159</v>
      </c>
      <c r="L723" t="s">
        <v>79</v>
      </c>
      <c r="M723" t="s">
        <v>79</v>
      </c>
      <c r="N723" t="s">
        <v>2160</v>
      </c>
      <c r="O723" t="s">
        <v>79</v>
      </c>
      <c r="P723" t="s">
        <v>79</v>
      </c>
      <c r="Q723" t="s">
        <v>79</v>
      </c>
      <c r="R723" t="s">
        <v>79</v>
      </c>
      <c r="S723" t="s">
        <v>79</v>
      </c>
      <c r="T723" t="s">
        <v>79</v>
      </c>
      <c r="U723" t="s">
        <v>79</v>
      </c>
      <c r="V723" t="s">
        <v>79</v>
      </c>
      <c r="W723">
        <v>4</v>
      </c>
      <c r="X723">
        <v>1</v>
      </c>
      <c r="Y723">
        <v>3</v>
      </c>
      <c r="Z723" s="1">
        <v>42176</v>
      </c>
      <c r="AA723">
        <v>38</v>
      </c>
      <c r="AB723">
        <v>383381506215</v>
      </c>
      <c r="AC723">
        <v>38</v>
      </c>
      <c r="AD723">
        <v>9450289</v>
      </c>
      <c r="AE723">
        <v>38338</v>
      </c>
      <c r="AF723" t="b">
        <v>0</v>
      </c>
    </row>
    <row r="724" spans="1:32" x14ac:dyDescent="0.2">
      <c r="A724">
        <v>1</v>
      </c>
      <c r="B724">
        <v>723</v>
      </c>
      <c r="C724">
        <v>2</v>
      </c>
      <c r="D724" t="s">
        <v>2173</v>
      </c>
      <c r="E724" t="s">
        <v>2174</v>
      </c>
      <c r="F724" t="s">
        <v>79</v>
      </c>
      <c r="G724" t="s">
        <v>79</v>
      </c>
      <c r="H724">
        <v>11</v>
      </c>
      <c r="I724">
        <v>0</v>
      </c>
      <c r="J724">
        <v>0</v>
      </c>
      <c r="K724" t="s">
        <v>2159</v>
      </c>
      <c r="L724" t="s">
        <v>79</v>
      </c>
      <c r="M724" t="s">
        <v>79</v>
      </c>
      <c r="N724" t="s">
        <v>2160</v>
      </c>
      <c r="O724" t="s">
        <v>79</v>
      </c>
      <c r="P724" t="s">
        <v>79</v>
      </c>
      <c r="Q724" t="s">
        <v>79</v>
      </c>
      <c r="R724" t="s">
        <v>79</v>
      </c>
      <c r="S724" t="s">
        <v>79</v>
      </c>
      <c r="T724" t="s">
        <v>79</v>
      </c>
      <c r="U724" t="s">
        <v>79</v>
      </c>
      <c r="V724" t="s">
        <v>79</v>
      </c>
      <c r="W724">
        <v>4</v>
      </c>
      <c r="X724">
        <v>1</v>
      </c>
      <c r="Y724">
        <v>3</v>
      </c>
      <c r="Z724" s="1">
        <v>42327</v>
      </c>
      <c r="AA724">
        <v>38</v>
      </c>
      <c r="AB724">
        <v>383381511195</v>
      </c>
      <c r="AC724">
        <v>38</v>
      </c>
      <c r="AD724">
        <v>9480424</v>
      </c>
      <c r="AE724">
        <v>38338</v>
      </c>
      <c r="AF724" t="b">
        <v>0</v>
      </c>
    </row>
    <row r="725" spans="1:32" x14ac:dyDescent="0.2">
      <c r="A725">
        <v>1</v>
      </c>
      <c r="B725">
        <v>724</v>
      </c>
      <c r="C725">
        <v>2</v>
      </c>
      <c r="D725" t="s">
        <v>2175</v>
      </c>
      <c r="E725" t="s">
        <v>2176</v>
      </c>
      <c r="F725" t="s">
        <v>79</v>
      </c>
      <c r="G725" t="s">
        <v>79</v>
      </c>
      <c r="H725">
        <v>11</v>
      </c>
      <c r="I725">
        <v>0</v>
      </c>
      <c r="J725">
        <v>0</v>
      </c>
      <c r="K725" t="s">
        <v>2159</v>
      </c>
      <c r="L725" t="s">
        <v>79</v>
      </c>
      <c r="M725" t="s">
        <v>79</v>
      </c>
      <c r="N725" t="s">
        <v>2160</v>
      </c>
      <c r="O725" t="s">
        <v>79</v>
      </c>
      <c r="P725" t="s">
        <v>79</v>
      </c>
      <c r="Q725" t="s">
        <v>79</v>
      </c>
      <c r="R725" t="s">
        <v>79</v>
      </c>
      <c r="S725" t="s">
        <v>79</v>
      </c>
      <c r="T725" t="s">
        <v>79</v>
      </c>
      <c r="U725" t="s">
        <v>79</v>
      </c>
      <c r="V725" t="s">
        <v>79</v>
      </c>
      <c r="W725">
        <v>4</v>
      </c>
      <c r="X725">
        <v>1</v>
      </c>
      <c r="Y725">
        <v>3</v>
      </c>
      <c r="Z725" s="1">
        <v>42389</v>
      </c>
      <c r="AA725">
        <v>38</v>
      </c>
      <c r="AB725">
        <v>383381601205</v>
      </c>
      <c r="AC725">
        <v>38</v>
      </c>
      <c r="AD725">
        <v>9519769</v>
      </c>
      <c r="AE725">
        <v>38338</v>
      </c>
      <c r="AF725" t="b">
        <v>0</v>
      </c>
    </row>
    <row r="726" spans="1:32" x14ac:dyDescent="0.2">
      <c r="A726">
        <v>1</v>
      </c>
      <c r="B726">
        <v>725</v>
      </c>
      <c r="C726">
        <v>2</v>
      </c>
      <c r="D726" t="s">
        <v>2177</v>
      </c>
      <c r="E726" t="s">
        <v>2178</v>
      </c>
      <c r="F726" t="s">
        <v>79</v>
      </c>
      <c r="G726" t="s">
        <v>79</v>
      </c>
      <c r="H726">
        <v>11</v>
      </c>
      <c r="I726">
        <v>0</v>
      </c>
      <c r="J726">
        <v>0</v>
      </c>
      <c r="K726" t="s">
        <v>2159</v>
      </c>
      <c r="L726" t="s">
        <v>79</v>
      </c>
      <c r="M726" t="s">
        <v>79</v>
      </c>
      <c r="N726" t="s">
        <v>2160</v>
      </c>
      <c r="O726" t="s">
        <v>79</v>
      </c>
      <c r="P726" t="s">
        <v>79</v>
      </c>
      <c r="Q726" t="s">
        <v>79</v>
      </c>
      <c r="R726" t="s">
        <v>79</v>
      </c>
      <c r="S726" t="s">
        <v>79</v>
      </c>
      <c r="T726" t="s">
        <v>79</v>
      </c>
      <c r="U726" t="s">
        <v>79</v>
      </c>
      <c r="V726" t="s">
        <v>79</v>
      </c>
      <c r="W726">
        <v>4</v>
      </c>
      <c r="X726">
        <v>1</v>
      </c>
      <c r="Y726">
        <v>1</v>
      </c>
      <c r="Z726" s="1">
        <v>43099</v>
      </c>
      <c r="AA726">
        <v>38</v>
      </c>
      <c r="AB726">
        <v>383381712305</v>
      </c>
      <c r="AC726">
        <v>38</v>
      </c>
      <c r="AD726">
        <v>9493359</v>
      </c>
      <c r="AE726">
        <v>38338</v>
      </c>
      <c r="AF726" t="b">
        <v>0</v>
      </c>
    </row>
    <row r="727" spans="1:32" x14ac:dyDescent="0.2">
      <c r="A727">
        <v>1</v>
      </c>
      <c r="B727">
        <v>726</v>
      </c>
      <c r="C727">
        <v>1</v>
      </c>
      <c r="D727" t="s">
        <v>2179</v>
      </c>
      <c r="E727" t="s">
        <v>2180</v>
      </c>
      <c r="F727" t="s">
        <v>79</v>
      </c>
      <c r="G727" t="s">
        <v>79</v>
      </c>
      <c r="H727">
        <v>19</v>
      </c>
      <c r="I727">
        <v>0</v>
      </c>
      <c r="J727">
        <v>0</v>
      </c>
      <c r="K727" t="s">
        <v>2181</v>
      </c>
      <c r="L727" t="s">
        <v>79</v>
      </c>
      <c r="M727" t="s">
        <v>79</v>
      </c>
      <c r="N727" t="s">
        <v>2182</v>
      </c>
      <c r="O727" t="s">
        <v>79</v>
      </c>
      <c r="P727" t="s">
        <v>79</v>
      </c>
      <c r="Q727" t="s">
        <v>79</v>
      </c>
      <c r="R727" t="s">
        <v>79</v>
      </c>
      <c r="S727" t="s">
        <v>79</v>
      </c>
      <c r="T727" t="s">
        <v>79</v>
      </c>
      <c r="U727" t="s">
        <v>79</v>
      </c>
      <c r="V727" t="s">
        <v>79</v>
      </c>
      <c r="W727">
        <v>4</v>
      </c>
      <c r="X727">
        <v>4</v>
      </c>
      <c r="Y727">
        <v>3</v>
      </c>
      <c r="Z727" s="1">
        <v>38057</v>
      </c>
      <c r="AA727">
        <v>51</v>
      </c>
      <c r="AB727">
        <v>510030403110</v>
      </c>
      <c r="AC727">
        <v>51</v>
      </c>
      <c r="AD727">
        <v>5053410</v>
      </c>
      <c r="AE727">
        <v>51003</v>
      </c>
      <c r="AF727" t="b">
        <v>0</v>
      </c>
    </row>
    <row r="728" spans="1:32" x14ac:dyDescent="0.2">
      <c r="A728">
        <v>1</v>
      </c>
      <c r="B728">
        <v>727</v>
      </c>
      <c r="C728">
        <v>2</v>
      </c>
      <c r="D728" t="s">
        <v>2183</v>
      </c>
      <c r="E728" t="s">
        <v>2184</v>
      </c>
      <c r="F728" t="s">
        <v>79</v>
      </c>
      <c r="G728" t="s">
        <v>79</v>
      </c>
      <c r="H728">
        <v>19</v>
      </c>
      <c r="I728">
        <v>0</v>
      </c>
      <c r="J728">
        <v>0</v>
      </c>
      <c r="K728" t="s">
        <v>2181</v>
      </c>
      <c r="L728" t="s">
        <v>79</v>
      </c>
      <c r="M728" t="s">
        <v>79</v>
      </c>
      <c r="N728" t="s">
        <v>2182</v>
      </c>
      <c r="O728" t="s">
        <v>79</v>
      </c>
      <c r="P728" t="s">
        <v>79</v>
      </c>
      <c r="Q728" t="s">
        <v>79</v>
      </c>
      <c r="R728" t="s">
        <v>79</v>
      </c>
      <c r="S728" t="s">
        <v>79</v>
      </c>
      <c r="T728" t="s">
        <v>79</v>
      </c>
      <c r="U728" t="s">
        <v>79</v>
      </c>
      <c r="V728" t="s">
        <v>79</v>
      </c>
      <c r="W728">
        <v>4</v>
      </c>
      <c r="X728">
        <v>4</v>
      </c>
      <c r="Y728">
        <v>2</v>
      </c>
      <c r="Z728" s="1">
        <v>38432</v>
      </c>
      <c r="AA728">
        <v>51</v>
      </c>
      <c r="AB728">
        <v>510030503215</v>
      </c>
      <c r="AC728">
        <v>51</v>
      </c>
      <c r="AD728">
        <v>9479597</v>
      </c>
      <c r="AE728">
        <v>51003</v>
      </c>
      <c r="AF728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889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119</v>
      </c>
      <c r="C1" t="s">
        <v>134</v>
      </c>
      <c r="D1" t="s">
        <v>235</v>
      </c>
      <c r="E1" t="s">
        <v>236</v>
      </c>
      <c r="F1" t="s">
        <v>237</v>
      </c>
      <c r="G1" t="s">
        <v>238</v>
      </c>
      <c r="H1" t="s">
        <v>80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228</v>
      </c>
      <c r="S1" t="s">
        <v>248</v>
      </c>
      <c r="T1" t="s">
        <v>249</v>
      </c>
      <c r="U1" t="s">
        <v>250</v>
      </c>
      <c r="V1" t="s">
        <v>251</v>
      </c>
      <c r="W1" t="s">
        <v>252</v>
      </c>
      <c r="X1" t="s">
        <v>226</v>
      </c>
      <c r="Y1" t="s">
        <v>227</v>
      </c>
      <c r="Z1" t="s">
        <v>253</v>
      </c>
      <c r="AA1" t="s">
        <v>254</v>
      </c>
      <c r="AB1" t="s">
        <v>255</v>
      </c>
      <c r="AC1" t="s">
        <v>256</v>
      </c>
      <c r="AD1" t="s">
        <v>257</v>
      </c>
      <c r="AE1" t="s">
        <v>258</v>
      </c>
      <c r="AF1" t="s">
        <v>259</v>
      </c>
      <c r="AG1" t="s">
        <v>260</v>
      </c>
      <c r="AH1" t="s">
        <v>261</v>
      </c>
      <c r="AI1" t="s">
        <v>262</v>
      </c>
      <c r="AJ1" t="s">
        <v>263</v>
      </c>
      <c r="AK1" t="s">
        <v>264</v>
      </c>
      <c r="AL1" t="s">
        <v>265</v>
      </c>
      <c r="AM1" t="s">
        <v>266</v>
      </c>
      <c r="AN1" t="s">
        <v>267</v>
      </c>
      <c r="AO1" t="s">
        <v>268</v>
      </c>
      <c r="AP1" t="s">
        <v>269</v>
      </c>
      <c r="AQ1" t="s">
        <v>270</v>
      </c>
      <c r="AR1" t="s">
        <v>271</v>
      </c>
      <c r="AS1" t="s">
        <v>230</v>
      </c>
      <c r="AT1" t="s">
        <v>272</v>
      </c>
      <c r="AU1" t="s">
        <v>273</v>
      </c>
      <c r="AV1" t="s">
        <v>274</v>
      </c>
      <c r="AW1" t="s">
        <v>275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0</v>
      </c>
      <c r="Y3">
        <v>0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570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2185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0</v>
      </c>
      <c r="Y4">
        <v>0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79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2186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632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2187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661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2188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1</v>
      </c>
      <c r="C9">
        <v>1</v>
      </c>
      <c r="D9">
        <v>8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1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2</v>
      </c>
      <c r="E11">
        <v>0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3</v>
      </c>
      <c r="E12">
        <v>0</v>
      </c>
      <c r="F12" t="s">
        <v>79</v>
      </c>
      <c r="G12" t="s">
        <v>79</v>
      </c>
      <c r="H12">
        <v>506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2189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0</v>
      </c>
      <c r="Y12">
        <v>0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4</v>
      </c>
      <c r="E13">
        <v>0</v>
      </c>
      <c r="F13" t="s">
        <v>79</v>
      </c>
      <c r="G13" t="s">
        <v>79</v>
      </c>
      <c r="H13">
        <v>363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2190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0</v>
      </c>
      <c r="Y13">
        <v>0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5</v>
      </c>
      <c r="E14">
        <v>0</v>
      </c>
      <c r="F14" t="s">
        <v>79</v>
      </c>
      <c r="G14" t="s">
        <v>79</v>
      </c>
      <c r="H14">
        <v>400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2191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0</v>
      </c>
      <c r="Y14">
        <v>0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 x14ac:dyDescent="0.2">
      <c r="A15">
        <v>1</v>
      </c>
      <c r="B15">
        <v>2</v>
      </c>
      <c r="C15">
        <v>1</v>
      </c>
      <c r="D15">
        <v>6</v>
      </c>
      <c r="E15">
        <v>0</v>
      </c>
      <c r="F15" t="s">
        <v>79</v>
      </c>
      <c r="G15" t="s">
        <v>79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0</v>
      </c>
      <c r="Y15">
        <v>0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7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2</v>
      </c>
      <c r="C17">
        <v>1</v>
      </c>
      <c r="D17">
        <v>8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2</v>
      </c>
      <c r="C18">
        <v>2</v>
      </c>
      <c r="D18">
        <v>1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2</v>
      </c>
      <c r="C19">
        <v>2</v>
      </c>
      <c r="D19">
        <v>2</v>
      </c>
      <c r="E19">
        <v>0</v>
      </c>
      <c r="F19" t="s">
        <v>79</v>
      </c>
      <c r="G19" t="s">
        <v>79</v>
      </c>
      <c r="H19">
        <v>254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2192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0</v>
      </c>
      <c r="Y19">
        <v>0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2</v>
      </c>
      <c r="C20">
        <v>2</v>
      </c>
      <c r="D20">
        <v>3</v>
      </c>
      <c r="E20">
        <v>0</v>
      </c>
      <c r="F20" t="s">
        <v>79</v>
      </c>
      <c r="G20" t="s">
        <v>79</v>
      </c>
      <c r="H20">
        <v>394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696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0</v>
      </c>
      <c r="Y20">
        <v>0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2</v>
      </c>
      <c r="C21">
        <v>2</v>
      </c>
      <c r="D21">
        <v>4</v>
      </c>
      <c r="E21">
        <v>0</v>
      </c>
      <c r="F21" t="s">
        <v>79</v>
      </c>
      <c r="G21" t="s">
        <v>79</v>
      </c>
      <c r="H21">
        <v>39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605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0</v>
      </c>
      <c r="Y21">
        <v>0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2</v>
      </c>
      <c r="C22">
        <v>2</v>
      </c>
      <c r="D22">
        <v>5</v>
      </c>
      <c r="E22">
        <v>0</v>
      </c>
      <c r="F22" t="s">
        <v>79</v>
      </c>
      <c r="G22" t="s">
        <v>79</v>
      </c>
      <c r="H22">
        <v>170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599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2</v>
      </c>
      <c r="C23">
        <v>2</v>
      </c>
      <c r="D23">
        <v>6</v>
      </c>
      <c r="E23">
        <v>0</v>
      </c>
      <c r="F23" t="s">
        <v>79</v>
      </c>
      <c r="G23" t="s">
        <v>79</v>
      </c>
      <c r="H23">
        <v>551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2193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2</v>
      </c>
      <c r="C24">
        <v>2</v>
      </c>
      <c r="D24">
        <v>7</v>
      </c>
      <c r="E24">
        <v>0</v>
      </c>
      <c r="F24" t="s">
        <v>79</v>
      </c>
      <c r="G24" t="s">
        <v>79</v>
      </c>
      <c r="H24">
        <v>525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2194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2</v>
      </c>
      <c r="C25">
        <v>2</v>
      </c>
      <c r="D25">
        <v>8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3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0</v>
      </c>
      <c r="Y26">
        <v>0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3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0</v>
      </c>
      <c r="Y27">
        <v>0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3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670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2195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0</v>
      </c>
      <c r="Y28">
        <v>0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3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163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2196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0</v>
      </c>
      <c r="Y29">
        <v>0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3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472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2197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0</v>
      </c>
      <c r="Y30">
        <v>0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3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0</v>
      </c>
      <c r="Y31">
        <v>0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3</v>
      </c>
      <c r="C32">
        <v>1</v>
      </c>
      <c r="D32">
        <v>7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3</v>
      </c>
      <c r="C33">
        <v>1</v>
      </c>
      <c r="D33">
        <v>8</v>
      </c>
      <c r="E33">
        <v>0</v>
      </c>
      <c r="F33" t="s">
        <v>79</v>
      </c>
      <c r="G33" t="s">
        <v>79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0</v>
      </c>
      <c r="Y33">
        <v>0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3</v>
      </c>
      <c r="C34">
        <v>2</v>
      </c>
      <c r="D34">
        <v>1</v>
      </c>
      <c r="E34">
        <v>0</v>
      </c>
      <c r="F34" t="s">
        <v>79</v>
      </c>
      <c r="G34" t="s">
        <v>79</v>
      </c>
      <c r="H34">
        <v>475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2198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0</v>
      </c>
      <c r="Y34">
        <v>0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3</v>
      </c>
      <c r="C35">
        <v>2</v>
      </c>
      <c r="D35">
        <v>2</v>
      </c>
      <c r="E35">
        <v>0</v>
      </c>
      <c r="F35" t="s">
        <v>79</v>
      </c>
      <c r="G35" t="s">
        <v>79</v>
      </c>
      <c r="H35">
        <v>589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2199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0</v>
      </c>
      <c r="Y35">
        <v>0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3</v>
      </c>
      <c r="C36">
        <v>2</v>
      </c>
      <c r="D36">
        <v>3</v>
      </c>
      <c r="E36">
        <v>0</v>
      </c>
      <c r="F36" t="s">
        <v>79</v>
      </c>
      <c r="G36" t="s">
        <v>79</v>
      </c>
      <c r="H36">
        <v>361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2200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0</v>
      </c>
      <c r="Y36">
        <v>0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3</v>
      </c>
      <c r="C37">
        <v>2</v>
      </c>
      <c r="D37">
        <v>4</v>
      </c>
      <c r="E37">
        <v>0</v>
      </c>
      <c r="F37" t="s">
        <v>79</v>
      </c>
      <c r="G37" t="s">
        <v>79</v>
      </c>
      <c r="H37">
        <v>393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2201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0</v>
      </c>
      <c r="Y37">
        <v>0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3</v>
      </c>
      <c r="C38">
        <v>2</v>
      </c>
      <c r="D38">
        <v>5</v>
      </c>
      <c r="E38">
        <v>0</v>
      </c>
      <c r="F38" t="s">
        <v>79</v>
      </c>
      <c r="G38" t="s">
        <v>79</v>
      </c>
      <c r="H38">
        <v>182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2202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0</v>
      </c>
      <c r="Y38">
        <v>0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3</v>
      </c>
      <c r="C39">
        <v>2</v>
      </c>
      <c r="D39">
        <v>6</v>
      </c>
      <c r="E39">
        <v>0</v>
      </c>
      <c r="F39" t="s">
        <v>79</v>
      </c>
      <c r="G39" t="s">
        <v>79</v>
      </c>
      <c r="H39">
        <v>158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2203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0</v>
      </c>
      <c r="Y39">
        <v>0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3</v>
      </c>
      <c r="C40">
        <v>2</v>
      </c>
      <c r="D40">
        <v>7</v>
      </c>
      <c r="E40">
        <v>0</v>
      </c>
      <c r="F40" t="s">
        <v>79</v>
      </c>
      <c r="G40" t="s">
        <v>79</v>
      </c>
      <c r="H40">
        <v>471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2204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0</v>
      </c>
      <c r="Y40">
        <v>0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3</v>
      </c>
      <c r="C41">
        <v>2</v>
      </c>
      <c r="D41">
        <v>8</v>
      </c>
      <c r="E41">
        <v>0</v>
      </c>
      <c r="F41" t="s">
        <v>79</v>
      </c>
      <c r="G41" t="s">
        <v>79</v>
      </c>
      <c r="H41">
        <v>436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2205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0</v>
      </c>
      <c r="Y41">
        <v>0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3</v>
      </c>
      <c r="C42">
        <v>3</v>
      </c>
      <c r="D42">
        <v>1</v>
      </c>
      <c r="E42">
        <v>0</v>
      </c>
      <c r="F42" t="s">
        <v>79</v>
      </c>
      <c r="G42" t="s">
        <v>79</v>
      </c>
      <c r="H42">
        <v>587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2206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0</v>
      </c>
      <c r="Y42">
        <v>0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3</v>
      </c>
      <c r="C43">
        <v>3</v>
      </c>
      <c r="D43">
        <v>2</v>
      </c>
      <c r="E43">
        <v>0</v>
      </c>
      <c r="F43" t="s">
        <v>79</v>
      </c>
      <c r="G43" t="s">
        <v>79</v>
      </c>
      <c r="H43">
        <v>196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2207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0</v>
      </c>
      <c r="Y43">
        <v>0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3</v>
      </c>
      <c r="C44">
        <v>3</v>
      </c>
      <c r="D44">
        <v>3</v>
      </c>
      <c r="E44">
        <v>0</v>
      </c>
      <c r="F44" t="s">
        <v>79</v>
      </c>
      <c r="G44" t="s">
        <v>79</v>
      </c>
      <c r="H44">
        <v>487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2208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0</v>
      </c>
      <c r="Y44">
        <v>0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3</v>
      </c>
      <c r="C45">
        <v>3</v>
      </c>
      <c r="D45">
        <v>4</v>
      </c>
      <c r="E45">
        <v>0</v>
      </c>
      <c r="F45" t="s">
        <v>79</v>
      </c>
      <c r="G45" t="s">
        <v>79</v>
      </c>
      <c r="H45">
        <v>549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2209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0</v>
      </c>
      <c r="Y45">
        <v>0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3</v>
      </c>
      <c r="C46">
        <v>3</v>
      </c>
      <c r="D46">
        <v>5</v>
      </c>
      <c r="E46">
        <v>0</v>
      </c>
      <c r="F46" t="s">
        <v>79</v>
      </c>
      <c r="G46" t="s">
        <v>79</v>
      </c>
      <c r="H46">
        <v>153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2210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0</v>
      </c>
      <c r="Y46">
        <v>0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3</v>
      </c>
      <c r="C47">
        <v>3</v>
      </c>
      <c r="D47">
        <v>6</v>
      </c>
      <c r="E47">
        <v>0</v>
      </c>
      <c r="F47" t="s">
        <v>79</v>
      </c>
      <c r="G47" t="s">
        <v>79</v>
      </c>
      <c r="H47">
        <v>357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2211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0</v>
      </c>
      <c r="Y47">
        <v>0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3</v>
      </c>
      <c r="C48">
        <v>3</v>
      </c>
      <c r="D48">
        <v>7</v>
      </c>
      <c r="E48">
        <v>0</v>
      </c>
      <c r="F48" t="s">
        <v>79</v>
      </c>
      <c r="G48" t="s">
        <v>79</v>
      </c>
      <c r="H48">
        <v>695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2212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0</v>
      </c>
      <c r="Y48">
        <v>0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3</v>
      </c>
      <c r="C49">
        <v>3</v>
      </c>
      <c r="D49">
        <v>8</v>
      </c>
      <c r="E49">
        <v>0</v>
      </c>
      <c r="F49" t="s">
        <v>79</v>
      </c>
      <c r="G49" t="s">
        <v>79</v>
      </c>
      <c r="H49">
        <v>102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2213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0</v>
      </c>
      <c r="Y49">
        <v>0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3</v>
      </c>
      <c r="C50">
        <v>4</v>
      </c>
      <c r="D50">
        <v>1</v>
      </c>
      <c r="E50">
        <v>0</v>
      </c>
      <c r="F50" t="s">
        <v>79</v>
      </c>
      <c r="G50" t="s">
        <v>79</v>
      </c>
      <c r="H50">
        <v>291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2214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0</v>
      </c>
      <c r="Y50">
        <v>0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3</v>
      </c>
      <c r="C51">
        <v>4</v>
      </c>
      <c r="D51">
        <v>2</v>
      </c>
      <c r="E51">
        <v>0</v>
      </c>
      <c r="F51" t="s">
        <v>79</v>
      </c>
      <c r="G51" t="s">
        <v>79</v>
      </c>
      <c r="H51">
        <v>157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2215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0</v>
      </c>
      <c r="Y51">
        <v>0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3</v>
      </c>
      <c r="C52">
        <v>4</v>
      </c>
      <c r="D52">
        <v>3</v>
      </c>
      <c r="E52">
        <v>0</v>
      </c>
      <c r="F52" t="s">
        <v>79</v>
      </c>
      <c r="G52" t="s">
        <v>79</v>
      </c>
      <c r="H52">
        <v>610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2216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0</v>
      </c>
      <c r="Y52">
        <v>0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3</v>
      </c>
      <c r="C53">
        <v>4</v>
      </c>
      <c r="D53">
        <v>4</v>
      </c>
      <c r="E53">
        <v>0</v>
      </c>
      <c r="F53" t="s">
        <v>79</v>
      </c>
      <c r="G53" t="s">
        <v>79</v>
      </c>
      <c r="H53">
        <v>381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2217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0</v>
      </c>
      <c r="Y53">
        <v>0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3</v>
      </c>
      <c r="C54">
        <v>4</v>
      </c>
      <c r="D54">
        <v>5</v>
      </c>
      <c r="E54">
        <v>0</v>
      </c>
      <c r="F54" t="s">
        <v>79</v>
      </c>
      <c r="G54" t="s">
        <v>79</v>
      </c>
      <c r="H54">
        <v>604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2217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0</v>
      </c>
      <c r="Y54">
        <v>0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3</v>
      </c>
      <c r="C55">
        <v>4</v>
      </c>
      <c r="D55">
        <v>6</v>
      </c>
      <c r="E55">
        <v>0</v>
      </c>
      <c r="F55" t="s">
        <v>79</v>
      </c>
      <c r="G55" t="s">
        <v>79</v>
      </c>
      <c r="H55">
        <v>387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2218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0</v>
      </c>
      <c r="Y55">
        <v>0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3</v>
      </c>
      <c r="C56">
        <v>4</v>
      </c>
      <c r="D56">
        <v>7</v>
      </c>
      <c r="E56">
        <v>0</v>
      </c>
      <c r="F56" t="s">
        <v>79</v>
      </c>
      <c r="G56" t="s">
        <v>79</v>
      </c>
      <c r="H56">
        <v>611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2219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0</v>
      </c>
      <c r="Y56">
        <v>0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3</v>
      </c>
      <c r="C57">
        <v>4</v>
      </c>
      <c r="D57">
        <v>8</v>
      </c>
      <c r="E57">
        <v>0</v>
      </c>
      <c r="F57" t="s">
        <v>79</v>
      </c>
      <c r="G57" t="s">
        <v>79</v>
      </c>
      <c r="H57">
        <v>285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2220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0</v>
      </c>
      <c r="Y57">
        <v>0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3</v>
      </c>
      <c r="C58">
        <v>5</v>
      </c>
      <c r="D58">
        <v>1</v>
      </c>
      <c r="E58">
        <v>0</v>
      </c>
      <c r="F58" t="s">
        <v>79</v>
      </c>
      <c r="G58" t="s">
        <v>79</v>
      </c>
      <c r="H58">
        <v>231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2217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0</v>
      </c>
      <c r="Y58">
        <v>0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3</v>
      </c>
      <c r="C59">
        <v>5</v>
      </c>
      <c r="D59">
        <v>2</v>
      </c>
      <c r="E59">
        <v>0</v>
      </c>
      <c r="F59" t="s">
        <v>79</v>
      </c>
      <c r="G59" t="s">
        <v>79</v>
      </c>
      <c r="H59">
        <v>141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2221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0</v>
      </c>
      <c r="Y59">
        <v>0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3</v>
      </c>
      <c r="C60">
        <v>5</v>
      </c>
      <c r="D60">
        <v>3</v>
      </c>
      <c r="E60">
        <v>0</v>
      </c>
      <c r="F60" t="s">
        <v>79</v>
      </c>
      <c r="G60" t="s">
        <v>79</v>
      </c>
      <c r="H60">
        <v>79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2222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0</v>
      </c>
      <c r="Y60">
        <v>0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3</v>
      </c>
      <c r="C61">
        <v>5</v>
      </c>
      <c r="D61">
        <v>4</v>
      </c>
      <c r="E61">
        <v>0</v>
      </c>
      <c r="F61" t="s">
        <v>79</v>
      </c>
      <c r="G61" t="s">
        <v>79</v>
      </c>
      <c r="H61">
        <v>75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507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0</v>
      </c>
      <c r="Y61">
        <v>0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3</v>
      </c>
      <c r="C62">
        <v>5</v>
      </c>
      <c r="D62">
        <v>5</v>
      </c>
      <c r="E62">
        <v>0</v>
      </c>
      <c r="F62" t="s">
        <v>79</v>
      </c>
      <c r="G62" t="s">
        <v>79</v>
      </c>
      <c r="H62">
        <v>76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2223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0</v>
      </c>
      <c r="Y62">
        <v>0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3</v>
      </c>
      <c r="C63">
        <v>5</v>
      </c>
      <c r="D63">
        <v>6</v>
      </c>
      <c r="E63">
        <v>0</v>
      </c>
      <c r="F63" t="s">
        <v>79</v>
      </c>
      <c r="G63" t="s">
        <v>79</v>
      </c>
      <c r="H63">
        <v>77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2224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0</v>
      </c>
      <c r="Y63">
        <v>0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3</v>
      </c>
      <c r="C64">
        <v>5</v>
      </c>
      <c r="D64">
        <v>7</v>
      </c>
      <c r="E64">
        <v>0</v>
      </c>
      <c r="F64" t="s">
        <v>79</v>
      </c>
      <c r="G64" t="s">
        <v>79</v>
      </c>
      <c r="H64">
        <v>138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2225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0</v>
      </c>
      <c r="Y64">
        <v>0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3</v>
      </c>
      <c r="C65">
        <v>5</v>
      </c>
      <c r="D65">
        <v>8</v>
      </c>
      <c r="E65">
        <v>0</v>
      </c>
      <c r="F65" t="s">
        <v>79</v>
      </c>
      <c r="G65" t="s">
        <v>79</v>
      </c>
      <c r="H65">
        <v>233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2217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0</v>
      </c>
      <c r="Y65">
        <v>0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4</v>
      </c>
      <c r="C66">
        <v>1</v>
      </c>
      <c r="D66">
        <v>1</v>
      </c>
      <c r="E66">
        <v>0</v>
      </c>
      <c r="F66" t="s">
        <v>79</v>
      </c>
      <c r="G66" t="s">
        <v>79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0</v>
      </c>
      <c r="Y66">
        <v>0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4</v>
      </c>
      <c r="C67">
        <v>1</v>
      </c>
      <c r="D67">
        <v>2</v>
      </c>
      <c r="E67">
        <v>0</v>
      </c>
      <c r="F67" t="s">
        <v>79</v>
      </c>
      <c r="G67" t="s">
        <v>79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0</v>
      </c>
      <c r="Y67">
        <v>0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4</v>
      </c>
      <c r="C68">
        <v>1</v>
      </c>
      <c r="D68">
        <v>3</v>
      </c>
      <c r="E68">
        <v>0</v>
      </c>
      <c r="F68" t="s">
        <v>79</v>
      </c>
      <c r="G68" t="s">
        <v>79</v>
      </c>
      <c r="H68">
        <v>177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2226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0</v>
      </c>
      <c r="Y68">
        <v>0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4</v>
      </c>
      <c r="C69">
        <v>1</v>
      </c>
      <c r="D69">
        <v>4</v>
      </c>
      <c r="E69">
        <v>0</v>
      </c>
      <c r="F69" t="s">
        <v>79</v>
      </c>
      <c r="G69" t="s">
        <v>79</v>
      </c>
      <c r="H69">
        <v>454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2227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0</v>
      </c>
      <c r="Y69">
        <v>0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4</v>
      </c>
      <c r="C70">
        <v>1</v>
      </c>
      <c r="D70">
        <v>5</v>
      </c>
      <c r="E70">
        <v>0</v>
      </c>
      <c r="F70" t="s">
        <v>79</v>
      </c>
      <c r="G70" t="s">
        <v>79</v>
      </c>
      <c r="H70">
        <v>456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2228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0</v>
      </c>
      <c r="Y70">
        <v>0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4</v>
      </c>
      <c r="C71">
        <v>1</v>
      </c>
      <c r="D71">
        <v>6</v>
      </c>
      <c r="E71">
        <v>0</v>
      </c>
      <c r="F71" t="s">
        <v>79</v>
      </c>
      <c r="G71" t="s">
        <v>79</v>
      </c>
      <c r="H71">
        <v>515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276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0</v>
      </c>
      <c r="Y71">
        <v>0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4</v>
      </c>
      <c r="C72">
        <v>1</v>
      </c>
      <c r="D72">
        <v>7</v>
      </c>
      <c r="E72">
        <v>0</v>
      </c>
      <c r="F72" t="s">
        <v>79</v>
      </c>
      <c r="G72" t="s">
        <v>79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0</v>
      </c>
      <c r="Y72">
        <v>0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4</v>
      </c>
      <c r="C73">
        <v>1</v>
      </c>
      <c r="D73">
        <v>8</v>
      </c>
      <c r="E73">
        <v>0</v>
      </c>
      <c r="F73" t="s">
        <v>79</v>
      </c>
      <c r="G73" t="s">
        <v>79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0</v>
      </c>
      <c r="Y73">
        <v>0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4</v>
      </c>
      <c r="C74">
        <v>2</v>
      </c>
      <c r="D74">
        <v>1</v>
      </c>
      <c r="E74">
        <v>0</v>
      </c>
      <c r="F74" t="s">
        <v>79</v>
      </c>
      <c r="G74" t="s">
        <v>79</v>
      </c>
      <c r="H74">
        <v>274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2229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0</v>
      </c>
      <c r="Y74">
        <v>0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4</v>
      </c>
      <c r="C75">
        <v>2</v>
      </c>
      <c r="D75">
        <v>2</v>
      </c>
      <c r="E75">
        <v>0</v>
      </c>
      <c r="F75" t="s">
        <v>79</v>
      </c>
      <c r="G75" t="s">
        <v>79</v>
      </c>
      <c r="H75">
        <v>135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2230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0</v>
      </c>
      <c r="Y75">
        <v>0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4</v>
      </c>
      <c r="C76">
        <v>2</v>
      </c>
      <c r="D76">
        <v>3</v>
      </c>
      <c r="E76">
        <v>0</v>
      </c>
      <c r="F76" t="s">
        <v>79</v>
      </c>
      <c r="G76" t="s">
        <v>79</v>
      </c>
      <c r="H76">
        <v>226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2200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0</v>
      </c>
      <c r="Y76">
        <v>0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4</v>
      </c>
      <c r="C77">
        <v>2</v>
      </c>
      <c r="D77">
        <v>4</v>
      </c>
      <c r="E77">
        <v>0</v>
      </c>
      <c r="F77" t="s">
        <v>79</v>
      </c>
      <c r="G77" t="s">
        <v>79</v>
      </c>
      <c r="H77">
        <v>689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2231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0</v>
      </c>
      <c r="Y77">
        <v>0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4</v>
      </c>
      <c r="C78">
        <v>2</v>
      </c>
      <c r="D78">
        <v>5</v>
      </c>
      <c r="E78">
        <v>0</v>
      </c>
      <c r="F78" t="s">
        <v>79</v>
      </c>
      <c r="G78" t="s">
        <v>79</v>
      </c>
      <c r="H78">
        <v>568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2232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0</v>
      </c>
      <c r="Y78">
        <v>0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4</v>
      </c>
      <c r="C79">
        <v>2</v>
      </c>
      <c r="D79">
        <v>6</v>
      </c>
      <c r="E79">
        <v>0</v>
      </c>
      <c r="F79" t="s">
        <v>79</v>
      </c>
      <c r="G79" t="s">
        <v>79</v>
      </c>
      <c r="H79">
        <v>659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692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0</v>
      </c>
      <c r="Y79">
        <v>0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4</v>
      </c>
      <c r="C80">
        <v>2</v>
      </c>
      <c r="D80">
        <v>7</v>
      </c>
      <c r="E80">
        <v>0</v>
      </c>
      <c r="F80" t="s">
        <v>79</v>
      </c>
      <c r="G80" t="s">
        <v>79</v>
      </c>
      <c r="H80">
        <v>19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2229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0</v>
      </c>
      <c r="Y80">
        <v>0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4</v>
      </c>
      <c r="C81">
        <v>2</v>
      </c>
      <c r="D81">
        <v>8</v>
      </c>
      <c r="E81">
        <v>0</v>
      </c>
      <c r="F81" t="s">
        <v>79</v>
      </c>
      <c r="G81" t="s">
        <v>79</v>
      </c>
      <c r="H81">
        <v>658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2229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0</v>
      </c>
      <c r="Y81">
        <v>0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4</v>
      </c>
      <c r="C82">
        <v>3</v>
      </c>
      <c r="D82">
        <v>1</v>
      </c>
      <c r="E82">
        <v>0</v>
      </c>
      <c r="F82" t="s">
        <v>79</v>
      </c>
      <c r="G82" t="s">
        <v>79</v>
      </c>
      <c r="H82">
        <v>64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2233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0</v>
      </c>
      <c r="Y82">
        <v>0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4</v>
      </c>
      <c r="C83">
        <v>3</v>
      </c>
      <c r="D83">
        <v>2</v>
      </c>
      <c r="E83">
        <v>0</v>
      </c>
      <c r="F83" t="s">
        <v>79</v>
      </c>
      <c r="G83" t="s">
        <v>79</v>
      </c>
      <c r="H83">
        <v>537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2234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0</v>
      </c>
      <c r="Y83">
        <v>0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4</v>
      </c>
      <c r="C84">
        <v>3</v>
      </c>
      <c r="D84">
        <v>3</v>
      </c>
      <c r="E84">
        <v>0</v>
      </c>
      <c r="F84" t="s">
        <v>79</v>
      </c>
      <c r="G84" t="s">
        <v>79</v>
      </c>
      <c r="H84">
        <v>536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2209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0</v>
      </c>
      <c r="Y84">
        <v>0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4</v>
      </c>
      <c r="C85">
        <v>3</v>
      </c>
      <c r="D85">
        <v>4</v>
      </c>
      <c r="E85">
        <v>0</v>
      </c>
      <c r="F85" t="s">
        <v>79</v>
      </c>
      <c r="G85" t="s">
        <v>79</v>
      </c>
      <c r="H85">
        <v>378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2235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0</v>
      </c>
      <c r="Y85">
        <v>0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4</v>
      </c>
      <c r="C86">
        <v>3</v>
      </c>
      <c r="D86">
        <v>5</v>
      </c>
      <c r="E86">
        <v>0</v>
      </c>
      <c r="F86" t="s">
        <v>79</v>
      </c>
      <c r="G86" t="s">
        <v>79</v>
      </c>
      <c r="H86">
        <v>657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2236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0</v>
      </c>
      <c r="Y86">
        <v>0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4</v>
      </c>
      <c r="C87">
        <v>3</v>
      </c>
      <c r="D87">
        <v>6</v>
      </c>
      <c r="E87">
        <v>0</v>
      </c>
      <c r="F87" t="s">
        <v>79</v>
      </c>
      <c r="G87" t="s">
        <v>79</v>
      </c>
      <c r="H87">
        <v>642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2209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0</v>
      </c>
      <c r="Y87">
        <v>0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4</v>
      </c>
      <c r="C88">
        <v>3</v>
      </c>
      <c r="D88">
        <v>7</v>
      </c>
      <c r="E88">
        <v>0</v>
      </c>
      <c r="F88" t="s">
        <v>79</v>
      </c>
      <c r="G88" t="s">
        <v>79</v>
      </c>
      <c r="H88">
        <v>603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2237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0</v>
      </c>
      <c r="Y88">
        <v>0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4</v>
      </c>
      <c r="C89">
        <v>3</v>
      </c>
      <c r="D89">
        <v>8</v>
      </c>
      <c r="E89">
        <v>0</v>
      </c>
      <c r="F89" t="s">
        <v>79</v>
      </c>
      <c r="G89" t="s">
        <v>79</v>
      </c>
      <c r="H89">
        <v>602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2231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0</v>
      </c>
      <c r="Y89">
        <v>0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4</v>
      </c>
      <c r="C90">
        <v>4</v>
      </c>
      <c r="D90">
        <v>1</v>
      </c>
      <c r="E90">
        <v>0</v>
      </c>
      <c r="F90" t="s">
        <v>79</v>
      </c>
      <c r="G90" t="s">
        <v>79</v>
      </c>
      <c r="H90">
        <v>656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2238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0</v>
      </c>
      <c r="Y90">
        <v>0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4</v>
      </c>
      <c r="C91">
        <v>4</v>
      </c>
      <c r="D91">
        <v>2</v>
      </c>
      <c r="E91">
        <v>0</v>
      </c>
      <c r="F91" t="s">
        <v>79</v>
      </c>
      <c r="G91" t="s">
        <v>79</v>
      </c>
      <c r="H91">
        <v>592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2217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0</v>
      </c>
      <c r="Y91">
        <v>0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4</v>
      </c>
      <c r="C92">
        <v>4</v>
      </c>
      <c r="D92">
        <v>3</v>
      </c>
      <c r="E92">
        <v>0</v>
      </c>
      <c r="F92" t="s">
        <v>79</v>
      </c>
      <c r="G92" t="s">
        <v>79</v>
      </c>
      <c r="H92">
        <v>593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2239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0</v>
      </c>
      <c r="Y92">
        <v>0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4</v>
      </c>
      <c r="C93">
        <v>4</v>
      </c>
      <c r="D93">
        <v>4</v>
      </c>
      <c r="E93">
        <v>0</v>
      </c>
      <c r="F93" t="s">
        <v>79</v>
      </c>
      <c r="G93" t="s">
        <v>79</v>
      </c>
      <c r="H93">
        <v>260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2240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0</v>
      </c>
      <c r="Y93">
        <v>0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4</v>
      </c>
      <c r="C94">
        <v>4</v>
      </c>
      <c r="D94">
        <v>5</v>
      </c>
      <c r="E94">
        <v>0</v>
      </c>
      <c r="F94" t="s">
        <v>79</v>
      </c>
      <c r="G94" t="s">
        <v>79</v>
      </c>
      <c r="H94">
        <v>262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2240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0</v>
      </c>
      <c r="Y94">
        <v>0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4</v>
      </c>
      <c r="C95">
        <v>4</v>
      </c>
      <c r="D95">
        <v>6</v>
      </c>
      <c r="E95">
        <v>0</v>
      </c>
      <c r="F95" t="s">
        <v>79</v>
      </c>
      <c r="G95" t="s">
        <v>79</v>
      </c>
      <c r="H95">
        <v>557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2217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0</v>
      </c>
      <c r="Y95">
        <v>0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4</v>
      </c>
      <c r="C96">
        <v>4</v>
      </c>
      <c r="D96">
        <v>7</v>
      </c>
      <c r="E96">
        <v>0</v>
      </c>
      <c r="F96" t="s">
        <v>79</v>
      </c>
      <c r="G96" t="s">
        <v>79</v>
      </c>
      <c r="H96">
        <v>264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2241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0</v>
      </c>
      <c r="Y96">
        <v>0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4</v>
      </c>
      <c r="C97">
        <v>4</v>
      </c>
      <c r="D97">
        <v>8</v>
      </c>
      <c r="E97">
        <v>0</v>
      </c>
      <c r="F97" t="s">
        <v>79</v>
      </c>
      <c r="G97" t="s">
        <v>79</v>
      </c>
      <c r="H97">
        <v>339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2242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0</v>
      </c>
      <c r="Y97">
        <v>0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4</v>
      </c>
      <c r="C98">
        <v>5</v>
      </c>
      <c r="D98">
        <v>1</v>
      </c>
      <c r="E98">
        <v>0</v>
      </c>
      <c r="F98" t="s">
        <v>79</v>
      </c>
      <c r="G98" t="s">
        <v>79</v>
      </c>
      <c r="H98">
        <v>207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2243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0</v>
      </c>
      <c r="Y98">
        <v>0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4</v>
      </c>
      <c r="C99">
        <v>5</v>
      </c>
      <c r="D99">
        <v>2</v>
      </c>
      <c r="E99">
        <v>0</v>
      </c>
      <c r="F99" t="s">
        <v>79</v>
      </c>
      <c r="G99" t="s">
        <v>79</v>
      </c>
      <c r="H99">
        <v>40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507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0</v>
      </c>
      <c r="Y99">
        <v>0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4</v>
      </c>
      <c r="C100">
        <v>5</v>
      </c>
      <c r="D100">
        <v>3</v>
      </c>
      <c r="E100">
        <v>0</v>
      </c>
      <c r="F100" t="s">
        <v>79</v>
      </c>
      <c r="G100" t="s">
        <v>79</v>
      </c>
      <c r="H100">
        <v>476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2244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0</v>
      </c>
      <c r="Y100">
        <v>0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4</v>
      </c>
      <c r="C101">
        <v>5</v>
      </c>
      <c r="D101">
        <v>4</v>
      </c>
      <c r="E101">
        <v>0</v>
      </c>
      <c r="F101" t="s">
        <v>79</v>
      </c>
      <c r="G101" t="s">
        <v>79</v>
      </c>
      <c r="H101">
        <v>183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2245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0</v>
      </c>
      <c r="Y101">
        <v>0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4</v>
      </c>
      <c r="C102">
        <v>5</v>
      </c>
      <c r="D102">
        <v>5</v>
      </c>
      <c r="E102">
        <v>0</v>
      </c>
      <c r="F102" t="s">
        <v>79</v>
      </c>
      <c r="G102" t="s">
        <v>79</v>
      </c>
      <c r="H102">
        <v>203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2246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0</v>
      </c>
      <c r="Y102">
        <v>0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4</v>
      </c>
      <c r="C103">
        <v>5</v>
      </c>
      <c r="D103">
        <v>6</v>
      </c>
      <c r="E103">
        <v>0</v>
      </c>
      <c r="F103" t="s">
        <v>79</v>
      </c>
      <c r="G103" t="s">
        <v>79</v>
      </c>
      <c r="H103">
        <v>38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507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0</v>
      </c>
      <c r="Y103">
        <v>0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4</v>
      </c>
      <c r="C104">
        <v>5</v>
      </c>
      <c r="D104">
        <v>7</v>
      </c>
      <c r="E104">
        <v>0</v>
      </c>
      <c r="F104" t="s">
        <v>79</v>
      </c>
      <c r="G104" t="s">
        <v>79</v>
      </c>
      <c r="H104">
        <v>395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507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0</v>
      </c>
      <c r="Y104">
        <v>0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4</v>
      </c>
      <c r="C105">
        <v>5</v>
      </c>
      <c r="D105">
        <v>8</v>
      </c>
      <c r="E105">
        <v>0</v>
      </c>
      <c r="F105" t="s">
        <v>79</v>
      </c>
      <c r="G105" t="s">
        <v>79</v>
      </c>
      <c r="H105">
        <v>618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2247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0</v>
      </c>
      <c r="Y105">
        <v>0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</v>
      </c>
      <c r="D106">
        <v>1</v>
      </c>
      <c r="E106">
        <v>0</v>
      </c>
      <c r="F106" t="s">
        <v>79</v>
      </c>
      <c r="G106" t="s">
        <v>79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0</v>
      </c>
      <c r="Y106">
        <v>0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</v>
      </c>
      <c r="D107">
        <v>2</v>
      </c>
      <c r="E107">
        <v>0</v>
      </c>
      <c r="F107" t="s">
        <v>79</v>
      </c>
      <c r="G107" t="s">
        <v>79</v>
      </c>
      <c r="H107">
        <v>358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2248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0</v>
      </c>
      <c r="Y107">
        <v>0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</v>
      </c>
      <c r="D108">
        <v>3</v>
      </c>
      <c r="E108">
        <v>0</v>
      </c>
      <c r="F108" t="s">
        <v>79</v>
      </c>
      <c r="G108" t="s">
        <v>79</v>
      </c>
      <c r="H108">
        <v>197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2249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0</v>
      </c>
      <c r="Y108">
        <v>0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</v>
      </c>
      <c r="D109">
        <v>4</v>
      </c>
      <c r="E109">
        <v>0</v>
      </c>
      <c r="F109" t="s">
        <v>79</v>
      </c>
      <c r="G109" t="s">
        <v>79</v>
      </c>
      <c r="H109">
        <v>541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2250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0</v>
      </c>
      <c r="Y109">
        <v>0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</v>
      </c>
      <c r="D110">
        <v>5</v>
      </c>
      <c r="E110">
        <v>0</v>
      </c>
      <c r="F110" t="s">
        <v>79</v>
      </c>
      <c r="G110" t="s">
        <v>79</v>
      </c>
      <c r="H110">
        <v>87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765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0</v>
      </c>
      <c r="Y110">
        <v>0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</v>
      </c>
      <c r="D111">
        <v>6</v>
      </c>
      <c r="E111">
        <v>0</v>
      </c>
      <c r="F111" t="s">
        <v>79</v>
      </c>
      <c r="G111" t="s">
        <v>79</v>
      </c>
      <c r="H111">
        <v>93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505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0</v>
      </c>
      <c r="Y111">
        <v>0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</v>
      </c>
      <c r="D112">
        <v>7</v>
      </c>
      <c r="E112">
        <v>0</v>
      </c>
      <c r="F112" t="s">
        <v>79</v>
      </c>
      <c r="G112" t="s">
        <v>79</v>
      </c>
      <c r="H112">
        <v>320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2251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0</v>
      </c>
      <c r="Y112">
        <v>0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</v>
      </c>
      <c r="D113">
        <v>8</v>
      </c>
      <c r="E113">
        <v>0</v>
      </c>
      <c r="F113" t="s">
        <v>79</v>
      </c>
      <c r="G113" t="s">
        <v>79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0</v>
      </c>
      <c r="Y113">
        <v>0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5</v>
      </c>
      <c r="C114">
        <v>2</v>
      </c>
      <c r="D114">
        <v>1</v>
      </c>
      <c r="E114">
        <v>0</v>
      </c>
      <c r="F114" t="s">
        <v>79</v>
      </c>
      <c r="G114" t="s">
        <v>79</v>
      </c>
      <c r="H114">
        <v>582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2252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0</v>
      </c>
      <c r="Y114">
        <v>0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5</v>
      </c>
      <c r="C115">
        <v>2</v>
      </c>
      <c r="D115">
        <v>2</v>
      </c>
      <c r="E115">
        <v>0</v>
      </c>
      <c r="F115" t="s">
        <v>79</v>
      </c>
      <c r="G115" t="s">
        <v>79</v>
      </c>
      <c r="H115">
        <v>151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2253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0</v>
      </c>
      <c r="Y115">
        <v>0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5</v>
      </c>
      <c r="C116">
        <v>2</v>
      </c>
      <c r="D116">
        <v>3</v>
      </c>
      <c r="E116">
        <v>0</v>
      </c>
      <c r="F116" t="s">
        <v>79</v>
      </c>
      <c r="G116" t="s">
        <v>79</v>
      </c>
      <c r="H116">
        <v>605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2254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0</v>
      </c>
      <c r="Y116">
        <v>0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5</v>
      </c>
      <c r="C117">
        <v>2</v>
      </c>
      <c r="D117">
        <v>4</v>
      </c>
      <c r="E117">
        <v>0</v>
      </c>
      <c r="F117" t="s">
        <v>79</v>
      </c>
      <c r="G117" t="s">
        <v>79</v>
      </c>
      <c r="H117">
        <v>711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811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0</v>
      </c>
      <c r="Y117">
        <v>0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5</v>
      </c>
      <c r="C118">
        <v>2</v>
      </c>
      <c r="D118">
        <v>5</v>
      </c>
      <c r="E118">
        <v>0</v>
      </c>
      <c r="F118" t="s">
        <v>79</v>
      </c>
      <c r="G118" t="s">
        <v>79</v>
      </c>
      <c r="H118">
        <v>542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2255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0</v>
      </c>
      <c r="Y118">
        <v>0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5</v>
      </c>
      <c r="C119">
        <v>2</v>
      </c>
      <c r="D119">
        <v>6</v>
      </c>
      <c r="E119">
        <v>0</v>
      </c>
      <c r="F119" t="s">
        <v>79</v>
      </c>
      <c r="G119" t="s">
        <v>79</v>
      </c>
      <c r="H119">
        <v>580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1027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0</v>
      </c>
      <c r="Y119">
        <v>0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5</v>
      </c>
      <c r="C120">
        <v>2</v>
      </c>
      <c r="D120">
        <v>7</v>
      </c>
      <c r="E120">
        <v>0</v>
      </c>
      <c r="F120" t="s">
        <v>79</v>
      </c>
      <c r="G120" t="s">
        <v>79</v>
      </c>
      <c r="H120">
        <v>461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1028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0</v>
      </c>
      <c r="Y120">
        <v>0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5</v>
      </c>
      <c r="C121">
        <v>2</v>
      </c>
      <c r="D121">
        <v>8</v>
      </c>
      <c r="E121">
        <v>0</v>
      </c>
      <c r="F121" t="s">
        <v>79</v>
      </c>
      <c r="G121" t="s">
        <v>79</v>
      </c>
      <c r="H121">
        <v>614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2256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0</v>
      </c>
      <c r="Y121">
        <v>0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5</v>
      </c>
      <c r="C122">
        <v>3</v>
      </c>
      <c r="D122">
        <v>1</v>
      </c>
      <c r="E122">
        <v>0</v>
      </c>
      <c r="F122" t="s">
        <v>79</v>
      </c>
      <c r="G122" t="s">
        <v>79</v>
      </c>
      <c r="H122">
        <v>425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811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0</v>
      </c>
      <c r="Y122">
        <v>0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5</v>
      </c>
      <c r="C123">
        <v>3</v>
      </c>
      <c r="D123">
        <v>2</v>
      </c>
      <c r="E123">
        <v>0</v>
      </c>
      <c r="F123" t="s">
        <v>79</v>
      </c>
      <c r="G123" t="s">
        <v>79</v>
      </c>
      <c r="H123">
        <v>620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2257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0</v>
      </c>
      <c r="Y123">
        <v>0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5</v>
      </c>
      <c r="C124">
        <v>3</v>
      </c>
      <c r="D124">
        <v>3</v>
      </c>
      <c r="E124">
        <v>0</v>
      </c>
      <c r="F124" t="s">
        <v>79</v>
      </c>
      <c r="G124" t="s">
        <v>79</v>
      </c>
      <c r="H124">
        <v>178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2258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0</v>
      </c>
      <c r="Y124">
        <v>0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5</v>
      </c>
      <c r="C125">
        <v>3</v>
      </c>
      <c r="D125">
        <v>4</v>
      </c>
      <c r="E125">
        <v>0</v>
      </c>
      <c r="F125" t="s">
        <v>79</v>
      </c>
      <c r="G125" t="s">
        <v>79</v>
      </c>
      <c r="H125">
        <v>353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2259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0</v>
      </c>
      <c r="Y125">
        <v>0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5</v>
      </c>
      <c r="C126">
        <v>3</v>
      </c>
      <c r="D126">
        <v>5</v>
      </c>
      <c r="E126">
        <v>0</v>
      </c>
      <c r="F126" t="s">
        <v>79</v>
      </c>
      <c r="G126" t="s">
        <v>79</v>
      </c>
      <c r="H126">
        <v>279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2260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0</v>
      </c>
      <c r="Y126">
        <v>0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5</v>
      </c>
      <c r="C127">
        <v>3</v>
      </c>
      <c r="D127">
        <v>6</v>
      </c>
      <c r="E127">
        <v>0</v>
      </c>
      <c r="F127" t="s">
        <v>79</v>
      </c>
      <c r="G127" t="s">
        <v>79</v>
      </c>
      <c r="H127">
        <v>150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2261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0</v>
      </c>
      <c r="Y127">
        <v>0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5</v>
      </c>
      <c r="C128">
        <v>3</v>
      </c>
      <c r="D128">
        <v>7</v>
      </c>
      <c r="E128">
        <v>0</v>
      </c>
      <c r="F128" t="s">
        <v>79</v>
      </c>
      <c r="G128" t="s">
        <v>79</v>
      </c>
      <c r="H128">
        <v>149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2262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0</v>
      </c>
      <c r="Y128">
        <v>0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5</v>
      </c>
      <c r="C129">
        <v>3</v>
      </c>
      <c r="D129">
        <v>8</v>
      </c>
      <c r="E129">
        <v>0</v>
      </c>
      <c r="F129" t="s">
        <v>79</v>
      </c>
      <c r="G129" t="s">
        <v>79</v>
      </c>
      <c r="H129">
        <v>426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811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0</v>
      </c>
      <c r="Y129">
        <v>0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5</v>
      </c>
      <c r="C130">
        <v>4</v>
      </c>
      <c r="D130">
        <v>1</v>
      </c>
      <c r="E130">
        <v>0</v>
      </c>
      <c r="F130" t="s">
        <v>79</v>
      </c>
      <c r="G130" t="s">
        <v>79</v>
      </c>
      <c r="H130">
        <v>631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2263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0</v>
      </c>
      <c r="Y130">
        <v>0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5</v>
      </c>
      <c r="C131">
        <v>4</v>
      </c>
      <c r="D131">
        <v>2</v>
      </c>
      <c r="E131">
        <v>0</v>
      </c>
      <c r="F131" t="s">
        <v>79</v>
      </c>
      <c r="G131" t="s">
        <v>79</v>
      </c>
      <c r="H131">
        <v>277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2264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0</v>
      </c>
      <c r="Y131">
        <v>0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5</v>
      </c>
      <c r="C132">
        <v>4</v>
      </c>
      <c r="D132">
        <v>3</v>
      </c>
      <c r="E132">
        <v>0</v>
      </c>
      <c r="F132" t="s">
        <v>79</v>
      </c>
      <c r="G132" t="s">
        <v>79</v>
      </c>
      <c r="H132">
        <v>607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2265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0</v>
      </c>
      <c r="Y132">
        <v>0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5</v>
      </c>
      <c r="C133">
        <v>4</v>
      </c>
      <c r="D133">
        <v>4</v>
      </c>
      <c r="E133">
        <v>0</v>
      </c>
      <c r="F133" t="s">
        <v>79</v>
      </c>
      <c r="G133" t="s">
        <v>79</v>
      </c>
      <c r="H133">
        <v>619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2266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0</v>
      </c>
      <c r="Y133">
        <v>0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5</v>
      </c>
      <c r="C134">
        <v>4</v>
      </c>
      <c r="D134">
        <v>5</v>
      </c>
      <c r="E134">
        <v>0</v>
      </c>
      <c r="F134" t="s">
        <v>79</v>
      </c>
      <c r="G134" t="s">
        <v>79</v>
      </c>
      <c r="H134">
        <v>576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2267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0</v>
      </c>
      <c r="Y134">
        <v>0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5</v>
      </c>
      <c r="C135">
        <v>4</v>
      </c>
      <c r="D135">
        <v>6</v>
      </c>
      <c r="E135">
        <v>0</v>
      </c>
      <c r="F135" t="s">
        <v>79</v>
      </c>
      <c r="G135" t="s">
        <v>79</v>
      </c>
      <c r="H135">
        <v>621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2268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0</v>
      </c>
      <c r="Y135">
        <v>0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5</v>
      </c>
      <c r="C136">
        <v>4</v>
      </c>
      <c r="D136">
        <v>7</v>
      </c>
      <c r="E136">
        <v>0</v>
      </c>
      <c r="F136" t="s">
        <v>79</v>
      </c>
      <c r="G136" t="s">
        <v>79</v>
      </c>
      <c r="H136">
        <v>280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2269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0</v>
      </c>
      <c r="Y136">
        <v>0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5</v>
      </c>
      <c r="C137">
        <v>4</v>
      </c>
      <c r="D137">
        <v>8</v>
      </c>
      <c r="E137">
        <v>0</v>
      </c>
      <c r="F137" t="s">
        <v>79</v>
      </c>
      <c r="G137" t="s">
        <v>79</v>
      </c>
      <c r="H137">
        <v>354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2270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0</v>
      </c>
      <c r="Y137">
        <v>0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5</v>
      </c>
      <c r="C138">
        <v>5</v>
      </c>
      <c r="D138">
        <v>1</v>
      </c>
      <c r="E138">
        <v>0</v>
      </c>
      <c r="F138" t="s">
        <v>79</v>
      </c>
      <c r="G138" t="s">
        <v>79</v>
      </c>
      <c r="H138">
        <v>356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2271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0</v>
      </c>
      <c r="Y138">
        <v>0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5</v>
      </c>
      <c r="C139">
        <v>5</v>
      </c>
      <c r="D139">
        <v>2</v>
      </c>
      <c r="E139">
        <v>0</v>
      </c>
      <c r="F139" t="s">
        <v>79</v>
      </c>
      <c r="G139" t="s">
        <v>79</v>
      </c>
      <c r="H139">
        <v>581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2272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0</v>
      </c>
      <c r="Y139">
        <v>0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5</v>
      </c>
      <c r="C140">
        <v>5</v>
      </c>
      <c r="D140">
        <v>3</v>
      </c>
      <c r="E140">
        <v>0</v>
      </c>
      <c r="F140" t="s">
        <v>79</v>
      </c>
      <c r="G140" t="s">
        <v>79</v>
      </c>
      <c r="H140">
        <v>609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2273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0</v>
      </c>
      <c r="Y140">
        <v>0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5</v>
      </c>
      <c r="C141">
        <v>5</v>
      </c>
      <c r="D141">
        <v>4</v>
      </c>
      <c r="E141">
        <v>0</v>
      </c>
      <c r="F141" t="s">
        <v>79</v>
      </c>
      <c r="G141" t="s">
        <v>79</v>
      </c>
      <c r="H141">
        <v>350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2274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0</v>
      </c>
      <c r="Y141">
        <v>0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5</v>
      </c>
      <c r="C142">
        <v>5</v>
      </c>
      <c r="D142">
        <v>5</v>
      </c>
      <c r="E142">
        <v>0</v>
      </c>
      <c r="F142" t="s">
        <v>79</v>
      </c>
      <c r="G142" t="s">
        <v>79</v>
      </c>
      <c r="H142">
        <v>571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2275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0</v>
      </c>
      <c r="Y142">
        <v>0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5</v>
      </c>
      <c r="C143">
        <v>5</v>
      </c>
      <c r="D143">
        <v>6</v>
      </c>
      <c r="E143">
        <v>0</v>
      </c>
      <c r="F143" t="s">
        <v>79</v>
      </c>
      <c r="G143" t="s">
        <v>79</v>
      </c>
      <c r="H143">
        <v>355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2276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0</v>
      </c>
      <c r="Y143">
        <v>0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5</v>
      </c>
      <c r="C144">
        <v>5</v>
      </c>
      <c r="D144">
        <v>7</v>
      </c>
      <c r="E144">
        <v>0</v>
      </c>
      <c r="F144" t="s">
        <v>79</v>
      </c>
      <c r="G144" t="s">
        <v>79</v>
      </c>
      <c r="H144">
        <v>276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1029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0</v>
      </c>
      <c r="Y144">
        <v>0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5</v>
      </c>
      <c r="C145">
        <v>5</v>
      </c>
      <c r="D145">
        <v>8</v>
      </c>
      <c r="E145">
        <v>0</v>
      </c>
      <c r="F145" t="s">
        <v>79</v>
      </c>
      <c r="G145" t="s">
        <v>79</v>
      </c>
      <c r="H145">
        <v>458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1146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0</v>
      </c>
      <c r="Y145">
        <v>0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6</v>
      </c>
      <c r="C146">
        <v>1</v>
      </c>
      <c r="D146">
        <v>1</v>
      </c>
      <c r="E146">
        <v>0</v>
      </c>
      <c r="F146" t="s">
        <v>79</v>
      </c>
      <c r="G146" t="s">
        <v>79</v>
      </c>
      <c r="H146">
        <v>27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2277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0</v>
      </c>
      <c r="Y146">
        <v>0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6</v>
      </c>
      <c r="C147">
        <v>1</v>
      </c>
      <c r="D147">
        <v>2</v>
      </c>
      <c r="E147">
        <v>0</v>
      </c>
      <c r="F147" t="s">
        <v>79</v>
      </c>
      <c r="G147" t="s">
        <v>79</v>
      </c>
      <c r="H147">
        <v>627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2278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0</v>
      </c>
      <c r="Y147">
        <v>0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6</v>
      </c>
      <c r="C148">
        <v>1</v>
      </c>
      <c r="D148">
        <v>3</v>
      </c>
      <c r="E148">
        <v>0</v>
      </c>
      <c r="F148" t="s">
        <v>79</v>
      </c>
      <c r="G148" t="s">
        <v>79</v>
      </c>
      <c r="H148">
        <v>51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509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0</v>
      </c>
      <c r="Y148">
        <v>0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6</v>
      </c>
      <c r="C149">
        <v>1</v>
      </c>
      <c r="D149">
        <v>4</v>
      </c>
      <c r="E149">
        <v>0</v>
      </c>
      <c r="F149" t="s">
        <v>79</v>
      </c>
      <c r="G149" t="s">
        <v>79</v>
      </c>
      <c r="H149">
        <v>189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2279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0</v>
      </c>
      <c r="Y149">
        <v>0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6</v>
      </c>
      <c r="C150">
        <v>1</v>
      </c>
      <c r="D150">
        <v>5</v>
      </c>
      <c r="E150">
        <v>0</v>
      </c>
      <c r="F150" t="s">
        <v>79</v>
      </c>
      <c r="G150" t="s">
        <v>79</v>
      </c>
      <c r="H150">
        <v>376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2252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0</v>
      </c>
      <c r="Y150">
        <v>0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6</v>
      </c>
      <c r="C151">
        <v>1</v>
      </c>
      <c r="D151">
        <v>6</v>
      </c>
      <c r="E151">
        <v>0</v>
      </c>
      <c r="F151" t="s">
        <v>79</v>
      </c>
      <c r="G151" t="s">
        <v>79</v>
      </c>
      <c r="H151">
        <v>442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765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0</v>
      </c>
      <c r="Y151">
        <v>0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6</v>
      </c>
      <c r="C152">
        <v>1</v>
      </c>
      <c r="D152">
        <v>7</v>
      </c>
      <c r="E152">
        <v>0</v>
      </c>
      <c r="F152" t="s">
        <v>79</v>
      </c>
      <c r="G152" t="s">
        <v>79</v>
      </c>
      <c r="H152">
        <v>446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501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0</v>
      </c>
      <c r="Y152">
        <v>0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6</v>
      </c>
      <c r="C153">
        <v>1</v>
      </c>
      <c r="D153">
        <v>8</v>
      </c>
      <c r="E153">
        <v>0</v>
      </c>
      <c r="F153" t="s">
        <v>79</v>
      </c>
      <c r="G153" t="s">
        <v>79</v>
      </c>
      <c r="H153">
        <v>0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0</v>
      </c>
      <c r="Y153">
        <v>0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6</v>
      </c>
      <c r="C154">
        <v>2</v>
      </c>
      <c r="D154">
        <v>1</v>
      </c>
      <c r="E154">
        <v>0</v>
      </c>
      <c r="F154" t="s">
        <v>79</v>
      </c>
      <c r="G154" t="s">
        <v>79</v>
      </c>
      <c r="H154">
        <v>533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2280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0</v>
      </c>
      <c r="Y154">
        <v>0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6</v>
      </c>
      <c r="C155">
        <v>2</v>
      </c>
      <c r="D155">
        <v>2</v>
      </c>
      <c r="E155">
        <v>0</v>
      </c>
      <c r="F155" t="s">
        <v>79</v>
      </c>
      <c r="G155" t="s">
        <v>79</v>
      </c>
      <c r="H155">
        <v>314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2281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0</v>
      </c>
      <c r="Y155">
        <v>0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6</v>
      </c>
      <c r="C156">
        <v>2</v>
      </c>
      <c r="D156">
        <v>3</v>
      </c>
      <c r="E156">
        <v>0</v>
      </c>
      <c r="F156" t="s">
        <v>79</v>
      </c>
      <c r="G156" t="s">
        <v>79</v>
      </c>
      <c r="H156">
        <v>374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2282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0</v>
      </c>
      <c r="Y156">
        <v>0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6</v>
      </c>
      <c r="C157">
        <v>2</v>
      </c>
      <c r="D157">
        <v>4</v>
      </c>
      <c r="E157">
        <v>0</v>
      </c>
      <c r="F157" t="s">
        <v>79</v>
      </c>
      <c r="G157" t="s">
        <v>79</v>
      </c>
      <c r="H157">
        <v>171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2283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0</v>
      </c>
      <c r="Y157">
        <v>0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6</v>
      </c>
      <c r="C158">
        <v>2</v>
      </c>
      <c r="D158">
        <v>5</v>
      </c>
      <c r="E158">
        <v>0</v>
      </c>
      <c r="F158" t="s">
        <v>79</v>
      </c>
      <c r="G158" t="s">
        <v>79</v>
      </c>
      <c r="H158">
        <v>21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776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0</v>
      </c>
      <c r="Y158">
        <v>0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6</v>
      </c>
      <c r="C159">
        <v>2</v>
      </c>
      <c r="D159">
        <v>6</v>
      </c>
      <c r="E159">
        <v>0</v>
      </c>
      <c r="F159" t="s">
        <v>79</v>
      </c>
      <c r="G159" t="s">
        <v>79</v>
      </c>
      <c r="H159">
        <v>22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2284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0</v>
      </c>
      <c r="Y159">
        <v>0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6</v>
      </c>
      <c r="C160">
        <v>2</v>
      </c>
      <c r="D160">
        <v>7</v>
      </c>
      <c r="E160">
        <v>0</v>
      </c>
      <c r="F160" t="s">
        <v>79</v>
      </c>
      <c r="G160" t="s">
        <v>79</v>
      </c>
      <c r="H160">
        <v>266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2285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0</v>
      </c>
      <c r="Y160">
        <v>0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6</v>
      </c>
      <c r="C161">
        <v>2</v>
      </c>
      <c r="D161">
        <v>8</v>
      </c>
      <c r="E161">
        <v>0</v>
      </c>
      <c r="F161" t="s">
        <v>79</v>
      </c>
      <c r="G161" t="s">
        <v>79</v>
      </c>
      <c r="H161">
        <v>652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875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0</v>
      </c>
      <c r="Y161">
        <v>0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6</v>
      </c>
      <c r="C162">
        <v>3</v>
      </c>
      <c r="D162">
        <v>1</v>
      </c>
      <c r="E162">
        <v>0</v>
      </c>
      <c r="F162" t="s">
        <v>79</v>
      </c>
      <c r="G162" t="s">
        <v>79</v>
      </c>
      <c r="H162">
        <v>556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2286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0</v>
      </c>
      <c r="Y162">
        <v>0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6</v>
      </c>
      <c r="C163">
        <v>3</v>
      </c>
      <c r="D163">
        <v>2</v>
      </c>
      <c r="E163">
        <v>0</v>
      </c>
      <c r="F163" t="s">
        <v>79</v>
      </c>
      <c r="G163" t="s">
        <v>79</v>
      </c>
      <c r="H163">
        <v>265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2287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0</v>
      </c>
      <c r="Y163">
        <v>0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6</v>
      </c>
      <c r="C164">
        <v>3</v>
      </c>
      <c r="D164">
        <v>3</v>
      </c>
      <c r="E164">
        <v>0</v>
      </c>
      <c r="F164" t="s">
        <v>79</v>
      </c>
      <c r="G164" t="s">
        <v>79</v>
      </c>
      <c r="H164">
        <v>531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2288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0</v>
      </c>
      <c r="Y164">
        <v>0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6</v>
      </c>
      <c r="C165">
        <v>3</v>
      </c>
      <c r="D165">
        <v>4</v>
      </c>
      <c r="E165">
        <v>0</v>
      </c>
      <c r="F165" t="s">
        <v>79</v>
      </c>
      <c r="G165" t="s">
        <v>79</v>
      </c>
      <c r="H165">
        <v>210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2289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0</v>
      </c>
      <c r="Y165">
        <v>0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6</v>
      </c>
      <c r="C166">
        <v>3</v>
      </c>
      <c r="D166">
        <v>5</v>
      </c>
      <c r="E166">
        <v>0</v>
      </c>
      <c r="F166" t="s">
        <v>79</v>
      </c>
      <c r="G166" t="s">
        <v>79</v>
      </c>
      <c r="H166">
        <v>677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2290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0</v>
      </c>
      <c r="Y166">
        <v>0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6</v>
      </c>
      <c r="C167">
        <v>3</v>
      </c>
      <c r="D167">
        <v>6</v>
      </c>
      <c r="E167">
        <v>0</v>
      </c>
      <c r="F167" t="s">
        <v>79</v>
      </c>
      <c r="G167" t="s">
        <v>79</v>
      </c>
      <c r="H167">
        <v>3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2291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0</v>
      </c>
      <c r="Y167">
        <v>0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6</v>
      </c>
      <c r="C168">
        <v>3</v>
      </c>
      <c r="D168">
        <v>7</v>
      </c>
      <c r="E168">
        <v>0</v>
      </c>
      <c r="F168" t="s">
        <v>79</v>
      </c>
      <c r="G168" t="s">
        <v>79</v>
      </c>
      <c r="H168">
        <v>598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2292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0</v>
      </c>
      <c r="Y168">
        <v>0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6</v>
      </c>
      <c r="C169">
        <v>3</v>
      </c>
      <c r="D169">
        <v>8</v>
      </c>
      <c r="E169">
        <v>0</v>
      </c>
      <c r="F169" t="s">
        <v>79</v>
      </c>
      <c r="G169" t="s">
        <v>79</v>
      </c>
      <c r="H169">
        <v>681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697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0</v>
      </c>
      <c r="Y169">
        <v>0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6</v>
      </c>
      <c r="C170">
        <v>4</v>
      </c>
      <c r="D170">
        <v>1</v>
      </c>
      <c r="E170">
        <v>0</v>
      </c>
      <c r="F170" t="s">
        <v>79</v>
      </c>
      <c r="G170" t="s">
        <v>79</v>
      </c>
      <c r="H170">
        <v>263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2293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0</v>
      </c>
      <c r="Y170">
        <v>0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6</v>
      </c>
      <c r="C171">
        <v>4</v>
      </c>
      <c r="D171">
        <v>2</v>
      </c>
      <c r="E171">
        <v>0</v>
      </c>
      <c r="F171" t="s">
        <v>79</v>
      </c>
      <c r="G171" t="s">
        <v>79</v>
      </c>
      <c r="H171">
        <v>529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2294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0</v>
      </c>
      <c r="Y171">
        <v>0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6</v>
      </c>
      <c r="C172">
        <v>4</v>
      </c>
      <c r="D172">
        <v>3</v>
      </c>
      <c r="E172">
        <v>0</v>
      </c>
      <c r="F172" t="s">
        <v>79</v>
      </c>
      <c r="G172" t="s">
        <v>79</v>
      </c>
      <c r="H172">
        <v>530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2295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0</v>
      </c>
      <c r="Y172">
        <v>0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6</v>
      </c>
      <c r="C173">
        <v>4</v>
      </c>
      <c r="D173">
        <v>4</v>
      </c>
      <c r="E173">
        <v>0</v>
      </c>
      <c r="F173" t="s">
        <v>79</v>
      </c>
      <c r="G173" t="s">
        <v>79</v>
      </c>
      <c r="H173">
        <v>213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2296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0</v>
      </c>
      <c r="Y173">
        <v>0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6</v>
      </c>
      <c r="C174">
        <v>4</v>
      </c>
      <c r="D174">
        <v>5</v>
      </c>
      <c r="E174">
        <v>0</v>
      </c>
      <c r="F174" t="s">
        <v>79</v>
      </c>
      <c r="G174" t="s">
        <v>79</v>
      </c>
      <c r="H174">
        <v>597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2297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0</v>
      </c>
      <c r="Y174">
        <v>0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6</v>
      </c>
      <c r="C175">
        <v>4</v>
      </c>
      <c r="D175">
        <v>6</v>
      </c>
      <c r="E175">
        <v>0</v>
      </c>
      <c r="F175" t="s">
        <v>79</v>
      </c>
      <c r="G175" t="s">
        <v>79</v>
      </c>
      <c r="H175">
        <v>258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2298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0</v>
      </c>
      <c r="Y175">
        <v>0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6</v>
      </c>
      <c r="C176">
        <v>4</v>
      </c>
      <c r="D176">
        <v>7</v>
      </c>
      <c r="E176">
        <v>0</v>
      </c>
      <c r="F176" t="s">
        <v>79</v>
      </c>
      <c r="G176" t="s">
        <v>79</v>
      </c>
      <c r="H176">
        <v>259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829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0</v>
      </c>
      <c r="Y176">
        <v>0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6</v>
      </c>
      <c r="C177">
        <v>4</v>
      </c>
      <c r="D177">
        <v>8</v>
      </c>
      <c r="E177">
        <v>0</v>
      </c>
      <c r="F177" t="s">
        <v>79</v>
      </c>
      <c r="G177" t="s">
        <v>79</v>
      </c>
      <c r="H177">
        <v>5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814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0</v>
      </c>
      <c r="Y177">
        <v>0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6</v>
      </c>
      <c r="C178">
        <v>5</v>
      </c>
      <c r="D178">
        <v>1</v>
      </c>
      <c r="E178">
        <v>0</v>
      </c>
      <c r="F178" t="s">
        <v>79</v>
      </c>
      <c r="G178" t="s">
        <v>79</v>
      </c>
      <c r="H178">
        <v>553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276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0</v>
      </c>
      <c r="Y178">
        <v>0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6</v>
      </c>
      <c r="C179">
        <v>5</v>
      </c>
      <c r="D179">
        <v>2</v>
      </c>
      <c r="E179">
        <v>0</v>
      </c>
      <c r="F179" t="s">
        <v>79</v>
      </c>
      <c r="G179" t="s">
        <v>79</v>
      </c>
      <c r="H179">
        <v>42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276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0</v>
      </c>
      <c r="Y179">
        <v>0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6</v>
      </c>
      <c r="C180">
        <v>5</v>
      </c>
      <c r="D180">
        <v>3</v>
      </c>
      <c r="E180">
        <v>0</v>
      </c>
      <c r="F180" t="s">
        <v>79</v>
      </c>
      <c r="G180" t="s">
        <v>79</v>
      </c>
      <c r="H180">
        <v>370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2299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0</v>
      </c>
      <c r="Y180">
        <v>0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6</v>
      </c>
      <c r="C181">
        <v>5</v>
      </c>
      <c r="D181">
        <v>4</v>
      </c>
      <c r="E181">
        <v>0</v>
      </c>
      <c r="F181" t="s">
        <v>79</v>
      </c>
      <c r="G181" t="s">
        <v>79</v>
      </c>
      <c r="H181">
        <v>440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2300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0</v>
      </c>
      <c r="Y181">
        <v>0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6</v>
      </c>
      <c r="C182">
        <v>5</v>
      </c>
      <c r="D182">
        <v>5</v>
      </c>
      <c r="E182">
        <v>0</v>
      </c>
      <c r="F182" t="s">
        <v>79</v>
      </c>
      <c r="G182" t="s">
        <v>79</v>
      </c>
      <c r="H182">
        <v>214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2301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0</v>
      </c>
      <c r="Y182">
        <v>0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6</v>
      </c>
      <c r="C183">
        <v>5</v>
      </c>
      <c r="D183">
        <v>6</v>
      </c>
      <c r="E183">
        <v>0</v>
      </c>
      <c r="F183" t="s">
        <v>79</v>
      </c>
      <c r="G183" t="s">
        <v>79</v>
      </c>
      <c r="H183">
        <v>622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2302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0</v>
      </c>
      <c r="Y183">
        <v>0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6</v>
      </c>
      <c r="C184">
        <v>5</v>
      </c>
      <c r="D184">
        <v>7</v>
      </c>
      <c r="E184">
        <v>0</v>
      </c>
      <c r="F184" t="s">
        <v>79</v>
      </c>
      <c r="G184" t="s">
        <v>79</v>
      </c>
      <c r="H184">
        <v>552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276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0</v>
      </c>
      <c r="Y184">
        <v>0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6</v>
      </c>
      <c r="C185">
        <v>5</v>
      </c>
      <c r="D185">
        <v>8</v>
      </c>
      <c r="E185">
        <v>0</v>
      </c>
      <c r="F185" t="s">
        <v>79</v>
      </c>
      <c r="G185" t="s">
        <v>79</v>
      </c>
      <c r="H185">
        <v>402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2303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0</v>
      </c>
      <c r="Y185">
        <v>0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6</v>
      </c>
      <c r="C186">
        <v>6</v>
      </c>
      <c r="D186">
        <v>1</v>
      </c>
      <c r="E186">
        <v>0</v>
      </c>
      <c r="F186" t="s">
        <v>79</v>
      </c>
      <c r="G186" t="s">
        <v>79</v>
      </c>
      <c r="H186">
        <v>671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2304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0</v>
      </c>
      <c r="Y186">
        <v>0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6</v>
      </c>
      <c r="C187">
        <v>6</v>
      </c>
      <c r="D187">
        <v>2</v>
      </c>
      <c r="E187">
        <v>0</v>
      </c>
      <c r="F187" t="s">
        <v>79</v>
      </c>
      <c r="G187" t="s">
        <v>79</v>
      </c>
      <c r="H187">
        <v>596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1107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0</v>
      </c>
      <c r="Y187">
        <v>0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6</v>
      </c>
      <c r="C188">
        <v>6</v>
      </c>
      <c r="D188">
        <v>3</v>
      </c>
      <c r="E188">
        <v>0</v>
      </c>
      <c r="F188" t="s">
        <v>79</v>
      </c>
      <c r="G188" t="s">
        <v>79</v>
      </c>
      <c r="H188">
        <v>673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2305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0</v>
      </c>
      <c r="Y188">
        <v>0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6</v>
      </c>
      <c r="C189">
        <v>6</v>
      </c>
      <c r="D189">
        <v>4</v>
      </c>
      <c r="E189">
        <v>0</v>
      </c>
      <c r="F189" t="s">
        <v>79</v>
      </c>
      <c r="G189" t="s">
        <v>79</v>
      </c>
      <c r="H189">
        <v>8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2306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0</v>
      </c>
      <c r="Y189">
        <v>0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6</v>
      </c>
      <c r="C190">
        <v>6</v>
      </c>
      <c r="D190">
        <v>5</v>
      </c>
      <c r="E190">
        <v>0</v>
      </c>
      <c r="F190" t="s">
        <v>79</v>
      </c>
      <c r="G190" t="s">
        <v>79</v>
      </c>
      <c r="H190">
        <v>334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2307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0</v>
      </c>
      <c r="Y190">
        <v>0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6</v>
      </c>
      <c r="C191">
        <v>6</v>
      </c>
      <c r="D191">
        <v>6</v>
      </c>
      <c r="E191">
        <v>0</v>
      </c>
      <c r="F191" t="s">
        <v>79</v>
      </c>
      <c r="G191" t="s">
        <v>79</v>
      </c>
      <c r="H191">
        <v>252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2308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0</v>
      </c>
      <c r="Y191">
        <v>0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6</v>
      </c>
      <c r="C192">
        <v>6</v>
      </c>
      <c r="D192">
        <v>7</v>
      </c>
      <c r="E192">
        <v>0</v>
      </c>
      <c r="F192" t="s">
        <v>79</v>
      </c>
      <c r="G192" t="s">
        <v>79</v>
      </c>
      <c r="H192">
        <v>311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2309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0</v>
      </c>
      <c r="Y192">
        <v>0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6</v>
      </c>
      <c r="C193">
        <v>6</v>
      </c>
      <c r="D193">
        <v>8</v>
      </c>
      <c r="E193">
        <v>0</v>
      </c>
      <c r="F193" t="s">
        <v>79</v>
      </c>
      <c r="G193" t="s">
        <v>79</v>
      </c>
      <c r="H193">
        <v>212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2310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0</v>
      </c>
      <c r="Y193">
        <v>0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6</v>
      </c>
      <c r="C194">
        <v>7</v>
      </c>
      <c r="D194">
        <v>1</v>
      </c>
      <c r="E194">
        <v>0</v>
      </c>
      <c r="F194" t="s">
        <v>79</v>
      </c>
      <c r="G194" t="s">
        <v>79</v>
      </c>
      <c r="H194">
        <v>337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2311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0</v>
      </c>
      <c r="Y194">
        <v>0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6</v>
      </c>
      <c r="C195">
        <v>7</v>
      </c>
      <c r="D195">
        <v>2</v>
      </c>
      <c r="E195">
        <v>0</v>
      </c>
      <c r="F195" t="s">
        <v>79</v>
      </c>
      <c r="G195" t="s">
        <v>79</v>
      </c>
      <c r="H195">
        <v>251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1031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0</v>
      </c>
      <c r="Y195">
        <v>0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6</v>
      </c>
      <c r="C196">
        <v>7</v>
      </c>
      <c r="D196">
        <v>3</v>
      </c>
      <c r="E196">
        <v>0</v>
      </c>
      <c r="F196" t="s">
        <v>79</v>
      </c>
      <c r="G196" t="s">
        <v>79</v>
      </c>
      <c r="H196">
        <v>335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2312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0</v>
      </c>
      <c r="Y196">
        <v>0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6</v>
      </c>
      <c r="C197">
        <v>7</v>
      </c>
      <c r="D197">
        <v>4</v>
      </c>
      <c r="E197">
        <v>0</v>
      </c>
      <c r="F197" t="s">
        <v>79</v>
      </c>
      <c r="G197" t="s">
        <v>79</v>
      </c>
      <c r="H197">
        <v>204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2313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0</v>
      </c>
      <c r="Y197">
        <v>0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6</v>
      </c>
      <c r="C198">
        <v>7</v>
      </c>
      <c r="D198">
        <v>5</v>
      </c>
      <c r="E198">
        <v>0</v>
      </c>
      <c r="F198" t="s">
        <v>79</v>
      </c>
      <c r="G198" t="s">
        <v>79</v>
      </c>
      <c r="H198">
        <v>209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2314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0</v>
      </c>
      <c r="Y198">
        <v>0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6</v>
      </c>
      <c r="C199">
        <v>7</v>
      </c>
      <c r="D199">
        <v>6</v>
      </c>
      <c r="E199">
        <v>0</v>
      </c>
      <c r="F199" t="s">
        <v>79</v>
      </c>
      <c r="G199" t="s">
        <v>79</v>
      </c>
      <c r="H199">
        <v>2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2315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0</v>
      </c>
      <c r="Y199">
        <v>0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6</v>
      </c>
      <c r="C200">
        <v>7</v>
      </c>
      <c r="D200">
        <v>7</v>
      </c>
      <c r="E200">
        <v>0</v>
      </c>
      <c r="F200" t="s">
        <v>79</v>
      </c>
      <c r="G200" t="s">
        <v>79</v>
      </c>
      <c r="H200">
        <v>333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2316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0</v>
      </c>
      <c r="Y200">
        <v>0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6</v>
      </c>
      <c r="C201">
        <v>7</v>
      </c>
      <c r="D201">
        <v>8</v>
      </c>
      <c r="E201">
        <v>0</v>
      </c>
      <c r="F201" t="s">
        <v>79</v>
      </c>
      <c r="G201" t="s">
        <v>79</v>
      </c>
      <c r="H201">
        <v>211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2317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0</v>
      </c>
      <c r="Y201">
        <v>0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6</v>
      </c>
      <c r="C202">
        <v>8</v>
      </c>
      <c r="D202">
        <v>1</v>
      </c>
      <c r="E202">
        <v>0</v>
      </c>
      <c r="F202" t="s">
        <v>79</v>
      </c>
      <c r="G202" t="s">
        <v>79</v>
      </c>
      <c r="H202">
        <v>303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2318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0</v>
      </c>
      <c r="Y202">
        <v>0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6</v>
      </c>
      <c r="C203">
        <v>8</v>
      </c>
      <c r="D203">
        <v>2</v>
      </c>
      <c r="E203">
        <v>0</v>
      </c>
      <c r="F203" t="s">
        <v>79</v>
      </c>
      <c r="G203" t="s">
        <v>79</v>
      </c>
      <c r="H203">
        <v>503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2319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0</v>
      </c>
      <c r="Y203">
        <v>0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6</v>
      </c>
      <c r="C204">
        <v>8</v>
      </c>
      <c r="D204">
        <v>3</v>
      </c>
      <c r="E204">
        <v>0</v>
      </c>
      <c r="F204" t="s">
        <v>79</v>
      </c>
      <c r="G204" t="s">
        <v>79</v>
      </c>
      <c r="H204">
        <v>594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2320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0</v>
      </c>
      <c r="Y204">
        <v>0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6</v>
      </c>
      <c r="C205">
        <v>8</v>
      </c>
      <c r="D205">
        <v>4</v>
      </c>
      <c r="E205">
        <v>0</v>
      </c>
      <c r="F205" t="s">
        <v>79</v>
      </c>
      <c r="G205" t="s">
        <v>79</v>
      </c>
      <c r="H205">
        <v>206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2321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0</v>
      </c>
      <c r="Y205">
        <v>0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6</v>
      </c>
      <c r="C206">
        <v>8</v>
      </c>
      <c r="D206">
        <v>5</v>
      </c>
      <c r="E206">
        <v>0</v>
      </c>
      <c r="F206" t="s">
        <v>79</v>
      </c>
      <c r="G206" t="s">
        <v>79</v>
      </c>
      <c r="H206">
        <v>332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2322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0</v>
      </c>
      <c r="Y206">
        <v>0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6</v>
      </c>
      <c r="C207">
        <v>8</v>
      </c>
      <c r="D207">
        <v>6</v>
      </c>
      <c r="E207">
        <v>0</v>
      </c>
      <c r="F207" t="s">
        <v>79</v>
      </c>
      <c r="G207" t="s">
        <v>79</v>
      </c>
      <c r="H207">
        <v>650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2323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0</v>
      </c>
      <c r="Y207">
        <v>0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6</v>
      </c>
      <c r="C208">
        <v>8</v>
      </c>
      <c r="D208">
        <v>7</v>
      </c>
      <c r="E208">
        <v>0</v>
      </c>
      <c r="F208" t="s">
        <v>79</v>
      </c>
      <c r="G208" t="s">
        <v>79</v>
      </c>
      <c r="H208">
        <v>39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2229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0</v>
      </c>
      <c r="Y208">
        <v>0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6</v>
      </c>
      <c r="C209">
        <v>8</v>
      </c>
      <c r="D209">
        <v>8</v>
      </c>
      <c r="E209">
        <v>0</v>
      </c>
      <c r="F209" t="s">
        <v>79</v>
      </c>
      <c r="G209" t="s">
        <v>79</v>
      </c>
      <c r="H209">
        <v>301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2324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0</v>
      </c>
      <c r="Y209">
        <v>0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7</v>
      </c>
      <c r="C210">
        <v>1</v>
      </c>
      <c r="D210">
        <v>1</v>
      </c>
      <c r="E210">
        <v>0</v>
      </c>
      <c r="F210" t="s">
        <v>79</v>
      </c>
      <c r="G210" t="s">
        <v>79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0</v>
      </c>
      <c r="Y210">
        <v>0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7</v>
      </c>
      <c r="C211">
        <v>1</v>
      </c>
      <c r="D211">
        <v>2</v>
      </c>
      <c r="E211">
        <v>0</v>
      </c>
      <c r="F211" t="s">
        <v>79</v>
      </c>
      <c r="G211" t="s">
        <v>79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0</v>
      </c>
      <c r="Y211">
        <v>0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7</v>
      </c>
      <c r="C212">
        <v>1</v>
      </c>
      <c r="D212">
        <v>3</v>
      </c>
      <c r="E212">
        <v>0</v>
      </c>
      <c r="F212" t="s">
        <v>79</v>
      </c>
      <c r="G212" t="s">
        <v>79</v>
      </c>
      <c r="H212">
        <v>168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2325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0</v>
      </c>
      <c r="Y212">
        <v>0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7</v>
      </c>
      <c r="C213">
        <v>1</v>
      </c>
      <c r="D213">
        <v>4</v>
      </c>
      <c r="E213">
        <v>0</v>
      </c>
      <c r="F213" t="s">
        <v>79</v>
      </c>
      <c r="G213" t="s">
        <v>79</v>
      </c>
      <c r="H213">
        <v>107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2326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0</v>
      </c>
      <c r="Y213">
        <v>0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7</v>
      </c>
      <c r="C214">
        <v>1</v>
      </c>
      <c r="D214">
        <v>5</v>
      </c>
      <c r="E214">
        <v>0</v>
      </c>
      <c r="F214" t="s">
        <v>79</v>
      </c>
      <c r="G214" t="s">
        <v>79</v>
      </c>
      <c r="H214">
        <v>159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2327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0</v>
      </c>
      <c r="Y214">
        <v>0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7</v>
      </c>
      <c r="C215">
        <v>1</v>
      </c>
      <c r="D215">
        <v>6</v>
      </c>
      <c r="E215">
        <v>0</v>
      </c>
      <c r="F215" t="s">
        <v>79</v>
      </c>
      <c r="G215" t="s">
        <v>79</v>
      </c>
      <c r="H215">
        <v>167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2328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0</v>
      </c>
      <c r="Y215">
        <v>0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7</v>
      </c>
      <c r="C216">
        <v>1</v>
      </c>
      <c r="D216">
        <v>7</v>
      </c>
      <c r="E216">
        <v>0</v>
      </c>
      <c r="F216" t="s">
        <v>79</v>
      </c>
      <c r="G216" t="s">
        <v>79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0</v>
      </c>
      <c r="Y216">
        <v>0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7</v>
      </c>
      <c r="C217">
        <v>1</v>
      </c>
      <c r="D217">
        <v>8</v>
      </c>
      <c r="E217">
        <v>0</v>
      </c>
      <c r="F217" t="s">
        <v>79</v>
      </c>
      <c r="G217" t="s">
        <v>79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0</v>
      </c>
      <c r="Y217">
        <v>0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7</v>
      </c>
      <c r="C218">
        <v>2</v>
      </c>
      <c r="D218">
        <v>1</v>
      </c>
      <c r="E218">
        <v>0</v>
      </c>
      <c r="F218" t="s">
        <v>79</v>
      </c>
      <c r="G218" t="s">
        <v>79</v>
      </c>
      <c r="H218">
        <v>166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2329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0</v>
      </c>
      <c r="Y218">
        <v>0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7</v>
      </c>
      <c r="C219">
        <v>2</v>
      </c>
      <c r="D219">
        <v>2</v>
      </c>
      <c r="E219">
        <v>0</v>
      </c>
      <c r="F219" t="s">
        <v>79</v>
      </c>
      <c r="G219" t="s">
        <v>79</v>
      </c>
      <c r="H219">
        <v>108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1048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0</v>
      </c>
      <c r="Y219">
        <v>0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7</v>
      </c>
      <c r="C220">
        <v>2</v>
      </c>
      <c r="D220">
        <v>3</v>
      </c>
      <c r="E220">
        <v>0</v>
      </c>
      <c r="F220" t="s">
        <v>79</v>
      </c>
      <c r="G220" t="s">
        <v>79</v>
      </c>
      <c r="H220">
        <v>164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2330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0</v>
      </c>
      <c r="Y220">
        <v>0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7</v>
      </c>
      <c r="C221">
        <v>2</v>
      </c>
      <c r="D221">
        <v>4</v>
      </c>
      <c r="E221">
        <v>0</v>
      </c>
      <c r="F221" t="s">
        <v>79</v>
      </c>
      <c r="G221" t="s">
        <v>79</v>
      </c>
      <c r="H221">
        <v>165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2239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0</v>
      </c>
      <c r="Y221">
        <v>0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7</v>
      </c>
      <c r="C222">
        <v>2</v>
      </c>
      <c r="D222">
        <v>5</v>
      </c>
      <c r="E222">
        <v>0</v>
      </c>
      <c r="F222" t="s">
        <v>79</v>
      </c>
      <c r="G222" t="s">
        <v>79</v>
      </c>
      <c r="H222">
        <v>298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2239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0</v>
      </c>
      <c r="Y222">
        <v>0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7</v>
      </c>
      <c r="C223">
        <v>2</v>
      </c>
      <c r="D223">
        <v>6</v>
      </c>
      <c r="E223">
        <v>0</v>
      </c>
      <c r="F223" t="s">
        <v>79</v>
      </c>
      <c r="G223" t="s">
        <v>79</v>
      </c>
      <c r="H223">
        <v>106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1054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0</v>
      </c>
      <c r="Y223">
        <v>0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7</v>
      </c>
      <c r="C224">
        <v>2</v>
      </c>
      <c r="D224">
        <v>7</v>
      </c>
      <c r="E224">
        <v>0</v>
      </c>
      <c r="F224" t="s">
        <v>79</v>
      </c>
      <c r="G224" t="s">
        <v>79</v>
      </c>
      <c r="H224">
        <v>362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2217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0</v>
      </c>
      <c r="Y224">
        <v>0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7</v>
      </c>
      <c r="C225">
        <v>2</v>
      </c>
      <c r="D225">
        <v>8</v>
      </c>
      <c r="E225">
        <v>0</v>
      </c>
      <c r="F225" t="s">
        <v>79</v>
      </c>
      <c r="G225" t="s">
        <v>79</v>
      </c>
      <c r="H225">
        <v>701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2331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0</v>
      </c>
      <c r="Y225">
        <v>0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7</v>
      </c>
      <c r="C226">
        <v>3</v>
      </c>
      <c r="D226">
        <v>1</v>
      </c>
      <c r="E226">
        <v>0</v>
      </c>
      <c r="F226" t="s">
        <v>79</v>
      </c>
      <c r="G226" t="s">
        <v>79</v>
      </c>
      <c r="H226">
        <v>474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2332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0</v>
      </c>
      <c r="Y226">
        <v>0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7</v>
      </c>
      <c r="C227">
        <v>3</v>
      </c>
      <c r="D227">
        <v>2</v>
      </c>
      <c r="E227">
        <v>0</v>
      </c>
      <c r="F227" t="s">
        <v>79</v>
      </c>
      <c r="G227" t="s">
        <v>79</v>
      </c>
      <c r="H227">
        <v>502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2333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0</v>
      </c>
      <c r="Y227">
        <v>0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7</v>
      </c>
      <c r="C228">
        <v>3</v>
      </c>
      <c r="D228">
        <v>3</v>
      </c>
      <c r="E228">
        <v>0</v>
      </c>
      <c r="F228" t="s">
        <v>79</v>
      </c>
      <c r="G228" t="s">
        <v>79</v>
      </c>
      <c r="H228">
        <v>103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2334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0</v>
      </c>
      <c r="Y228">
        <v>0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7</v>
      </c>
      <c r="C229">
        <v>3</v>
      </c>
      <c r="D229">
        <v>4</v>
      </c>
      <c r="E229">
        <v>0</v>
      </c>
      <c r="F229" t="s">
        <v>79</v>
      </c>
      <c r="G229" t="s">
        <v>79</v>
      </c>
      <c r="H229">
        <v>299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507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0</v>
      </c>
      <c r="Y229">
        <v>0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7</v>
      </c>
      <c r="C230">
        <v>3</v>
      </c>
      <c r="D230">
        <v>5</v>
      </c>
      <c r="E230">
        <v>0</v>
      </c>
      <c r="F230" t="s">
        <v>79</v>
      </c>
      <c r="G230" t="s">
        <v>79</v>
      </c>
      <c r="H230">
        <v>161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2335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0</v>
      </c>
      <c r="Y230">
        <v>0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7</v>
      </c>
      <c r="C231">
        <v>3</v>
      </c>
      <c r="D231">
        <v>6</v>
      </c>
      <c r="E231">
        <v>0</v>
      </c>
      <c r="F231" t="s">
        <v>79</v>
      </c>
      <c r="G231" t="s">
        <v>79</v>
      </c>
      <c r="H231">
        <v>109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2336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0</v>
      </c>
      <c r="Y231">
        <v>0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7</v>
      </c>
      <c r="C232">
        <v>3</v>
      </c>
      <c r="D232">
        <v>7</v>
      </c>
      <c r="E232">
        <v>0</v>
      </c>
      <c r="F232" t="s">
        <v>79</v>
      </c>
      <c r="G232" t="s">
        <v>79</v>
      </c>
      <c r="H232">
        <v>435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1057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0</v>
      </c>
      <c r="Y232">
        <v>0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7</v>
      </c>
      <c r="C233">
        <v>3</v>
      </c>
      <c r="D233">
        <v>8</v>
      </c>
      <c r="E233">
        <v>0</v>
      </c>
      <c r="F233" t="s">
        <v>79</v>
      </c>
      <c r="G233" t="s">
        <v>79</v>
      </c>
      <c r="H233">
        <v>297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2337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0</v>
      </c>
      <c r="Y233">
        <v>0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7</v>
      </c>
      <c r="C234">
        <v>4</v>
      </c>
      <c r="D234">
        <v>1</v>
      </c>
      <c r="E234">
        <v>0</v>
      </c>
      <c r="F234" t="s">
        <v>79</v>
      </c>
      <c r="G234" t="s">
        <v>79</v>
      </c>
      <c r="H234">
        <v>670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2338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0</v>
      </c>
      <c r="Y234">
        <v>0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7</v>
      </c>
      <c r="C235">
        <v>4</v>
      </c>
      <c r="D235">
        <v>2</v>
      </c>
      <c r="E235">
        <v>0</v>
      </c>
      <c r="F235" t="s">
        <v>79</v>
      </c>
      <c r="G235" t="s">
        <v>79</v>
      </c>
      <c r="H235">
        <v>496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2339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0</v>
      </c>
      <c r="Y235">
        <v>0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7</v>
      </c>
      <c r="C236">
        <v>4</v>
      </c>
      <c r="D236">
        <v>3</v>
      </c>
      <c r="E236">
        <v>0</v>
      </c>
      <c r="F236" t="s">
        <v>79</v>
      </c>
      <c r="G236" t="s">
        <v>79</v>
      </c>
      <c r="H236">
        <v>98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2340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0</v>
      </c>
      <c r="Y236">
        <v>0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7</v>
      </c>
      <c r="C237">
        <v>4</v>
      </c>
      <c r="D237">
        <v>4</v>
      </c>
      <c r="E237">
        <v>0</v>
      </c>
      <c r="F237" t="s">
        <v>79</v>
      </c>
      <c r="G237" t="s">
        <v>79</v>
      </c>
      <c r="H237">
        <v>616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2341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0</v>
      </c>
      <c r="Y237">
        <v>0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7</v>
      </c>
      <c r="C238">
        <v>4</v>
      </c>
      <c r="D238">
        <v>5</v>
      </c>
      <c r="E238">
        <v>0</v>
      </c>
      <c r="F238" t="s">
        <v>79</v>
      </c>
      <c r="G238" t="s">
        <v>79</v>
      </c>
      <c r="H238">
        <v>436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2342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0</v>
      </c>
      <c r="Y238">
        <v>0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7</v>
      </c>
      <c r="C239">
        <v>4</v>
      </c>
      <c r="D239">
        <v>6</v>
      </c>
      <c r="E239">
        <v>0</v>
      </c>
      <c r="F239" t="s">
        <v>79</v>
      </c>
      <c r="G239" t="s">
        <v>79</v>
      </c>
      <c r="H239">
        <v>437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2343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0</v>
      </c>
      <c r="Y239">
        <v>0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7</v>
      </c>
      <c r="C240">
        <v>4</v>
      </c>
      <c r="D240">
        <v>7</v>
      </c>
      <c r="E240">
        <v>0</v>
      </c>
      <c r="F240" t="s">
        <v>79</v>
      </c>
      <c r="G240" t="s">
        <v>79</v>
      </c>
      <c r="H240">
        <v>434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2344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0</v>
      </c>
      <c r="Y240">
        <v>0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7</v>
      </c>
      <c r="C241">
        <v>4</v>
      </c>
      <c r="D241">
        <v>8</v>
      </c>
      <c r="E241">
        <v>0</v>
      </c>
      <c r="F241" t="s">
        <v>79</v>
      </c>
      <c r="G241" t="s">
        <v>79</v>
      </c>
      <c r="H241">
        <v>105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2345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0</v>
      </c>
      <c r="Y241">
        <v>0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7</v>
      </c>
      <c r="C242">
        <v>5</v>
      </c>
      <c r="D242">
        <v>1</v>
      </c>
      <c r="E242">
        <v>0</v>
      </c>
      <c r="F242" t="s">
        <v>79</v>
      </c>
      <c r="G242" t="s">
        <v>79</v>
      </c>
      <c r="H242">
        <v>473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2346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0</v>
      </c>
      <c r="Y242">
        <v>0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7</v>
      </c>
      <c r="C243">
        <v>5</v>
      </c>
      <c r="D243">
        <v>2</v>
      </c>
      <c r="E243">
        <v>0</v>
      </c>
      <c r="F243" t="s">
        <v>79</v>
      </c>
      <c r="G243" t="s">
        <v>79</v>
      </c>
      <c r="H243">
        <v>101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2347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0</v>
      </c>
      <c r="Y243">
        <v>0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7</v>
      </c>
      <c r="C244">
        <v>5</v>
      </c>
      <c r="D244">
        <v>3</v>
      </c>
      <c r="E244">
        <v>0</v>
      </c>
      <c r="F244" t="s">
        <v>79</v>
      </c>
      <c r="G244" t="s">
        <v>79</v>
      </c>
      <c r="H244">
        <v>244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2348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0</v>
      </c>
      <c r="Y244">
        <v>0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7</v>
      </c>
      <c r="C245">
        <v>5</v>
      </c>
      <c r="D245">
        <v>4</v>
      </c>
      <c r="E245">
        <v>0</v>
      </c>
      <c r="F245" t="s">
        <v>79</v>
      </c>
      <c r="G245" t="s">
        <v>79</v>
      </c>
      <c r="H245">
        <v>700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2349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0</v>
      </c>
      <c r="Y245">
        <v>0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7</v>
      </c>
      <c r="C246">
        <v>5</v>
      </c>
      <c r="D246">
        <v>5</v>
      </c>
      <c r="E246">
        <v>0</v>
      </c>
      <c r="F246" t="s">
        <v>79</v>
      </c>
      <c r="G246" t="s">
        <v>79</v>
      </c>
      <c r="H246">
        <v>669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2350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0</v>
      </c>
      <c r="Y246">
        <v>0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7</v>
      </c>
      <c r="C247">
        <v>5</v>
      </c>
      <c r="D247">
        <v>6</v>
      </c>
      <c r="E247">
        <v>0</v>
      </c>
      <c r="F247" t="s">
        <v>79</v>
      </c>
      <c r="G247" t="s">
        <v>79</v>
      </c>
      <c r="H247">
        <v>95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2351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0</v>
      </c>
      <c r="Y247">
        <v>0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7</v>
      </c>
      <c r="C248">
        <v>5</v>
      </c>
      <c r="D248">
        <v>7</v>
      </c>
      <c r="E248">
        <v>0</v>
      </c>
      <c r="F248" t="s">
        <v>79</v>
      </c>
      <c r="G248" t="s">
        <v>79</v>
      </c>
      <c r="H248">
        <v>162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2352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0</v>
      </c>
      <c r="Y248">
        <v>0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7</v>
      </c>
      <c r="C249">
        <v>5</v>
      </c>
      <c r="D249">
        <v>8</v>
      </c>
      <c r="E249">
        <v>0</v>
      </c>
      <c r="F249" t="s">
        <v>79</v>
      </c>
      <c r="G249" t="s">
        <v>79</v>
      </c>
      <c r="H249">
        <v>392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2353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0</v>
      </c>
      <c r="Y249">
        <v>0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7</v>
      </c>
      <c r="C250">
        <v>6</v>
      </c>
      <c r="D250">
        <v>1</v>
      </c>
      <c r="E250">
        <v>0</v>
      </c>
      <c r="F250" t="s">
        <v>79</v>
      </c>
      <c r="G250" t="s">
        <v>79</v>
      </c>
      <c r="H250">
        <v>390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2354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0</v>
      </c>
      <c r="Y250">
        <v>0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7</v>
      </c>
      <c r="C251">
        <v>6</v>
      </c>
      <c r="D251">
        <v>2</v>
      </c>
      <c r="E251">
        <v>0</v>
      </c>
      <c r="F251" t="s">
        <v>79</v>
      </c>
      <c r="G251" t="s">
        <v>79</v>
      </c>
      <c r="H251">
        <v>666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2355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0</v>
      </c>
      <c r="Y251">
        <v>0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7</v>
      </c>
      <c r="C252">
        <v>6</v>
      </c>
      <c r="D252">
        <v>3</v>
      </c>
      <c r="E252">
        <v>0</v>
      </c>
      <c r="F252" t="s">
        <v>79</v>
      </c>
      <c r="G252" t="s">
        <v>79</v>
      </c>
      <c r="H252">
        <v>543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2356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0</v>
      </c>
      <c r="Y252">
        <v>0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7</v>
      </c>
      <c r="C253">
        <v>6</v>
      </c>
      <c r="D253">
        <v>4</v>
      </c>
      <c r="E253">
        <v>0</v>
      </c>
      <c r="F253" t="s">
        <v>79</v>
      </c>
      <c r="G253" t="s">
        <v>79</v>
      </c>
      <c r="H253">
        <v>587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2357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0</v>
      </c>
      <c r="Y253">
        <v>0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7</v>
      </c>
      <c r="C254">
        <v>6</v>
      </c>
      <c r="D254">
        <v>5</v>
      </c>
      <c r="E254">
        <v>0</v>
      </c>
      <c r="F254" t="s">
        <v>79</v>
      </c>
      <c r="G254" t="s">
        <v>79</v>
      </c>
      <c r="H254">
        <v>522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2358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0</v>
      </c>
      <c r="Y254">
        <v>0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7</v>
      </c>
      <c r="C255">
        <v>6</v>
      </c>
      <c r="D255">
        <v>6</v>
      </c>
      <c r="E255">
        <v>0</v>
      </c>
      <c r="F255" t="s">
        <v>79</v>
      </c>
      <c r="G255" t="s">
        <v>79</v>
      </c>
      <c r="H255">
        <v>648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2355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0</v>
      </c>
      <c r="Y255">
        <v>0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7</v>
      </c>
      <c r="C256">
        <v>6</v>
      </c>
      <c r="D256">
        <v>7</v>
      </c>
      <c r="E256">
        <v>0</v>
      </c>
      <c r="F256" t="s">
        <v>79</v>
      </c>
      <c r="G256" t="s">
        <v>79</v>
      </c>
      <c r="H256">
        <v>104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2359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0</v>
      </c>
      <c r="Y256">
        <v>0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7</v>
      </c>
      <c r="C257">
        <v>6</v>
      </c>
      <c r="D257">
        <v>8</v>
      </c>
      <c r="E257">
        <v>0</v>
      </c>
      <c r="F257" t="s">
        <v>79</v>
      </c>
      <c r="G257" t="s">
        <v>79</v>
      </c>
      <c r="H257">
        <v>491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2360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0</v>
      </c>
      <c r="Y257">
        <v>0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7</v>
      </c>
      <c r="C258">
        <v>7</v>
      </c>
      <c r="D258">
        <v>1</v>
      </c>
      <c r="E258">
        <v>0</v>
      </c>
      <c r="F258" t="s">
        <v>79</v>
      </c>
      <c r="G258" t="s">
        <v>79</v>
      </c>
      <c r="H258">
        <v>295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2361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0</v>
      </c>
      <c r="Y258">
        <v>0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7</v>
      </c>
      <c r="C259">
        <v>7</v>
      </c>
      <c r="D259">
        <v>2</v>
      </c>
      <c r="E259">
        <v>0</v>
      </c>
      <c r="F259" t="s">
        <v>79</v>
      </c>
      <c r="G259" t="s">
        <v>79</v>
      </c>
      <c r="H259">
        <v>588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2362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0</v>
      </c>
      <c r="Y259">
        <v>0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7</v>
      </c>
      <c r="C260">
        <v>7</v>
      </c>
      <c r="D260">
        <v>3</v>
      </c>
      <c r="E260">
        <v>0</v>
      </c>
      <c r="F260" t="s">
        <v>79</v>
      </c>
      <c r="G260" t="s">
        <v>79</v>
      </c>
      <c r="H260">
        <v>97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2363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0</v>
      </c>
      <c r="Y260">
        <v>0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7</v>
      </c>
      <c r="C261">
        <v>7</v>
      </c>
      <c r="D261">
        <v>4</v>
      </c>
      <c r="E261">
        <v>0</v>
      </c>
      <c r="F261" t="s">
        <v>79</v>
      </c>
      <c r="G261" t="s">
        <v>79</v>
      </c>
      <c r="H261">
        <v>590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2364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0</v>
      </c>
      <c r="Y261">
        <v>0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7</v>
      </c>
      <c r="C262">
        <v>7</v>
      </c>
      <c r="D262">
        <v>5</v>
      </c>
      <c r="E262">
        <v>0</v>
      </c>
      <c r="F262" t="s">
        <v>79</v>
      </c>
      <c r="G262" t="s">
        <v>79</v>
      </c>
      <c r="H262">
        <v>668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2365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0</v>
      </c>
      <c r="Y262">
        <v>0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7</v>
      </c>
      <c r="C263">
        <v>7</v>
      </c>
      <c r="D263">
        <v>6</v>
      </c>
      <c r="E263">
        <v>0</v>
      </c>
      <c r="F263" t="s">
        <v>79</v>
      </c>
      <c r="G263" t="s">
        <v>79</v>
      </c>
      <c r="H263">
        <v>495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2366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0</v>
      </c>
      <c r="Y263">
        <v>0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7</v>
      </c>
      <c r="C264">
        <v>7</v>
      </c>
      <c r="D264">
        <v>7</v>
      </c>
      <c r="E264">
        <v>0</v>
      </c>
      <c r="F264" t="s">
        <v>79</v>
      </c>
      <c r="G264" t="s">
        <v>79</v>
      </c>
      <c r="H264">
        <v>490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2367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0</v>
      </c>
      <c r="Y264">
        <v>0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7</v>
      </c>
      <c r="C265">
        <v>7</v>
      </c>
      <c r="D265">
        <v>8</v>
      </c>
      <c r="E265">
        <v>0</v>
      </c>
      <c r="F265" t="s">
        <v>79</v>
      </c>
      <c r="G265" t="s">
        <v>79</v>
      </c>
      <c r="H265">
        <v>296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2368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0</v>
      </c>
      <c r="Y265">
        <v>0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7</v>
      </c>
      <c r="C266">
        <v>8</v>
      </c>
      <c r="D266">
        <v>1</v>
      </c>
      <c r="E266">
        <v>0</v>
      </c>
      <c r="F266" t="s">
        <v>79</v>
      </c>
      <c r="G266" t="s">
        <v>79</v>
      </c>
      <c r="H266">
        <v>160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2369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0</v>
      </c>
      <c r="Y266">
        <v>0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7</v>
      </c>
      <c r="C267">
        <v>8</v>
      </c>
      <c r="D267">
        <v>2</v>
      </c>
      <c r="E267">
        <v>0</v>
      </c>
      <c r="F267" t="s">
        <v>79</v>
      </c>
      <c r="G267" t="s">
        <v>79</v>
      </c>
      <c r="H267">
        <v>322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2370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0</v>
      </c>
      <c r="Y267">
        <v>0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7</v>
      </c>
      <c r="C268">
        <v>8</v>
      </c>
      <c r="D268">
        <v>3</v>
      </c>
      <c r="E268">
        <v>0</v>
      </c>
      <c r="F268" t="s">
        <v>79</v>
      </c>
      <c r="G268" t="s">
        <v>79</v>
      </c>
      <c r="H268">
        <v>492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2371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0</v>
      </c>
      <c r="Y268">
        <v>0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7</v>
      </c>
      <c r="C269">
        <v>8</v>
      </c>
      <c r="D269">
        <v>4</v>
      </c>
      <c r="E269">
        <v>0</v>
      </c>
      <c r="F269" t="s">
        <v>79</v>
      </c>
      <c r="G269" t="s">
        <v>79</v>
      </c>
      <c r="H269">
        <v>667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2372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0</v>
      </c>
      <c r="Y269">
        <v>0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7</v>
      </c>
      <c r="C270">
        <v>8</v>
      </c>
      <c r="D270">
        <v>5</v>
      </c>
      <c r="E270">
        <v>0</v>
      </c>
      <c r="F270" t="s">
        <v>79</v>
      </c>
      <c r="G270" t="s">
        <v>79</v>
      </c>
      <c r="H270">
        <v>665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2373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0</v>
      </c>
      <c r="Y270">
        <v>0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7</v>
      </c>
      <c r="C271">
        <v>8</v>
      </c>
      <c r="D271">
        <v>6</v>
      </c>
      <c r="E271">
        <v>0</v>
      </c>
      <c r="F271" t="s">
        <v>79</v>
      </c>
      <c r="G271" t="s">
        <v>79</v>
      </c>
      <c r="H271">
        <v>246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2374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0</v>
      </c>
      <c r="Y271">
        <v>0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7</v>
      </c>
      <c r="C272">
        <v>8</v>
      </c>
      <c r="D272">
        <v>7</v>
      </c>
      <c r="E272">
        <v>0</v>
      </c>
      <c r="F272" t="s">
        <v>79</v>
      </c>
      <c r="G272" t="s">
        <v>79</v>
      </c>
      <c r="H272">
        <v>327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2375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0</v>
      </c>
      <c r="Y272">
        <v>0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7</v>
      </c>
      <c r="C273">
        <v>8</v>
      </c>
      <c r="D273">
        <v>8</v>
      </c>
      <c r="E273">
        <v>0</v>
      </c>
      <c r="F273" t="s">
        <v>79</v>
      </c>
      <c r="G273" t="s">
        <v>79</v>
      </c>
      <c r="H273">
        <v>249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2376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0</v>
      </c>
      <c r="Y273">
        <v>0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7</v>
      </c>
      <c r="C274">
        <v>9</v>
      </c>
      <c r="D274">
        <v>1</v>
      </c>
      <c r="E274">
        <v>0</v>
      </c>
      <c r="F274" t="s">
        <v>79</v>
      </c>
      <c r="G274" t="s">
        <v>79</v>
      </c>
      <c r="H274">
        <v>361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2377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0</v>
      </c>
      <c r="Y274">
        <v>0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7</v>
      </c>
      <c r="C275">
        <v>9</v>
      </c>
      <c r="D275">
        <v>2</v>
      </c>
      <c r="E275">
        <v>0</v>
      </c>
      <c r="F275" t="s">
        <v>79</v>
      </c>
      <c r="G275" t="s">
        <v>79</v>
      </c>
      <c r="H275">
        <v>248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2378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0</v>
      </c>
      <c r="Y275">
        <v>0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7</v>
      </c>
      <c r="C276">
        <v>9</v>
      </c>
      <c r="D276">
        <v>3</v>
      </c>
      <c r="E276">
        <v>0</v>
      </c>
      <c r="F276" t="s">
        <v>79</v>
      </c>
      <c r="G276" t="s">
        <v>79</v>
      </c>
      <c r="H276">
        <v>290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2379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0</v>
      </c>
      <c r="Y276">
        <v>0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7</v>
      </c>
      <c r="C277">
        <v>9</v>
      </c>
      <c r="D277">
        <v>4</v>
      </c>
      <c r="E277">
        <v>0</v>
      </c>
      <c r="F277" t="s">
        <v>79</v>
      </c>
      <c r="G277" t="s">
        <v>79</v>
      </c>
      <c r="H277">
        <v>584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2380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0</v>
      </c>
      <c r="Y277">
        <v>0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7</v>
      </c>
      <c r="C278">
        <v>9</v>
      </c>
      <c r="D278">
        <v>5</v>
      </c>
      <c r="E278">
        <v>0</v>
      </c>
      <c r="F278" t="s">
        <v>79</v>
      </c>
      <c r="G278" t="s">
        <v>79</v>
      </c>
      <c r="H278">
        <v>431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2381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0</v>
      </c>
      <c r="Y278">
        <v>0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7</v>
      </c>
      <c r="C279">
        <v>9</v>
      </c>
      <c r="D279">
        <v>6</v>
      </c>
      <c r="E279">
        <v>0</v>
      </c>
      <c r="F279" t="s">
        <v>79</v>
      </c>
      <c r="G279" t="s">
        <v>79</v>
      </c>
      <c r="H279">
        <v>386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2382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0</v>
      </c>
      <c r="Y279">
        <v>0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7</v>
      </c>
      <c r="C280">
        <v>9</v>
      </c>
      <c r="D280">
        <v>7</v>
      </c>
      <c r="E280">
        <v>0</v>
      </c>
      <c r="F280" t="s">
        <v>79</v>
      </c>
      <c r="G280" t="s">
        <v>79</v>
      </c>
      <c r="H280">
        <v>663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2378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0</v>
      </c>
      <c r="Y280">
        <v>0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7</v>
      </c>
      <c r="C281">
        <v>9</v>
      </c>
      <c r="D281">
        <v>8</v>
      </c>
      <c r="E281">
        <v>0</v>
      </c>
      <c r="F281" t="s">
        <v>79</v>
      </c>
      <c r="G281" t="s">
        <v>79</v>
      </c>
      <c r="H281">
        <v>546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2383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0</v>
      </c>
      <c r="Y281">
        <v>0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7</v>
      </c>
      <c r="C282">
        <v>10</v>
      </c>
      <c r="D282">
        <v>1</v>
      </c>
      <c r="E282">
        <v>0</v>
      </c>
      <c r="F282" t="s">
        <v>79</v>
      </c>
      <c r="G282" t="s">
        <v>79</v>
      </c>
      <c r="H282">
        <v>100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2384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0</v>
      </c>
      <c r="Y282">
        <v>0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7</v>
      </c>
      <c r="C283">
        <v>10</v>
      </c>
      <c r="D283">
        <v>2</v>
      </c>
      <c r="E283">
        <v>0</v>
      </c>
      <c r="F283" t="s">
        <v>79</v>
      </c>
      <c r="G283" t="s">
        <v>79</v>
      </c>
      <c r="H283">
        <v>586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2385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0</v>
      </c>
      <c r="Y283">
        <v>0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7</v>
      </c>
      <c r="C284">
        <v>10</v>
      </c>
      <c r="D284">
        <v>3</v>
      </c>
      <c r="E284">
        <v>0</v>
      </c>
      <c r="F284" t="s">
        <v>79</v>
      </c>
      <c r="G284" t="s">
        <v>79</v>
      </c>
      <c r="H284">
        <v>635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2386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0</v>
      </c>
      <c r="Y284">
        <v>0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7</v>
      </c>
      <c r="C285">
        <v>10</v>
      </c>
      <c r="D285">
        <v>4</v>
      </c>
      <c r="E285">
        <v>0</v>
      </c>
      <c r="F285" t="s">
        <v>79</v>
      </c>
      <c r="G285" t="s">
        <v>79</v>
      </c>
      <c r="H285">
        <v>282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2387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0</v>
      </c>
      <c r="Y285">
        <v>0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7</v>
      </c>
      <c r="C286">
        <v>10</v>
      </c>
      <c r="D286">
        <v>5</v>
      </c>
      <c r="E286">
        <v>0</v>
      </c>
      <c r="F286" t="s">
        <v>79</v>
      </c>
      <c r="G286" t="s">
        <v>79</v>
      </c>
      <c r="H286">
        <v>714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2387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0</v>
      </c>
      <c r="Y286">
        <v>0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7</v>
      </c>
      <c r="C287">
        <v>10</v>
      </c>
      <c r="D287">
        <v>6</v>
      </c>
      <c r="E287">
        <v>0</v>
      </c>
      <c r="F287" t="s">
        <v>79</v>
      </c>
      <c r="G287" t="s">
        <v>79</v>
      </c>
      <c r="H287">
        <v>432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2388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0</v>
      </c>
      <c r="Y287">
        <v>0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7</v>
      </c>
      <c r="C288">
        <v>10</v>
      </c>
      <c r="D288">
        <v>7</v>
      </c>
      <c r="E288">
        <v>0</v>
      </c>
      <c r="F288" t="s">
        <v>79</v>
      </c>
      <c r="G288" t="s">
        <v>79</v>
      </c>
      <c r="H288">
        <v>329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2389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0</v>
      </c>
      <c r="Y288">
        <v>0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7</v>
      </c>
      <c r="C289">
        <v>10</v>
      </c>
      <c r="D289">
        <v>8</v>
      </c>
      <c r="E289">
        <v>0</v>
      </c>
      <c r="F289" t="s">
        <v>79</v>
      </c>
      <c r="G289" t="s">
        <v>79</v>
      </c>
      <c r="H289">
        <v>389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1137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0</v>
      </c>
      <c r="Y289">
        <v>0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7</v>
      </c>
      <c r="C290">
        <v>11</v>
      </c>
      <c r="D290">
        <v>1</v>
      </c>
      <c r="E290">
        <v>0</v>
      </c>
      <c r="F290" t="s">
        <v>79</v>
      </c>
      <c r="G290" t="s">
        <v>79</v>
      </c>
      <c r="H290">
        <v>617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2390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0</v>
      </c>
      <c r="Y290">
        <v>0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7</v>
      </c>
      <c r="C291">
        <v>11</v>
      </c>
      <c r="D291">
        <v>2</v>
      </c>
      <c r="E291">
        <v>0</v>
      </c>
      <c r="F291" t="s">
        <v>79</v>
      </c>
      <c r="G291" t="s">
        <v>79</v>
      </c>
      <c r="H291">
        <v>585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2391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0</v>
      </c>
      <c r="Y291">
        <v>0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7</v>
      </c>
      <c r="C292">
        <v>11</v>
      </c>
      <c r="D292">
        <v>3</v>
      </c>
      <c r="E292">
        <v>0</v>
      </c>
      <c r="F292" t="s">
        <v>79</v>
      </c>
      <c r="G292" t="s">
        <v>79</v>
      </c>
      <c r="H292">
        <v>243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2392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0</v>
      </c>
      <c r="Y292">
        <v>0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7</v>
      </c>
      <c r="C293">
        <v>11</v>
      </c>
      <c r="D293">
        <v>4</v>
      </c>
      <c r="E293">
        <v>0</v>
      </c>
      <c r="F293" t="s">
        <v>79</v>
      </c>
      <c r="G293" t="s">
        <v>79</v>
      </c>
      <c r="H293">
        <v>721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2393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0</v>
      </c>
      <c r="Y293">
        <v>0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7</v>
      </c>
      <c r="C294">
        <v>11</v>
      </c>
      <c r="D294">
        <v>5</v>
      </c>
      <c r="E294">
        <v>0</v>
      </c>
      <c r="F294" t="s">
        <v>79</v>
      </c>
      <c r="G294" t="s">
        <v>79</v>
      </c>
      <c r="H294">
        <v>288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2394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0</v>
      </c>
      <c r="Y294">
        <v>0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7</v>
      </c>
      <c r="C295">
        <v>11</v>
      </c>
      <c r="D295">
        <v>6</v>
      </c>
      <c r="E295">
        <v>0</v>
      </c>
      <c r="F295" t="s">
        <v>79</v>
      </c>
      <c r="G295" t="s">
        <v>79</v>
      </c>
      <c r="H295">
        <v>647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2395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0</v>
      </c>
      <c r="Y295">
        <v>0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7</v>
      </c>
      <c r="C296">
        <v>11</v>
      </c>
      <c r="D296">
        <v>7</v>
      </c>
      <c r="E296">
        <v>0</v>
      </c>
      <c r="F296" t="s">
        <v>79</v>
      </c>
      <c r="G296" t="s">
        <v>79</v>
      </c>
      <c r="H296">
        <v>326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699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0</v>
      </c>
      <c r="Y296">
        <v>0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7</v>
      </c>
      <c r="C297">
        <v>11</v>
      </c>
      <c r="D297">
        <v>8</v>
      </c>
      <c r="E297">
        <v>0</v>
      </c>
      <c r="F297" t="s">
        <v>79</v>
      </c>
      <c r="G297" t="s">
        <v>79</v>
      </c>
      <c r="H297">
        <v>154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2396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0</v>
      </c>
      <c r="Y297">
        <v>0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7</v>
      </c>
      <c r="C298">
        <v>12</v>
      </c>
      <c r="D298">
        <v>1</v>
      </c>
      <c r="E298">
        <v>0</v>
      </c>
      <c r="F298" t="s">
        <v>79</v>
      </c>
      <c r="G298" t="s">
        <v>79</v>
      </c>
      <c r="H298">
        <v>464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2397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0</v>
      </c>
      <c r="Y298">
        <v>0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7</v>
      </c>
      <c r="C299">
        <v>12</v>
      </c>
      <c r="D299">
        <v>2</v>
      </c>
      <c r="E299">
        <v>0</v>
      </c>
      <c r="F299" t="s">
        <v>79</v>
      </c>
      <c r="G299" t="s">
        <v>79</v>
      </c>
      <c r="H299">
        <v>294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1140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0</v>
      </c>
      <c r="Y299">
        <v>0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7</v>
      </c>
      <c r="C300">
        <v>12</v>
      </c>
      <c r="D300">
        <v>3</v>
      </c>
      <c r="E300">
        <v>0</v>
      </c>
      <c r="F300" t="s">
        <v>79</v>
      </c>
      <c r="G300" t="s">
        <v>79</v>
      </c>
      <c r="H300">
        <v>427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2398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0</v>
      </c>
      <c r="Y300">
        <v>0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7</v>
      </c>
      <c r="C301">
        <v>12</v>
      </c>
      <c r="D301">
        <v>4</v>
      </c>
      <c r="E301">
        <v>0</v>
      </c>
      <c r="F301" t="s">
        <v>79</v>
      </c>
      <c r="G301" t="s">
        <v>79</v>
      </c>
      <c r="H301">
        <v>609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1111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0</v>
      </c>
      <c r="Y301">
        <v>0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7</v>
      </c>
      <c r="C302">
        <v>12</v>
      </c>
      <c r="D302">
        <v>5</v>
      </c>
      <c r="E302">
        <v>0</v>
      </c>
      <c r="F302" t="s">
        <v>79</v>
      </c>
      <c r="G302" t="s">
        <v>79</v>
      </c>
      <c r="H302">
        <v>544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708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0</v>
      </c>
      <c r="Y302">
        <v>0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7</v>
      </c>
      <c r="C303">
        <v>12</v>
      </c>
      <c r="D303">
        <v>6</v>
      </c>
      <c r="E303">
        <v>0</v>
      </c>
      <c r="F303" t="s">
        <v>79</v>
      </c>
      <c r="G303" t="s">
        <v>79</v>
      </c>
      <c r="H303">
        <v>157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2399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0</v>
      </c>
      <c r="Y303">
        <v>0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7</v>
      </c>
      <c r="C304">
        <v>12</v>
      </c>
      <c r="D304">
        <v>7</v>
      </c>
      <c r="E304">
        <v>0</v>
      </c>
      <c r="F304" t="s">
        <v>79</v>
      </c>
      <c r="G304" t="s">
        <v>79</v>
      </c>
      <c r="H304">
        <v>465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2400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0</v>
      </c>
      <c r="Y304">
        <v>0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7</v>
      </c>
      <c r="C305">
        <v>12</v>
      </c>
      <c r="D305">
        <v>8</v>
      </c>
      <c r="E305">
        <v>0</v>
      </c>
      <c r="F305" t="s">
        <v>79</v>
      </c>
      <c r="G305" t="s">
        <v>79</v>
      </c>
      <c r="H305">
        <v>485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2401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0</v>
      </c>
      <c r="Y305">
        <v>0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7</v>
      </c>
      <c r="C306">
        <v>13</v>
      </c>
      <c r="D306">
        <v>1</v>
      </c>
      <c r="E306">
        <v>0</v>
      </c>
      <c r="F306" t="s">
        <v>79</v>
      </c>
      <c r="G306" t="s">
        <v>79</v>
      </c>
      <c r="H306">
        <v>359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2402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0</v>
      </c>
      <c r="Y306">
        <v>0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7</v>
      </c>
      <c r="C307">
        <v>13</v>
      </c>
      <c r="D307">
        <v>2</v>
      </c>
      <c r="E307">
        <v>0</v>
      </c>
      <c r="F307" t="s">
        <v>79</v>
      </c>
      <c r="G307" t="s">
        <v>79</v>
      </c>
      <c r="H307">
        <v>486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2403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0</v>
      </c>
      <c r="Y307">
        <v>0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7</v>
      </c>
      <c r="C308">
        <v>13</v>
      </c>
      <c r="D308">
        <v>3</v>
      </c>
      <c r="E308">
        <v>0</v>
      </c>
      <c r="F308" t="s">
        <v>79</v>
      </c>
      <c r="G308" t="s">
        <v>79</v>
      </c>
      <c r="H308">
        <v>96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2404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0</v>
      </c>
      <c r="Y308">
        <v>0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7</v>
      </c>
      <c r="C309">
        <v>13</v>
      </c>
      <c r="D309">
        <v>4</v>
      </c>
      <c r="E309">
        <v>0</v>
      </c>
      <c r="F309" t="s">
        <v>79</v>
      </c>
      <c r="G309" t="s">
        <v>79</v>
      </c>
      <c r="H309">
        <v>89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709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0</v>
      </c>
      <c r="Y309">
        <v>0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7</v>
      </c>
      <c r="C310">
        <v>13</v>
      </c>
      <c r="D310">
        <v>5</v>
      </c>
      <c r="E310">
        <v>0</v>
      </c>
      <c r="F310" t="s">
        <v>79</v>
      </c>
      <c r="G310" t="s">
        <v>79</v>
      </c>
      <c r="H310">
        <v>238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2405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0</v>
      </c>
      <c r="Y310">
        <v>0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7</v>
      </c>
      <c r="C311">
        <v>13</v>
      </c>
      <c r="D311">
        <v>6</v>
      </c>
      <c r="E311">
        <v>0</v>
      </c>
      <c r="F311" t="s">
        <v>79</v>
      </c>
      <c r="G311" t="s">
        <v>79</v>
      </c>
      <c r="H311">
        <v>239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1088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0</v>
      </c>
      <c r="Y311">
        <v>0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7</v>
      </c>
      <c r="C312">
        <v>13</v>
      </c>
      <c r="D312">
        <v>7</v>
      </c>
      <c r="E312">
        <v>0</v>
      </c>
      <c r="F312" t="s">
        <v>79</v>
      </c>
      <c r="G312" t="s">
        <v>79</v>
      </c>
      <c r="H312">
        <v>463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2406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0</v>
      </c>
      <c r="Y312">
        <v>0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7</v>
      </c>
      <c r="C313">
        <v>13</v>
      </c>
      <c r="D313">
        <v>8</v>
      </c>
      <c r="E313">
        <v>0</v>
      </c>
      <c r="F313" t="s">
        <v>79</v>
      </c>
      <c r="G313" t="s">
        <v>79</v>
      </c>
      <c r="H313">
        <v>462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2407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0</v>
      </c>
      <c r="Y313">
        <v>0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7</v>
      </c>
      <c r="C314">
        <v>14</v>
      </c>
      <c r="D314">
        <v>1</v>
      </c>
      <c r="E314">
        <v>0</v>
      </c>
      <c r="F314" t="s">
        <v>79</v>
      </c>
      <c r="G314" t="s">
        <v>79</v>
      </c>
      <c r="H314">
        <v>91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2408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0</v>
      </c>
      <c r="Y314">
        <v>0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7</v>
      </c>
      <c r="C315">
        <v>14</v>
      </c>
      <c r="D315">
        <v>2</v>
      </c>
      <c r="E315">
        <v>0</v>
      </c>
      <c r="F315" t="s">
        <v>79</v>
      </c>
      <c r="G315" t="s">
        <v>79</v>
      </c>
      <c r="H315">
        <v>90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2409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0</v>
      </c>
      <c r="Y315">
        <v>0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7</v>
      </c>
      <c r="C316">
        <v>14</v>
      </c>
      <c r="D316">
        <v>3</v>
      </c>
      <c r="E316">
        <v>0</v>
      </c>
      <c r="F316" t="s">
        <v>79</v>
      </c>
      <c r="G316" t="s">
        <v>79</v>
      </c>
      <c r="H316">
        <v>143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2410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0</v>
      </c>
      <c r="Y316">
        <v>0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7</v>
      </c>
      <c r="C317">
        <v>14</v>
      </c>
      <c r="D317">
        <v>4</v>
      </c>
      <c r="E317">
        <v>0</v>
      </c>
      <c r="F317" t="s">
        <v>79</v>
      </c>
      <c r="G317" t="s">
        <v>79</v>
      </c>
      <c r="H317">
        <v>144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2411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0</v>
      </c>
      <c r="Y317">
        <v>0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7</v>
      </c>
      <c r="C318">
        <v>14</v>
      </c>
      <c r="D318">
        <v>5</v>
      </c>
      <c r="E318">
        <v>0</v>
      </c>
      <c r="F318" t="s">
        <v>79</v>
      </c>
      <c r="G318" t="s">
        <v>79</v>
      </c>
      <c r="H318">
        <v>578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2412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0</v>
      </c>
      <c r="Y318">
        <v>0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7</v>
      </c>
      <c r="C319">
        <v>14</v>
      </c>
      <c r="D319">
        <v>6</v>
      </c>
      <c r="E319">
        <v>0</v>
      </c>
      <c r="F319" t="s">
        <v>79</v>
      </c>
      <c r="G319" t="s">
        <v>79</v>
      </c>
      <c r="H319">
        <v>84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2413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0</v>
      </c>
      <c r="Y319">
        <v>0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7</v>
      </c>
      <c r="C320">
        <v>14</v>
      </c>
      <c r="D320">
        <v>7</v>
      </c>
      <c r="E320">
        <v>0</v>
      </c>
      <c r="F320" t="s">
        <v>79</v>
      </c>
      <c r="G320" t="s">
        <v>79</v>
      </c>
      <c r="H320">
        <v>16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2414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0</v>
      </c>
      <c r="Y320">
        <v>0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7</v>
      </c>
      <c r="C321">
        <v>14</v>
      </c>
      <c r="D321">
        <v>8</v>
      </c>
      <c r="E321">
        <v>0</v>
      </c>
      <c r="F321" t="s">
        <v>79</v>
      </c>
      <c r="G321" t="s">
        <v>79</v>
      </c>
      <c r="H321">
        <v>325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2415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0</v>
      </c>
      <c r="Y321">
        <v>0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7</v>
      </c>
      <c r="C322">
        <v>15</v>
      </c>
      <c r="D322">
        <v>1</v>
      </c>
      <c r="E322">
        <v>0</v>
      </c>
      <c r="F322" t="s">
        <v>79</v>
      </c>
      <c r="G322" t="s">
        <v>79</v>
      </c>
      <c r="H322">
        <v>423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1091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0</v>
      </c>
      <c r="Y322">
        <v>0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7</v>
      </c>
      <c r="C323">
        <v>15</v>
      </c>
      <c r="D323">
        <v>2</v>
      </c>
      <c r="E323">
        <v>0</v>
      </c>
      <c r="F323" t="s">
        <v>79</v>
      </c>
      <c r="G323" t="s">
        <v>79</v>
      </c>
      <c r="H323">
        <v>516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2416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0</v>
      </c>
      <c r="Y323">
        <v>0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7</v>
      </c>
      <c r="C324">
        <v>15</v>
      </c>
      <c r="D324">
        <v>3</v>
      </c>
      <c r="E324">
        <v>0</v>
      </c>
      <c r="F324" t="s">
        <v>79</v>
      </c>
      <c r="G324" t="s">
        <v>79</v>
      </c>
      <c r="H324">
        <v>235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2417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0</v>
      </c>
      <c r="Y324">
        <v>0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7</v>
      </c>
      <c r="C325">
        <v>15</v>
      </c>
      <c r="D325">
        <v>4</v>
      </c>
      <c r="E325">
        <v>0</v>
      </c>
      <c r="F325" t="s">
        <v>79</v>
      </c>
      <c r="G325" t="s">
        <v>79</v>
      </c>
      <c r="H325">
        <v>80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2418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0</v>
      </c>
      <c r="Y325">
        <v>0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7</v>
      </c>
      <c r="C326">
        <v>15</v>
      </c>
      <c r="D326">
        <v>5</v>
      </c>
      <c r="E326">
        <v>0</v>
      </c>
      <c r="F326" t="s">
        <v>79</v>
      </c>
      <c r="G326" t="s">
        <v>79</v>
      </c>
      <c r="H326">
        <v>483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2419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0</v>
      </c>
      <c r="Y326">
        <v>0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7</v>
      </c>
      <c r="C327">
        <v>15</v>
      </c>
      <c r="D327">
        <v>6</v>
      </c>
      <c r="E327">
        <v>0</v>
      </c>
      <c r="F327" t="s">
        <v>79</v>
      </c>
      <c r="G327" t="s">
        <v>79</v>
      </c>
      <c r="H327">
        <v>573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1098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0</v>
      </c>
      <c r="Y327">
        <v>0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7</v>
      </c>
      <c r="C328">
        <v>15</v>
      </c>
      <c r="D328">
        <v>7</v>
      </c>
      <c r="E328">
        <v>0</v>
      </c>
      <c r="F328" t="s">
        <v>79</v>
      </c>
      <c r="G328" t="s">
        <v>79</v>
      </c>
      <c r="H328">
        <v>574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2420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0</v>
      </c>
      <c r="Y328">
        <v>0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7</v>
      </c>
      <c r="C329">
        <v>15</v>
      </c>
      <c r="D329">
        <v>8</v>
      </c>
      <c r="E329">
        <v>0</v>
      </c>
      <c r="F329" t="s">
        <v>79</v>
      </c>
      <c r="G329" t="s">
        <v>79</v>
      </c>
      <c r="H329">
        <v>232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2421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0</v>
      </c>
      <c r="Y329">
        <v>0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8</v>
      </c>
      <c r="C330">
        <v>1</v>
      </c>
      <c r="D330">
        <v>1</v>
      </c>
      <c r="E330">
        <v>0</v>
      </c>
      <c r="F330" t="s">
        <v>79</v>
      </c>
      <c r="G330" t="s">
        <v>79</v>
      </c>
      <c r="H330">
        <v>137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2422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0</v>
      </c>
      <c r="Y330">
        <v>0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8</v>
      </c>
      <c r="C331">
        <v>1</v>
      </c>
      <c r="D331">
        <v>2</v>
      </c>
      <c r="E331">
        <v>0</v>
      </c>
      <c r="F331" t="s">
        <v>79</v>
      </c>
      <c r="G331" t="s">
        <v>79</v>
      </c>
      <c r="H331">
        <v>73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2423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0</v>
      </c>
      <c r="Y331">
        <v>0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8</v>
      </c>
      <c r="C332">
        <v>1</v>
      </c>
      <c r="D332">
        <v>3</v>
      </c>
      <c r="E332">
        <v>0</v>
      </c>
      <c r="F332" t="s">
        <v>79</v>
      </c>
      <c r="G332" t="s">
        <v>79</v>
      </c>
      <c r="H332">
        <v>457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2424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0</v>
      </c>
      <c r="Y332">
        <v>0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8</v>
      </c>
      <c r="C333">
        <v>1</v>
      </c>
      <c r="D333">
        <v>4</v>
      </c>
      <c r="E333">
        <v>0</v>
      </c>
      <c r="F333" t="s">
        <v>79</v>
      </c>
      <c r="G333" t="s">
        <v>79</v>
      </c>
      <c r="H333">
        <v>453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2425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0</v>
      </c>
      <c r="Y333">
        <v>0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8</v>
      </c>
      <c r="C334">
        <v>1</v>
      </c>
      <c r="D334">
        <v>5</v>
      </c>
      <c r="E334">
        <v>0</v>
      </c>
      <c r="F334" t="s">
        <v>79</v>
      </c>
      <c r="G334" t="s">
        <v>79</v>
      </c>
      <c r="H334">
        <v>65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2426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0</v>
      </c>
      <c r="Y334">
        <v>0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8</v>
      </c>
      <c r="C335">
        <v>1</v>
      </c>
      <c r="D335">
        <v>6</v>
      </c>
      <c r="E335">
        <v>0</v>
      </c>
      <c r="F335" t="s">
        <v>79</v>
      </c>
      <c r="G335" t="s">
        <v>79</v>
      </c>
      <c r="H335">
        <v>69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2427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0</v>
      </c>
      <c r="Y335">
        <v>0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8</v>
      </c>
      <c r="C336">
        <v>1</v>
      </c>
      <c r="D336">
        <v>7</v>
      </c>
      <c r="E336">
        <v>0</v>
      </c>
      <c r="F336" t="s">
        <v>79</v>
      </c>
      <c r="G336" t="s">
        <v>79</v>
      </c>
      <c r="H336">
        <v>422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2428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0</v>
      </c>
      <c r="Y336">
        <v>0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8</v>
      </c>
      <c r="C337">
        <v>1</v>
      </c>
      <c r="D337">
        <v>8</v>
      </c>
      <c r="E337">
        <v>0</v>
      </c>
      <c r="F337" t="s">
        <v>79</v>
      </c>
      <c r="G337" t="s">
        <v>79</v>
      </c>
      <c r="H337">
        <v>74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2429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0</v>
      </c>
      <c r="Y337">
        <v>0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8</v>
      </c>
      <c r="C338">
        <v>2</v>
      </c>
      <c r="D338">
        <v>1</v>
      </c>
      <c r="E338">
        <v>0</v>
      </c>
      <c r="F338" t="s">
        <v>79</v>
      </c>
      <c r="G338" t="s">
        <v>79</v>
      </c>
      <c r="H338">
        <v>691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507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0</v>
      </c>
      <c r="Y338">
        <v>0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8</v>
      </c>
      <c r="C339">
        <v>2</v>
      </c>
      <c r="D339">
        <v>2</v>
      </c>
      <c r="E339">
        <v>0</v>
      </c>
      <c r="F339" t="s">
        <v>79</v>
      </c>
      <c r="G339" t="s">
        <v>79</v>
      </c>
      <c r="H339">
        <v>452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2430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0</v>
      </c>
      <c r="Y339">
        <v>0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8</v>
      </c>
      <c r="C340">
        <v>2</v>
      </c>
      <c r="D340">
        <v>3</v>
      </c>
      <c r="E340">
        <v>0</v>
      </c>
      <c r="F340" t="s">
        <v>79</v>
      </c>
      <c r="G340" t="s">
        <v>79</v>
      </c>
      <c r="H340">
        <v>416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2431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0</v>
      </c>
      <c r="Y340">
        <v>0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8</v>
      </c>
      <c r="C341">
        <v>2</v>
      </c>
      <c r="D341">
        <v>4</v>
      </c>
      <c r="E341">
        <v>0</v>
      </c>
      <c r="F341" t="s">
        <v>79</v>
      </c>
      <c r="G341" t="s">
        <v>79</v>
      </c>
      <c r="H341">
        <v>454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2432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0</v>
      </c>
      <c r="Y341">
        <v>0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8</v>
      </c>
      <c r="C342">
        <v>2</v>
      </c>
      <c r="D342">
        <v>5</v>
      </c>
      <c r="E342">
        <v>0</v>
      </c>
      <c r="F342" t="s">
        <v>79</v>
      </c>
      <c r="G342" t="s">
        <v>79</v>
      </c>
      <c r="H342">
        <v>70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2433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0</v>
      </c>
      <c r="Y342">
        <v>0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8</v>
      </c>
      <c r="C343">
        <v>2</v>
      </c>
      <c r="D343">
        <v>6</v>
      </c>
      <c r="E343">
        <v>0</v>
      </c>
      <c r="F343" t="s">
        <v>79</v>
      </c>
      <c r="G343" t="s">
        <v>79</v>
      </c>
      <c r="H343">
        <v>455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2434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0</v>
      </c>
      <c r="Y343">
        <v>0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8</v>
      </c>
      <c r="C344">
        <v>2</v>
      </c>
      <c r="D344">
        <v>7</v>
      </c>
      <c r="E344">
        <v>0</v>
      </c>
      <c r="F344" t="s">
        <v>79</v>
      </c>
      <c r="G344" t="s">
        <v>79</v>
      </c>
      <c r="H344">
        <v>71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2435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0</v>
      </c>
      <c r="Y344">
        <v>0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8</v>
      </c>
      <c r="C345">
        <v>2</v>
      </c>
      <c r="D345">
        <v>8</v>
      </c>
      <c r="E345">
        <v>0</v>
      </c>
      <c r="F345" t="s">
        <v>79</v>
      </c>
      <c r="G345" t="s">
        <v>79</v>
      </c>
      <c r="H345">
        <v>273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2436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0</v>
      </c>
      <c r="Y345">
        <v>0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8</v>
      </c>
      <c r="C346">
        <v>3</v>
      </c>
      <c r="D346">
        <v>1</v>
      </c>
      <c r="E346">
        <v>0</v>
      </c>
      <c r="F346" t="s">
        <v>79</v>
      </c>
      <c r="G346" t="s">
        <v>79</v>
      </c>
      <c r="H346">
        <v>419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2437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0</v>
      </c>
      <c r="Y346">
        <v>0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8</v>
      </c>
      <c r="C347">
        <v>3</v>
      </c>
      <c r="D347">
        <v>2</v>
      </c>
      <c r="E347">
        <v>0</v>
      </c>
      <c r="F347" t="s">
        <v>79</v>
      </c>
      <c r="G347" t="s">
        <v>79</v>
      </c>
      <c r="H347">
        <v>225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2438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0</v>
      </c>
      <c r="Y347">
        <v>0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8</v>
      </c>
      <c r="C348">
        <v>3</v>
      </c>
      <c r="D348">
        <v>3</v>
      </c>
      <c r="E348">
        <v>0</v>
      </c>
      <c r="F348" t="s">
        <v>79</v>
      </c>
      <c r="G348" t="s">
        <v>79</v>
      </c>
      <c r="H348">
        <v>420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2439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0</v>
      </c>
      <c r="Y348">
        <v>0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8</v>
      </c>
      <c r="C349">
        <v>3</v>
      </c>
      <c r="D349">
        <v>4</v>
      </c>
      <c r="E349">
        <v>0</v>
      </c>
      <c r="F349" t="s">
        <v>79</v>
      </c>
      <c r="G349" t="s">
        <v>79</v>
      </c>
      <c r="H349">
        <v>601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2349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0</v>
      </c>
      <c r="Y349">
        <v>0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8</v>
      </c>
      <c r="C350">
        <v>3</v>
      </c>
      <c r="D350">
        <v>5</v>
      </c>
      <c r="E350">
        <v>0</v>
      </c>
      <c r="F350" t="s">
        <v>79</v>
      </c>
      <c r="G350" t="s">
        <v>79</v>
      </c>
      <c r="H350">
        <v>688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2440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0</v>
      </c>
      <c r="Y350">
        <v>0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8</v>
      </c>
      <c r="C351">
        <v>3</v>
      </c>
      <c r="D351">
        <v>6</v>
      </c>
      <c r="E351">
        <v>0</v>
      </c>
      <c r="F351" t="s">
        <v>79</v>
      </c>
      <c r="G351" t="s">
        <v>79</v>
      </c>
      <c r="H351">
        <v>176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2441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0</v>
      </c>
      <c r="Y351">
        <v>0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8</v>
      </c>
      <c r="C352">
        <v>3</v>
      </c>
      <c r="D352">
        <v>7</v>
      </c>
      <c r="E352">
        <v>0</v>
      </c>
      <c r="F352" t="s">
        <v>79</v>
      </c>
      <c r="G352" t="s">
        <v>79</v>
      </c>
      <c r="H352">
        <v>227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2442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0</v>
      </c>
      <c r="Y352">
        <v>0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8</v>
      </c>
      <c r="C353">
        <v>3</v>
      </c>
      <c r="D353">
        <v>8</v>
      </c>
      <c r="E353">
        <v>0</v>
      </c>
      <c r="F353" t="s">
        <v>79</v>
      </c>
      <c r="G353" t="s">
        <v>79</v>
      </c>
      <c r="H353">
        <v>272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2443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0</v>
      </c>
      <c r="Y353">
        <v>0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8</v>
      </c>
      <c r="C354">
        <v>4</v>
      </c>
      <c r="D354">
        <v>1</v>
      </c>
      <c r="E354">
        <v>0</v>
      </c>
      <c r="F354" t="s">
        <v>79</v>
      </c>
      <c r="G354" t="s">
        <v>79</v>
      </c>
      <c r="H354">
        <v>456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2444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0</v>
      </c>
      <c r="Y354">
        <v>0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8</v>
      </c>
      <c r="C355">
        <v>4</v>
      </c>
      <c r="D355">
        <v>2</v>
      </c>
      <c r="E355">
        <v>0</v>
      </c>
      <c r="F355" t="s">
        <v>79</v>
      </c>
      <c r="G355" t="s">
        <v>79</v>
      </c>
      <c r="H355">
        <v>271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2445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0</v>
      </c>
      <c r="Y355">
        <v>0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8</v>
      </c>
      <c r="C356">
        <v>4</v>
      </c>
      <c r="D356">
        <v>3</v>
      </c>
      <c r="E356">
        <v>0</v>
      </c>
      <c r="F356" t="s">
        <v>79</v>
      </c>
      <c r="G356" t="s">
        <v>79</v>
      </c>
      <c r="H356">
        <v>568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2446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0</v>
      </c>
      <c r="Y356">
        <v>0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8</v>
      </c>
      <c r="C357">
        <v>4</v>
      </c>
      <c r="D357">
        <v>4</v>
      </c>
      <c r="E357">
        <v>0</v>
      </c>
      <c r="F357" t="s">
        <v>79</v>
      </c>
      <c r="G357" t="s">
        <v>79</v>
      </c>
      <c r="H357">
        <v>224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2447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0</v>
      </c>
      <c r="Y357">
        <v>0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8</v>
      </c>
      <c r="C358">
        <v>4</v>
      </c>
      <c r="D358">
        <v>5</v>
      </c>
      <c r="E358">
        <v>0</v>
      </c>
      <c r="F358" t="s">
        <v>79</v>
      </c>
      <c r="G358" t="s">
        <v>79</v>
      </c>
      <c r="H358">
        <v>421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2448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0</v>
      </c>
      <c r="Y358">
        <v>0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8</v>
      </c>
      <c r="C359">
        <v>4</v>
      </c>
      <c r="D359">
        <v>6</v>
      </c>
      <c r="E359">
        <v>0</v>
      </c>
      <c r="F359" t="s">
        <v>79</v>
      </c>
      <c r="G359" t="s">
        <v>79</v>
      </c>
      <c r="H359">
        <v>658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2355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0</v>
      </c>
      <c r="Y359">
        <v>0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8</v>
      </c>
      <c r="C360">
        <v>4</v>
      </c>
      <c r="D360">
        <v>7</v>
      </c>
      <c r="E360">
        <v>0</v>
      </c>
      <c r="F360" t="s">
        <v>79</v>
      </c>
      <c r="G360" t="s">
        <v>79</v>
      </c>
      <c r="H360">
        <v>646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2449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0</v>
      </c>
      <c r="Y360">
        <v>0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8</v>
      </c>
      <c r="C361">
        <v>4</v>
      </c>
      <c r="D361">
        <v>8</v>
      </c>
      <c r="E361">
        <v>0</v>
      </c>
      <c r="F361" t="s">
        <v>79</v>
      </c>
      <c r="G361" t="s">
        <v>79</v>
      </c>
      <c r="H361">
        <v>72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2450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0</v>
      </c>
      <c r="Y361">
        <v>0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8</v>
      </c>
      <c r="C362">
        <v>5</v>
      </c>
      <c r="D362">
        <v>1</v>
      </c>
      <c r="E362">
        <v>0</v>
      </c>
      <c r="F362" t="s">
        <v>79</v>
      </c>
      <c r="G362" t="s">
        <v>79</v>
      </c>
      <c r="H362">
        <v>659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2451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0</v>
      </c>
      <c r="Y362">
        <v>0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8</v>
      </c>
      <c r="C363">
        <v>5</v>
      </c>
      <c r="D363">
        <v>2</v>
      </c>
      <c r="E363">
        <v>0</v>
      </c>
      <c r="F363" t="s">
        <v>79</v>
      </c>
      <c r="G363" t="s">
        <v>79</v>
      </c>
      <c r="H363">
        <v>450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2452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0</v>
      </c>
      <c r="Y363">
        <v>0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8</v>
      </c>
      <c r="C364">
        <v>5</v>
      </c>
      <c r="D364">
        <v>3</v>
      </c>
      <c r="E364">
        <v>0</v>
      </c>
      <c r="F364" t="s">
        <v>79</v>
      </c>
      <c r="G364" t="s">
        <v>79</v>
      </c>
      <c r="H364">
        <v>68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2453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0</v>
      </c>
      <c r="Y364">
        <v>0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8</v>
      </c>
      <c r="C365">
        <v>5</v>
      </c>
      <c r="D365">
        <v>4</v>
      </c>
      <c r="E365">
        <v>0</v>
      </c>
      <c r="F365" t="s">
        <v>79</v>
      </c>
      <c r="G365" t="s">
        <v>79</v>
      </c>
      <c r="H365">
        <v>603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2454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0</v>
      </c>
      <c r="Y365">
        <v>0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8</v>
      </c>
      <c r="C366">
        <v>5</v>
      </c>
      <c r="D366">
        <v>5</v>
      </c>
      <c r="E366">
        <v>0</v>
      </c>
      <c r="F366" t="s">
        <v>79</v>
      </c>
      <c r="G366" t="s">
        <v>79</v>
      </c>
      <c r="H366">
        <v>567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2455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0</v>
      </c>
      <c r="Y366">
        <v>0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8</v>
      </c>
      <c r="C367">
        <v>5</v>
      </c>
      <c r="D367">
        <v>6</v>
      </c>
      <c r="E367">
        <v>0</v>
      </c>
      <c r="F367" t="s">
        <v>79</v>
      </c>
      <c r="G367" t="s">
        <v>79</v>
      </c>
      <c r="H367">
        <v>136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2456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0</v>
      </c>
      <c r="Y367">
        <v>0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8</v>
      </c>
      <c r="C368">
        <v>5</v>
      </c>
      <c r="D368">
        <v>7</v>
      </c>
      <c r="E368">
        <v>0</v>
      </c>
      <c r="F368" t="s">
        <v>79</v>
      </c>
      <c r="G368" t="s">
        <v>79</v>
      </c>
      <c r="H368">
        <v>173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2457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0</v>
      </c>
      <c r="Y368">
        <v>0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8</v>
      </c>
      <c r="C369">
        <v>5</v>
      </c>
      <c r="D369">
        <v>8</v>
      </c>
      <c r="E369">
        <v>0</v>
      </c>
      <c r="F369" t="s">
        <v>79</v>
      </c>
      <c r="G369" t="s">
        <v>79</v>
      </c>
      <c r="H369">
        <v>497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2458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0</v>
      </c>
      <c r="Y369">
        <v>0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8</v>
      </c>
      <c r="C370">
        <v>6</v>
      </c>
      <c r="D370">
        <v>1</v>
      </c>
      <c r="E370">
        <v>0</v>
      </c>
      <c r="F370" t="s">
        <v>79</v>
      </c>
      <c r="G370" t="s">
        <v>79</v>
      </c>
      <c r="H370">
        <v>564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2459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0</v>
      </c>
      <c r="Y370">
        <v>0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8</v>
      </c>
      <c r="C371">
        <v>6</v>
      </c>
      <c r="D371">
        <v>2</v>
      </c>
      <c r="E371">
        <v>0</v>
      </c>
      <c r="F371" t="s">
        <v>79</v>
      </c>
      <c r="G371" t="s">
        <v>79</v>
      </c>
      <c r="H371">
        <v>174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2460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0</v>
      </c>
      <c r="Y371">
        <v>0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8</v>
      </c>
      <c r="C372">
        <v>6</v>
      </c>
      <c r="D372">
        <v>3</v>
      </c>
      <c r="E372">
        <v>0</v>
      </c>
      <c r="F372" t="s">
        <v>79</v>
      </c>
      <c r="G372" t="s">
        <v>79</v>
      </c>
      <c r="H372">
        <v>532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2461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0</v>
      </c>
      <c r="Y372">
        <v>0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8</v>
      </c>
      <c r="C373">
        <v>6</v>
      </c>
      <c r="D373">
        <v>4</v>
      </c>
      <c r="E373">
        <v>0</v>
      </c>
      <c r="F373" t="s">
        <v>79</v>
      </c>
      <c r="G373" t="s">
        <v>79</v>
      </c>
      <c r="H373">
        <v>511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2462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0</v>
      </c>
      <c r="Y373">
        <v>0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8</v>
      </c>
      <c r="C374">
        <v>6</v>
      </c>
      <c r="D374">
        <v>5</v>
      </c>
      <c r="E374">
        <v>0</v>
      </c>
      <c r="F374" t="s">
        <v>79</v>
      </c>
      <c r="G374" t="s">
        <v>79</v>
      </c>
      <c r="H374">
        <v>228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2463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0</v>
      </c>
      <c r="Y374">
        <v>0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8</v>
      </c>
      <c r="C375">
        <v>6</v>
      </c>
      <c r="D375">
        <v>6</v>
      </c>
      <c r="E375">
        <v>0</v>
      </c>
      <c r="F375" t="s">
        <v>79</v>
      </c>
      <c r="G375" t="s">
        <v>79</v>
      </c>
      <c r="H375">
        <v>569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2464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0</v>
      </c>
      <c r="Y375">
        <v>0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8</v>
      </c>
      <c r="C376">
        <v>6</v>
      </c>
      <c r="D376">
        <v>7</v>
      </c>
      <c r="E376">
        <v>0</v>
      </c>
      <c r="F376" t="s">
        <v>79</v>
      </c>
      <c r="G376" t="s">
        <v>79</v>
      </c>
      <c r="H376">
        <v>275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2465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0</v>
      </c>
      <c r="Y376">
        <v>0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8</v>
      </c>
      <c r="C377">
        <v>6</v>
      </c>
      <c r="D377">
        <v>8</v>
      </c>
      <c r="E377">
        <v>0</v>
      </c>
      <c r="F377" t="s">
        <v>79</v>
      </c>
      <c r="G377" t="s">
        <v>79</v>
      </c>
      <c r="H377">
        <v>449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2466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0</v>
      </c>
      <c r="Y377">
        <v>0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8</v>
      </c>
      <c r="C378">
        <v>7</v>
      </c>
      <c r="D378">
        <v>1</v>
      </c>
      <c r="E378">
        <v>0</v>
      </c>
      <c r="F378" t="s">
        <v>79</v>
      </c>
      <c r="G378" t="s">
        <v>79</v>
      </c>
      <c r="H378">
        <v>175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2467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0</v>
      </c>
      <c r="Y378">
        <v>0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8</v>
      </c>
      <c r="C379">
        <v>7</v>
      </c>
      <c r="D379">
        <v>2</v>
      </c>
      <c r="E379">
        <v>0</v>
      </c>
      <c r="F379" t="s">
        <v>79</v>
      </c>
      <c r="G379" t="s">
        <v>79</v>
      </c>
      <c r="H379">
        <v>538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2468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0</v>
      </c>
      <c r="Y379">
        <v>0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8</v>
      </c>
      <c r="C380">
        <v>7</v>
      </c>
      <c r="D380">
        <v>3</v>
      </c>
      <c r="E380">
        <v>0</v>
      </c>
      <c r="F380" t="s">
        <v>79</v>
      </c>
      <c r="G380" t="s">
        <v>79</v>
      </c>
      <c r="H380">
        <v>63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2469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0</v>
      </c>
      <c r="Y380">
        <v>0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8</v>
      </c>
      <c r="C381">
        <v>7</v>
      </c>
      <c r="D381">
        <v>4</v>
      </c>
      <c r="E381">
        <v>0</v>
      </c>
      <c r="F381" t="s">
        <v>79</v>
      </c>
      <c r="G381" t="s">
        <v>79</v>
      </c>
      <c r="H381">
        <v>415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2470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0</v>
      </c>
      <c r="Y381">
        <v>0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8</v>
      </c>
      <c r="C382">
        <v>7</v>
      </c>
      <c r="D382">
        <v>5</v>
      </c>
      <c r="E382">
        <v>0</v>
      </c>
      <c r="F382" t="s">
        <v>79</v>
      </c>
      <c r="G382" t="s">
        <v>79</v>
      </c>
      <c r="H382">
        <v>221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2471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0</v>
      </c>
      <c r="Y382">
        <v>0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8</v>
      </c>
      <c r="C383">
        <v>7</v>
      </c>
      <c r="D383">
        <v>6</v>
      </c>
      <c r="E383">
        <v>0</v>
      </c>
      <c r="F383" t="s">
        <v>79</v>
      </c>
      <c r="G383" t="s">
        <v>79</v>
      </c>
      <c r="H383">
        <v>67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2472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0</v>
      </c>
      <c r="Y383">
        <v>0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8</v>
      </c>
      <c r="C384">
        <v>7</v>
      </c>
      <c r="D384">
        <v>7</v>
      </c>
      <c r="E384">
        <v>0</v>
      </c>
      <c r="F384" t="s">
        <v>79</v>
      </c>
      <c r="G384" t="s">
        <v>79</v>
      </c>
      <c r="H384">
        <v>512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2370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0</v>
      </c>
      <c r="Y384">
        <v>0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8</v>
      </c>
      <c r="C385">
        <v>7</v>
      </c>
      <c r="D385">
        <v>8</v>
      </c>
      <c r="E385">
        <v>0</v>
      </c>
      <c r="F385" t="s">
        <v>79</v>
      </c>
      <c r="G385" t="s">
        <v>79</v>
      </c>
      <c r="H385">
        <v>59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2473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0</v>
      </c>
      <c r="Y385">
        <v>0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8</v>
      </c>
      <c r="C386">
        <v>8</v>
      </c>
      <c r="D386">
        <v>1</v>
      </c>
      <c r="E386">
        <v>0</v>
      </c>
      <c r="F386" t="s">
        <v>79</v>
      </c>
      <c r="G386" t="s">
        <v>79</v>
      </c>
      <c r="H386">
        <v>417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2474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0</v>
      </c>
      <c r="Y386">
        <v>0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8</v>
      </c>
      <c r="C387">
        <v>8</v>
      </c>
      <c r="D387">
        <v>2</v>
      </c>
      <c r="E387">
        <v>0</v>
      </c>
      <c r="F387" t="s">
        <v>79</v>
      </c>
      <c r="G387" t="s">
        <v>79</v>
      </c>
      <c r="H387">
        <v>127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2475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0</v>
      </c>
      <c r="Y387">
        <v>0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8</v>
      </c>
      <c r="C388">
        <v>8</v>
      </c>
      <c r="D388">
        <v>3</v>
      </c>
      <c r="E388">
        <v>0</v>
      </c>
      <c r="F388" t="s">
        <v>79</v>
      </c>
      <c r="G388" t="s">
        <v>79</v>
      </c>
      <c r="H388">
        <v>480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2380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0</v>
      </c>
      <c r="Y388">
        <v>0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8</v>
      </c>
      <c r="C389">
        <v>8</v>
      </c>
      <c r="D389">
        <v>4</v>
      </c>
      <c r="E389">
        <v>0</v>
      </c>
      <c r="F389" t="s">
        <v>79</v>
      </c>
      <c r="G389" t="s">
        <v>79</v>
      </c>
      <c r="H389">
        <v>708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2476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0</v>
      </c>
      <c r="Y389">
        <v>0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8</v>
      </c>
      <c r="C390">
        <v>8</v>
      </c>
      <c r="D390">
        <v>5</v>
      </c>
      <c r="E390">
        <v>0</v>
      </c>
      <c r="F390" t="s">
        <v>79</v>
      </c>
      <c r="G390" t="s">
        <v>79</v>
      </c>
      <c r="H390">
        <v>57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2477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0</v>
      </c>
      <c r="Y390">
        <v>0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8</v>
      </c>
      <c r="C391">
        <v>8</v>
      </c>
      <c r="D391">
        <v>6</v>
      </c>
      <c r="E391">
        <v>0</v>
      </c>
      <c r="F391" t="s">
        <v>79</v>
      </c>
      <c r="G391" t="s">
        <v>79</v>
      </c>
      <c r="H391">
        <v>379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2478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0</v>
      </c>
      <c r="Y391">
        <v>0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8</v>
      </c>
      <c r="C392">
        <v>8</v>
      </c>
      <c r="D392">
        <v>7</v>
      </c>
      <c r="E392">
        <v>0</v>
      </c>
      <c r="F392" t="s">
        <v>79</v>
      </c>
      <c r="G392" t="s">
        <v>79</v>
      </c>
      <c r="H392">
        <v>514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2379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0</v>
      </c>
      <c r="Y392">
        <v>0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8</v>
      </c>
      <c r="C393">
        <v>8</v>
      </c>
      <c r="D393">
        <v>8</v>
      </c>
      <c r="E393">
        <v>0</v>
      </c>
      <c r="F393" t="s">
        <v>79</v>
      </c>
      <c r="G393" t="s">
        <v>79</v>
      </c>
      <c r="H393">
        <v>54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2479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0</v>
      </c>
      <c r="Y393">
        <v>0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8</v>
      </c>
      <c r="C394">
        <v>9</v>
      </c>
      <c r="D394">
        <v>1</v>
      </c>
      <c r="E394">
        <v>0</v>
      </c>
      <c r="F394" t="s">
        <v>79</v>
      </c>
      <c r="G394" t="s">
        <v>79</v>
      </c>
      <c r="H394">
        <v>375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2480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0</v>
      </c>
      <c r="Y394">
        <v>0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8</v>
      </c>
      <c r="C395">
        <v>9</v>
      </c>
      <c r="D395">
        <v>2</v>
      </c>
      <c r="E395">
        <v>0</v>
      </c>
      <c r="F395" t="s">
        <v>79</v>
      </c>
      <c r="G395" t="s">
        <v>79</v>
      </c>
      <c r="H395">
        <v>61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2481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0</v>
      </c>
      <c r="Y395">
        <v>0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8</v>
      </c>
      <c r="C396">
        <v>9</v>
      </c>
      <c r="D396">
        <v>3</v>
      </c>
      <c r="E396">
        <v>0</v>
      </c>
      <c r="F396" t="s">
        <v>79</v>
      </c>
      <c r="G396" t="s">
        <v>79</v>
      </c>
      <c r="H396">
        <v>348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2482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0</v>
      </c>
      <c r="Y396">
        <v>0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8</v>
      </c>
      <c r="C397">
        <v>9</v>
      </c>
      <c r="D397">
        <v>4</v>
      </c>
      <c r="E397">
        <v>0</v>
      </c>
      <c r="F397" t="s">
        <v>79</v>
      </c>
      <c r="G397" t="s">
        <v>79</v>
      </c>
      <c r="H397">
        <v>408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2483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0</v>
      </c>
      <c r="Y397">
        <v>0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8</v>
      </c>
      <c r="C398">
        <v>9</v>
      </c>
      <c r="D398">
        <v>5</v>
      </c>
      <c r="E398">
        <v>0</v>
      </c>
      <c r="F398" t="s">
        <v>79</v>
      </c>
      <c r="G398" t="s">
        <v>79</v>
      </c>
      <c r="H398">
        <v>445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2484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0</v>
      </c>
      <c r="Y398">
        <v>0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8</v>
      </c>
      <c r="C399">
        <v>9</v>
      </c>
      <c r="D399">
        <v>6</v>
      </c>
      <c r="E399">
        <v>0</v>
      </c>
      <c r="F399" t="s">
        <v>79</v>
      </c>
      <c r="G399" t="s">
        <v>79</v>
      </c>
      <c r="H399">
        <v>414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2485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0</v>
      </c>
      <c r="Y399">
        <v>0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8</v>
      </c>
      <c r="C400">
        <v>9</v>
      </c>
      <c r="D400">
        <v>7</v>
      </c>
      <c r="E400">
        <v>0</v>
      </c>
      <c r="F400" t="s">
        <v>79</v>
      </c>
      <c r="G400" t="s">
        <v>79</v>
      </c>
      <c r="H400">
        <v>217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2480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0</v>
      </c>
      <c r="Y400">
        <v>0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8</v>
      </c>
      <c r="C401">
        <v>9</v>
      </c>
      <c r="D401">
        <v>8</v>
      </c>
      <c r="E401">
        <v>0</v>
      </c>
      <c r="F401" t="s">
        <v>79</v>
      </c>
      <c r="G401" t="s">
        <v>79</v>
      </c>
      <c r="H401">
        <v>651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2387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0</v>
      </c>
      <c r="Y401">
        <v>0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8</v>
      </c>
      <c r="C402">
        <v>10</v>
      </c>
      <c r="D402">
        <v>1</v>
      </c>
      <c r="E402">
        <v>0</v>
      </c>
      <c r="F402" t="s">
        <v>79</v>
      </c>
      <c r="G402" t="s">
        <v>79</v>
      </c>
      <c r="H402">
        <v>55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2486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0</v>
      </c>
      <c r="Y402">
        <v>0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8</v>
      </c>
      <c r="C403">
        <v>10</v>
      </c>
      <c r="D403">
        <v>2</v>
      </c>
      <c r="E403">
        <v>0</v>
      </c>
      <c r="F403" t="s">
        <v>79</v>
      </c>
      <c r="G403" t="s">
        <v>79</v>
      </c>
      <c r="H403">
        <v>412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2487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0</v>
      </c>
      <c r="Y403">
        <v>0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8</v>
      </c>
      <c r="C404">
        <v>10</v>
      </c>
      <c r="D404">
        <v>3</v>
      </c>
      <c r="E404">
        <v>0</v>
      </c>
      <c r="F404" t="s">
        <v>79</v>
      </c>
      <c r="G404" t="s">
        <v>79</v>
      </c>
      <c r="H404">
        <v>405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1139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0</v>
      </c>
      <c r="Y404">
        <v>0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8</v>
      </c>
      <c r="C405">
        <v>10</v>
      </c>
      <c r="D405">
        <v>4</v>
      </c>
      <c r="E405">
        <v>0</v>
      </c>
      <c r="F405" t="s">
        <v>79</v>
      </c>
      <c r="G405" t="s">
        <v>79</v>
      </c>
      <c r="H405">
        <v>478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2488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0</v>
      </c>
      <c r="Y405">
        <v>0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8</v>
      </c>
      <c r="C406">
        <v>10</v>
      </c>
      <c r="D406">
        <v>5</v>
      </c>
      <c r="E406">
        <v>0</v>
      </c>
      <c r="F406" t="s">
        <v>79</v>
      </c>
      <c r="G406" t="s">
        <v>79</v>
      </c>
      <c r="H406">
        <v>559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2489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0</v>
      </c>
      <c r="Y406">
        <v>0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8</v>
      </c>
      <c r="C407">
        <v>10</v>
      </c>
      <c r="D407">
        <v>6</v>
      </c>
      <c r="E407">
        <v>0</v>
      </c>
      <c r="F407" t="s">
        <v>79</v>
      </c>
      <c r="G407" t="s">
        <v>79</v>
      </c>
      <c r="H407">
        <v>716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2490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0</v>
      </c>
      <c r="Y407">
        <v>0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8</v>
      </c>
      <c r="C408">
        <v>10</v>
      </c>
      <c r="D408">
        <v>7</v>
      </c>
      <c r="E408">
        <v>0</v>
      </c>
      <c r="F408" t="s">
        <v>79</v>
      </c>
      <c r="G408" t="s">
        <v>79</v>
      </c>
      <c r="H408">
        <v>26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2491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0</v>
      </c>
      <c r="Y408">
        <v>0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8</v>
      </c>
      <c r="C409">
        <v>10</v>
      </c>
      <c r="D409">
        <v>8</v>
      </c>
      <c r="E409">
        <v>0</v>
      </c>
      <c r="F409" t="s">
        <v>79</v>
      </c>
      <c r="G409" t="s">
        <v>79</v>
      </c>
      <c r="H409">
        <v>448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2492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0</v>
      </c>
      <c r="Y409">
        <v>0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8</v>
      </c>
      <c r="C410">
        <v>11</v>
      </c>
      <c r="D410">
        <v>1</v>
      </c>
      <c r="E410">
        <v>0</v>
      </c>
      <c r="F410" t="s">
        <v>79</v>
      </c>
      <c r="G410" t="s">
        <v>79</v>
      </c>
      <c r="H410">
        <v>58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1088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0</v>
      </c>
      <c r="Y410">
        <v>0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8</v>
      </c>
      <c r="C411">
        <v>11</v>
      </c>
      <c r="D411">
        <v>2</v>
      </c>
      <c r="E411">
        <v>0</v>
      </c>
      <c r="F411" t="s">
        <v>79</v>
      </c>
      <c r="G411" t="s">
        <v>79</v>
      </c>
      <c r="H411">
        <v>116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2493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0</v>
      </c>
      <c r="Y411">
        <v>0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8</v>
      </c>
      <c r="C412">
        <v>11</v>
      </c>
      <c r="D412">
        <v>3</v>
      </c>
      <c r="E412">
        <v>0</v>
      </c>
      <c r="F412" t="s">
        <v>79</v>
      </c>
      <c r="G412" t="s">
        <v>79</v>
      </c>
      <c r="H412">
        <v>638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2494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0</v>
      </c>
      <c r="Y412">
        <v>0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8</v>
      </c>
      <c r="C413">
        <v>11</v>
      </c>
      <c r="D413">
        <v>4</v>
      </c>
      <c r="E413">
        <v>0</v>
      </c>
      <c r="F413" t="s">
        <v>79</v>
      </c>
      <c r="G413" t="s">
        <v>79</v>
      </c>
      <c r="H413">
        <v>682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2495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0</v>
      </c>
      <c r="Y413">
        <v>0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8</v>
      </c>
      <c r="C414">
        <v>11</v>
      </c>
      <c r="D414">
        <v>5</v>
      </c>
      <c r="E414">
        <v>0</v>
      </c>
      <c r="F414" t="s">
        <v>79</v>
      </c>
      <c r="G414" t="s">
        <v>79</v>
      </c>
      <c r="H414">
        <v>506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2494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0</v>
      </c>
      <c r="Y414">
        <v>0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8</v>
      </c>
      <c r="C415">
        <v>11</v>
      </c>
      <c r="D415">
        <v>6</v>
      </c>
      <c r="E415">
        <v>0</v>
      </c>
      <c r="F415" t="s">
        <v>79</v>
      </c>
      <c r="G415" t="s">
        <v>79</v>
      </c>
      <c r="H415">
        <v>130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2496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0</v>
      </c>
      <c r="Y415">
        <v>0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8</v>
      </c>
      <c r="C416">
        <v>11</v>
      </c>
      <c r="D416">
        <v>7</v>
      </c>
      <c r="E416">
        <v>0</v>
      </c>
      <c r="F416" t="s">
        <v>79</v>
      </c>
      <c r="G416" t="s">
        <v>79</v>
      </c>
      <c r="H416">
        <v>113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2497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0</v>
      </c>
      <c r="Y416">
        <v>0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8</v>
      </c>
      <c r="C417">
        <v>11</v>
      </c>
      <c r="D417">
        <v>8</v>
      </c>
      <c r="E417">
        <v>0</v>
      </c>
      <c r="F417" t="s">
        <v>79</v>
      </c>
      <c r="G417" t="s">
        <v>79</v>
      </c>
      <c r="H417">
        <v>562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2498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0</v>
      </c>
      <c r="Y417">
        <v>0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8</v>
      </c>
      <c r="C418">
        <v>12</v>
      </c>
      <c r="D418">
        <v>1</v>
      </c>
      <c r="E418">
        <v>0</v>
      </c>
      <c r="F418" t="s">
        <v>79</v>
      </c>
      <c r="G418" t="s">
        <v>79</v>
      </c>
      <c r="H418">
        <v>307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1145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0</v>
      </c>
      <c r="Y418">
        <v>0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8</v>
      </c>
      <c r="C419">
        <v>12</v>
      </c>
      <c r="D419">
        <v>2</v>
      </c>
      <c r="E419">
        <v>0</v>
      </c>
      <c r="F419" t="s">
        <v>79</v>
      </c>
      <c r="G419" t="s">
        <v>79</v>
      </c>
      <c r="H419">
        <v>592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2499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0</v>
      </c>
      <c r="Y419">
        <v>0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8</v>
      </c>
      <c r="C420">
        <v>12</v>
      </c>
      <c r="D420">
        <v>3</v>
      </c>
      <c r="E420">
        <v>0</v>
      </c>
      <c r="F420" t="s">
        <v>79</v>
      </c>
      <c r="G420" t="s">
        <v>79</v>
      </c>
      <c r="H420">
        <v>250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729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0</v>
      </c>
      <c r="Y420">
        <v>0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8</v>
      </c>
      <c r="C421">
        <v>12</v>
      </c>
      <c r="D421">
        <v>4</v>
      </c>
      <c r="E421">
        <v>0</v>
      </c>
      <c r="F421" t="s">
        <v>79</v>
      </c>
      <c r="G421" t="s">
        <v>79</v>
      </c>
      <c r="H421">
        <v>19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2500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0</v>
      </c>
      <c r="Y421">
        <v>0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8</v>
      </c>
      <c r="C422">
        <v>12</v>
      </c>
      <c r="D422">
        <v>5</v>
      </c>
      <c r="E422">
        <v>0</v>
      </c>
      <c r="F422" t="s">
        <v>79</v>
      </c>
      <c r="G422" t="s">
        <v>79</v>
      </c>
      <c r="H422">
        <v>302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717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0</v>
      </c>
      <c r="Y422">
        <v>0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8</v>
      </c>
      <c r="C423">
        <v>12</v>
      </c>
      <c r="D423">
        <v>6</v>
      </c>
      <c r="E423">
        <v>0</v>
      </c>
      <c r="F423" t="s">
        <v>79</v>
      </c>
      <c r="G423" t="s">
        <v>79</v>
      </c>
      <c r="H423">
        <v>49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1076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0</v>
      </c>
      <c r="Y423">
        <v>0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8</v>
      </c>
      <c r="C424">
        <v>12</v>
      </c>
      <c r="D424">
        <v>7</v>
      </c>
      <c r="E424">
        <v>0</v>
      </c>
      <c r="F424" t="s">
        <v>79</v>
      </c>
      <c r="G424" t="s">
        <v>79</v>
      </c>
      <c r="H424">
        <v>528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1120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0</v>
      </c>
      <c r="Y424">
        <v>0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8</v>
      </c>
      <c r="C425">
        <v>12</v>
      </c>
      <c r="D425">
        <v>8</v>
      </c>
      <c r="E425">
        <v>0</v>
      </c>
      <c r="F425" t="s">
        <v>79</v>
      </c>
      <c r="G425" t="s">
        <v>79</v>
      </c>
      <c r="H425">
        <v>336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2501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0</v>
      </c>
      <c r="Y425">
        <v>0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9</v>
      </c>
      <c r="C426">
        <v>1</v>
      </c>
      <c r="D426">
        <v>1</v>
      </c>
      <c r="E426">
        <v>0</v>
      </c>
      <c r="F426" t="s">
        <v>79</v>
      </c>
      <c r="G426" t="s">
        <v>79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0</v>
      </c>
      <c r="Y426">
        <v>0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9</v>
      </c>
      <c r="C427">
        <v>1</v>
      </c>
      <c r="D427">
        <v>2</v>
      </c>
      <c r="E427">
        <v>0</v>
      </c>
      <c r="F427" t="s">
        <v>79</v>
      </c>
      <c r="G427" t="s">
        <v>79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0</v>
      </c>
      <c r="Y427">
        <v>0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9</v>
      </c>
      <c r="C428">
        <v>1</v>
      </c>
      <c r="D428">
        <v>3</v>
      </c>
      <c r="E428">
        <v>0</v>
      </c>
      <c r="F428" t="s">
        <v>79</v>
      </c>
      <c r="G428" t="s">
        <v>79</v>
      </c>
      <c r="H428">
        <v>152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2502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0</v>
      </c>
      <c r="Y428">
        <v>0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9</v>
      </c>
      <c r="C429">
        <v>1</v>
      </c>
      <c r="D429">
        <v>4</v>
      </c>
      <c r="E429">
        <v>0</v>
      </c>
      <c r="F429" t="s">
        <v>79</v>
      </c>
      <c r="G429" t="s">
        <v>79</v>
      </c>
      <c r="H429">
        <v>712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2503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0</v>
      </c>
      <c r="Y429">
        <v>0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9</v>
      </c>
      <c r="C430">
        <v>1</v>
      </c>
      <c r="D430">
        <v>5</v>
      </c>
      <c r="E430">
        <v>0</v>
      </c>
      <c r="F430" t="s">
        <v>79</v>
      </c>
      <c r="G430" t="s">
        <v>79</v>
      </c>
      <c r="H430">
        <v>278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2504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0</v>
      </c>
      <c r="Y430">
        <v>0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9</v>
      </c>
      <c r="C431">
        <v>1</v>
      </c>
      <c r="D431">
        <v>6</v>
      </c>
      <c r="E431">
        <v>0</v>
      </c>
      <c r="F431" t="s">
        <v>79</v>
      </c>
      <c r="G431" t="s">
        <v>79</v>
      </c>
      <c r="H431">
        <v>0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0</v>
      </c>
      <c r="Y431">
        <v>0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9</v>
      </c>
      <c r="C432">
        <v>1</v>
      </c>
      <c r="D432">
        <v>7</v>
      </c>
      <c r="E432">
        <v>0</v>
      </c>
      <c r="F432" t="s">
        <v>79</v>
      </c>
      <c r="G432" t="s">
        <v>79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0</v>
      </c>
      <c r="Y432">
        <v>0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9</v>
      </c>
      <c r="C433">
        <v>1</v>
      </c>
      <c r="D433">
        <v>8</v>
      </c>
      <c r="E433">
        <v>0</v>
      </c>
      <c r="F433" t="s">
        <v>79</v>
      </c>
      <c r="G433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0</v>
      </c>
      <c r="Y433">
        <v>0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9</v>
      </c>
      <c r="C434">
        <v>2</v>
      </c>
      <c r="D434">
        <v>1</v>
      </c>
      <c r="E434">
        <v>0</v>
      </c>
      <c r="F434" t="s">
        <v>79</v>
      </c>
      <c r="G434" t="s">
        <v>79</v>
      </c>
      <c r="H434">
        <v>0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0</v>
      </c>
      <c r="Y434">
        <v>0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9</v>
      </c>
      <c r="C435">
        <v>2</v>
      </c>
      <c r="D435">
        <v>2</v>
      </c>
      <c r="E435">
        <v>0</v>
      </c>
      <c r="F435" t="s">
        <v>79</v>
      </c>
      <c r="G435" t="s">
        <v>79</v>
      </c>
      <c r="H435">
        <v>81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2505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0</v>
      </c>
      <c r="Y435">
        <v>0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9</v>
      </c>
      <c r="C436">
        <v>2</v>
      </c>
      <c r="D436">
        <v>3</v>
      </c>
      <c r="E436">
        <v>0</v>
      </c>
      <c r="F436" t="s">
        <v>79</v>
      </c>
      <c r="G436" t="s">
        <v>79</v>
      </c>
      <c r="H436">
        <v>192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2506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0</v>
      </c>
      <c r="Y436">
        <v>0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9</v>
      </c>
      <c r="C437">
        <v>2</v>
      </c>
      <c r="D437">
        <v>4</v>
      </c>
      <c r="E437">
        <v>0</v>
      </c>
      <c r="F437" t="s">
        <v>79</v>
      </c>
      <c r="G437" t="s">
        <v>79</v>
      </c>
      <c r="H437">
        <v>77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2507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0</v>
      </c>
      <c r="Y437">
        <v>0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9</v>
      </c>
      <c r="C438">
        <v>2</v>
      </c>
      <c r="D438">
        <v>5</v>
      </c>
      <c r="E438">
        <v>0</v>
      </c>
      <c r="F438" t="s">
        <v>79</v>
      </c>
      <c r="G438" t="s">
        <v>79</v>
      </c>
      <c r="H438">
        <v>229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1121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0</v>
      </c>
      <c r="Y438">
        <v>0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9</v>
      </c>
      <c r="C439">
        <v>2</v>
      </c>
      <c r="D439">
        <v>6</v>
      </c>
      <c r="E439">
        <v>0</v>
      </c>
      <c r="F439" t="s">
        <v>79</v>
      </c>
      <c r="G439" t="s">
        <v>79</v>
      </c>
      <c r="H439">
        <v>234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2508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0</v>
      </c>
      <c r="Y439">
        <v>0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9</v>
      </c>
      <c r="C440">
        <v>2</v>
      </c>
      <c r="D440">
        <v>7</v>
      </c>
      <c r="E440">
        <v>0</v>
      </c>
      <c r="F440" t="s">
        <v>79</v>
      </c>
      <c r="G440" t="s">
        <v>79</v>
      </c>
      <c r="H440">
        <v>540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2509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0</v>
      </c>
      <c r="Y440">
        <v>0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9</v>
      </c>
      <c r="C441">
        <v>2</v>
      </c>
      <c r="D441">
        <v>8</v>
      </c>
      <c r="E441">
        <v>0</v>
      </c>
      <c r="F441" t="s">
        <v>79</v>
      </c>
      <c r="G441" t="s">
        <v>79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0</v>
      </c>
      <c r="Y441">
        <v>0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10</v>
      </c>
      <c r="C442">
        <v>1</v>
      </c>
      <c r="D442">
        <v>1</v>
      </c>
      <c r="E442">
        <v>0</v>
      </c>
      <c r="F442" t="s">
        <v>79</v>
      </c>
      <c r="G442" t="s">
        <v>79</v>
      </c>
      <c r="H442">
        <v>130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2510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0</v>
      </c>
      <c r="Y442">
        <v>0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10</v>
      </c>
      <c r="C443">
        <v>1</v>
      </c>
      <c r="D443">
        <v>2</v>
      </c>
      <c r="E443">
        <v>0</v>
      </c>
      <c r="F443" t="s">
        <v>79</v>
      </c>
      <c r="G443" t="s">
        <v>79</v>
      </c>
      <c r="H443">
        <v>41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2511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0</v>
      </c>
      <c r="Y443">
        <v>0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10</v>
      </c>
      <c r="C444">
        <v>1</v>
      </c>
      <c r="D444">
        <v>3</v>
      </c>
      <c r="E444">
        <v>0</v>
      </c>
      <c r="F444" t="s">
        <v>79</v>
      </c>
      <c r="G444" t="s">
        <v>79</v>
      </c>
      <c r="H444">
        <v>441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2512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0</v>
      </c>
      <c r="Y444">
        <v>0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10</v>
      </c>
      <c r="C445">
        <v>1</v>
      </c>
      <c r="D445">
        <v>4</v>
      </c>
      <c r="E445">
        <v>0</v>
      </c>
      <c r="F445" t="s">
        <v>79</v>
      </c>
      <c r="G445" t="s">
        <v>79</v>
      </c>
      <c r="H445">
        <v>48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2513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0</v>
      </c>
      <c r="Y445">
        <v>0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10</v>
      </c>
      <c r="C446">
        <v>1</v>
      </c>
      <c r="D446">
        <v>5</v>
      </c>
      <c r="E446">
        <v>0</v>
      </c>
      <c r="F446" t="s">
        <v>79</v>
      </c>
      <c r="G446" t="s">
        <v>79</v>
      </c>
      <c r="H446">
        <v>261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2514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0</v>
      </c>
      <c r="Y446">
        <v>0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10</v>
      </c>
      <c r="C447">
        <v>1</v>
      </c>
      <c r="D447">
        <v>6</v>
      </c>
      <c r="E447">
        <v>0</v>
      </c>
      <c r="F447" t="s">
        <v>79</v>
      </c>
      <c r="G447" t="s">
        <v>79</v>
      </c>
      <c r="H447">
        <v>674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2515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0</v>
      </c>
      <c r="Y447">
        <v>0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10</v>
      </c>
      <c r="C448">
        <v>1</v>
      </c>
      <c r="D448">
        <v>7</v>
      </c>
      <c r="E448">
        <v>0</v>
      </c>
      <c r="F448" t="s">
        <v>79</v>
      </c>
      <c r="G448" t="s">
        <v>79</v>
      </c>
      <c r="H448">
        <v>369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2516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0</v>
      </c>
      <c r="Y448">
        <v>0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10</v>
      </c>
      <c r="C449">
        <v>1</v>
      </c>
      <c r="D449">
        <v>8</v>
      </c>
      <c r="E449">
        <v>0</v>
      </c>
      <c r="F449" t="s">
        <v>79</v>
      </c>
      <c r="G449" t="s">
        <v>79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0</v>
      </c>
      <c r="Y449">
        <v>0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10</v>
      </c>
      <c r="C450">
        <v>2</v>
      </c>
      <c r="D450">
        <v>1</v>
      </c>
      <c r="E450">
        <v>0</v>
      </c>
      <c r="F450" t="s">
        <v>79</v>
      </c>
      <c r="G450" t="s">
        <v>79</v>
      </c>
      <c r="H450">
        <v>257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697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0</v>
      </c>
      <c r="Y450">
        <v>0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10</v>
      </c>
      <c r="C451">
        <v>2</v>
      </c>
      <c r="D451">
        <v>2</v>
      </c>
      <c r="E451">
        <v>0</v>
      </c>
      <c r="F451" t="s">
        <v>79</v>
      </c>
      <c r="G451" t="s">
        <v>79</v>
      </c>
      <c r="H451">
        <v>13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2517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0</v>
      </c>
      <c r="Y451">
        <v>0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10</v>
      </c>
      <c r="C452">
        <v>2</v>
      </c>
      <c r="D452">
        <v>3</v>
      </c>
      <c r="E452">
        <v>0</v>
      </c>
      <c r="F452" t="s">
        <v>79</v>
      </c>
      <c r="G452" t="s">
        <v>79</v>
      </c>
      <c r="H452">
        <v>704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736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0</v>
      </c>
      <c r="Y452">
        <v>0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10</v>
      </c>
      <c r="C453">
        <v>2</v>
      </c>
      <c r="D453">
        <v>4</v>
      </c>
      <c r="E453">
        <v>0</v>
      </c>
      <c r="F453" t="s">
        <v>79</v>
      </c>
      <c r="G453" t="s">
        <v>79</v>
      </c>
      <c r="H453">
        <v>399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2518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0</v>
      </c>
      <c r="Y453">
        <v>0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10</v>
      </c>
      <c r="C454">
        <v>2</v>
      </c>
      <c r="D454">
        <v>5</v>
      </c>
      <c r="E454">
        <v>0</v>
      </c>
      <c r="F454" t="s">
        <v>79</v>
      </c>
      <c r="G454" t="s">
        <v>79</v>
      </c>
      <c r="H454">
        <v>38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2519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0</v>
      </c>
      <c r="Y454">
        <v>0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10</v>
      </c>
      <c r="C455">
        <v>2</v>
      </c>
      <c r="D455">
        <v>6</v>
      </c>
      <c r="E455">
        <v>0</v>
      </c>
      <c r="F455" t="s">
        <v>79</v>
      </c>
      <c r="G455" t="s">
        <v>79</v>
      </c>
      <c r="H455">
        <v>8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2520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0</v>
      </c>
      <c r="Y455">
        <v>0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10</v>
      </c>
      <c r="C456">
        <v>2</v>
      </c>
      <c r="D456">
        <v>7</v>
      </c>
      <c r="E456">
        <v>0</v>
      </c>
      <c r="F456" t="s">
        <v>79</v>
      </c>
      <c r="G456" t="s">
        <v>79</v>
      </c>
      <c r="H456">
        <v>118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2288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0</v>
      </c>
      <c r="Y456">
        <v>0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10</v>
      </c>
      <c r="C457">
        <v>2</v>
      </c>
      <c r="D457">
        <v>8</v>
      </c>
      <c r="E457">
        <v>0</v>
      </c>
      <c r="F457" t="s">
        <v>79</v>
      </c>
      <c r="G457" t="s">
        <v>79</v>
      </c>
      <c r="H457">
        <v>524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2521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0</v>
      </c>
      <c r="Y457">
        <v>0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11</v>
      </c>
      <c r="C458">
        <v>1</v>
      </c>
      <c r="D458">
        <v>1</v>
      </c>
      <c r="E458">
        <v>0</v>
      </c>
      <c r="F458" t="s">
        <v>79</v>
      </c>
      <c r="G458" t="s">
        <v>79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0</v>
      </c>
      <c r="Y458">
        <v>0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11</v>
      </c>
      <c r="C459">
        <v>1</v>
      </c>
      <c r="D459">
        <v>2</v>
      </c>
      <c r="E459">
        <v>0</v>
      </c>
      <c r="F459" t="s">
        <v>79</v>
      </c>
      <c r="G459" t="s">
        <v>79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0</v>
      </c>
      <c r="Y459">
        <v>0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11</v>
      </c>
      <c r="C460">
        <v>1</v>
      </c>
      <c r="D460">
        <v>3</v>
      </c>
      <c r="E460">
        <v>0</v>
      </c>
      <c r="F460" t="s">
        <v>79</v>
      </c>
      <c r="G460" t="s">
        <v>79</v>
      </c>
      <c r="H460">
        <v>165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2522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0</v>
      </c>
      <c r="Y460">
        <v>0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11</v>
      </c>
      <c r="C461">
        <v>1</v>
      </c>
      <c r="D461">
        <v>4</v>
      </c>
      <c r="E461">
        <v>0</v>
      </c>
      <c r="F461" t="s">
        <v>79</v>
      </c>
      <c r="G461" t="s">
        <v>79</v>
      </c>
      <c r="H461">
        <v>166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2523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0</v>
      </c>
      <c r="Y461">
        <v>0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11</v>
      </c>
      <c r="C462">
        <v>1</v>
      </c>
      <c r="D462">
        <v>5</v>
      </c>
      <c r="E462">
        <v>0</v>
      </c>
      <c r="F462" t="s">
        <v>79</v>
      </c>
      <c r="G462" t="s">
        <v>79</v>
      </c>
      <c r="H462">
        <v>167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2209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0</v>
      </c>
      <c r="Y462">
        <v>0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11</v>
      </c>
      <c r="C463">
        <v>1</v>
      </c>
      <c r="D463">
        <v>6</v>
      </c>
      <c r="E463">
        <v>0</v>
      </c>
      <c r="F463" t="s">
        <v>79</v>
      </c>
      <c r="G463" t="s">
        <v>79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0</v>
      </c>
      <c r="Y463">
        <v>0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11</v>
      </c>
      <c r="C464">
        <v>1</v>
      </c>
      <c r="D464">
        <v>7</v>
      </c>
      <c r="E464">
        <v>0</v>
      </c>
      <c r="F464" t="s">
        <v>79</v>
      </c>
      <c r="G464" t="s">
        <v>79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0</v>
      </c>
      <c r="Y464">
        <v>0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11</v>
      </c>
      <c r="C465">
        <v>1</v>
      </c>
      <c r="D465">
        <v>8</v>
      </c>
      <c r="E465">
        <v>0</v>
      </c>
      <c r="F465" t="s">
        <v>79</v>
      </c>
      <c r="G465" t="s">
        <v>79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0</v>
      </c>
      <c r="Y465">
        <v>0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11</v>
      </c>
      <c r="C466">
        <v>2</v>
      </c>
      <c r="D466">
        <v>1</v>
      </c>
      <c r="E466">
        <v>0</v>
      </c>
      <c r="F466" t="s">
        <v>79</v>
      </c>
      <c r="G466" t="s">
        <v>79</v>
      </c>
      <c r="H466">
        <v>703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2238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0</v>
      </c>
      <c r="Y466">
        <v>0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11</v>
      </c>
      <c r="C467">
        <v>2</v>
      </c>
      <c r="D467">
        <v>2</v>
      </c>
      <c r="E467">
        <v>0</v>
      </c>
      <c r="F467" t="s">
        <v>79</v>
      </c>
      <c r="G467" t="s">
        <v>79</v>
      </c>
      <c r="H467">
        <v>159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2524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0</v>
      </c>
      <c r="Y467">
        <v>0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11</v>
      </c>
      <c r="C468">
        <v>2</v>
      </c>
      <c r="D468">
        <v>3</v>
      </c>
      <c r="E468">
        <v>0</v>
      </c>
      <c r="F468" t="s">
        <v>79</v>
      </c>
      <c r="G468" t="s">
        <v>79</v>
      </c>
      <c r="H468">
        <v>162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2525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0</v>
      </c>
      <c r="Y468">
        <v>0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11</v>
      </c>
      <c r="C469">
        <v>2</v>
      </c>
      <c r="D469">
        <v>4</v>
      </c>
      <c r="E469">
        <v>0</v>
      </c>
      <c r="F469" t="s">
        <v>79</v>
      </c>
      <c r="G469" t="s">
        <v>79</v>
      </c>
      <c r="H469">
        <v>496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1033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0</v>
      </c>
      <c r="Y469">
        <v>0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11</v>
      </c>
      <c r="C470">
        <v>2</v>
      </c>
      <c r="D470">
        <v>5</v>
      </c>
      <c r="E470">
        <v>0</v>
      </c>
      <c r="F470" t="s">
        <v>79</v>
      </c>
      <c r="G470" t="s">
        <v>79</v>
      </c>
      <c r="H470">
        <v>105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2526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0</v>
      </c>
      <c r="Y470">
        <v>0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11</v>
      </c>
      <c r="C471">
        <v>2</v>
      </c>
      <c r="D471">
        <v>6</v>
      </c>
      <c r="E471">
        <v>0</v>
      </c>
      <c r="F471" t="s">
        <v>79</v>
      </c>
      <c r="G471" t="s">
        <v>79</v>
      </c>
      <c r="H471">
        <v>297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2217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0</v>
      </c>
      <c r="Y471">
        <v>0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11</v>
      </c>
      <c r="C472">
        <v>2</v>
      </c>
      <c r="D472">
        <v>7</v>
      </c>
      <c r="E472">
        <v>0</v>
      </c>
      <c r="F472" t="s">
        <v>79</v>
      </c>
      <c r="G472" t="s">
        <v>79</v>
      </c>
      <c r="H472">
        <v>701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2238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0</v>
      </c>
      <c r="Y472">
        <v>0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11</v>
      </c>
      <c r="C473">
        <v>2</v>
      </c>
      <c r="D473">
        <v>8</v>
      </c>
      <c r="E473">
        <v>0</v>
      </c>
      <c r="F473" t="s">
        <v>79</v>
      </c>
      <c r="G473" t="s">
        <v>79</v>
      </c>
      <c r="H473">
        <v>168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2527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0</v>
      </c>
      <c r="Y473">
        <v>0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11</v>
      </c>
      <c r="C474">
        <v>3</v>
      </c>
      <c r="D474">
        <v>1</v>
      </c>
      <c r="E474">
        <v>0</v>
      </c>
      <c r="F474" t="s">
        <v>79</v>
      </c>
      <c r="G474" t="s">
        <v>79</v>
      </c>
      <c r="H474">
        <v>437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1039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0</v>
      </c>
      <c r="Y474">
        <v>0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11</v>
      </c>
      <c r="C475">
        <v>3</v>
      </c>
      <c r="D475">
        <v>2</v>
      </c>
      <c r="E475">
        <v>0</v>
      </c>
      <c r="F475" t="s">
        <v>79</v>
      </c>
      <c r="G475" t="s">
        <v>79</v>
      </c>
      <c r="H475">
        <v>475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2528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0</v>
      </c>
      <c r="Y475">
        <v>0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11</v>
      </c>
      <c r="C476">
        <v>3</v>
      </c>
      <c r="D476">
        <v>3</v>
      </c>
      <c r="E476">
        <v>0</v>
      </c>
      <c r="F476" t="s">
        <v>79</v>
      </c>
      <c r="G476" t="s">
        <v>79</v>
      </c>
      <c r="H476">
        <v>156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2529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0</v>
      </c>
      <c r="Y476">
        <v>0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11</v>
      </c>
      <c r="C477">
        <v>3</v>
      </c>
      <c r="D477">
        <v>4</v>
      </c>
      <c r="E477">
        <v>0</v>
      </c>
      <c r="F477" t="s">
        <v>79</v>
      </c>
      <c r="G477" t="s">
        <v>79</v>
      </c>
      <c r="H477">
        <v>95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2530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0</v>
      </c>
      <c r="Y477">
        <v>0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11</v>
      </c>
      <c r="C478">
        <v>3</v>
      </c>
      <c r="D478">
        <v>5</v>
      </c>
      <c r="E478">
        <v>0</v>
      </c>
      <c r="F478" t="s">
        <v>79</v>
      </c>
      <c r="G478" t="s">
        <v>79</v>
      </c>
      <c r="H478">
        <v>242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1041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0</v>
      </c>
      <c r="Y478">
        <v>0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11</v>
      </c>
      <c r="C479">
        <v>3</v>
      </c>
      <c r="D479">
        <v>6</v>
      </c>
      <c r="E479">
        <v>0</v>
      </c>
      <c r="F479" t="s">
        <v>79</v>
      </c>
      <c r="G479" t="s">
        <v>79</v>
      </c>
      <c r="H479">
        <v>473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2531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0</v>
      </c>
      <c r="Y479">
        <v>0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11</v>
      </c>
      <c r="C480">
        <v>3</v>
      </c>
      <c r="D480">
        <v>7</v>
      </c>
      <c r="E480">
        <v>0</v>
      </c>
      <c r="F480" t="s">
        <v>79</v>
      </c>
      <c r="G480" t="s">
        <v>79</v>
      </c>
      <c r="H480">
        <v>495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2240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0</v>
      </c>
      <c r="Y480">
        <v>0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11</v>
      </c>
      <c r="C481">
        <v>3</v>
      </c>
      <c r="D481">
        <v>8</v>
      </c>
      <c r="E481">
        <v>0</v>
      </c>
      <c r="F481" t="s">
        <v>79</v>
      </c>
      <c r="G481" t="s">
        <v>79</v>
      </c>
      <c r="H481">
        <v>103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2532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0</v>
      </c>
      <c r="Y481">
        <v>0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11</v>
      </c>
      <c r="C482">
        <v>4</v>
      </c>
      <c r="D482">
        <v>1</v>
      </c>
      <c r="E482">
        <v>0</v>
      </c>
      <c r="F482" t="s">
        <v>79</v>
      </c>
      <c r="G482" t="s">
        <v>79</v>
      </c>
      <c r="H482">
        <v>725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1042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0</v>
      </c>
      <c r="Y482">
        <v>0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11</v>
      </c>
      <c r="C483">
        <v>4</v>
      </c>
      <c r="D483">
        <v>2</v>
      </c>
      <c r="E483">
        <v>0</v>
      </c>
      <c r="F483" t="s">
        <v>79</v>
      </c>
      <c r="G483" t="s">
        <v>79</v>
      </c>
      <c r="H483">
        <v>202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2533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0</v>
      </c>
      <c r="Y483">
        <v>0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11</v>
      </c>
      <c r="C484">
        <v>4</v>
      </c>
      <c r="D484">
        <v>3</v>
      </c>
      <c r="E484">
        <v>0</v>
      </c>
      <c r="F484" t="s">
        <v>79</v>
      </c>
      <c r="G484" t="s">
        <v>79</v>
      </c>
      <c r="H484">
        <v>700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1130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0</v>
      </c>
      <c r="Y484">
        <v>0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11</v>
      </c>
      <c r="C485">
        <v>4</v>
      </c>
      <c r="D485">
        <v>4</v>
      </c>
      <c r="E485">
        <v>0</v>
      </c>
      <c r="F485" t="s">
        <v>79</v>
      </c>
      <c r="G485" t="s">
        <v>79</v>
      </c>
      <c r="H485">
        <v>588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1131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0</v>
      </c>
      <c r="Y485">
        <v>0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11</v>
      </c>
      <c r="C486">
        <v>4</v>
      </c>
      <c r="D486">
        <v>5</v>
      </c>
      <c r="E486">
        <v>0</v>
      </c>
      <c r="F486" t="s">
        <v>79</v>
      </c>
      <c r="G486" t="s">
        <v>79</v>
      </c>
      <c r="H486">
        <v>104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2534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0</v>
      </c>
      <c r="Y486">
        <v>0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11</v>
      </c>
      <c r="C487">
        <v>4</v>
      </c>
      <c r="D487">
        <v>6</v>
      </c>
      <c r="E487">
        <v>0</v>
      </c>
      <c r="F487" t="s">
        <v>79</v>
      </c>
      <c r="G487" t="s">
        <v>79</v>
      </c>
      <c r="H487">
        <v>590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2535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0</v>
      </c>
      <c r="Y487">
        <v>0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11</v>
      </c>
      <c r="C488">
        <v>4</v>
      </c>
      <c r="D488">
        <v>7</v>
      </c>
      <c r="E488">
        <v>0</v>
      </c>
      <c r="F488" t="s">
        <v>79</v>
      </c>
      <c r="G488" t="s">
        <v>79</v>
      </c>
      <c r="H488">
        <v>723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2536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0</v>
      </c>
      <c r="Y488">
        <v>0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11</v>
      </c>
      <c r="C489">
        <v>4</v>
      </c>
      <c r="D489">
        <v>8</v>
      </c>
      <c r="E489">
        <v>0</v>
      </c>
      <c r="F489" t="s">
        <v>79</v>
      </c>
      <c r="G489" t="s">
        <v>79</v>
      </c>
      <c r="H489">
        <v>330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2537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0</v>
      </c>
      <c r="Y489">
        <v>0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11</v>
      </c>
      <c r="C490">
        <v>5</v>
      </c>
      <c r="D490">
        <v>1</v>
      </c>
      <c r="E490">
        <v>0</v>
      </c>
      <c r="F490" t="s">
        <v>79</v>
      </c>
      <c r="G490" t="s">
        <v>79</v>
      </c>
      <c r="H490">
        <v>158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2538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0</v>
      </c>
      <c r="Y490">
        <v>0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11</v>
      </c>
      <c r="C491">
        <v>5</v>
      </c>
      <c r="D491">
        <v>2</v>
      </c>
      <c r="E491">
        <v>0</v>
      </c>
      <c r="F491" t="s">
        <v>79</v>
      </c>
      <c r="G491" t="s">
        <v>79</v>
      </c>
      <c r="H491">
        <v>101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2539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0</v>
      </c>
      <c r="Y491">
        <v>0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11</v>
      </c>
      <c r="C492">
        <v>5</v>
      </c>
      <c r="D492">
        <v>3</v>
      </c>
      <c r="E492">
        <v>0</v>
      </c>
      <c r="F492" t="s">
        <v>79</v>
      </c>
      <c r="G492" t="s">
        <v>79</v>
      </c>
      <c r="H492">
        <v>471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2540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0</v>
      </c>
      <c r="Y492">
        <v>0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11</v>
      </c>
      <c r="C493">
        <v>5</v>
      </c>
      <c r="D493">
        <v>4</v>
      </c>
      <c r="E493">
        <v>0</v>
      </c>
      <c r="F493" t="s">
        <v>79</v>
      </c>
      <c r="G493" t="s">
        <v>79</v>
      </c>
      <c r="H493">
        <v>430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2541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0</v>
      </c>
      <c r="Y493">
        <v>0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11</v>
      </c>
      <c r="C494">
        <v>5</v>
      </c>
      <c r="D494">
        <v>5</v>
      </c>
      <c r="E494">
        <v>0</v>
      </c>
      <c r="F494" t="s">
        <v>79</v>
      </c>
      <c r="G494" t="s">
        <v>79</v>
      </c>
      <c r="H494">
        <v>713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2542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0</v>
      </c>
      <c r="Y494">
        <v>0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11</v>
      </c>
      <c r="C495">
        <v>5</v>
      </c>
      <c r="D495">
        <v>6</v>
      </c>
      <c r="E495">
        <v>0</v>
      </c>
      <c r="F495" t="s">
        <v>79</v>
      </c>
      <c r="G495" t="s">
        <v>79</v>
      </c>
      <c r="H495">
        <v>469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2543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0</v>
      </c>
      <c r="Y495">
        <v>0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11</v>
      </c>
      <c r="C496">
        <v>5</v>
      </c>
      <c r="D496">
        <v>7</v>
      </c>
      <c r="E496">
        <v>0</v>
      </c>
      <c r="F496" t="s">
        <v>79</v>
      </c>
      <c r="G496" t="s">
        <v>79</v>
      </c>
      <c r="H496">
        <v>490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2544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0</v>
      </c>
      <c r="Y496">
        <v>0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11</v>
      </c>
      <c r="C497">
        <v>5</v>
      </c>
      <c r="D497">
        <v>8</v>
      </c>
      <c r="E497">
        <v>0</v>
      </c>
      <c r="F497" t="s">
        <v>79</v>
      </c>
      <c r="G497" t="s">
        <v>79</v>
      </c>
      <c r="H497">
        <v>161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2545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0</v>
      </c>
      <c r="Y497">
        <v>0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11</v>
      </c>
      <c r="C498">
        <v>6</v>
      </c>
      <c r="D498">
        <v>1</v>
      </c>
      <c r="E498">
        <v>0</v>
      </c>
      <c r="F498" t="s">
        <v>79</v>
      </c>
      <c r="G498" t="s">
        <v>79</v>
      </c>
      <c r="H498">
        <v>98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2546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0</v>
      </c>
      <c r="Y498">
        <v>0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11</v>
      </c>
      <c r="C499">
        <v>6</v>
      </c>
      <c r="D499">
        <v>2</v>
      </c>
      <c r="E499">
        <v>0</v>
      </c>
      <c r="F499" t="s">
        <v>79</v>
      </c>
      <c r="G499" t="s">
        <v>79</v>
      </c>
      <c r="H499">
        <v>699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2547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0</v>
      </c>
      <c r="Y499">
        <v>0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11</v>
      </c>
      <c r="C500">
        <v>6</v>
      </c>
      <c r="D500">
        <v>3</v>
      </c>
      <c r="E500">
        <v>0</v>
      </c>
      <c r="F500" t="s">
        <v>79</v>
      </c>
      <c r="G500" t="s">
        <v>79</v>
      </c>
      <c r="H500">
        <v>102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2548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0</v>
      </c>
      <c r="Y500">
        <v>0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11</v>
      </c>
      <c r="C501">
        <v>6</v>
      </c>
      <c r="D501">
        <v>4</v>
      </c>
      <c r="E501">
        <v>0</v>
      </c>
      <c r="F501" t="s">
        <v>79</v>
      </c>
      <c r="G501" t="s">
        <v>79</v>
      </c>
      <c r="H501">
        <v>94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2549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0</v>
      </c>
      <c r="Y501">
        <v>0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11</v>
      </c>
      <c r="C502">
        <v>6</v>
      </c>
      <c r="D502">
        <v>5</v>
      </c>
      <c r="E502">
        <v>0</v>
      </c>
      <c r="F502" t="s">
        <v>79</v>
      </c>
      <c r="G502" t="s">
        <v>79</v>
      </c>
      <c r="H502">
        <v>523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2550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0</v>
      </c>
      <c r="Y502">
        <v>0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11</v>
      </c>
      <c r="C503">
        <v>6</v>
      </c>
      <c r="D503">
        <v>6</v>
      </c>
      <c r="E503">
        <v>0</v>
      </c>
      <c r="F503" t="s">
        <v>79</v>
      </c>
      <c r="G503" t="s">
        <v>79</v>
      </c>
      <c r="H503">
        <v>391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2551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0</v>
      </c>
      <c r="Y503">
        <v>0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11</v>
      </c>
      <c r="C504">
        <v>6</v>
      </c>
      <c r="D504">
        <v>7</v>
      </c>
      <c r="E504">
        <v>0</v>
      </c>
      <c r="F504" t="s">
        <v>79</v>
      </c>
      <c r="G504" t="s">
        <v>79</v>
      </c>
      <c r="H504">
        <v>163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2552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0</v>
      </c>
      <c r="Y504">
        <v>0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11</v>
      </c>
      <c r="C505">
        <v>6</v>
      </c>
      <c r="D505">
        <v>8</v>
      </c>
      <c r="E505">
        <v>0</v>
      </c>
      <c r="F505" t="s">
        <v>79</v>
      </c>
      <c r="G505" t="s">
        <v>79</v>
      </c>
      <c r="H505">
        <v>697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2553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0</v>
      </c>
      <c r="Y505">
        <v>0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11</v>
      </c>
      <c r="C506">
        <v>7</v>
      </c>
      <c r="D506">
        <v>1</v>
      </c>
      <c r="E506">
        <v>0</v>
      </c>
      <c r="F506" t="s">
        <v>79</v>
      </c>
      <c r="G506" t="s">
        <v>79</v>
      </c>
      <c r="H506">
        <v>522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2554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0</v>
      </c>
      <c r="Y506">
        <v>0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11</v>
      </c>
      <c r="C507">
        <v>7</v>
      </c>
      <c r="D507">
        <v>2</v>
      </c>
      <c r="E507">
        <v>0</v>
      </c>
      <c r="F507" t="s">
        <v>79</v>
      </c>
      <c r="G507" t="s">
        <v>79</v>
      </c>
      <c r="H507">
        <v>648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2555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0</v>
      </c>
      <c r="Y507">
        <v>0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11</v>
      </c>
      <c r="C508">
        <v>7</v>
      </c>
      <c r="D508">
        <v>3</v>
      </c>
      <c r="E508">
        <v>0</v>
      </c>
      <c r="F508" t="s">
        <v>79</v>
      </c>
      <c r="G508" t="s">
        <v>79</v>
      </c>
      <c r="H508">
        <v>696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2556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0</v>
      </c>
      <c r="Y508">
        <v>0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11</v>
      </c>
      <c r="C509">
        <v>7</v>
      </c>
      <c r="D509">
        <v>4</v>
      </c>
      <c r="E509">
        <v>0</v>
      </c>
      <c r="F509" t="s">
        <v>79</v>
      </c>
      <c r="G509" t="s">
        <v>79</v>
      </c>
      <c r="H509">
        <v>283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2355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0</v>
      </c>
      <c r="Y509">
        <v>0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11</v>
      </c>
      <c r="C510">
        <v>7</v>
      </c>
      <c r="D510">
        <v>5</v>
      </c>
      <c r="E510">
        <v>0</v>
      </c>
      <c r="F510" t="s">
        <v>79</v>
      </c>
      <c r="G510" t="s">
        <v>79</v>
      </c>
      <c r="H510">
        <v>489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2557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0</v>
      </c>
      <c r="Y510">
        <v>0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11</v>
      </c>
      <c r="C511">
        <v>7</v>
      </c>
      <c r="D511">
        <v>6</v>
      </c>
      <c r="E511">
        <v>0</v>
      </c>
      <c r="F511" t="s">
        <v>79</v>
      </c>
      <c r="G511" t="s">
        <v>79</v>
      </c>
      <c r="H511">
        <v>668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2558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0</v>
      </c>
      <c r="Y511">
        <v>0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11</v>
      </c>
      <c r="C512">
        <v>7</v>
      </c>
      <c r="D512">
        <v>7</v>
      </c>
      <c r="E512">
        <v>0</v>
      </c>
      <c r="F512" t="s">
        <v>79</v>
      </c>
      <c r="G512" t="s">
        <v>79</v>
      </c>
      <c r="H512">
        <v>694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2559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0</v>
      </c>
      <c r="Y512">
        <v>0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11</v>
      </c>
      <c r="C513">
        <v>7</v>
      </c>
      <c r="D513">
        <v>8</v>
      </c>
      <c r="E513">
        <v>0</v>
      </c>
      <c r="F513" t="s">
        <v>79</v>
      </c>
      <c r="G513" t="s">
        <v>79</v>
      </c>
      <c r="H513">
        <v>382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2560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0</v>
      </c>
      <c r="Y513">
        <v>0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11</v>
      </c>
      <c r="C514">
        <v>8</v>
      </c>
      <c r="D514">
        <v>1</v>
      </c>
      <c r="E514">
        <v>0</v>
      </c>
      <c r="F514" t="s">
        <v>79</v>
      </c>
      <c r="G514" t="s">
        <v>79</v>
      </c>
      <c r="H514">
        <v>586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2561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0</v>
      </c>
      <c r="Y514">
        <v>0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11</v>
      </c>
      <c r="C515">
        <v>8</v>
      </c>
      <c r="D515">
        <v>2</v>
      </c>
      <c r="E515">
        <v>0</v>
      </c>
      <c r="F515" t="s">
        <v>79</v>
      </c>
      <c r="G515" t="s">
        <v>79</v>
      </c>
      <c r="H515">
        <v>292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2562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0</v>
      </c>
      <c r="Y515">
        <v>0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11</v>
      </c>
      <c r="C516">
        <v>8</v>
      </c>
      <c r="D516">
        <v>3</v>
      </c>
      <c r="E516">
        <v>0</v>
      </c>
      <c r="F516" t="s">
        <v>79</v>
      </c>
      <c r="G516" t="s">
        <v>79</v>
      </c>
      <c r="H516">
        <v>722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2563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0</v>
      </c>
      <c r="Y516">
        <v>0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11</v>
      </c>
      <c r="C517">
        <v>8</v>
      </c>
      <c r="D517">
        <v>4</v>
      </c>
      <c r="E517">
        <v>0</v>
      </c>
      <c r="F517" t="s">
        <v>79</v>
      </c>
      <c r="G517" t="s">
        <v>79</v>
      </c>
      <c r="H517">
        <v>548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2564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0</v>
      </c>
      <c r="Y517">
        <v>0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11</v>
      </c>
      <c r="C518">
        <v>8</v>
      </c>
      <c r="D518">
        <v>5</v>
      </c>
      <c r="E518">
        <v>0</v>
      </c>
      <c r="F518" t="s">
        <v>79</v>
      </c>
      <c r="G518" t="s">
        <v>79</v>
      </c>
      <c r="H518">
        <v>241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2457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0</v>
      </c>
      <c r="Y518">
        <v>0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11</v>
      </c>
      <c r="C519">
        <v>8</v>
      </c>
      <c r="D519">
        <v>6</v>
      </c>
      <c r="E519">
        <v>0</v>
      </c>
      <c r="F519" t="s">
        <v>79</v>
      </c>
      <c r="G519" t="s">
        <v>79</v>
      </c>
      <c r="H519">
        <v>100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2565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0</v>
      </c>
      <c r="Y519">
        <v>0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11</v>
      </c>
      <c r="C520">
        <v>8</v>
      </c>
      <c r="D520">
        <v>7</v>
      </c>
      <c r="E520">
        <v>0</v>
      </c>
      <c r="F520" t="s">
        <v>79</v>
      </c>
      <c r="G520" t="s">
        <v>79</v>
      </c>
      <c r="H520">
        <v>636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2448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0</v>
      </c>
      <c r="Y520">
        <v>0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11</v>
      </c>
      <c r="C521">
        <v>8</v>
      </c>
      <c r="D521">
        <v>8</v>
      </c>
      <c r="E521">
        <v>0</v>
      </c>
      <c r="F521" t="s">
        <v>79</v>
      </c>
      <c r="G521" t="s">
        <v>79</v>
      </c>
      <c r="H521">
        <v>97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2355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0</v>
      </c>
      <c r="Y521">
        <v>0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11</v>
      </c>
      <c r="C522">
        <v>9</v>
      </c>
      <c r="D522">
        <v>1</v>
      </c>
      <c r="E522">
        <v>0</v>
      </c>
      <c r="F522" t="s">
        <v>79</v>
      </c>
      <c r="G522" t="s">
        <v>79</v>
      </c>
      <c r="H522">
        <v>467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2456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0</v>
      </c>
      <c r="Y522">
        <v>0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11</v>
      </c>
      <c r="C523">
        <v>9</v>
      </c>
      <c r="D523">
        <v>2</v>
      </c>
      <c r="E523">
        <v>0</v>
      </c>
      <c r="F523" t="s">
        <v>79</v>
      </c>
      <c r="G523" t="s">
        <v>79</v>
      </c>
      <c r="H523">
        <v>247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2566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0</v>
      </c>
      <c r="Y523">
        <v>0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11</v>
      </c>
      <c r="C524">
        <v>9</v>
      </c>
      <c r="D524">
        <v>3</v>
      </c>
      <c r="E524">
        <v>0</v>
      </c>
      <c r="F524" t="s">
        <v>79</v>
      </c>
      <c r="G524" t="s">
        <v>79</v>
      </c>
      <c r="H524">
        <v>285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2459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0</v>
      </c>
      <c r="Y524">
        <v>0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11</v>
      </c>
      <c r="C525">
        <v>9</v>
      </c>
      <c r="D525">
        <v>4</v>
      </c>
      <c r="E525">
        <v>0</v>
      </c>
      <c r="F525" t="s">
        <v>79</v>
      </c>
      <c r="G525" t="s">
        <v>79</v>
      </c>
      <c r="H525">
        <v>613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2567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0</v>
      </c>
      <c r="Y525">
        <v>0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11</v>
      </c>
      <c r="C526">
        <v>9</v>
      </c>
      <c r="D526">
        <v>5</v>
      </c>
      <c r="E526">
        <v>0</v>
      </c>
      <c r="F526" t="s">
        <v>79</v>
      </c>
      <c r="G526" t="s">
        <v>79</v>
      </c>
      <c r="H526">
        <v>493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2568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0</v>
      </c>
      <c r="Y526">
        <v>0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11</v>
      </c>
      <c r="C527">
        <v>9</v>
      </c>
      <c r="D527">
        <v>6</v>
      </c>
      <c r="E527">
        <v>0</v>
      </c>
      <c r="F527" t="s">
        <v>79</v>
      </c>
      <c r="G527" t="s">
        <v>79</v>
      </c>
      <c r="H527">
        <v>664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2569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0</v>
      </c>
      <c r="Y527">
        <v>0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11</v>
      </c>
      <c r="C528">
        <v>9</v>
      </c>
      <c r="D528">
        <v>7</v>
      </c>
      <c r="E528">
        <v>0</v>
      </c>
      <c r="F528" t="s">
        <v>79</v>
      </c>
      <c r="G528" t="s">
        <v>79</v>
      </c>
      <c r="H528">
        <v>99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2570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0</v>
      </c>
      <c r="Y528">
        <v>0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11</v>
      </c>
      <c r="C529">
        <v>9</v>
      </c>
      <c r="D529">
        <v>8</v>
      </c>
      <c r="E529">
        <v>0</v>
      </c>
      <c r="F529" t="s">
        <v>79</v>
      </c>
      <c r="G529" t="s">
        <v>79</v>
      </c>
      <c r="H529">
        <v>521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2571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0</v>
      </c>
      <c r="Y529">
        <v>0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11</v>
      </c>
      <c r="C530">
        <v>10</v>
      </c>
      <c r="D530">
        <v>1</v>
      </c>
      <c r="E530">
        <v>0</v>
      </c>
      <c r="F530" t="s">
        <v>79</v>
      </c>
      <c r="G530" t="s">
        <v>79</v>
      </c>
      <c r="H530">
        <v>634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2572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0</v>
      </c>
      <c r="Y530">
        <v>0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11</v>
      </c>
      <c r="C531">
        <v>10</v>
      </c>
      <c r="D531">
        <v>2</v>
      </c>
      <c r="E531">
        <v>0</v>
      </c>
      <c r="F531" t="s">
        <v>79</v>
      </c>
      <c r="G531" t="s">
        <v>79</v>
      </c>
      <c r="H531">
        <v>200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2573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0</v>
      </c>
      <c r="Y531">
        <v>0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11</v>
      </c>
      <c r="C532">
        <v>10</v>
      </c>
      <c r="D532">
        <v>3</v>
      </c>
      <c r="E532">
        <v>0</v>
      </c>
      <c r="F532" t="s">
        <v>79</v>
      </c>
      <c r="G532" t="s">
        <v>79</v>
      </c>
      <c r="H532">
        <v>245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2574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0</v>
      </c>
      <c r="Y532">
        <v>0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11</v>
      </c>
      <c r="C533">
        <v>10</v>
      </c>
      <c r="D533">
        <v>4</v>
      </c>
      <c r="E533">
        <v>0</v>
      </c>
      <c r="F533" t="s">
        <v>79</v>
      </c>
      <c r="G533" t="s">
        <v>79</v>
      </c>
      <c r="H533">
        <v>37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2575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0</v>
      </c>
      <c r="Y533">
        <v>0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11</v>
      </c>
      <c r="C534">
        <v>10</v>
      </c>
      <c r="D534">
        <v>5</v>
      </c>
      <c r="E534">
        <v>0</v>
      </c>
      <c r="F534" t="s">
        <v>79</v>
      </c>
      <c r="G534" t="s">
        <v>79</v>
      </c>
      <c r="H534">
        <v>142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2576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0</v>
      </c>
      <c r="Y534">
        <v>0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11</v>
      </c>
      <c r="C535">
        <v>10</v>
      </c>
      <c r="D535">
        <v>6</v>
      </c>
      <c r="E535">
        <v>0</v>
      </c>
      <c r="F535" t="s">
        <v>79</v>
      </c>
      <c r="G535" t="s">
        <v>79</v>
      </c>
      <c r="H535">
        <v>612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2577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0</v>
      </c>
      <c r="Y535">
        <v>0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11</v>
      </c>
      <c r="C536">
        <v>10</v>
      </c>
      <c r="D536">
        <v>7</v>
      </c>
      <c r="E536">
        <v>0</v>
      </c>
      <c r="F536" t="s">
        <v>79</v>
      </c>
      <c r="G536" t="s">
        <v>79</v>
      </c>
      <c r="H536">
        <v>237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2578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0</v>
      </c>
      <c r="Y536">
        <v>0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11</v>
      </c>
      <c r="C537">
        <v>10</v>
      </c>
      <c r="D537">
        <v>8</v>
      </c>
      <c r="E537">
        <v>0</v>
      </c>
      <c r="F537" t="s">
        <v>79</v>
      </c>
      <c r="G537" t="s">
        <v>79</v>
      </c>
      <c r="H537">
        <v>196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2579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0</v>
      </c>
      <c r="Y537">
        <v>0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11</v>
      </c>
      <c r="C538">
        <v>11</v>
      </c>
      <c r="D538">
        <v>1</v>
      </c>
      <c r="E538">
        <v>0</v>
      </c>
      <c r="F538" t="s">
        <v>79</v>
      </c>
      <c r="G538" t="s">
        <v>79</v>
      </c>
      <c r="H538">
        <v>429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2580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0</v>
      </c>
      <c r="Y538">
        <v>0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11</v>
      </c>
      <c r="C539">
        <v>11</v>
      </c>
      <c r="D539">
        <v>2</v>
      </c>
      <c r="E539">
        <v>0</v>
      </c>
      <c r="F539" t="s">
        <v>79</v>
      </c>
      <c r="G539" t="s">
        <v>79</v>
      </c>
      <c r="H539">
        <v>385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2581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0</v>
      </c>
      <c r="Y539">
        <v>0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11</v>
      </c>
      <c r="C540">
        <v>11</v>
      </c>
      <c r="D540">
        <v>3</v>
      </c>
      <c r="E540">
        <v>0</v>
      </c>
      <c r="F540" t="s">
        <v>79</v>
      </c>
      <c r="G540" t="s">
        <v>79</v>
      </c>
      <c r="H540">
        <v>615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2379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0</v>
      </c>
      <c r="Y540">
        <v>0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11</v>
      </c>
      <c r="C541">
        <v>11</v>
      </c>
      <c r="D541">
        <v>4</v>
      </c>
      <c r="E541">
        <v>0</v>
      </c>
      <c r="F541" t="s">
        <v>79</v>
      </c>
      <c r="G541" t="s">
        <v>79</v>
      </c>
      <c r="H541">
        <v>291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2582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0</v>
      </c>
      <c r="Y541">
        <v>0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11</v>
      </c>
      <c r="C542">
        <v>11</v>
      </c>
      <c r="D542">
        <v>5</v>
      </c>
      <c r="E542">
        <v>0</v>
      </c>
      <c r="F542" t="s">
        <v>79</v>
      </c>
      <c r="G542" t="s">
        <v>79</v>
      </c>
      <c r="H542">
        <v>294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2583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0</v>
      </c>
      <c r="Y542">
        <v>0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11</v>
      </c>
      <c r="C543">
        <v>11</v>
      </c>
      <c r="D543">
        <v>6</v>
      </c>
      <c r="E543">
        <v>0</v>
      </c>
      <c r="F543" t="s">
        <v>79</v>
      </c>
      <c r="G543" t="s">
        <v>79</v>
      </c>
      <c r="H543">
        <v>547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2584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0</v>
      </c>
      <c r="Y543">
        <v>0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11</v>
      </c>
      <c r="C544">
        <v>11</v>
      </c>
      <c r="D544">
        <v>7</v>
      </c>
      <c r="E544">
        <v>0</v>
      </c>
      <c r="F544" t="s">
        <v>79</v>
      </c>
      <c r="G544" t="s">
        <v>79</v>
      </c>
      <c r="H544">
        <v>545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2585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0</v>
      </c>
      <c r="Y544">
        <v>0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11</v>
      </c>
      <c r="C545">
        <v>11</v>
      </c>
      <c r="D545">
        <v>8</v>
      </c>
      <c r="E545">
        <v>0</v>
      </c>
      <c r="F545" t="s">
        <v>79</v>
      </c>
      <c r="G545" t="s">
        <v>79</v>
      </c>
      <c r="H545">
        <v>328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2586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0</v>
      </c>
      <c r="Y545">
        <v>0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11</v>
      </c>
      <c r="C546">
        <v>12</v>
      </c>
      <c r="D546">
        <v>1</v>
      </c>
      <c r="E546">
        <v>0</v>
      </c>
      <c r="F546" t="s">
        <v>79</v>
      </c>
      <c r="G546" t="s">
        <v>79</v>
      </c>
      <c r="H546">
        <v>721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2587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0</v>
      </c>
      <c r="Y546">
        <v>0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11</v>
      </c>
      <c r="C547">
        <v>12</v>
      </c>
      <c r="D547">
        <v>2</v>
      </c>
      <c r="E547">
        <v>0</v>
      </c>
      <c r="F547" t="s">
        <v>79</v>
      </c>
      <c r="G547" t="s">
        <v>79</v>
      </c>
      <c r="H547">
        <v>153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2588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0</v>
      </c>
      <c r="Y547">
        <v>0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11</v>
      </c>
      <c r="C548">
        <v>12</v>
      </c>
      <c r="D548">
        <v>3</v>
      </c>
      <c r="E548">
        <v>0</v>
      </c>
      <c r="F548" t="s">
        <v>79</v>
      </c>
      <c r="G548" t="s">
        <v>79</v>
      </c>
      <c r="H548">
        <v>286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2589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0</v>
      </c>
      <c r="Y548">
        <v>0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11</v>
      </c>
      <c r="C549">
        <v>12</v>
      </c>
      <c r="D549">
        <v>4</v>
      </c>
      <c r="E549">
        <v>0</v>
      </c>
      <c r="F549" t="s">
        <v>79</v>
      </c>
      <c r="G549" t="s">
        <v>79</v>
      </c>
      <c r="H549">
        <v>198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2590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0</v>
      </c>
      <c r="Y549">
        <v>0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11</v>
      </c>
      <c r="C550">
        <v>12</v>
      </c>
      <c r="D550">
        <v>5</v>
      </c>
      <c r="E550">
        <v>0</v>
      </c>
      <c r="F550" t="s">
        <v>79</v>
      </c>
      <c r="G550" t="s">
        <v>79</v>
      </c>
      <c r="H550">
        <v>461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2591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0</v>
      </c>
      <c r="Y550">
        <v>0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11</v>
      </c>
      <c r="C551">
        <v>12</v>
      </c>
      <c r="D551">
        <v>6</v>
      </c>
      <c r="E551">
        <v>0</v>
      </c>
      <c r="F551" t="s">
        <v>79</v>
      </c>
      <c r="G551" t="s">
        <v>79</v>
      </c>
      <c r="H551">
        <v>85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2592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0</v>
      </c>
      <c r="Y551">
        <v>0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11</v>
      </c>
      <c r="C552">
        <v>12</v>
      </c>
      <c r="D552">
        <v>7</v>
      </c>
      <c r="E552">
        <v>0</v>
      </c>
      <c r="F552" t="s">
        <v>79</v>
      </c>
      <c r="G552" t="s">
        <v>79</v>
      </c>
      <c r="H552">
        <v>579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2593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0</v>
      </c>
      <c r="Y552">
        <v>0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11</v>
      </c>
      <c r="C553">
        <v>12</v>
      </c>
      <c r="D553">
        <v>8</v>
      </c>
      <c r="E553">
        <v>0</v>
      </c>
      <c r="F553" t="s">
        <v>79</v>
      </c>
      <c r="G553" t="s">
        <v>79</v>
      </c>
      <c r="H553">
        <v>426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2594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0</v>
      </c>
      <c r="Y553">
        <v>0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11</v>
      </c>
      <c r="C554">
        <v>13</v>
      </c>
      <c r="D554">
        <v>1</v>
      </c>
      <c r="E554">
        <v>0</v>
      </c>
      <c r="F554" t="s">
        <v>79</v>
      </c>
      <c r="G554" t="s">
        <v>79</v>
      </c>
      <c r="H554">
        <v>608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2394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0</v>
      </c>
      <c r="Y554">
        <v>0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11</v>
      </c>
      <c r="C555">
        <v>13</v>
      </c>
      <c r="D555">
        <v>2</v>
      </c>
      <c r="E555">
        <v>0</v>
      </c>
      <c r="F555" t="s">
        <v>79</v>
      </c>
      <c r="G555" t="s">
        <v>79</v>
      </c>
      <c r="H555">
        <v>96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2595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0</v>
      </c>
      <c r="Y555">
        <v>0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11</v>
      </c>
      <c r="C556">
        <v>13</v>
      </c>
      <c r="D556">
        <v>3</v>
      </c>
      <c r="E556">
        <v>0</v>
      </c>
      <c r="F556" t="s">
        <v>79</v>
      </c>
      <c r="G556" t="s">
        <v>79</v>
      </c>
      <c r="H556">
        <v>629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2403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0</v>
      </c>
      <c r="Y556">
        <v>0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11</v>
      </c>
      <c r="C557">
        <v>13</v>
      </c>
      <c r="D557">
        <v>4</v>
      </c>
      <c r="E557">
        <v>0</v>
      </c>
      <c r="F557" t="s">
        <v>79</v>
      </c>
      <c r="G557" t="s">
        <v>79</v>
      </c>
      <c r="H557">
        <v>92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1114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0</v>
      </c>
      <c r="Y557">
        <v>0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11</v>
      </c>
      <c r="C558">
        <v>13</v>
      </c>
      <c r="D558">
        <v>5</v>
      </c>
      <c r="E558">
        <v>0</v>
      </c>
      <c r="F558" t="s">
        <v>79</v>
      </c>
      <c r="G558" t="s">
        <v>79</v>
      </c>
      <c r="H558">
        <v>660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2596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0</v>
      </c>
      <c r="Y558">
        <v>0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11</v>
      </c>
      <c r="C559">
        <v>13</v>
      </c>
      <c r="D559">
        <v>6</v>
      </c>
      <c r="E559">
        <v>0</v>
      </c>
      <c r="F559" t="s">
        <v>79</v>
      </c>
      <c r="G559" t="s">
        <v>79</v>
      </c>
      <c r="H559">
        <v>149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2398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0</v>
      </c>
      <c r="Y559">
        <v>0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11</v>
      </c>
      <c r="C560">
        <v>13</v>
      </c>
      <c r="D560">
        <v>7</v>
      </c>
      <c r="E560">
        <v>0</v>
      </c>
      <c r="F560" t="s">
        <v>79</v>
      </c>
      <c r="G560" t="s">
        <v>79</v>
      </c>
      <c r="H560">
        <v>428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2597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0</v>
      </c>
      <c r="Y560">
        <v>0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11</v>
      </c>
      <c r="C561">
        <v>13</v>
      </c>
      <c r="D561">
        <v>8</v>
      </c>
      <c r="E561">
        <v>0</v>
      </c>
      <c r="F561" t="s">
        <v>79</v>
      </c>
      <c r="G561" t="s">
        <v>79</v>
      </c>
      <c r="H561">
        <v>610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2598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0</v>
      </c>
      <c r="Y561">
        <v>0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12</v>
      </c>
      <c r="C562">
        <v>1</v>
      </c>
      <c r="D562">
        <v>1</v>
      </c>
      <c r="E562">
        <v>0</v>
      </c>
      <c r="F562" t="s">
        <v>79</v>
      </c>
      <c r="G562" t="s">
        <v>79</v>
      </c>
      <c r="H562">
        <v>73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2241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0</v>
      </c>
      <c r="Y562">
        <v>0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12</v>
      </c>
      <c r="C563">
        <v>1</v>
      </c>
      <c r="D563">
        <v>2</v>
      </c>
      <c r="E563">
        <v>0</v>
      </c>
      <c r="F563" t="s">
        <v>79</v>
      </c>
      <c r="G563" t="s">
        <v>79</v>
      </c>
      <c r="H563">
        <v>515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2217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0</v>
      </c>
      <c r="Y563">
        <v>0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12</v>
      </c>
      <c r="C564">
        <v>1</v>
      </c>
      <c r="D564">
        <v>3</v>
      </c>
      <c r="E564">
        <v>0</v>
      </c>
      <c r="F564" t="s">
        <v>79</v>
      </c>
      <c r="G564" t="s">
        <v>79</v>
      </c>
      <c r="H564">
        <v>224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2599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0</v>
      </c>
      <c r="Y564">
        <v>0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12</v>
      </c>
      <c r="C565">
        <v>1</v>
      </c>
      <c r="D565">
        <v>4</v>
      </c>
      <c r="E565">
        <v>0</v>
      </c>
      <c r="F565" t="s">
        <v>79</v>
      </c>
      <c r="G565" t="s">
        <v>79</v>
      </c>
      <c r="H565">
        <v>345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2600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0</v>
      </c>
      <c r="Y565">
        <v>0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12</v>
      </c>
      <c r="C566">
        <v>1</v>
      </c>
      <c r="D566">
        <v>5</v>
      </c>
      <c r="E566">
        <v>0</v>
      </c>
      <c r="F566" t="s">
        <v>79</v>
      </c>
      <c r="G566" t="s">
        <v>79</v>
      </c>
      <c r="H566">
        <v>66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1123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0</v>
      </c>
      <c r="Y566">
        <v>0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12</v>
      </c>
      <c r="C567">
        <v>1</v>
      </c>
      <c r="D567">
        <v>6</v>
      </c>
      <c r="E567">
        <v>0</v>
      </c>
      <c r="F567" t="s">
        <v>79</v>
      </c>
      <c r="G567" t="s">
        <v>79</v>
      </c>
      <c r="H567">
        <v>134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2217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0</v>
      </c>
      <c r="Y567">
        <v>0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12</v>
      </c>
      <c r="C568">
        <v>1</v>
      </c>
      <c r="D568">
        <v>7</v>
      </c>
      <c r="E568">
        <v>0</v>
      </c>
      <c r="F568" t="s">
        <v>79</v>
      </c>
      <c r="G568" t="s">
        <v>79</v>
      </c>
      <c r="H568">
        <v>690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2331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0</v>
      </c>
      <c r="Y568">
        <v>0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12</v>
      </c>
      <c r="C569">
        <v>1</v>
      </c>
      <c r="D569">
        <v>8</v>
      </c>
      <c r="E569">
        <v>0</v>
      </c>
      <c r="F569" t="s">
        <v>79</v>
      </c>
      <c r="G569" t="s">
        <v>79</v>
      </c>
      <c r="H569">
        <v>479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2601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0</v>
      </c>
      <c r="Y569">
        <v>0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12</v>
      </c>
      <c r="C570">
        <v>2</v>
      </c>
      <c r="D570">
        <v>1</v>
      </c>
      <c r="E570">
        <v>0</v>
      </c>
      <c r="F570" t="s">
        <v>79</v>
      </c>
      <c r="G570" t="s">
        <v>79</v>
      </c>
      <c r="H570">
        <v>420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2602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0</v>
      </c>
      <c r="Y570">
        <v>0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12</v>
      </c>
      <c r="C571">
        <v>2</v>
      </c>
      <c r="D571">
        <v>2</v>
      </c>
      <c r="E571">
        <v>0</v>
      </c>
      <c r="F571" t="s">
        <v>79</v>
      </c>
      <c r="G571" t="s">
        <v>79</v>
      </c>
      <c r="H571">
        <v>452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2603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0</v>
      </c>
      <c r="Y571">
        <v>0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12</v>
      </c>
      <c r="C572">
        <v>2</v>
      </c>
      <c r="D572">
        <v>3</v>
      </c>
      <c r="E572">
        <v>0</v>
      </c>
      <c r="F572" t="s">
        <v>79</v>
      </c>
      <c r="G572" t="s">
        <v>79</v>
      </c>
      <c r="H572">
        <v>450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2604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0</v>
      </c>
      <c r="Y572">
        <v>0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12</v>
      </c>
      <c r="C573">
        <v>2</v>
      </c>
      <c r="D573">
        <v>4</v>
      </c>
      <c r="E573">
        <v>0</v>
      </c>
      <c r="F573" t="s">
        <v>79</v>
      </c>
      <c r="G573" t="s">
        <v>79</v>
      </c>
      <c r="H573">
        <v>455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507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0</v>
      </c>
      <c r="Y573">
        <v>0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12</v>
      </c>
      <c r="C574">
        <v>2</v>
      </c>
      <c r="D574">
        <v>5</v>
      </c>
      <c r="E574">
        <v>0</v>
      </c>
      <c r="F574" t="s">
        <v>79</v>
      </c>
      <c r="G574" t="s">
        <v>79</v>
      </c>
      <c r="H574">
        <v>72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2605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0</v>
      </c>
      <c r="Y574">
        <v>0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12</v>
      </c>
      <c r="C575">
        <v>2</v>
      </c>
      <c r="D575">
        <v>6</v>
      </c>
      <c r="E575">
        <v>0</v>
      </c>
      <c r="F575" t="s">
        <v>79</v>
      </c>
      <c r="G575" t="s">
        <v>79</v>
      </c>
      <c r="H575">
        <v>342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2606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0</v>
      </c>
      <c r="Y575">
        <v>0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12</v>
      </c>
      <c r="C576">
        <v>2</v>
      </c>
      <c r="D576">
        <v>7</v>
      </c>
      <c r="E576">
        <v>0</v>
      </c>
      <c r="F576" t="s">
        <v>79</v>
      </c>
      <c r="G576" t="s">
        <v>79</v>
      </c>
      <c r="H576">
        <v>137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2607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0</v>
      </c>
      <c r="Y576">
        <v>0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12</v>
      </c>
      <c r="C577">
        <v>2</v>
      </c>
      <c r="D577">
        <v>8</v>
      </c>
      <c r="E577">
        <v>0</v>
      </c>
      <c r="F577" t="s">
        <v>79</v>
      </c>
      <c r="G577" t="s">
        <v>79</v>
      </c>
      <c r="H577">
        <v>482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2608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0</v>
      </c>
      <c r="Y577">
        <v>0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12</v>
      </c>
      <c r="C578">
        <v>3</v>
      </c>
      <c r="D578">
        <v>1</v>
      </c>
      <c r="E578">
        <v>0</v>
      </c>
      <c r="F578" t="s">
        <v>79</v>
      </c>
      <c r="G578" t="s">
        <v>79</v>
      </c>
      <c r="H578">
        <v>644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1040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0</v>
      </c>
      <c r="Y578">
        <v>0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12</v>
      </c>
      <c r="C579">
        <v>3</v>
      </c>
      <c r="D579">
        <v>2</v>
      </c>
      <c r="E579">
        <v>0</v>
      </c>
      <c r="F579" t="s">
        <v>79</v>
      </c>
      <c r="G579" t="s">
        <v>79</v>
      </c>
      <c r="H579">
        <v>60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2609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0</v>
      </c>
      <c r="Y579">
        <v>0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12</v>
      </c>
      <c r="C580">
        <v>3</v>
      </c>
      <c r="D580">
        <v>3</v>
      </c>
      <c r="E580">
        <v>0</v>
      </c>
      <c r="F580" t="s">
        <v>79</v>
      </c>
      <c r="G580" t="s">
        <v>79</v>
      </c>
      <c r="H580">
        <v>222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2610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0</v>
      </c>
      <c r="Y580">
        <v>0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12</v>
      </c>
      <c r="C581">
        <v>3</v>
      </c>
      <c r="D581">
        <v>4</v>
      </c>
      <c r="E581">
        <v>0</v>
      </c>
      <c r="F581" t="s">
        <v>79</v>
      </c>
      <c r="G581" t="s">
        <v>79</v>
      </c>
      <c r="H581">
        <v>601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2611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0</v>
      </c>
      <c r="Y581">
        <v>0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12</v>
      </c>
      <c r="C582">
        <v>3</v>
      </c>
      <c r="D582">
        <v>5</v>
      </c>
      <c r="E582">
        <v>0</v>
      </c>
      <c r="F582" t="s">
        <v>79</v>
      </c>
      <c r="G582" t="s">
        <v>79</v>
      </c>
      <c r="H582">
        <v>659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2612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0</v>
      </c>
      <c r="Y582">
        <v>0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12</v>
      </c>
      <c r="C583">
        <v>3</v>
      </c>
      <c r="D583">
        <v>6</v>
      </c>
      <c r="E583">
        <v>0</v>
      </c>
      <c r="F583" t="s">
        <v>79</v>
      </c>
      <c r="G583" t="s">
        <v>79</v>
      </c>
      <c r="H583">
        <v>686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2610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0</v>
      </c>
      <c r="Y583">
        <v>0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12</v>
      </c>
      <c r="C584">
        <v>3</v>
      </c>
      <c r="D584">
        <v>7</v>
      </c>
      <c r="E584">
        <v>0</v>
      </c>
      <c r="F584" t="s">
        <v>79</v>
      </c>
      <c r="G584" t="s">
        <v>79</v>
      </c>
      <c r="H584">
        <v>691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2244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12</v>
      </c>
      <c r="C585">
        <v>3</v>
      </c>
      <c r="D585">
        <v>8</v>
      </c>
      <c r="E585">
        <v>0</v>
      </c>
      <c r="F585" t="s">
        <v>79</v>
      </c>
      <c r="G585" t="s">
        <v>79</v>
      </c>
      <c r="H585">
        <v>275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507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0</v>
      </c>
      <c r="Y585">
        <v>0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12</v>
      </c>
      <c r="C586">
        <v>4</v>
      </c>
      <c r="D586">
        <v>1</v>
      </c>
      <c r="E586">
        <v>0</v>
      </c>
      <c r="F586" t="s">
        <v>79</v>
      </c>
      <c r="G586" t="s">
        <v>79</v>
      </c>
      <c r="H586">
        <v>418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2613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0</v>
      </c>
      <c r="Y586">
        <v>0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12</v>
      </c>
      <c r="C587">
        <v>4</v>
      </c>
      <c r="D587">
        <v>2</v>
      </c>
      <c r="E587">
        <v>0</v>
      </c>
      <c r="F587" t="s">
        <v>79</v>
      </c>
      <c r="G587" t="s">
        <v>79</v>
      </c>
      <c r="H587">
        <v>223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2548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0</v>
      </c>
      <c r="Y587">
        <v>0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12</v>
      </c>
      <c r="C588">
        <v>4</v>
      </c>
      <c r="D588">
        <v>3</v>
      </c>
      <c r="E588">
        <v>0</v>
      </c>
      <c r="F588" t="s">
        <v>79</v>
      </c>
      <c r="G588" t="s">
        <v>79</v>
      </c>
      <c r="H588">
        <v>173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1133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0</v>
      </c>
      <c r="Y588">
        <v>0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12</v>
      </c>
      <c r="C589">
        <v>4</v>
      </c>
      <c r="D589">
        <v>4</v>
      </c>
      <c r="E589">
        <v>0</v>
      </c>
      <c r="F589" t="s">
        <v>79</v>
      </c>
      <c r="G589" t="s">
        <v>79</v>
      </c>
      <c r="H589">
        <v>346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2614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0</v>
      </c>
      <c r="Y589">
        <v>0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12</v>
      </c>
      <c r="C590">
        <v>4</v>
      </c>
      <c r="D590">
        <v>5</v>
      </c>
      <c r="E590">
        <v>0</v>
      </c>
      <c r="F590" t="s">
        <v>79</v>
      </c>
      <c r="G590" t="s">
        <v>79</v>
      </c>
      <c r="H590">
        <v>449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2615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0</v>
      </c>
      <c r="Y590">
        <v>0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12</v>
      </c>
      <c r="C591">
        <v>4</v>
      </c>
      <c r="D591">
        <v>6</v>
      </c>
      <c r="E591">
        <v>0</v>
      </c>
      <c r="F591" t="s">
        <v>79</v>
      </c>
      <c r="G591" t="s">
        <v>79</v>
      </c>
      <c r="H591">
        <v>68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2616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0</v>
      </c>
      <c r="Y591">
        <v>0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12</v>
      </c>
      <c r="C592">
        <v>4</v>
      </c>
      <c r="D592">
        <v>7</v>
      </c>
      <c r="E592">
        <v>0</v>
      </c>
      <c r="F592" t="s">
        <v>79</v>
      </c>
      <c r="G592" t="s">
        <v>79</v>
      </c>
      <c r="H592">
        <v>227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2617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0</v>
      </c>
      <c r="Y592">
        <v>0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12</v>
      </c>
      <c r="C593">
        <v>4</v>
      </c>
      <c r="D593">
        <v>8</v>
      </c>
      <c r="E593">
        <v>0</v>
      </c>
      <c r="F593" t="s">
        <v>79</v>
      </c>
      <c r="G593" t="s">
        <v>79</v>
      </c>
      <c r="H593">
        <v>133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2618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0</v>
      </c>
      <c r="Y593">
        <v>0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12</v>
      </c>
      <c r="C594">
        <v>5</v>
      </c>
      <c r="D594">
        <v>1</v>
      </c>
      <c r="E594">
        <v>0</v>
      </c>
      <c r="F594" t="s">
        <v>79</v>
      </c>
      <c r="G594" t="s">
        <v>79</v>
      </c>
      <c r="H594">
        <v>513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2619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0</v>
      </c>
      <c r="Y594">
        <v>0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12</v>
      </c>
      <c r="C595">
        <v>5</v>
      </c>
      <c r="D595">
        <v>2</v>
      </c>
      <c r="E595">
        <v>0</v>
      </c>
      <c r="F595" t="s">
        <v>79</v>
      </c>
      <c r="G595" t="s">
        <v>79</v>
      </c>
      <c r="H595">
        <v>53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2620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0</v>
      </c>
      <c r="Y595">
        <v>0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12</v>
      </c>
      <c r="C596">
        <v>5</v>
      </c>
      <c r="D596">
        <v>3</v>
      </c>
      <c r="E596">
        <v>0</v>
      </c>
      <c r="F596" t="s">
        <v>79</v>
      </c>
      <c r="G596" t="s">
        <v>79</v>
      </c>
      <c r="H596">
        <v>67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2360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0</v>
      </c>
      <c r="Y596">
        <v>0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12</v>
      </c>
      <c r="C597">
        <v>5</v>
      </c>
      <c r="D597">
        <v>4</v>
      </c>
      <c r="E597">
        <v>0</v>
      </c>
      <c r="F597" t="s">
        <v>79</v>
      </c>
      <c r="G597" t="s">
        <v>79</v>
      </c>
      <c r="H597">
        <v>414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2621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0</v>
      </c>
      <c r="Y597">
        <v>0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12</v>
      </c>
      <c r="C598">
        <v>5</v>
      </c>
      <c r="D598">
        <v>5</v>
      </c>
      <c r="E598">
        <v>0</v>
      </c>
      <c r="F598" t="s">
        <v>79</v>
      </c>
      <c r="G598" t="s">
        <v>79</v>
      </c>
      <c r="H598">
        <v>683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2622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0</v>
      </c>
      <c r="Y598">
        <v>0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12</v>
      </c>
      <c r="C599">
        <v>5</v>
      </c>
      <c r="D599">
        <v>6</v>
      </c>
      <c r="E599">
        <v>0</v>
      </c>
      <c r="F599" t="s">
        <v>79</v>
      </c>
      <c r="G599" t="s">
        <v>79</v>
      </c>
      <c r="H599">
        <v>128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2623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0</v>
      </c>
      <c r="Y599">
        <v>0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12</v>
      </c>
      <c r="C600">
        <v>5</v>
      </c>
      <c r="D600">
        <v>7</v>
      </c>
      <c r="E600">
        <v>0</v>
      </c>
      <c r="F600" t="s">
        <v>79</v>
      </c>
      <c r="G600" t="s">
        <v>79</v>
      </c>
      <c r="H600">
        <v>538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2555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0</v>
      </c>
      <c r="Y600">
        <v>0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12</v>
      </c>
      <c r="C601">
        <v>5</v>
      </c>
      <c r="D601">
        <v>8</v>
      </c>
      <c r="E601">
        <v>0</v>
      </c>
      <c r="F601" t="s">
        <v>79</v>
      </c>
      <c r="G601" t="s">
        <v>79</v>
      </c>
      <c r="H601">
        <v>602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2624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0</v>
      </c>
      <c r="Y601">
        <v>0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12</v>
      </c>
      <c r="C602">
        <v>6</v>
      </c>
      <c r="D602">
        <v>1</v>
      </c>
      <c r="E602">
        <v>0</v>
      </c>
      <c r="F602" t="s">
        <v>79</v>
      </c>
      <c r="G602" t="s">
        <v>79</v>
      </c>
      <c r="H602">
        <v>535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2625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0</v>
      </c>
      <c r="Y602">
        <v>0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12</v>
      </c>
      <c r="C603">
        <v>6</v>
      </c>
      <c r="D603">
        <v>2</v>
      </c>
      <c r="E603">
        <v>0</v>
      </c>
      <c r="F603" t="s">
        <v>79</v>
      </c>
      <c r="G603" t="s">
        <v>79</v>
      </c>
      <c r="H603">
        <v>64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2626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0</v>
      </c>
      <c r="Y603">
        <v>0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12</v>
      </c>
      <c r="C604">
        <v>6</v>
      </c>
      <c r="D604">
        <v>3</v>
      </c>
      <c r="E604">
        <v>0</v>
      </c>
      <c r="F604" t="s">
        <v>79</v>
      </c>
      <c r="G604" t="s">
        <v>79</v>
      </c>
      <c r="H604">
        <v>172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2627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0</v>
      </c>
      <c r="Y604">
        <v>0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12</v>
      </c>
      <c r="C605">
        <v>6</v>
      </c>
      <c r="D605">
        <v>4</v>
      </c>
      <c r="E605">
        <v>0</v>
      </c>
      <c r="F605" t="s">
        <v>79</v>
      </c>
      <c r="G605" t="s">
        <v>79</v>
      </c>
      <c r="H605">
        <v>62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2628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0</v>
      </c>
      <c r="Y605">
        <v>0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12</v>
      </c>
      <c r="C606">
        <v>6</v>
      </c>
      <c r="D606">
        <v>5</v>
      </c>
      <c r="E606">
        <v>0</v>
      </c>
      <c r="F606" t="s">
        <v>79</v>
      </c>
      <c r="G606" t="s">
        <v>79</v>
      </c>
      <c r="H606">
        <v>132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2629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0</v>
      </c>
      <c r="Y606">
        <v>0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12</v>
      </c>
      <c r="C607">
        <v>6</v>
      </c>
      <c r="D607">
        <v>6</v>
      </c>
      <c r="E607">
        <v>0</v>
      </c>
      <c r="F607" t="s">
        <v>79</v>
      </c>
      <c r="G607" t="s">
        <v>79</v>
      </c>
      <c r="H607">
        <v>599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2630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0</v>
      </c>
      <c r="Y607">
        <v>0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12</v>
      </c>
      <c r="C608">
        <v>6</v>
      </c>
      <c r="D608">
        <v>7</v>
      </c>
      <c r="E608">
        <v>0</v>
      </c>
      <c r="F608" t="s">
        <v>79</v>
      </c>
      <c r="G608" t="s">
        <v>79</v>
      </c>
      <c r="H608">
        <v>410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2631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0</v>
      </c>
      <c r="Y608">
        <v>0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12</v>
      </c>
      <c r="C609">
        <v>6</v>
      </c>
      <c r="D609">
        <v>8</v>
      </c>
      <c r="E609">
        <v>0</v>
      </c>
      <c r="F609" t="s">
        <v>79</v>
      </c>
      <c r="G609" t="s">
        <v>79</v>
      </c>
      <c r="H609">
        <v>344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2632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0</v>
      </c>
      <c r="Y609">
        <v>0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12</v>
      </c>
      <c r="C610">
        <v>7</v>
      </c>
      <c r="D610">
        <v>1</v>
      </c>
      <c r="E610">
        <v>0</v>
      </c>
      <c r="F610" t="s">
        <v>79</v>
      </c>
      <c r="G610" t="s">
        <v>79</v>
      </c>
      <c r="H610">
        <v>654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2633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0</v>
      </c>
      <c r="Y610">
        <v>0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12</v>
      </c>
      <c r="C611">
        <v>7</v>
      </c>
      <c r="D611">
        <v>2</v>
      </c>
      <c r="E611">
        <v>0</v>
      </c>
      <c r="F611" t="s">
        <v>79</v>
      </c>
      <c r="G611" t="s">
        <v>79</v>
      </c>
      <c r="H611">
        <v>447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2634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0</v>
      </c>
      <c r="Y611">
        <v>0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12</v>
      </c>
      <c r="C612">
        <v>7</v>
      </c>
      <c r="D612">
        <v>3</v>
      </c>
      <c r="E612">
        <v>0</v>
      </c>
      <c r="F612" t="s">
        <v>79</v>
      </c>
      <c r="G612" t="s">
        <v>79</v>
      </c>
      <c r="H612">
        <v>716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2635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0</v>
      </c>
      <c r="Y612">
        <v>0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12</v>
      </c>
      <c r="C613">
        <v>7</v>
      </c>
      <c r="D613">
        <v>4</v>
      </c>
      <c r="E613">
        <v>0</v>
      </c>
      <c r="F613" t="s">
        <v>79</v>
      </c>
      <c r="G613" t="s">
        <v>79</v>
      </c>
      <c r="H613">
        <v>215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2579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0</v>
      </c>
      <c r="Y613">
        <v>0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12</v>
      </c>
      <c r="C614">
        <v>7</v>
      </c>
      <c r="D614">
        <v>5</v>
      </c>
      <c r="E614">
        <v>0</v>
      </c>
      <c r="F614" t="s">
        <v>79</v>
      </c>
      <c r="G614" t="s">
        <v>79</v>
      </c>
      <c r="H614">
        <v>565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2636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0</v>
      </c>
      <c r="Y614">
        <v>0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12</v>
      </c>
      <c r="C615">
        <v>7</v>
      </c>
      <c r="D615">
        <v>6</v>
      </c>
      <c r="E615">
        <v>0</v>
      </c>
      <c r="F615" t="s">
        <v>79</v>
      </c>
      <c r="G615" t="s">
        <v>79</v>
      </c>
      <c r="H615">
        <v>537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2637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0</v>
      </c>
      <c r="Y615">
        <v>0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12</v>
      </c>
      <c r="C616">
        <v>7</v>
      </c>
      <c r="D616">
        <v>7</v>
      </c>
      <c r="E616">
        <v>0</v>
      </c>
      <c r="F616" t="s">
        <v>79</v>
      </c>
      <c r="G616" t="s">
        <v>79</v>
      </c>
      <c r="H616">
        <v>218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2638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0</v>
      </c>
      <c r="Y616">
        <v>0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12</v>
      </c>
      <c r="C617">
        <v>7</v>
      </c>
      <c r="D617">
        <v>8</v>
      </c>
      <c r="E617">
        <v>0</v>
      </c>
      <c r="F617" t="s">
        <v>79</v>
      </c>
      <c r="G617" t="s">
        <v>79</v>
      </c>
      <c r="H617">
        <v>380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2639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0</v>
      </c>
      <c r="Y617">
        <v>0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12</v>
      </c>
      <c r="C618">
        <v>8</v>
      </c>
      <c r="D618">
        <v>1</v>
      </c>
      <c r="E618">
        <v>0</v>
      </c>
      <c r="F618" t="s">
        <v>79</v>
      </c>
      <c r="G618" t="s">
        <v>79</v>
      </c>
      <c r="H618">
        <v>187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2640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0</v>
      </c>
      <c r="Y618">
        <v>0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12</v>
      </c>
      <c r="C619">
        <v>8</v>
      </c>
      <c r="D619">
        <v>2</v>
      </c>
      <c r="E619">
        <v>0</v>
      </c>
      <c r="F619" t="s">
        <v>79</v>
      </c>
      <c r="G619" t="s">
        <v>79</v>
      </c>
      <c r="H619">
        <v>656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2370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0</v>
      </c>
      <c r="Y619">
        <v>0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12</v>
      </c>
      <c r="C620">
        <v>8</v>
      </c>
      <c r="D620">
        <v>3</v>
      </c>
      <c r="E620">
        <v>0</v>
      </c>
      <c r="F620" t="s">
        <v>79</v>
      </c>
      <c r="G620" t="s">
        <v>79</v>
      </c>
      <c r="H620">
        <v>186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2370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0</v>
      </c>
      <c r="Y620">
        <v>0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12</v>
      </c>
      <c r="C621">
        <v>8</v>
      </c>
      <c r="D621">
        <v>4</v>
      </c>
      <c r="E621">
        <v>0</v>
      </c>
      <c r="F621" t="s">
        <v>79</v>
      </c>
      <c r="G621" t="s">
        <v>79</v>
      </c>
      <c r="H621">
        <v>448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2641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0</v>
      </c>
      <c r="Y621">
        <v>0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12</v>
      </c>
      <c r="C622">
        <v>8</v>
      </c>
      <c r="D622">
        <v>5</v>
      </c>
      <c r="E622">
        <v>0</v>
      </c>
      <c r="F622" t="s">
        <v>79</v>
      </c>
      <c r="G622" t="s">
        <v>79</v>
      </c>
      <c r="H622">
        <v>413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2642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0</v>
      </c>
      <c r="Y622">
        <v>0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12</v>
      </c>
      <c r="C623">
        <v>8</v>
      </c>
      <c r="D623">
        <v>6</v>
      </c>
      <c r="E623">
        <v>0</v>
      </c>
      <c r="F623" t="s">
        <v>79</v>
      </c>
      <c r="G623" t="s">
        <v>79</v>
      </c>
      <c r="H623">
        <v>651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2370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0</v>
      </c>
      <c r="Y623">
        <v>0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12</v>
      </c>
      <c r="C624">
        <v>8</v>
      </c>
      <c r="D624">
        <v>7</v>
      </c>
      <c r="E624">
        <v>0</v>
      </c>
      <c r="F624" t="s">
        <v>79</v>
      </c>
      <c r="G624" t="s">
        <v>79</v>
      </c>
      <c r="H624">
        <v>347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2643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0</v>
      </c>
      <c r="Y624">
        <v>0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12</v>
      </c>
      <c r="C625">
        <v>8</v>
      </c>
      <c r="D625">
        <v>8</v>
      </c>
      <c r="E625">
        <v>0</v>
      </c>
      <c r="F625" t="s">
        <v>79</v>
      </c>
      <c r="G625" t="s">
        <v>79</v>
      </c>
      <c r="H625">
        <v>532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2644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0</v>
      </c>
      <c r="Y625">
        <v>0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12</v>
      </c>
      <c r="C626">
        <v>9</v>
      </c>
      <c r="D626">
        <v>1</v>
      </c>
      <c r="E626">
        <v>0</v>
      </c>
      <c r="F626" t="s">
        <v>79</v>
      </c>
      <c r="G626" t="s">
        <v>79</v>
      </c>
      <c r="H626">
        <v>129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2470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0</v>
      </c>
      <c r="Y626">
        <v>0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12</v>
      </c>
      <c r="C627">
        <v>9</v>
      </c>
      <c r="D627">
        <v>2</v>
      </c>
      <c r="E627">
        <v>0</v>
      </c>
      <c r="F627" t="s">
        <v>79</v>
      </c>
      <c r="G627" t="s">
        <v>79</v>
      </c>
      <c r="H627">
        <v>338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2645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0</v>
      </c>
      <c r="Y627">
        <v>0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12</v>
      </c>
      <c r="C628">
        <v>9</v>
      </c>
      <c r="D628">
        <v>3</v>
      </c>
      <c r="E628">
        <v>0</v>
      </c>
      <c r="F628" t="s">
        <v>79</v>
      </c>
      <c r="G628" t="s">
        <v>79</v>
      </c>
      <c r="H628">
        <v>558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2646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0</v>
      </c>
      <c r="Y628">
        <v>0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12</v>
      </c>
      <c r="C629">
        <v>9</v>
      </c>
      <c r="D629">
        <v>4</v>
      </c>
      <c r="E629">
        <v>0</v>
      </c>
      <c r="F629" t="s">
        <v>79</v>
      </c>
      <c r="G629" t="s">
        <v>79</v>
      </c>
      <c r="H629">
        <v>508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2477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0</v>
      </c>
      <c r="Y629">
        <v>0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12</v>
      </c>
      <c r="C630">
        <v>9</v>
      </c>
      <c r="D630">
        <v>5</v>
      </c>
      <c r="E630">
        <v>0</v>
      </c>
      <c r="F630" t="s">
        <v>79</v>
      </c>
      <c r="G630" t="s">
        <v>79</v>
      </c>
      <c r="H630">
        <v>216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2647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0</v>
      </c>
      <c r="Y630">
        <v>0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12</v>
      </c>
      <c r="C631">
        <v>9</v>
      </c>
      <c r="D631">
        <v>6</v>
      </c>
      <c r="E631">
        <v>0</v>
      </c>
      <c r="F631" t="s">
        <v>79</v>
      </c>
      <c r="G631" t="s">
        <v>79</v>
      </c>
      <c r="H631">
        <v>171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2380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0</v>
      </c>
      <c r="Y631">
        <v>0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12</v>
      </c>
      <c r="C632">
        <v>9</v>
      </c>
      <c r="D632">
        <v>7</v>
      </c>
      <c r="E632">
        <v>0</v>
      </c>
      <c r="F632" t="s">
        <v>79</v>
      </c>
      <c r="G632" t="s">
        <v>79</v>
      </c>
      <c r="H632">
        <v>12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2648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0</v>
      </c>
      <c r="Y632">
        <v>0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12</v>
      </c>
      <c r="C633">
        <v>9</v>
      </c>
      <c r="D633">
        <v>8</v>
      </c>
      <c r="E633">
        <v>0</v>
      </c>
      <c r="F633" t="s">
        <v>79</v>
      </c>
      <c r="G633" t="s">
        <v>79</v>
      </c>
      <c r="H633">
        <v>480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2649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0</v>
      </c>
      <c r="Y633">
        <v>0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12</v>
      </c>
      <c r="C634">
        <v>10</v>
      </c>
      <c r="D634">
        <v>1</v>
      </c>
      <c r="E634">
        <v>0</v>
      </c>
      <c r="F634" t="s">
        <v>79</v>
      </c>
      <c r="G634" t="s">
        <v>79</v>
      </c>
      <c r="H634">
        <v>220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2593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0</v>
      </c>
      <c r="Y634">
        <v>0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12</v>
      </c>
      <c r="C635">
        <v>10</v>
      </c>
      <c r="D635">
        <v>2</v>
      </c>
      <c r="E635">
        <v>0</v>
      </c>
      <c r="F635" t="s">
        <v>79</v>
      </c>
      <c r="G635" t="s">
        <v>79</v>
      </c>
      <c r="H635">
        <v>626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2650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0</v>
      </c>
      <c r="Y635">
        <v>0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12</v>
      </c>
      <c r="C636">
        <v>10</v>
      </c>
      <c r="D636">
        <v>3</v>
      </c>
      <c r="E636">
        <v>0</v>
      </c>
      <c r="F636" t="s">
        <v>79</v>
      </c>
      <c r="G636" t="s">
        <v>79</v>
      </c>
      <c r="H636">
        <v>510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2651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0</v>
      </c>
      <c r="Y636">
        <v>0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12</v>
      </c>
      <c r="C637">
        <v>10</v>
      </c>
      <c r="D637">
        <v>4</v>
      </c>
      <c r="E637">
        <v>0</v>
      </c>
      <c r="F637" t="s">
        <v>79</v>
      </c>
      <c r="G637" t="s">
        <v>79</v>
      </c>
      <c r="H637">
        <v>47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2652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0</v>
      </c>
      <c r="Y637">
        <v>0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12</v>
      </c>
      <c r="C638">
        <v>10</v>
      </c>
      <c r="D638">
        <v>5</v>
      </c>
      <c r="E638">
        <v>0</v>
      </c>
      <c r="F638" t="s">
        <v>79</v>
      </c>
      <c r="G638" t="s">
        <v>79</v>
      </c>
      <c r="H638">
        <v>684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2653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0</v>
      </c>
      <c r="Y638">
        <v>0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12</v>
      </c>
      <c r="C639">
        <v>10</v>
      </c>
      <c r="D639">
        <v>6</v>
      </c>
      <c r="E639">
        <v>0</v>
      </c>
      <c r="F639" t="s">
        <v>79</v>
      </c>
      <c r="G639" t="s">
        <v>79</v>
      </c>
      <c r="H639">
        <v>125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2654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0</v>
      </c>
      <c r="Y639">
        <v>0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12</v>
      </c>
      <c r="C640">
        <v>10</v>
      </c>
      <c r="D640">
        <v>7</v>
      </c>
      <c r="E640">
        <v>0</v>
      </c>
      <c r="F640" t="s">
        <v>79</v>
      </c>
      <c r="G640" t="s">
        <v>79</v>
      </c>
      <c r="H640">
        <v>50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2655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0</v>
      </c>
      <c r="Y640">
        <v>0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12</v>
      </c>
      <c r="C641">
        <v>10</v>
      </c>
      <c r="D641">
        <v>8</v>
      </c>
      <c r="E641">
        <v>0</v>
      </c>
      <c r="F641" t="s">
        <v>79</v>
      </c>
      <c r="G641" t="s">
        <v>79</v>
      </c>
      <c r="H641">
        <v>514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2656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0</v>
      </c>
      <c r="Y641">
        <v>0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12</v>
      </c>
      <c r="C642">
        <v>11</v>
      </c>
      <c r="D642">
        <v>1</v>
      </c>
      <c r="E642">
        <v>0</v>
      </c>
      <c r="F642" t="s">
        <v>79</v>
      </c>
      <c r="G642" t="s">
        <v>79</v>
      </c>
      <c r="H642">
        <v>124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2657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0</v>
      </c>
      <c r="Y642">
        <v>0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12</v>
      </c>
      <c r="C643">
        <v>11</v>
      </c>
      <c r="D643">
        <v>2</v>
      </c>
      <c r="E643">
        <v>0</v>
      </c>
      <c r="F643" t="s">
        <v>79</v>
      </c>
      <c r="G643" t="s">
        <v>79</v>
      </c>
      <c r="H643">
        <v>10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1108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0</v>
      </c>
      <c r="Y643">
        <v>0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12</v>
      </c>
      <c r="C644">
        <v>11</v>
      </c>
      <c r="D644">
        <v>3</v>
      </c>
      <c r="E644">
        <v>0</v>
      </c>
      <c r="F644" t="s">
        <v>79</v>
      </c>
      <c r="G644" t="s">
        <v>79</v>
      </c>
      <c r="H644">
        <v>411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2658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0</v>
      </c>
      <c r="Y644">
        <v>0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12</v>
      </c>
      <c r="C645">
        <v>11</v>
      </c>
      <c r="D645">
        <v>4</v>
      </c>
      <c r="E645">
        <v>0</v>
      </c>
      <c r="F645" t="s">
        <v>79</v>
      </c>
      <c r="G645" t="s">
        <v>79</v>
      </c>
      <c r="H645">
        <v>406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2659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0</v>
      </c>
      <c r="Y645">
        <v>0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12</v>
      </c>
      <c r="C646">
        <v>11</v>
      </c>
      <c r="D646">
        <v>5</v>
      </c>
      <c r="E646">
        <v>0</v>
      </c>
      <c r="F646" t="s">
        <v>79</v>
      </c>
      <c r="G646" t="s">
        <v>79</v>
      </c>
      <c r="H646">
        <v>439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2660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0</v>
      </c>
      <c r="Y646">
        <v>0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12</v>
      </c>
      <c r="C647">
        <v>11</v>
      </c>
      <c r="D647">
        <v>6</v>
      </c>
      <c r="E647">
        <v>0</v>
      </c>
      <c r="F647" t="s">
        <v>79</v>
      </c>
      <c r="G647" t="s">
        <v>79</v>
      </c>
      <c r="H647">
        <v>505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2661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0</v>
      </c>
      <c r="Y647">
        <v>0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12</v>
      </c>
      <c r="C648">
        <v>11</v>
      </c>
      <c r="D648">
        <v>7</v>
      </c>
      <c r="E648">
        <v>0</v>
      </c>
      <c r="F648" t="s">
        <v>79</v>
      </c>
      <c r="G648" t="s">
        <v>79</v>
      </c>
      <c r="H648">
        <v>11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2662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0</v>
      </c>
      <c r="Y648">
        <v>0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12</v>
      </c>
      <c r="C649">
        <v>11</v>
      </c>
      <c r="D649">
        <v>8</v>
      </c>
      <c r="E649">
        <v>0</v>
      </c>
      <c r="F649" t="s">
        <v>79</v>
      </c>
      <c r="G649" t="s">
        <v>79</v>
      </c>
      <c r="H649">
        <v>309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2663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0</v>
      </c>
      <c r="Y649">
        <v>0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12</v>
      </c>
      <c r="C650">
        <v>12</v>
      </c>
      <c r="D650">
        <v>1</v>
      </c>
      <c r="E650">
        <v>0</v>
      </c>
      <c r="F650" t="s">
        <v>79</v>
      </c>
      <c r="G650" t="s">
        <v>79</v>
      </c>
      <c r="H650">
        <v>507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2664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0</v>
      </c>
      <c r="Y650">
        <v>0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12</v>
      </c>
      <c r="C651">
        <v>12</v>
      </c>
      <c r="D651">
        <v>2</v>
      </c>
      <c r="E651">
        <v>0</v>
      </c>
      <c r="F651" t="s">
        <v>79</v>
      </c>
      <c r="G651" t="s">
        <v>79</v>
      </c>
      <c r="H651">
        <v>555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2665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0</v>
      </c>
      <c r="Y651">
        <v>0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12</v>
      </c>
      <c r="C652">
        <v>12</v>
      </c>
      <c r="D652">
        <v>3</v>
      </c>
      <c r="E652">
        <v>0</v>
      </c>
      <c r="F652" t="s">
        <v>79</v>
      </c>
      <c r="G652" t="s">
        <v>79</v>
      </c>
      <c r="H652">
        <v>594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2501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0</v>
      </c>
      <c r="Y652">
        <v>0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12</v>
      </c>
      <c r="C653">
        <v>12</v>
      </c>
      <c r="D653">
        <v>4</v>
      </c>
      <c r="E653">
        <v>0</v>
      </c>
      <c r="F653" t="s">
        <v>79</v>
      </c>
      <c r="G653" t="s">
        <v>79</v>
      </c>
      <c r="H653">
        <v>28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2501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0</v>
      </c>
      <c r="Y653">
        <v>0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12</v>
      </c>
      <c r="C654">
        <v>12</v>
      </c>
      <c r="D654">
        <v>5</v>
      </c>
      <c r="E654">
        <v>0</v>
      </c>
      <c r="F654" t="s">
        <v>79</v>
      </c>
      <c r="G654" t="s">
        <v>79</v>
      </c>
      <c r="H654">
        <v>331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2501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0</v>
      </c>
      <c r="Y654">
        <v>0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12</v>
      </c>
      <c r="C655">
        <v>12</v>
      </c>
      <c r="D655">
        <v>6</v>
      </c>
      <c r="E655">
        <v>0</v>
      </c>
      <c r="F655" t="s">
        <v>79</v>
      </c>
      <c r="G655" t="s">
        <v>79</v>
      </c>
      <c r="H655">
        <v>300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508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0</v>
      </c>
      <c r="Y655">
        <v>0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12</v>
      </c>
      <c r="C656">
        <v>12</v>
      </c>
      <c r="D656">
        <v>7</v>
      </c>
      <c r="E656">
        <v>0</v>
      </c>
      <c r="F656" t="s">
        <v>79</v>
      </c>
      <c r="G656" t="s">
        <v>79</v>
      </c>
      <c r="H656">
        <v>526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2666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0</v>
      </c>
      <c r="Y656">
        <v>0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12</v>
      </c>
      <c r="C657">
        <v>12</v>
      </c>
      <c r="D657">
        <v>8</v>
      </c>
      <c r="E657">
        <v>0</v>
      </c>
      <c r="F657" t="s">
        <v>79</v>
      </c>
      <c r="G657" t="s">
        <v>79</v>
      </c>
      <c r="H657">
        <v>9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2667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0</v>
      </c>
      <c r="Y657">
        <v>0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12</v>
      </c>
      <c r="C658">
        <v>13</v>
      </c>
      <c r="D658">
        <v>1</v>
      </c>
      <c r="E658">
        <v>0</v>
      </c>
      <c r="F658" t="s">
        <v>79</v>
      </c>
      <c r="G658" t="s">
        <v>79</v>
      </c>
      <c r="H658">
        <v>205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1095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0</v>
      </c>
      <c r="Y658">
        <v>0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12</v>
      </c>
      <c r="C659">
        <v>13</v>
      </c>
      <c r="D659">
        <v>2</v>
      </c>
      <c r="E659">
        <v>0</v>
      </c>
      <c r="F659" t="s">
        <v>79</v>
      </c>
      <c r="G659" t="s">
        <v>79</v>
      </c>
      <c r="H659">
        <v>595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2668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0</v>
      </c>
      <c r="Y659">
        <v>0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12</v>
      </c>
      <c r="C660">
        <v>13</v>
      </c>
      <c r="D660">
        <v>3</v>
      </c>
      <c r="E660">
        <v>0</v>
      </c>
      <c r="F660" t="s">
        <v>79</v>
      </c>
      <c r="G660" t="s">
        <v>79</v>
      </c>
      <c r="H660">
        <v>398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2669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0</v>
      </c>
      <c r="Y660">
        <v>0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12</v>
      </c>
      <c r="C661">
        <v>13</v>
      </c>
      <c r="D661">
        <v>4</v>
      </c>
      <c r="E661">
        <v>0</v>
      </c>
      <c r="F661" t="s">
        <v>79</v>
      </c>
      <c r="G661" t="s">
        <v>79</v>
      </c>
      <c r="H661">
        <v>183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1093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0</v>
      </c>
      <c r="Y661">
        <v>0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12</v>
      </c>
      <c r="C662">
        <v>13</v>
      </c>
      <c r="D662">
        <v>5</v>
      </c>
      <c r="E662">
        <v>0</v>
      </c>
      <c r="F662" t="s">
        <v>79</v>
      </c>
      <c r="G662" t="s">
        <v>79</v>
      </c>
      <c r="H662">
        <v>396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2670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0</v>
      </c>
      <c r="Y662">
        <v>0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12</v>
      </c>
      <c r="C663">
        <v>13</v>
      </c>
      <c r="D663">
        <v>6</v>
      </c>
      <c r="E663">
        <v>0</v>
      </c>
      <c r="F663" t="s">
        <v>79</v>
      </c>
      <c r="G663" t="s">
        <v>79</v>
      </c>
      <c r="H663">
        <v>40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1075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0</v>
      </c>
      <c r="Y663">
        <v>0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12</v>
      </c>
      <c r="C664">
        <v>13</v>
      </c>
      <c r="D664">
        <v>7</v>
      </c>
      <c r="E664">
        <v>0</v>
      </c>
      <c r="F664" t="s">
        <v>79</v>
      </c>
      <c r="G664" t="s">
        <v>79</v>
      </c>
      <c r="H664">
        <v>209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2671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0</v>
      </c>
      <c r="Y664">
        <v>0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12</v>
      </c>
      <c r="C665">
        <v>13</v>
      </c>
      <c r="D665">
        <v>8</v>
      </c>
      <c r="E665">
        <v>0</v>
      </c>
      <c r="F665" t="s">
        <v>79</v>
      </c>
      <c r="G665" t="s">
        <v>79</v>
      </c>
      <c r="H665">
        <v>1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2501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0</v>
      </c>
      <c r="Y665">
        <v>0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13</v>
      </c>
      <c r="C666">
        <v>1</v>
      </c>
      <c r="D666">
        <v>1</v>
      </c>
      <c r="E666">
        <v>0</v>
      </c>
      <c r="F666" t="s">
        <v>79</v>
      </c>
      <c r="G666" t="s">
        <v>79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79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0</v>
      </c>
      <c r="Y666">
        <v>0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13</v>
      </c>
      <c r="C667">
        <v>1</v>
      </c>
      <c r="D667">
        <v>2</v>
      </c>
      <c r="E667">
        <v>0</v>
      </c>
      <c r="F667" t="s">
        <v>79</v>
      </c>
      <c r="G667" t="s">
        <v>79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79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0</v>
      </c>
      <c r="Y667">
        <v>0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13</v>
      </c>
      <c r="C668">
        <v>1</v>
      </c>
      <c r="D668">
        <v>3</v>
      </c>
      <c r="E668">
        <v>0</v>
      </c>
      <c r="F668" t="s">
        <v>79</v>
      </c>
      <c r="G668" t="s">
        <v>79</v>
      </c>
      <c r="H668">
        <v>633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2672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0</v>
      </c>
      <c r="Y668">
        <v>0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13</v>
      </c>
      <c r="C669">
        <v>1</v>
      </c>
      <c r="D669">
        <v>4</v>
      </c>
      <c r="E669">
        <v>0</v>
      </c>
      <c r="F669" t="s">
        <v>79</v>
      </c>
      <c r="G669" t="s">
        <v>79</v>
      </c>
      <c r="H669">
        <v>148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2673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0</v>
      </c>
      <c r="Y669">
        <v>0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13</v>
      </c>
      <c r="C670">
        <v>1</v>
      </c>
      <c r="D670">
        <v>5</v>
      </c>
      <c r="E670">
        <v>0</v>
      </c>
      <c r="F670" t="s">
        <v>79</v>
      </c>
      <c r="G670" t="s">
        <v>79</v>
      </c>
      <c r="H670">
        <v>147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2502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0</v>
      </c>
      <c r="Y670">
        <v>0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13</v>
      </c>
      <c r="C671">
        <v>1</v>
      </c>
      <c r="D671">
        <v>6</v>
      </c>
      <c r="E671">
        <v>0</v>
      </c>
      <c r="F671" t="s">
        <v>79</v>
      </c>
      <c r="G671" t="s">
        <v>79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79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0</v>
      </c>
      <c r="Y671">
        <v>0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13</v>
      </c>
      <c r="C672">
        <v>1</v>
      </c>
      <c r="D672">
        <v>7</v>
      </c>
      <c r="E672">
        <v>0</v>
      </c>
      <c r="F672" t="s">
        <v>79</v>
      </c>
      <c r="G672" t="s">
        <v>79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79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0</v>
      </c>
      <c r="Y672">
        <v>0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13</v>
      </c>
      <c r="C673">
        <v>1</v>
      </c>
      <c r="D673">
        <v>8</v>
      </c>
      <c r="E673">
        <v>0</v>
      </c>
      <c r="F673" t="s">
        <v>79</v>
      </c>
      <c r="G673" t="s">
        <v>79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79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0</v>
      </c>
      <c r="Y673">
        <v>0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13</v>
      </c>
      <c r="C674">
        <v>2</v>
      </c>
      <c r="D674">
        <v>1</v>
      </c>
      <c r="E674">
        <v>0</v>
      </c>
      <c r="F674" t="s">
        <v>79</v>
      </c>
      <c r="G674" t="s">
        <v>79</v>
      </c>
      <c r="H674">
        <v>352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2674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0</v>
      </c>
      <c r="Y674">
        <v>0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13</v>
      </c>
      <c r="C675">
        <v>2</v>
      </c>
      <c r="D675">
        <v>2</v>
      </c>
      <c r="E675">
        <v>0</v>
      </c>
      <c r="F675" t="s">
        <v>79</v>
      </c>
      <c r="G675" t="s">
        <v>79</v>
      </c>
      <c r="H675">
        <v>630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2675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0</v>
      </c>
      <c r="Y675">
        <v>0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13</v>
      </c>
      <c r="C676">
        <v>2</v>
      </c>
      <c r="D676">
        <v>3</v>
      </c>
      <c r="E676">
        <v>0</v>
      </c>
      <c r="F676" t="s">
        <v>79</v>
      </c>
      <c r="G676" t="s">
        <v>79</v>
      </c>
      <c r="H676">
        <v>139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2676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0</v>
      </c>
      <c r="Y676">
        <v>0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13</v>
      </c>
      <c r="C677">
        <v>2</v>
      </c>
      <c r="D677">
        <v>4</v>
      </c>
      <c r="E677">
        <v>0</v>
      </c>
      <c r="F677" t="s">
        <v>79</v>
      </c>
      <c r="G677" t="s">
        <v>79</v>
      </c>
      <c r="H677">
        <v>460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2677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0</v>
      </c>
      <c r="Y677">
        <v>0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13</v>
      </c>
      <c r="C678">
        <v>2</v>
      </c>
      <c r="D678">
        <v>5</v>
      </c>
      <c r="E678">
        <v>0</v>
      </c>
      <c r="F678" t="s">
        <v>79</v>
      </c>
      <c r="G678" t="s">
        <v>79</v>
      </c>
      <c r="H678">
        <v>539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2678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0</v>
      </c>
      <c r="Y678">
        <v>0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13</v>
      </c>
      <c r="C679">
        <v>2</v>
      </c>
      <c r="D679">
        <v>6</v>
      </c>
      <c r="E679">
        <v>0</v>
      </c>
      <c r="F679" t="s">
        <v>79</v>
      </c>
      <c r="G679" t="s">
        <v>79</v>
      </c>
      <c r="H679">
        <v>604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2676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0</v>
      </c>
      <c r="Y679">
        <v>0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13</v>
      </c>
      <c r="C680">
        <v>2</v>
      </c>
      <c r="D680">
        <v>7</v>
      </c>
      <c r="E680">
        <v>0</v>
      </c>
      <c r="F680" t="s">
        <v>79</v>
      </c>
      <c r="G680" t="s">
        <v>79</v>
      </c>
      <c r="H680">
        <v>193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2679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0</v>
      </c>
      <c r="Y680">
        <v>0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13</v>
      </c>
      <c r="C681">
        <v>2</v>
      </c>
      <c r="D681">
        <v>8</v>
      </c>
      <c r="E681">
        <v>0</v>
      </c>
      <c r="F681" t="s">
        <v>79</v>
      </c>
      <c r="G681" t="s">
        <v>79</v>
      </c>
      <c r="H681">
        <v>661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2680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0</v>
      </c>
      <c r="Y681">
        <v>0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14</v>
      </c>
      <c r="C682">
        <v>1</v>
      </c>
      <c r="D682">
        <v>1</v>
      </c>
      <c r="E682">
        <v>0</v>
      </c>
      <c r="F682" t="s">
        <v>79</v>
      </c>
      <c r="G682" t="s">
        <v>79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79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0</v>
      </c>
      <c r="Y682">
        <v>0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14</v>
      </c>
      <c r="C683">
        <v>1</v>
      </c>
      <c r="D683">
        <v>2</v>
      </c>
      <c r="E683">
        <v>0</v>
      </c>
      <c r="F683" t="s">
        <v>79</v>
      </c>
      <c r="G683" t="s">
        <v>79</v>
      </c>
      <c r="H683">
        <v>124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2673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0</v>
      </c>
      <c r="Y683">
        <v>0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14</v>
      </c>
      <c r="C684">
        <v>1</v>
      </c>
      <c r="D684">
        <v>3</v>
      </c>
      <c r="E684">
        <v>0</v>
      </c>
      <c r="F684" t="s">
        <v>79</v>
      </c>
      <c r="G684" t="s">
        <v>79</v>
      </c>
      <c r="H684">
        <v>30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2681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0</v>
      </c>
      <c r="Y684">
        <v>0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14</v>
      </c>
      <c r="C685">
        <v>1</v>
      </c>
      <c r="D685">
        <v>4</v>
      </c>
      <c r="E685">
        <v>0</v>
      </c>
      <c r="F685" t="s">
        <v>79</v>
      </c>
      <c r="G685" t="s">
        <v>79</v>
      </c>
      <c r="H685">
        <v>122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2682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0</v>
      </c>
      <c r="Y685">
        <v>0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14</v>
      </c>
      <c r="C686">
        <v>1</v>
      </c>
      <c r="D686">
        <v>5</v>
      </c>
      <c r="E686">
        <v>0</v>
      </c>
      <c r="F686" t="s">
        <v>79</v>
      </c>
      <c r="G686" t="s">
        <v>79</v>
      </c>
      <c r="H686">
        <v>25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2683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0</v>
      </c>
      <c r="Y686">
        <v>0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14</v>
      </c>
      <c r="C687">
        <v>1</v>
      </c>
      <c r="D687">
        <v>6</v>
      </c>
      <c r="E687">
        <v>0</v>
      </c>
      <c r="F687" t="s">
        <v>79</v>
      </c>
      <c r="G687" t="s">
        <v>79</v>
      </c>
      <c r="H687">
        <v>187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2684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0</v>
      </c>
      <c r="Y687">
        <v>0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14</v>
      </c>
      <c r="C688">
        <v>1</v>
      </c>
      <c r="D688">
        <v>7</v>
      </c>
      <c r="E688">
        <v>0</v>
      </c>
      <c r="F688" t="s">
        <v>79</v>
      </c>
      <c r="G688" t="s">
        <v>79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79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0</v>
      </c>
      <c r="Y688">
        <v>0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14</v>
      </c>
      <c r="C689">
        <v>1</v>
      </c>
      <c r="D689">
        <v>8</v>
      </c>
      <c r="E689">
        <v>0</v>
      </c>
      <c r="F689" t="s">
        <v>79</v>
      </c>
      <c r="G689" t="s">
        <v>79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79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0</v>
      </c>
      <c r="Y689">
        <v>0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14</v>
      </c>
      <c r="C690">
        <v>2</v>
      </c>
      <c r="D690">
        <v>1</v>
      </c>
      <c r="E690">
        <v>0</v>
      </c>
      <c r="F690" t="s">
        <v>79</v>
      </c>
      <c r="G690" t="s">
        <v>79</v>
      </c>
      <c r="H690">
        <v>4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2685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0</v>
      </c>
      <c r="Y690">
        <v>0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14</v>
      </c>
      <c r="C691">
        <v>2</v>
      </c>
      <c r="D691">
        <v>2</v>
      </c>
      <c r="E691">
        <v>0</v>
      </c>
      <c r="F691" t="s">
        <v>79</v>
      </c>
      <c r="G691" t="s">
        <v>79</v>
      </c>
      <c r="H691">
        <v>705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2686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0</v>
      </c>
      <c r="Y691">
        <v>0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14</v>
      </c>
      <c r="C692">
        <v>2</v>
      </c>
      <c r="D692">
        <v>3</v>
      </c>
      <c r="E692">
        <v>0</v>
      </c>
      <c r="F692" t="s">
        <v>79</v>
      </c>
      <c r="G692" t="s">
        <v>79</v>
      </c>
      <c r="H692">
        <v>726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769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0</v>
      </c>
      <c r="Y692">
        <v>0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14</v>
      </c>
      <c r="C693">
        <v>2</v>
      </c>
      <c r="D693">
        <v>4</v>
      </c>
      <c r="E693">
        <v>0</v>
      </c>
      <c r="F693" t="s">
        <v>79</v>
      </c>
      <c r="G693" t="s">
        <v>79</v>
      </c>
      <c r="H693">
        <v>618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2687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0</v>
      </c>
      <c r="Y693">
        <v>0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14</v>
      </c>
      <c r="C694">
        <v>2</v>
      </c>
      <c r="D694">
        <v>5</v>
      </c>
      <c r="E694">
        <v>0</v>
      </c>
      <c r="F694" t="s">
        <v>79</v>
      </c>
      <c r="G694" t="s">
        <v>79</v>
      </c>
      <c r="H694">
        <v>110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2688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0</v>
      </c>
      <c r="Y694">
        <v>0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14</v>
      </c>
      <c r="C695">
        <v>2</v>
      </c>
      <c r="D695">
        <v>6</v>
      </c>
      <c r="E695">
        <v>0</v>
      </c>
      <c r="F695" t="s">
        <v>79</v>
      </c>
      <c r="G695" t="s">
        <v>79</v>
      </c>
      <c r="H695">
        <v>397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2689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0</v>
      </c>
      <c r="Y695">
        <v>0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14</v>
      </c>
      <c r="C696">
        <v>2</v>
      </c>
      <c r="D696">
        <v>7</v>
      </c>
      <c r="E696">
        <v>0</v>
      </c>
      <c r="F696" t="s">
        <v>79</v>
      </c>
      <c r="G696" t="s">
        <v>79</v>
      </c>
      <c r="H696">
        <v>119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2690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0</v>
      </c>
      <c r="Y696">
        <v>0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14</v>
      </c>
      <c r="C697">
        <v>2</v>
      </c>
      <c r="D697">
        <v>8</v>
      </c>
      <c r="E697">
        <v>0</v>
      </c>
      <c r="F697" t="s">
        <v>79</v>
      </c>
      <c r="G697" t="s">
        <v>79</v>
      </c>
      <c r="H697">
        <v>364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2685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0</v>
      </c>
      <c r="Y697">
        <v>0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15</v>
      </c>
      <c r="C698">
        <v>1</v>
      </c>
      <c r="D698">
        <v>1</v>
      </c>
      <c r="E698">
        <v>0</v>
      </c>
      <c r="F698" t="s">
        <v>79</v>
      </c>
      <c r="G698" t="s">
        <v>79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79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0</v>
      </c>
      <c r="Y698">
        <v>0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15</v>
      </c>
      <c r="C699">
        <v>1</v>
      </c>
      <c r="D699">
        <v>2</v>
      </c>
      <c r="E699">
        <v>0</v>
      </c>
      <c r="F699" t="s">
        <v>79</v>
      </c>
      <c r="G699" t="s">
        <v>79</v>
      </c>
      <c r="H699">
        <v>0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79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0</v>
      </c>
      <c r="Y699">
        <v>0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15</v>
      </c>
      <c r="C700">
        <v>1</v>
      </c>
      <c r="D700">
        <v>3</v>
      </c>
      <c r="E700">
        <v>0</v>
      </c>
      <c r="F700" t="s">
        <v>79</v>
      </c>
      <c r="G700" t="s">
        <v>79</v>
      </c>
      <c r="H700">
        <v>698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2603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0</v>
      </c>
      <c r="Y700">
        <v>0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15</v>
      </c>
      <c r="C701">
        <v>1</v>
      </c>
      <c r="D701">
        <v>4</v>
      </c>
      <c r="E701">
        <v>0</v>
      </c>
      <c r="F701" t="s">
        <v>79</v>
      </c>
      <c r="G701" t="s">
        <v>79</v>
      </c>
      <c r="H701">
        <v>299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507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0</v>
      </c>
      <c r="Y701">
        <v>0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15</v>
      </c>
      <c r="C702">
        <v>1</v>
      </c>
      <c r="D702">
        <v>5</v>
      </c>
      <c r="E702">
        <v>0</v>
      </c>
      <c r="F702" t="s">
        <v>79</v>
      </c>
      <c r="G702" t="s">
        <v>79</v>
      </c>
      <c r="H702">
        <v>156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2691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0</v>
      </c>
      <c r="Y702">
        <v>0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15</v>
      </c>
      <c r="C703">
        <v>1</v>
      </c>
      <c r="D703">
        <v>6</v>
      </c>
      <c r="E703">
        <v>0</v>
      </c>
      <c r="F703" t="s">
        <v>79</v>
      </c>
      <c r="G703" t="s">
        <v>79</v>
      </c>
      <c r="H703">
        <v>0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79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0</v>
      </c>
      <c r="Y703">
        <v>0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15</v>
      </c>
      <c r="C704">
        <v>1</v>
      </c>
      <c r="D704">
        <v>7</v>
      </c>
      <c r="E704">
        <v>0</v>
      </c>
      <c r="F704" t="s">
        <v>79</v>
      </c>
      <c r="G704" t="s">
        <v>79</v>
      </c>
      <c r="H704">
        <v>0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79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0</v>
      </c>
      <c r="Y704">
        <v>0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15</v>
      </c>
      <c r="C705">
        <v>1</v>
      </c>
      <c r="D705">
        <v>8</v>
      </c>
      <c r="E705">
        <v>0</v>
      </c>
      <c r="F705" t="s">
        <v>79</v>
      </c>
      <c r="G705" t="s">
        <v>79</v>
      </c>
      <c r="H705">
        <v>0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79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0</v>
      </c>
      <c r="Y705">
        <v>0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15</v>
      </c>
      <c r="C706">
        <v>2</v>
      </c>
      <c r="D706">
        <v>1</v>
      </c>
      <c r="E706">
        <v>0</v>
      </c>
      <c r="F706" t="s">
        <v>79</v>
      </c>
      <c r="G706" t="s">
        <v>79</v>
      </c>
      <c r="H706">
        <v>0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79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0</v>
      </c>
      <c r="Y706">
        <v>0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15</v>
      </c>
      <c r="C707">
        <v>2</v>
      </c>
      <c r="D707">
        <v>2</v>
      </c>
      <c r="E707">
        <v>0</v>
      </c>
      <c r="F707" t="s">
        <v>79</v>
      </c>
      <c r="G707" t="s">
        <v>79</v>
      </c>
      <c r="H707">
        <v>202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2692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0</v>
      </c>
      <c r="Y707">
        <v>0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15</v>
      </c>
      <c r="C708">
        <v>2</v>
      </c>
      <c r="D708">
        <v>3</v>
      </c>
      <c r="E708">
        <v>0</v>
      </c>
      <c r="F708" t="s">
        <v>79</v>
      </c>
      <c r="G708" t="s">
        <v>79</v>
      </c>
      <c r="H708">
        <v>475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2693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0</v>
      </c>
      <c r="Y708">
        <v>0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15</v>
      </c>
      <c r="C709">
        <v>2</v>
      </c>
      <c r="D709">
        <v>4</v>
      </c>
      <c r="E709">
        <v>0</v>
      </c>
      <c r="F709" t="s">
        <v>79</v>
      </c>
      <c r="G709" t="s">
        <v>79</v>
      </c>
      <c r="H709">
        <v>470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506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0</v>
      </c>
      <c r="Y709">
        <v>0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15</v>
      </c>
      <c r="C710">
        <v>2</v>
      </c>
      <c r="D710">
        <v>5</v>
      </c>
      <c r="E710">
        <v>0</v>
      </c>
      <c r="F710" t="s">
        <v>79</v>
      </c>
      <c r="G710" t="s">
        <v>79</v>
      </c>
      <c r="H710">
        <v>696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2440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0</v>
      </c>
      <c r="Y710">
        <v>0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15</v>
      </c>
      <c r="C711">
        <v>2</v>
      </c>
      <c r="D711">
        <v>6</v>
      </c>
      <c r="E711">
        <v>0</v>
      </c>
      <c r="F711" t="s">
        <v>79</v>
      </c>
      <c r="G711" t="s">
        <v>79</v>
      </c>
      <c r="H711">
        <v>33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2694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0</v>
      </c>
      <c r="Y711">
        <v>0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15</v>
      </c>
      <c r="C712">
        <v>2</v>
      </c>
      <c r="D712">
        <v>7</v>
      </c>
      <c r="E712">
        <v>0</v>
      </c>
      <c r="F712" t="s">
        <v>79</v>
      </c>
      <c r="G712" t="s">
        <v>79</v>
      </c>
      <c r="H712">
        <v>330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2695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0</v>
      </c>
      <c r="Y712">
        <v>0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15</v>
      </c>
      <c r="C713">
        <v>2</v>
      </c>
      <c r="D713">
        <v>8</v>
      </c>
      <c r="E713">
        <v>0</v>
      </c>
      <c r="F713" t="s">
        <v>79</v>
      </c>
      <c r="G713" t="s">
        <v>79</v>
      </c>
      <c r="H713">
        <v>0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79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0</v>
      </c>
      <c r="Y713">
        <v>0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15</v>
      </c>
      <c r="C714">
        <v>3</v>
      </c>
      <c r="D714">
        <v>1</v>
      </c>
      <c r="E714">
        <v>0</v>
      </c>
      <c r="F714" t="s">
        <v>79</v>
      </c>
      <c r="G714" t="s">
        <v>79</v>
      </c>
      <c r="H714">
        <v>242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2696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0</v>
      </c>
      <c r="Y714">
        <v>0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15</v>
      </c>
      <c r="C715">
        <v>3</v>
      </c>
      <c r="D715">
        <v>2</v>
      </c>
      <c r="E715">
        <v>0</v>
      </c>
      <c r="F715" t="s">
        <v>79</v>
      </c>
      <c r="G715" t="s">
        <v>79</v>
      </c>
      <c r="H715">
        <v>543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2697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0</v>
      </c>
      <c r="Y715">
        <v>0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15</v>
      </c>
      <c r="C716">
        <v>3</v>
      </c>
      <c r="D716">
        <v>3</v>
      </c>
      <c r="E716">
        <v>0</v>
      </c>
      <c r="F716" t="s">
        <v>79</v>
      </c>
      <c r="G716" t="s">
        <v>79</v>
      </c>
      <c r="H716">
        <v>431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2698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0</v>
      </c>
      <c r="Y716">
        <v>0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15</v>
      </c>
      <c r="C717">
        <v>3</v>
      </c>
      <c r="D717">
        <v>4</v>
      </c>
      <c r="E717">
        <v>0</v>
      </c>
      <c r="F717" t="s">
        <v>79</v>
      </c>
      <c r="G717" t="s">
        <v>79</v>
      </c>
      <c r="H717">
        <v>295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2699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0</v>
      </c>
      <c r="Y717">
        <v>0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15</v>
      </c>
      <c r="C718">
        <v>3</v>
      </c>
      <c r="D718">
        <v>5</v>
      </c>
      <c r="E718">
        <v>0</v>
      </c>
      <c r="F718" t="s">
        <v>79</v>
      </c>
      <c r="G718" t="s">
        <v>79</v>
      </c>
      <c r="H718">
        <v>293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2579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0</v>
      </c>
      <c r="Y718">
        <v>0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15</v>
      </c>
      <c r="C719">
        <v>3</v>
      </c>
      <c r="D719">
        <v>6</v>
      </c>
      <c r="E719">
        <v>0</v>
      </c>
      <c r="F719" t="s">
        <v>79</v>
      </c>
      <c r="G719" t="s">
        <v>79</v>
      </c>
      <c r="H719">
        <v>102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2700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0</v>
      </c>
      <c r="Y719">
        <v>0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15</v>
      </c>
      <c r="C720">
        <v>3</v>
      </c>
      <c r="D720">
        <v>7</v>
      </c>
      <c r="E720">
        <v>0</v>
      </c>
      <c r="F720" t="s">
        <v>79</v>
      </c>
      <c r="G720" t="s">
        <v>79</v>
      </c>
      <c r="H720">
        <v>357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2629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0</v>
      </c>
      <c r="Y720">
        <v>0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15</v>
      </c>
      <c r="C721">
        <v>3</v>
      </c>
      <c r="D721">
        <v>8</v>
      </c>
      <c r="E721">
        <v>0</v>
      </c>
      <c r="F721" t="s">
        <v>79</v>
      </c>
      <c r="G721" t="s">
        <v>79</v>
      </c>
      <c r="H721">
        <v>393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2701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0</v>
      </c>
      <c r="Y721">
        <v>0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15</v>
      </c>
      <c r="C722">
        <v>4</v>
      </c>
      <c r="D722">
        <v>1</v>
      </c>
      <c r="E722">
        <v>0</v>
      </c>
      <c r="F722" t="s">
        <v>79</v>
      </c>
      <c r="G722" t="s">
        <v>79</v>
      </c>
      <c r="H722">
        <v>237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2702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0</v>
      </c>
      <c r="Y722">
        <v>0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15</v>
      </c>
      <c r="C723">
        <v>4</v>
      </c>
      <c r="D723">
        <v>2</v>
      </c>
      <c r="E723">
        <v>0</v>
      </c>
      <c r="F723" t="s">
        <v>79</v>
      </c>
      <c r="G723" t="s">
        <v>79</v>
      </c>
      <c r="H723">
        <v>725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1135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0</v>
      </c>
      <c r="Y723">
        <v>0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15</v>
      </c>
      <c r="C724">
        <v>4</v>
      </c>
      <c r="D724">
        <v>3</v>
      </c>
      <c r="E724">
        <v>0</v>
      </c>
      <c r="F724" t="s">
        <v>79</v>
      </c>
      <c r="G724" t="s">
        <v>79</v>
      </c>
      <c r="H724">
        <v>248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2703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0</v>
      </c>
      <c r="Y724">
        <v>0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15</v>
      </c>
      <c r="C725">
        <v>4</v>
      </c>
      <c r="D725">
        <v>4</v>
      </c>
      <c r="E725">
        <v>0</v>
      </c>
      <c r="F725" t="s">
        <v>79</v>
      </c>
      <c r="G725" t="s">
        <v>79</v>
      </c>
      <c r="H725">
        <v>201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722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0</v>
      </c>
      <c r="Y725">
        <v>0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15</v>
      </c>
      <c r="C726">
        <v>4</v>
      </c>
      <c r="D726">
        <v>5</v>
      </c>
      <c r="E726">
        <v>0</v>
      </c>
      <c r="F726" t="s">
        <v>79</v>
      </c>
      <c r="G726" t="s">
        <v>79</v>
      </c>
      <c r="H726">
        <v>246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2704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0</v>
      </c>
      <c r="Y726">
        <v>0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15</v>
      </c>
      <c r="C727">
        <v>4</v>
      </c>
      <c r="D727">
        <v>6</v>
      </c>
      <c r="E727">
        <v>0</v>
      </c>
      <c r="F727" t="s">
        <v>79</v>
      </c>
      <c r="G727" t="s">
        <v>79</v>
      </c>
      <c r="H727">
        <v>521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2382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0</v>
      </c>
      <c r="Y727">
        <v>0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15</v>
      </c>
      <c r="C728">
        <v>4</v>
      </c>
      <c r="D728">
        <v>7</v>
      </c>
      <c r="E728">
        <v>0</v>
      </c>
      <c r="F728" t="s">
        <v>79</v>
      </c>
      <c r="G728" t="s">
        <v>79</v>
      </c>
      <c r="H728">
        <v>99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2705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0</v>
      </c>
      <c r="Y728">
        <v>0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15</v>
      </c>
      <c r="C729">
        <v>4</v>
      </c>
      <c r="D729">
        <v>8</v>
      </c>
      <c r="E729">
        <v>0</v>
      </c>
      <c r="F729" t="s">
        <v>79</v>
      </c>
      <c r="G729" t="s">
        <v>79</v>
      </c>
      <c r="H729">
        <v>360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2370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0</v>
      </c>
      <c r="Y729">
        <v>0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15</v>
      </c>
      <c r="C730">
        <v>5</v>
      </c>
      <c r="D730">
        <v>1</v>
      </c>
      <c r="E730">
        <v>0</v>
      </c>
      <c r="F730" t="s">
        <v>79</v>
      </c>
      <c r="G730" t="s">
        <v>79</v>
      </c>
      <c r="H730">
        <v>692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2380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0</v>
      </c>
      <c r="Y730">
        <v>0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15</v>
      </c>
      <c r="C731">
        <v>5</v>
      </c>
      <c r="D731">
        <v>2</v>
      </c>
      <c r="E731">
        <v>0</v>
      </c>
      <c r="F731" t="s">
        <v>79</v>
      </c>
      <c r="G731" t="s">
        <v>79</v>
      </c>
      <c r="H731">
        <v>433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2706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0</v>
      </c>
      <c r="Y731">
        <v>0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15</v>
      </c>
      <c r="C732">
        <v>5</v>
      </c>
      <c r="D732">
        <v>3</v>
      </c>
      <c r="E732">
        <v>0</v>
      </c>
      <c r="F732" t="s">
        <v>79</v>
      </c>
      <c r="G732" t="s">
        <v>79</v>
      </c>
      <c r="H732">
        <v>637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2707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0</v>
      </c>
      <c r="Y732">
        <v>0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15</v>
      </c>
      <c r="C733">
        <v>5</v>
      </c>
      <c r="D733">
        <v>4</v>
      </c>
      <c r="E733">
        <v>0</v>
      </c>
      <c r="F733" t="s">
        <v>79</v>
      </c>
      <c r="G733" t="s">
        <v>79</v>
      </c>
      <c r="H733">
        <v>720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2708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0</v>
      </c>
      <c r="Y733">
        <v>0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15</v>
      </c>
      <c r="C734">
        <v>5</v>
      </c>
      <c r="D734">
        <v>5</v>
      </c>
      <c r="E734">
        <v>0</v>
      </c>
      <c r="F734" t="s">
        <v>79</v>
      </c>
      <c r="G734" t="s">
        <v>79</v>
      </c>
      <c r="H734">
        <v>155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2709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0</v>
      </c>
      <c r="Y734">
        <v>0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15</v>
      </c>
      <c r="C735">
        <v>5</v>
      </c>
      <c r="D735">
        <v>6</v>
      </c>
      <c r="E735">
        <v>0</v>
      </c>
      <c r="F735" t="s">
        <v>79</v>
      </c>
      <c r="G735" t="s">
        <v>79</v>
      </c>
      <c r="H735">
        <v>549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2710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0</v>
      </c>
      <c r="Y735">
        <v>0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15</v>
      </c>
      <c r="C736">
        <v>5</v>
      </c>
      <c r="D736">
        <v>7</v>
      </c>
      <c r="E736">
        <v>0</v>
      </c>
      <c r="F736" t="s">
        <v>79</v>
      </c>
      <c r="G736" t="s">
        <v>79</v>
      </c>
      <c r="H736">
        <v>468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1137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0</v>
      </c>
      <c r="Y736">
        <v>0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15</v>
      </c>
      <c r="C737">
        <v>5</v>
      </c>
      <c r="D737">
        <v>8</v>
      </c>
      <c r="E737">
        <v>0</v>
      </c>
      <c r="F737" t="s">
        <v>79</v>
      </c>
      <c r="G737" t="s">
        <v>79</v>
      </c>
      <c r="H737">
        <v>494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2711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0</v>
      </c>
      <c r="Y737">
        <v>0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15</v>
      </c>
      <c r="C738">
        <v>6</v>
      </c>
      <c r="D738">
        <v>1</v>
      </c>
      <c r="E738">
        <v>0</v>
      </c>
      <c r="F738" t="s">
        <v>79</v>
      </c>
      <c r="G738" t="s">
        <v>79</v>
      </c>
      <c r="H738">
        <v>322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2712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0</v>
      </c>
      <c r="Y738">
        <v>0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15</v>
      </c>
      <c r="C739">
        <v>6</v>
      </c>
      <c r="D739">
        <v>2</v>
      </c>
      <c r="E739">
        <v>0</v>
      </c>
      <c r="F739" t="s">
        <v>79</v>
      </c>
      <c r="G739" t="s">
        <v>79</v>
      </c>
      <c r="H739">
        <v>147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2713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0</v>
      </c>
      <c r="Y739">
        <v>0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15</v>
      </c>
      <c r="C740">
        <v>6</v>
      </c>
      <c r="D740">
        <v>3</v>
      </c>
      <c r="E740">
        <v>0</v>
      </c>
      <c r="F740" t="s">
        <v>79</v>
      </c>
      <c r="G740" t="s">
        <v>79</v>
      </c>
      <c r="H740">
        <v>245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2399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0</v>
      </c>
      <c r="Y740">
        <v>0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15</v>
      </c>
      <c r="C741">
        <v>6</v>
      </c>
      <c r="D741">
        <v>4</v>
      </c>
      <c r="E741">
        <v>0</v>
      </c>
      <c r="F741" t="s">
        <v>79</v>
      </c>
      <c r="G741" t="s">
        <v>79</v>
      </c>
      <c r="H741">
        <v>287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2714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0</v>
      </c>
      <c r="Y741">
        <v>0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15</v>
      </c>
      <c r="C742">
        <v>6</v>
      </c>
      <c r="D742">
        <v>5</v>
      </c>
      <c r="E742">
        <v>0</v>
      </c>
      <c r="F742" t="s">
        <v>79</v>
      </c>
      <c r="G742" t="s">
        <v>79</v>
      </c>
      <c r="H742">
        <v>243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2715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0</v>
      </c>
      <c r="Y742">
        <v>0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15</v>
      </c>
      <c r="C743">
        <v>6</v>
      </c>
      <c r="D743">
        <v>6</v>
      </c>
      <c r="E743">
        <v>0</v>
      </c>
      <c r="F743" t="s">
        <v>79</v>
      </c>
      <c r="G743" t="s">
        <v>79</v>
      </c>
      <c r="H743">
        <v>329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2716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0</v>
      </c>
      <c r="Y743">
        <v>0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15</v>
      </c>
      <c r="C744">
        <v>6</v>
      </c>
      <c r="D744">
        <v>7</v>
      </c>
      <c r="E744">
        <v>0</v>
      </c>
      <c r="F744" t="s">
        <v>79</v>
      </c>
      <c r="G744" t="s">
        <v>79</v>
      </c>
      <c r="H744">
        <v>546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2717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0</v>
      </c>
      <c r="Y744">
        <v>0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15</v>
      </c>
      <c r="C745">
        <v>6</v>
      </c>
      <c r="D745">
        <v>8</v>
      </c>
      <c r="E745">
        <v>0</v>
      </c>
      <c r="F745" t="s">
        <v>79</v>
      </c>
      <c r="G745" t="s">
        <v>79</v>
      </c>
      <c r="H745">
        <v>663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2718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0</v>
      </c>
      <c r="Y745">
        <v>0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15</v>
      </c>
      <c r="C746">
        <v>7</v>
      </c>
      <c r="D746">
        <v>1</v>
      </c>
      <c r="E746">
        <v>0</v>
      </c>
      <c r="F746" t="s">
        <v>79</v>
      </c>
      <c r="G746" t="s">
        <v>79</v>
      </c>
      <c r="H746">
        <v>519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1090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0</v>
      </c>
      <c r="Y746">
        <v>0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15</v>
      </c>
      <c r="C747">
        <v>7</v>
      </c>
      <c r="D747">
        <v>2</v>
      </c>
      <c r="E747">
        <v>0</v>
      </c>
      <c r="F747" t="s">
        <v>79</v>
      </c>
      <c r="G747" t="s">
        <v>79</v>
      </c>
      <c r="H747">
        <v>432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2719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0</v>
      </c>
      <c r="Y747">
        <v>0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15</v>
      </c>
      <c r="C748">
        <v>7</v>
      </c>
      <c r="D748">
        <v>3</v>
      </c>
      <c r="E748">
        <v>0</v>
      </c>
      <c r="F748" t="s">
        <v>79</v>
      </c>
      <c r="G748" t="s">
        <v>79</v>
      </c>
      <c r="H748">
        <v>547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2720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0</v>
      </c>
      <c r="Y748">
        <v>0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15</v>
      </c>
      <c r="C749">
        <v>7</v>
      </c>
      <c r="D749">
        <v>4</v>
      </c>
      <c r="E749">
        <v>0</v>
      </c>
      <c r="F749" t="s">
        <v>79</v>
      </c>
      <c r="G749" t="s">
        <v>79</v>
      </c>
      <c r="H749">
        <v>614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1109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0</v>
      </c>
      <c r="Y749">
        <v>0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15</v>
      </c>
      <c r="C750">
        <v>7</v>
      </c>
      <c r="D750">
        <v>5</v>
      </c>
      <c r="E750">
        <v>0</v>
      </c>
      <c r="F750" t="s">
        <v>79</v>
      </c>
      <c r="G750" t="s">
        <v>79</v>
      </c>
      <c r="H750">
        <v>199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2721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0</v>
      </c>
      <c r="Y750">
        <v>0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15</v>
      </c>
      <c r="C751">
        <v>7</v>
      </c>
      <c r="D751">
        <v>6</v>
      </c>
      <c r="E751">
        <v>0</v>
      </c>
      <c r="F751" t="s">
        <v>79</v>
      </c>
      <c r="G751" t="s">
        <v>79</v>
      </c>
      <c r="H751">
        <v>615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502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0</v>
      </c>
      <c r="Y751">
        <v>0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15</v>
      </c>
      <c r="C752">
        <v>7</v>
      </c>
      <c r="D752">
        <v>7</v>
      </c>
      <c r="E752">
        <v>0</v>
      </c>
      <c r="F752" t="s">
        <v>79</v>
      </c>
      <c r="G752" t="s">
        <v>79</v>
      </c>
      <c r="H752">
        <v>383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2407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0</v>
      </c>
      <c r="Y752">
        <v>0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15</v>
      </c>
      <c r="C753">
        <v>7</v>
      </c>
      <c r="D753">
        <v>8</v>
      </c>
      <c r="E753">
        <v>0</v>
      </c>
      <c r="F753" t="s">
        <v>79</v>
      </c>
      <c r="G753" t="s">
        <v>79</v>
      </c>
      <c r="H753">
        <v>288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2722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0</v>
      </c>
      <c r="Y753">
        <v>0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15</v>
      </c>
      <c r="C754">
        <v>8</v>
      </c>
      <c r="D754">
        <v>1</v>
      </c>
      <c r="E754">
        <v>0</v>
      </c>
      <c r="F754" t="s">
        <v>79</v>
      </c>
      <c r="G754" t="s">
        <v>79</v>
      </c>
      <c r="H754">
        <v>545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2723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0</v>
      </c>
      <c r="Y754">
        <v>0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15</v>
      </c>
      <c r="C755">
        <v>8</v>
      </c>
      <c r="D755">
        <v>2</v>
      </c>
      <c r="E755">
        <v>0</v>
      </c>
      <c r="F755" t="s">
        <v>79</v>
      </c>
      <c r="G755" t="s">
        <v>79</v>
      </c>
      <c r="H755">
        <v>488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2724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0</v>
      </c>
      <c r="Y755">
        <v>0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15</v>
      </c>
      <c r="C756">
        <v>8</v>
      </c>
      <c r="D756">
        <v>3</v>
      </c>
      <c r="E756">
        <v>0</v>
      </c>
      <c r="F756" t="s">
        <v>79</v>
      </c>
      <c r="G756" t="s">
        <v>79</v>
      </c>
      <c r="H756">
        <v>145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2725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0</v>
      </c>
      <c r="Y756">
        <v>0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15</v>
      </c>
      <c r="C757">
        <v>8</v>
      </c>
      <c r="D757">
        <v>4</v>
      </c>
      <c r="E757">
        <v>0</v>
      </c>
      <c r="F757" t="s">
        <v>79</v>
      </c>
      <c r="G757" t="s">
        <v>79</v>
      </c>
      <c r="H757">
        <v>34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2726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0</v>
      </c>
      <c r="Y757">
        <v>0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15</v>
      </c>
      <c r="C758">
        <v>8</v>
      </c>
      <c r="D758">
        <v>5</v>
      </c>
      <c r="E758">
        <v>0</v>
      </c>
      <c r="F758" t="s">
        <v>79</v>
      </c>
      <c r="G758" t="s">
        <v>79</v>
      </c>
      <c r="H758">
        <v>85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2727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0</v>
      </c>
      <c r="Y758">
        <v>0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15</v>
      </c>
      <c r="C759">
        <v>8</v>
      </c>
      <c r="D759">
        <v>6</v>
      </c>
      <c r="E759">
        <v>0</v>
      </c>
      <c r="F759" t="s">
        <v>79</v>
      </c>
      <c r="G759" t="s">
        <v>79</v>
      </c>
      <c r="H759">
        <v>324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2664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0</v>
      </c>
      <c r="Y759">
        <v>0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15</v>
      </c>
      <c r="C760">
        <v>8</v>
      </c>
      <c r="D760">
        <v>7</v>
      </c>
      <c r="E760">
        <v>0</v>
      </c>
      <c r="F760" t="s">
        <v>79</v>
      </c>
      <c r="G760" t="s">
        <v>79</v>
      </c>
      <c r="H760">
        <v>148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2494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0</v>
      </c>
      <c r="Y760">
        <v>0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15</v>
      </c>
      <c r="C761">
        <v>8</v>
      </c>
      <c r="D761">
        <v>8</v>
      </c>
      <c r="E761">
        <v>0</v>
      </c>
      <c r="F761" t="s">
        <v>79</v>
      </c>
      <c r="G761" t="s">
        <v>79</v>
      </c>
      <c r="H761">
        <v>86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2728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0</v>
      </c>
      <c r="Y761">
        <v>0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15</v>
      </c>
      <c r="C762">
        <v>9</v>
      </c>
      <c r="D762">
        <v>1</v>
      </c>
      <c r="E762">
        <v>0</v>
      </c>
      <c r="F762" t="s">
        <v>79</v>
      </c>
      <c r="G762" t="s">
        <v>79</v>
      </c>
      <c r="H762">
        <v>236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2729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0</v>
      </c>
      <c r="Y762">
        <v>0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15</v>
      </c>
      <c r="C763">
        <v>9</v>
      </c>
      <c r="D763">
        <v>2</v>
      </c>
      <c r="E763">
        <v>0</v>
      </c>
      <c r="F763" t="s">
        <v>79</v>
      </c>
      <c r="G763" t="s">
        <v>79</v>
      </c>
      <c r="H763">
        <v>16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601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0</v>
      </c>
      <c r="Y763">
        <v>0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15</v>
      </c>
      <c r="C764">
        <v>9</v>
      </c>
      <c r="D764">
        <v>3</v>
      </c>
      <c r="E764">
        <v>0</v>
      </c>
      <c r="F764" t="s">
        <v>79</v>
      </c>
      <c r="G764" t="s">
        <v>79</v>
      </c>
      <c r="H764">
        <v>424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700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0</v>
      </c>
      <c r="Y764">
        <v>0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15</v>
      </c>
      <c r="C765">
        <v>9</v>
      </c>
      <c r="D765">
        <v>4</v>
      </c>
      <c r="E765">
        <v>0</v>
      </c>
      <c r="F765" t="s">
        <v>79</v>
      </c>
      <c r="G765" t="s">
        <v>79</v>
      </c>
      <c r="H765">
        <v>577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1063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0</v>
      </c>
      <c r="Y765">
        <v>0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15</v>
      </c>
      <c r="C766">
        <v>9</v>
      </c>
      <c r="D766">
        <v>5</v>
      </c>
      <c r="E766">
        <v>0</v>
      </c>
      <c r="F766" t="s">
        <v>79</v>
      </c>
      <c r="G766" t="s">
        <v>79</v>
      </c>
      <c r="H766">
        <v>384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2730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0</v>
      </c>
      <c r="Y766">
        <v>0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15</v>
      </c>
      <c r="C767">
        <v>9</v>
      </c>
      <c r="D767">
        <v>6</v>
      </c>
      <c r="E767">
        <v>0</v>
      </c>
      <c r="F767" t="s">
        <v>79</v>
      </c>
      <c r="G767" t="s">
        <v>79</v>
      </c>
      <c r="H767">
        <v>140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2731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0</v>
      </c>
      <c r="Y767">
        <v>0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15</v>
      </c>
      <c r="C768">
        <v>9</v>
      </c>
      <c r="D768">
        <v>7</v>
      </c>
      <c r="E768">
        <v>0</v>
      </c>
      <c r="F768" t="s">
        <v>79</v>
      </c>
      <c r="G768" t="s">
        <v>79</v>
      </c>
      <c r="H768">
        <v>278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2732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0</v>
      </c>
      <c r="Y768">
        <v>0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15</v>
      </c>
      <c r="C769">
        <v>9</v>
      </c>
      <c r="D769">
        <v>8</v>
      </c>
      <c r="E769">
        <v>0</v>
      </c>
      <c r="F769" t="s">
        <v>79</v>
      </c>
      <c r="G769" t="s">
        <v>79</v>
      </c>
      <c r="H769">
        <v>195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2733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0</v>
      </c>
      <c r="Y769">
        <v>0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15</v>
      </c>
      <c r="C770">
        <v>10</v>
      </c>
      <c r="D770">
        <v>1</v>
      </c>
      <c r="E770">
        <v>0</v>
      </c>
      <c r="F770" t="s">
        <v>79</v>
      </c>
      <c r="G770" t="s">
        <v>79</v>
      </c>
      <c r="H770">
        <v>355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2501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0</v>
      </c>
      <c r="Y770">
        <v>0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15</v>
      </c>
      <c r="C771">
        <v>10</v>
      </c>
      <c r="D771">
        <v>2</v>
      </c>
      <c r="E771">
        <v>0</v>
      </c>
      <c r="F771" t="s">
        <v>79</v>
      </c>
      <c r="G771" t="s">
        <v>79</v>
      </c>
      <c r="H771">
        <v>82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2671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0</v>
      </c>
      <c r="Y771">
        <v>0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15</v>
      </c>
      <c r="C772">
        <v>10</v>
      </c>
      <c r="D772">
        <v>3</v>
      </c>
      <c r="E772">
        <v>0</v>
      </c>
      <c r="F772" t="s">
        <v>79</v>
      </c>
      <c r="G772" t="s">
        <v>79</v>
      </c>
      <c r="H772">
        <v>351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2734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0</v>
      </c>
      <c r="Y772">
        <v>0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15</v>
      </c>
      <c r="C773">
        <v>10</v>
      </c>
      <c r="D773">
        <v>4</v>
      </c>
      <c r="E773">
        <v>0</v>
      </c>
      <c r="F773" t="s">
        <v>79</v>
      </c>
      <c r="G773" t="s">
        <v>79</v>
      </c>
      <c r="H773">
        <v>231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728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0</v>
      </c>
      <c r="Y773">
        <v>0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15</v>
      </c>
      <c r="C774">
        <v>10</v>
      </c>
      <c r="D774">
        <v>5</v>
      </c>
      <c r="E774">
        <v>0</v>
      </c>
      <c r="F774" t="s">
        <v>79</v>
      </c>
      <c r="G774" t="s">
        <v>79</v>
      </c>
      <c r="H774">
        <v>580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1120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0</v>
      </c>
      <c r="Y774">
        <v>0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15</v>
      </c>
      <c r="C775">
        <v>10</v>
      </c>
      <c r="D775">
        <v>6</v>
      </c>
      <c r="E775">
        <v>0</v>
      </c>
      <c r="F775" t="s">
        <v>79</v>
      </c>
      <c r="G775" t="s">
        <v>79</v>
      </c>
      <c r="H775">
        <v>458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2734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0</v>
      </c>
      <c r="Y775">
        <v>0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15</v>
      </c>
      <c r="C776">
        <v>10</v>
      </c>
      <c r="D776">
        <v>7</v>
      </c>
      <c r="E776">
        <v>0</v>
      </c>
      <c r="F776" t="s">
        <v>79</v>
      </c>
      <c r="G776" t="s">
        <v>79</v>
      </c>
      <c r="H776">
        <v>426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1094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0</v>
      </c>
      <c r="Y776">
        <v>0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15</v>
      </c>
      <c r="C777">
        <v>10</v>
      </c>
      <c r="D777">
        <v>8</v>
      </c>
      <c r="E777">
        <v>0</v>
      </c>
      <c r="F777" t="s">
        <v>79</v>
      </c>
      <c r="G777" t="s">
        <v>79</v>
      </c>
      <c r="H777">
        <v>194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2735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0</v>
      </c>
      <c r="Y777">
        <v>0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15</v>
      </c>
      <c r="C778">
        <v>11</v>
      </c>
      <c r="D778">
        <v>1</v>
      </c>
      <c r="E778">
        <v>0</v>
      </c>
      <c r="F778" t="s">
        <v>79</v>
      </c>
      <c r="G778" t="s">
        <v>79</v>
      </c>
      <c r="H778">
        <v>571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2417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0</v>
      </c>
      <c r="Y778">
        <v>0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15</v>
      </c>
      <c r="C779">
        <v>11</v>
      </c>
      <c r="D779">
        <v>2</v>
      </c>
      <c r="E779">
        <v>0</v>
      </c>
      <c r="F779" t="s">
        <v>79</v>
      </c>
      <c r="G779" t="s">
        <v>79</v>
      </c>
      <c r="H779">
        <v>660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2670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0</v>
      </c>
      <c r="Y779">
        <v>0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15</v>
      </c>
      <c r="C780">
        <v>11</v>
      </c>
      <c r="D780">
        <v>3</v>
      </c>
      <c r="E780">
        <v>0</v>
      </c>
      <c r="F780" t="s">
        <v>79</v>
      </c>
      <c r="G780" t="s">
        <v>79</v>
      </c>
      <c r="H780">
        <v>233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2736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0</v>
      </c>
      <c r="Y780">
        <v>0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15</v>
      </c>
      <c r="C781">
        <v>11</v>
      </c>
      <c r="D781">
        <v>4</v>
      </c>
      <c r="E781">
        <v>0</v>
      </c>
      <c r="F781" t="s">
        <v>79</v>
      </c>
      <c r="G781" t="s">
        <v>79</v>
      </c>
      <c r="H781">
        <v>75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2737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0</v>
      </c>
      <c r="Y781">
        <v>0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15</v>
      </c>
      <c r="C782">
        <v>11</v>
      </c>
      <c r="D782">
        <v>5</v>
      </c>
      <c r="E782">
        <v>0</v>
      </c>
      <c r="F782" t="s">
        <v>79</v>
      </c>
      <c r="G782" t="s">
        <v>79</v>
      </c>
      <c r="H782">
        <v>80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2738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0</v>
      </c>
      <c r="Y782">
        <v>0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15</v>
      </c>
      <c r="C783">
        <v>11</v>
      </c>
      <c r="D783">
        <v>6</v>
      </c>
      <c r="E783">
        <v>0</v>
      </c>
      <c r="F783" t="s">
        <v>79</v>
      </c>
      <c r="G783" t="s">
        <v>79</v>
      </c>
      <c r="H783">
        <v>138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2670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0</v>
      </c>
      <c r="Y783">
        <v>0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15</v>
      </c>
      <c r="C784">
        <v>11</v>
      </c>
      <c r="D784">
        <v>7</v>
      </c>
      <c r="E784">
        <v>0</v>
      </c>
      <c r="F784" t="s">
        <v>79</v>
      </c>
      <c r="G784" t="s">
        <v>79</v>
      </c>
      <c r="H784">
        <v>349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2669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0</v>
      </c>
      <c r="Y784">
        <v>0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15</v>
      </c>
      <c r="C785">
        <v>11</v>
      </c>
      <c r="D785">
        <v>8</v>
      </c>
      <c r="E785">
        <v>0</v>
      </c>
      <c r="F785" t="s">
        <v>79</v>
      </c>
      <c r="G785" t="s">
        <v>79</v>
      </c>
      <c r="H785">
        <v>573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2417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0</v>
      </c>
      <c r="Y785">
        <v>0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16</v>
      </c>
      <c r="C786">
        <v>1</v>
      </c>
      <c r="D786">
        <v>1</v>
      </c>
      <c r="E786">
        <v>0</v>
      </c>
      <c r="F786" t="s">
        <v>79</v>
      </c>
      <c r="G786" t="s">
        <v>79</v>
      </c>
      <c r="H786">
        <v>228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2739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0</v>
      </c>
      <c r="Y786">
        <v>0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16</v>
      </c>
      <c r="C787">
        <v>1</v>
      </c>
      <c r="D787">
        <v>2</v>
      </c>
      <c r="E787">
        <v>0</v>
      </c>
      <c r="F787" t="s">
        <v>79</v>
      </c>
      <c r="G787" t="s">
        <v>79</v>
      </c>
      <c r="H787">
        <v>482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2740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0</v>
      </c>
      <c r="Y787">
        <v>0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16</v>
      </c>
      <c r="C788">
        <v>1</v>
      </c>
      <c r="D788">
        <v>3</v>
      </c>
      <c r="E788">
        <v>0</v>
      </c>
      <c r="F788" t="s">
        <v>79</v>
      </c>
      <c r="G788" t="s">
        <v>79</v>
      </c>
      <c r="H788">
        <v>377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2560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0</v>
      </c>
      <c r="Y788">
        <v>0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16</v>
      </c>
      <c r="C789">
        <v>1</v>
      </c>
      <c r="D789">
        <v>4</v>
      </c>
      <c r="E789">
        <v>0</v>
      </c>
      <c r="F789" t="s">
        <v>79</v>
      </c>
      <c r="G789" t="s">
        <v>79</v>
      </c>
      <c r="H789">
        <v>135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2554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0</v>
      </c>
      <c r="Y789">
        <v>0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16</v>
      </c>
      <c r="C790">
        <v>1</v>
      </c>
      <c r="D790">
        <v>5</v>
      </c>
      <c r="E790">
        <v>0</v>
      </c>
      <c r="F790" t="s">
        <v>79</v>
      </c>
      <c r="G790" t="s">
        <v>79</v>
      </c>
      <c r="H790">
        <v>133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2741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0</v>
      </c>
      <c r="Y790">
        <v>0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16</v>
      </c>
      <c r="C791">
        <v>1</v>
      </c>
      <c r="D791">
        <v>6</v>
      </c>
      <c r="E791">
        <v>0</v>
      </c>
      <c r="F791" t="s">
        <v>79</v>
      </c>
      <c r="G791" t="s">
        <v>79</v>
      </c>
      <c r="H791">
        <v>655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1134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0</v>
      </c>
      <c r="Y791">
        <v>0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16</v>
      </c>
      <c r="C792">
        <v>1</v>
      </c>
      <c r="D792">
        <v>7</v>
      </c>
      <c r="E792">
        <v>0</v>
      </c>
      <c r="F792" t="s">
        <v>79</v>
      </c>
      <c r="G792" t="s">
        <v>79</v>
      </c>
      <c r="H792">
        <v>70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507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0</v>
      </c>
      <c r="Y792">
        <v>0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16</v>
      </c>
      <c r="C793">
        <v>1</v>
      </c>
      <c r="D793">
        <v>8</v>
      </c>
      <c r="E793">
        <v>0</v>
      </c>
      <c r="F793" t="s">
        <v>79</v>
      </c>
      <c r="G793" t="s">
        <v>79</v>
      </c>
      <c r="H793">
        <v>274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2742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0</v>
      </c>
      <c r="Y793">
        <v>0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16</v>
      </c>
      <c r="C794">
        <v>2</v>
      </c>
      <c r="D794">
        <v>1</v>
      </c>
      <c r="E794">
        <v>0</v>
      </c>
      <c r="F794" t="s">
        <v>79</v>
      </c>
      <c r="G794" t="s">
        <v>79</v>
      </c>
      <c r="H794">
        <v>689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2622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0</v>
      </c>
      <c r="Y794">
        <v>0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16</v>
      </c>
      <c r="C795">
        <v>2</v>
      </c>
      <c r="D795">
        <v>2</v>
      </c>
      <c r="E795">
        <v>0</v>
      </c>
      <c r="F795" t="s">
        <v>79</v>
      </c>
      <c r="G795" t="s">
        <v>79</v>
      </c>
      <c r="H795">
        <v>645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2743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0</v>
      </c>
      <c r="Y795">
        <v>0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16</v>
      </c>
      <c r="C796">
        <v>2</v>
      </c>
      <c r="D796">
        <v>3</v>
      </c>
      <c r="E796">
        <v>0</v>
      </c>
      <c r="F796" t="s">
        <v>79</v>
      </c>
      <c r="G796" t="s">
        <v>79</v>
      </c>
      <c r="H796">
        <v>346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2744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0</v>
      </c>
      <c r="Y796">
        <v>0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16</v>
      </c>
      <c r="C797">
        <v>2</v>
      </c>
      <c r="D797">
        <v>4</v>
      </c>
      <c r="E797">
        <v>0</v>
      </c>
      <c r="F797" t="s">
        <v>79</v>
      </c>
      <c r="G797" t="s">
        <v>79</v>
      </c>
      <c r="H797">
        <v>567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2745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0</v>
      </c>
      <c r="Y797">
        <v>0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16</v>
      </c>
      <c r="C798">
        <v>2</v>
      </c>
      <c r="D798">
        <v>5</v>
      </c>
      <c r="E798">
        <v>0</v>
      </c>
      <c r="F798" t="s">
        <v>79</v>
      </c>
      <c r="G798" t="s">
        <v>79</v>
      </c>
      <c r="H798">
        <v>175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2746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0</v>
      </c>
      <c r="Y798">
        <v>0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16</v>
      </c>
      <c r="C799">
        <v>2</v>
      </c>
      <c r="D799">
        <v>6</v>
      </c>
      <c r="E799">
        <v>0</v>
      </c>
      <c r="F799" t="s">
        <v>79</v>
      </c>
      <c r="G799" t="s">
        <v>79</v>
      </c>
      <c r="H799">
        <v>226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2747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0</v>
      </c>
      <c r="Y799">
        <v>0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16</v>
      </c>
      <c r="C800">
        <v>2</v>
      </c>
      <c r="D800">
        <v>7</v>
      </c>
      <c r="E800">
        <v>0</v>
      </c>
      <c r="F800" t="s">
        <v>79</v>
      </c>
      <c r="G800" t="s">
        <v>79</v>
      </c>
      <c r="H800">
        <v>515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2748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0</v>
      </c>
      <c r="Y800">
        <v>0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16</v>
      </c>
      <c r="C801">
        <v>2</v>
      </c>
      <c r="D801">
        <v>8</v>
      </c>
      <c r="E801">
        <v>0</v>
      </c>
      <c r="F801" t="s">
        <v>79</v>
      </c>
      <c r="G801" t="s">
        <v>79</v>
      </c>
      <c r="H801">
        <v>136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2749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0</v>
      </c>
      <c r="Y801">
        <v>0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16</v>
      </c>
      <c r="C802">
        <v>3</v>
      </c>
      <c r="D802">
        <v>1</v>
      </c>
      <c r="E802">
        <v>0</v>
      </c>
      <c r="F802" t="s">
        <v>79</v>
      </c>
      <c r="G802" t="s">
        <v>79</v>
      </c>
      <c r="H802">
        <v>564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2750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0</v>
      </c>
      <c r="Y802">
        <v>0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16</v>
      </c>
      <c r="C803">
        <v>3</v>
      </c>
      <c r="D803">
        <v>2</v>
      </c>
      <c r="E803">
        <v>0</v>
      </c>
      <c r="F803" t="s">
        <v>79</v>
      </c>
      <c r="G803" t="s">
        <v>79</v>
      </c>
      <c r="H803">
        <v>511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2751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0</v>
      </c>
      <c r="Y803">
        <v>0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16</v>
      </c>
      <c r="C804">
        <v>3</v>
      </c>
      <c r="D804">
        <v>3</v>
      </c>
      <c r="E804">
        <v>0</v>
      </c>
      <c r="F804" t="s">
        <v>79</v>
      </c>
      <c r="G804" t="s">
        <v>79</v>
      </c>
      <c r="H804">
        <v>191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2752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0</v>
      </c>
      <c r="Y804">
        <v>0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16</v>
      </c>
      <c r="C805">
        <v>3</v>
      </c>
      <c r="D805">
        <v>4</v>
      </c>
      <c r="E805">
        <v>0</v>
      </c>
      <c r="F805" t="s">
        <v>79</v>
      </c>
      <c r="G805" t="s">
        <v>79</v>
      </c>
      <c r="H805">
        <v>417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2753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0</v>
      </c>
      <c r="Y805">
        <v>0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16</v>
      </c>
      <c r="C806">
        <v>3</v>
      </c>
      <c r="D806">
        <v>5</v>
      </c>
      <c r="E806">
        <v>0</v>
      </c>
      <c r="F806" t="s">
        <v>79</v>
      </c>
      <c r="G806" t="s">
        <v>79</v>
      </c>
      <c r="H806">
        <v>687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2370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0</v>
      </c>
      <c r="Y806">
        <v>0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16</v>
      </c>
      <c r="C807">
        <v>3</v>
      </c>
      <c r="D807">
        <v>6</v>
      </c>
      <c r="E807">
        <v>0</v>
      </c>
      <c r="F807" t="s">
        <v>79</v>
      </c>
      <c r="G807" t="s">
        <v>79</v>
      </c>
      <c r="H807">
        <v>340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2754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0</v>
      </c>
      <c r="Y807">
        <v>0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16</v>
      </c>
      <c r="C808">
        <v>3</v>
      </c>
      <c r="D808">
        <v>7</v>
      </c>
      <c r="E808">
        <v>0</v>
      </c>
      <c r="F808" t="s">
        <v>79</v>
      </c>
      <c r="G808" t="s">
        <v>79</v>
      </c>
      <c r="H808">
        <v>715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2755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0</v>
      </c>
      <c r="Y808">
        <v>0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16</v>
      </c>
      <c r="C809">
        <v>3</v>
      </c>
      <c r="D809">
        <v>8</v>
      </c>
      <c r="E809">
        <v>0</v>
      </c>
      <c r="F809" t="s">
        <v>79</v>
      </c>
      <c r="G809" t="s">
        <v>79</v>
      </c>
      <c r="H809">
        <v>481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2756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0</v>
      </c>
      <c r="Y809">
        <v>0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16</v>
      </c>
      <c r="C810">
        <v>4</v>
      </c>
      <c r="D810">
        <v>1</v>
      </c>
      <c r="E810">
        <v>0</v>
      </c>
      <c r="F810" t="s">
        <v>79</v>
      </c>
      <c r="G810" t="s">
        <v>79</v>
      </c>
      <c r="H810">
        <v>268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2757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0</v>
      </c>
      <c r="Y810">
        <v>0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16</v>
      </c>
      <c r="C811">
        <v>4</v>
      </c>
      <c r="D811">
        <v>2</v>
      </c>
      <c r="E811">
        <v>0</v>
      </c>
      <c r="F811" t="s">
        <v>79</v>
      </c>
      <c r="G811" t="s">
        <v>79</v>
      </c>
      <c r="H811">
        <v>535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2758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0</v>
      </c>
      <c r="Y811">
        <v>0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16</v>
      </c>
      <c r="C812">
        <v>4</v>
      </c>
      <c r="D812">
        <v>3</v>
      </c>
      <c r="E812">
        <v>0</v>
      </c>
      <c r="F812" t="s">
        <v>79</v>
      </c>
      <c r="G812" t="s">
        <v>79</v>
      </c>
      <c r="H812">
        <v>219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2759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0</v>
      </c>
      <c r="Y812">
        <v>0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16</v>
      </c>
      <c r="C813">
        <v>4</v>
      </c>
      <c r="D813">
        <v>4</v>
      </c>
      <c r="E813">
        <v>0</v>
      </c>
      <c r="F813" t="s">
        <v>79</v>
      </c>
      <c r="G813" t="s">
        <v>79</v>
      </c>
      <c r="H813">
        <v>347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2760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0</v>
      </c>
      <c r="Y813">
        <v>0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16</v>
      </c>
      <c r="C814">
        <v>4</v>
      </c>
      <c r="D814">
        <v>5</v>
      </c>
      <c r="E814">
        <v>0</v>
      </c>
      <c r="F814" t="s">
        <v>79</v>
      </c>
      <c r="G814" t="s">
        <v>79</v>
      </c>
      <c r="H814">
        <v>708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2761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0</v>
      </c>
      <c r="Y814">
        <v>0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16</v>
      </c>
      <c r="C815">
        <v>4</v>
      </c>
      <c r="D815">
        <v>6</v>
      </c>
      <c r="E815">
        <v>0</v>
      </c>
      <c r="F815" t="s">
        <v>79</v>
      </c>
      <c r="G815" t="s">
        <v>79</v>
      </c>
      <c r="H815">
        <v>641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503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0</v>
      </c>
      <c r="Y815">
        <v>0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16</v>
      </c>
      <c r="C816">
        <v>4</v>
      </c>
      <c r="D816">
        <v>7</v>
      </c>
      <c r="E816">
        <v>0</v>
      </c>
      <c r="F816" t="s">
        <v>79</v>
      </c>
      <c r="G816" t="s">
        <v>79</v>
      </c>
      <c r="H816">
        <v>131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2380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0</v>
      </c>
      <c r="Y816">
        <v>0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16</v>
      </c>
      <c r="C817">
        <v>4</v>
      </c>
      <c r="D817">
        <v>8</v>
      </c>
      <c r="E817">
        <v>0</v>
      </c>
      <c r="F817" t="s">
        <v>79</v>
      </c>
      <c r="G817" t="s">
        <v>79</v>
      </c>
      <c r="H817">
        <v>172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2382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0</v>
      </c>
      <c r="Y817">
        <v>0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16</v>
      </c>
      <c r="C818">
        <v>5</v>
      </c>
      <c r="D818">
        <v>1</v>
      </c>
      <c r="E818">
        <v>0</v>
      </c>
      <c r="F818" t="s">
        <v>79</v>
      </c>
      <c r="G818" t="s">
        <v>79</v>
      </c>
      <c r="H818">
        <v>657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2762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0</v>
      </c>
      <c r="Y818">
        <v>0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16</v>
      </c>
      <c r="C819">
        <v>5</v>
      </c>
      <c r="D819">
        <v>2</v>
      </c>
      <c r="E819">
        <v>0</v>
      </c>
      <c r="F819" t="s">
        <v>79</v>
      </c>
      <c r="G819" t="s">
        <v>79</v>
      </c>
      <c r="H819">
        <v>45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2714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0</v>
      </c>
      <c r="Y819">
        <v>0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16</v>
      </c>
      <c r="C820">
        <v>5</v>
      </c>
      <c r="D820">
        <v>3</v>
      </c>
      <c r="E820">
        <v>0</v>
      </c>
      <c r="F820" t="s">
        <v>79</v>
      </c>
      <c r="G820" t="s">
        <v>79</v>
      </c>
      <c r="H820">
        <v>56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2763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0</v>
      </c>
      <c r="Y820">
        <v>0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16</v>
      </c>
      <c r="C821">
        <v>5</v>
      </c>
      <c r="D821">
        <v>4</v>
      </c>
      <c r="E821">
        <v>0</v>
      </c>
      <c r="F821" t="s">
        <v>79</v>
      </c>
      <c r="G821" t="s">
        <v>79</v>
      </c>
      <c r="H821">
        <v>220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708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0</v>
      </c>
      <c r="Y821">
        <v>0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16</v>
      </c>
      <c r="C822">
        <v>5</v>
      </c>
      <c r="D822">
        <v>5</v>
      </c>
      <c r="E822">
        <v>0</v>
      </c>
      <c r="F822" t="s">
        <v>79</v>
      </c>
      <c r="G822" t="s">
        <v>79</v>
      </c>
      <c r="H822">
        <v>600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2764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0</v>
      </c>
      <c r="Y822">
        <v>0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16</v>
      </c>
      <c r="C823">
        <v>5</v>
      </c>
      <c r="D823">
        <v>6</v>
      </c>
      <c r="E823">
        <v>0</v>
      </c>
      <c r="F823" t="s">
        <v>79</v>
      </c>
      <c r="G823" t="s">
        <v>79</v>
      </c>
      <c r="H823">
        <v>627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1112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0</v>
      </c>
      <c r="Y823">
        <v>0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16</v>
      </c>
      <c r="C824">
        <v>5</v>
      </c>
      <c r="D824">
        <v>7</v>
      </c>
      <c r="E824">
        <v>0</v>
      </c>
      <c r="F824" t="s">
        <v>79</v>
      </c>
      <c r="G824" t="s">
        <v>79</v>
      </c>
      <c r="H824">
        <v>270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2765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0</v>
      </c>
      <c r="Y824">
        <v>0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16</v>
      </c>
      <c r="C825">
        <v>5</v>
      </c>
      <c r="D825">
        <v>8</v>
      </c>
      <c r="E825">
        <v>0</v>
      </c>
      <c r="F825" t="s">
        <v>79</v>
      </c>
      <c r="G825" t="s">
        <v>79</v>
      </c>
      <c r="H825">
        <v>536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2401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0</v>
      </c>
      <c r="Y825">
        <v>0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16</v>
      </c>
      <c r="C826">
        <v>6</v>
      </c>
      <c r="D826">
        <v>1</v>
      </c>
      <c r="E826">
        <v>0</v>
      </c>
      <c r="F826" t="s">
        <v>79</v>
      </c>
      <c r="G826" t="s">
        <v>79</v>
      </c>
      <c r="H826">
        <v>217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2766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0</v>
      </c>
      <c r="Y826">
        <v>0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16</v>
      </c>
      <c r="C827">
        <v>6</v>
      </c>
      <c r="D827">
        <v>2</v>
      </c>
      <c r="E827">
        <v>0</v>
      </c>
      <c r="F827" t="s">
        <v>79</v>
      </c>
      <c r="G827" t="s">
        <v>79</v>
      </c>
      <c r="H827">
        <v>560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2767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0</v>
      </c>
      <c r="Y827">
        <v>0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16</v>
      </c>
      <c r="C828">
        <v>6</v>
      </c>
      <c r="D828">
        <v>3</v>
      </c>
      <c r="E828">
        <v>0</v>
      </c>
      <c r="F828" t="s">
        <v>79</v>
      </c>
      <c r="G828" t="s">
        <v>79</v>
      </c>
      <c r="H828">
        <v>409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2768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0</v>
      </c>
      <c r="Y828">
        <v>0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16</v>
      </c>
      <c r="C829">
        <v>6</v>
      </c>
      <c r="D829">
        <v>4</v>
      </c>
      <c r="E829">
        <v>0</v>
      </c>
      <c r="F829" t="s">
        <v>79</v>
      </c>
      <c r="G829" t="s">
        <v>79</v>
      </c>
      <c r="H829">
        <v>716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2769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0</v>
      </c>
      <c r="Y829">
        <v>0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16</v>
      </c>
      <c r="C830">
        <v>6</v>
      </c>
      <c r="D830">
        <v>5</v>
      </c>
      <c r="E830">
        <v>0</v>
      </c>
      <c r="F830" t="s">
        <v>79</v>
      </c>
      <c r="G830" t="s">
        <v>79</v>
      </c>
      <c r="H830">
        <v>509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2770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0</v>
      </c>
      <c r="Y830">
        <v>0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16</v>
      </c>
      <c r="C831">
        <v>6</v>
      </c>
      <c r="D831">
        <v>6</v>
      </c>
      <c r="E831">
        <v>0</v>
      </c>
      <c r="F831" t="s">
        <v>79</v>
      </c>
      <c r="G831" t="s">
        <v>79</v>
      </c>
      <c r="H831">
        <v>451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2771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0</v>
      </c>
      <c r="Y831">
        <v>0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16</v>
      </c>
      <c r="C832">
        <v>6</v>
      </c>
      <c r="D832">
        <v>7</v>
      </c>
      <c r="E832">
        <v>0</v>
      </c>
      <c r="F832" t="s">
        <v>79</v>
      </c>
      <c r="G832" t="s">
        <v>79</v>
      </c>
      <c r="H832">
        <v>55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2402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0</v>
      </c>
      <c r="Y832">
        <v>0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16</v>
      </c>
      <c r="C833">
        <v>6</v>
      </c>
      <c r="D833">
        <v>8</v>
      </c>
      <c r="E833">
        <v>0</v>
      </c>
      <c r="F833" t="s">
        <v>79</v>
      </c>
      <c r="G833" t="s">
        <v>79</v>
      </c>
      <c r="H833">
        <v>218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2772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0</v>
      </c>
      <c r="Y833">
        <v>0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16</v>
      </c>
      <c r="C834">
        <v>7</v>
      </c>
      <c r="D834">
        <v>1</v>
      </c>
      <c r="E834">
        <v>0</v>
      </c>
      <c r="F834" t="s">
        <v>79</v>
      </c>
      <c r="G834" t="s">
        <v>79</v>
      </c>
      <c r="H834">
        <v>653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2494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0</v>
      </c>
      <c r="Y834">
        <v>0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16</v>
      </c>
      <c r="C835">
        <v>7</v>
      </c>
      <c r="D835">
        <v>2</v>
      </c>
      <c r="E835">
        <v>0</v>
      </c>
      <c r="F835" t="s">
        <v>79</v>
      </c>
      <c r="G835" t="s">
        <v>79</v>
      </c>
      <c r="H835">
        <v>52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2773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0</v>
      </c>
      <c r="Y835">
        <v>0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16</v>
      </c>
      <c r="C836">
        <v>7</v>
      </c>
      <c r="D836">
        <v>3</v>
      </c>
      <c r="E836">
        <v>0</v>
      </c>
      <c r="F836" t="s">
        <v>79</v>
      </c>
      <c r="G836" t="s">
        <v>79</v>
      </c>
      <c r="H836">
        <v>339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2774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0</v>
      </c>
      <c r="Y836">
        <v>0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16</v>
      </c>
      <c r="C837">
        <v>7</v>
      </c>
      <c r="D837">
        <v>4</v>
      </c>
      <c r="E837">
        <v>0</v>
      </c>
      <c r="F837" t="s">
        <v>79</v>
      </c>
      <c r="G837" t="s">
        <v>79</v>
      </c>
      <c r="H837">
        <v>267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2775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0</v>
      </c>
      <c r="Y837">
        <v>0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16</v>
      </c>
      <c r="C838">
        <v>7</v>
      </c>
      <c r="D838">
        <v>5</v>
      </c>
      <c r="E838">
        <v>0</v>
      </c>
      <c r="F838" t="s">
        <v>79</v>
      </c>
      <c r="G838" t="s">
        <v>79</v>
      </c>
      <c r="H838">
        <v>561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2776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0</v>
      </c>
      <c r="Y838">
        <v>0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16</v>
      </c>
      <c r="C839">
        <v>7</v>
      </c>
      <c r="D839">
        <v>6</v>
      </c>
      <c r="E839">
        <v>0</v>
      </c>
      <c r="F839" t="s">
        <v>79</v>
      </c>
      <c r="G839" t="s">
        <v>79</v>
      </c>
      <c r="H839">
        <v>51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2777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0</v>
      </c>
      <c r="Y839">
        <v>0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16</v>
      </c>
      <c r="C840">
        <v>7</v>
      </c>
      <c r="D840">
        <v>7</v>
      </c>
      <c r="E840">
        <v>0</v>
      </c>
      <c r="F840" t="s">
        <v>79</v>
      </c>
      <c r="G840" t="s">
        <v>79</v>
      </c>
      <c r="H840">
        <v>15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2494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0</v>
      </c>
      <c r="Y840">
        <v>0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16</v>
      </c>
      <c r="C841">
        <v>7</v>
      </c>
      <c r="D841">
        <v>8</v>
      </c>
      <c r="E841">
        <v>0</v>
      </c>
      <c r="F841" t="s">
        <v>79</v>
      </c>
      <c r="G841" t="s">
        <v>79</v>
      </c>
      <c r="H841">
        <v>404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2659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0</v>
      </c>
      <c r="Y841">
        <v>0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16</v>
      </c>
      <c r="C842">
        <v>8</v>
      </c>
      <c r="D842">
        <v>1</v>
      </c>
      <c r="E842">
        <v>0</v>
      </c>
      <c r="F842" t="s">
        <v>79</v>
      </c>
      <c r="G842" t="s">
        <v>79</v>
      </c>
      <c r="H842">
        <v>626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2778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0</v>
      </c>
      <c r="Y842">
        <v>0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16</v>
      </c>
      <c r="C843">
        <v>8</v>
      </c>
      <c r="D843">
        <v>2</v>
      </c>
      <c r="E843">
        <v>0</v>
      </c>
      <c r="F843" t="s">
        <v>79</v>
      </c>
      <c r="G843" t="s">
        <v>79</v>
      </c>
      <c r="H843">
        <v>371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2779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0</v>
      </c>
      <c r="Y843">
        <v>0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16</v>
      </c>
      <c r="C844">
        <v>8</v>
      </c>
      <c r="D844">
        <v>3</v>
      </c>
      <c r="E844">
        <v>0</v>
      </c>
      <c r="F844" t="s">
        <v>79</v>
      </c>
      <c r="G844" t="s">
        <v>79</v>
      </c>
      <c r="H844">
        <v>624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2780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0</v>
      </c>
      <c r="Y844">
        <v>0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16</v>
      </c>
      <c r="C845">
        <v>8</v>
      </c>
      <c r="D845">
        <v>4</v>
      </c>
      <c r="E845">
        <v>0</v>
      </c>
      <c r="F845" t="s">
        <v>79</v>
      </c>
      <c r="G845" t="s">
        <v>79</v>
      </c>
      <c r="H845">
        <v>23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1098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0</v>
      </c>
      <c r="Y845">
        <v>0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16</v>
      </c>
      <c r="C846">
        <v>8</v>
      </c>
      <c r="D846">
        <v>5</v>
      </c>
      <c r="E846">
        <v>0</v>
      </c>
      <c r="F846" t="s">
        <v>79</v>
      </c>
      <c r="G846" t="s">
        <v>79</v>
      </c>
      <c r="H846">
        <v>534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2781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0</v>
      </c>
      <c r="Y846">
        <v>0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16</v>
      </c>
      <c r="C847">
        <v>8</v>
      </c>
      <c r="D847">
        <v>6</v>
      </c>
      <c r="E847">
        <v>0</v>
      </c>
      <c r="F847" t="s">
        <v>79</v>
      </c>
      <c r="G847" t="s">
        <v>79</v>
      </c>
      <c r="H847">
        <v>123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1068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0</v>
      </c>
      <c r="Y847">
        <v>0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16</v>
      </c>
      <c r="C848">
        <v>8</v>
      </c>
      <c r="D848">
        <v>7</v>
      </c>
      <c r="E848">
        <v>0</v>
      </c>
      <c r="F848" t="s">
        <v>79</v>
      </c>
      <c r="G848" t="s">
        <v>79</v>
      </c>
      <c r="H848">
        <v>188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2782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0</v>
      </c>
      <c r="Y848">
        <v>0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16</v>
      </c>
      <c r="C849">
        <v>8</v>
      </c>
      <c r="D849">
        <v>8</v>
      </c>
      <c r="E849">
        <v>0</v>
      </c>
      <c r="F849" t="s">
        <v>79</v>
      </c>
      <c r="G849" t="s">
        <v>79</v>
      </c>
      <c r="H849">
        <v>265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2783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0</v>
      </c>
      <c r="Y849">
        <v>0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16</v>
      </c>
      <c r="C850">
        <v>9</v>
      </c>
      <c r="D850">
        <v>1</v>
      </c>
      <c r="E850">
        <v>0</v>
      </c>
      <c r="F850" t="s">
        <v>79</v>
      </c>
      <c r="G850" t="s">
        <v>79</v>
      </c>
      <c r="H850">
        <v>261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2734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0</v>
      </c>
      <c r="Y850">
        <v>0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16</v>
      </c>
      <c r="C851">
        <v>9</v>
      </c>
      <c r="D851">
        <v>2</v>
      </c>
      <c r="E851">
        <v>0</v>
      </c>
      <c r="F851" t="s">
        <v>79</v>
      </c>
      <c r="G851" t="s">
        <v>79</v>
      </c>
      <c r="H851">
        <v>343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2784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0</v>
      </c>
      <c r="Y851">
        <v>0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16</v>
      </c>
      <c r="C852">
        <v>9</v>
      </c>
      <c r="D852">
        <v>3</v>
      </c>
      <c r="E852">
        <v>0</v>
      </c>
      <c r="F852" t="s">
        <v>79</v>
      </c>
      <c r="G852" t="s">
        <v>79</v>
      </c>
      <c r="H852">
        <v>211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2785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0</v>
      </c>
      <c r="Y852">
        <v>0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16</v>
      </c>
      <c r="C853">
        <v>9</v>
      </c>
      <c r="D853">
        <v>4</v>
      </c>
      <c r="E853">
        <v>0</v>
      </c>
      <c r="F853" t="s">
        <v>79</v>
      </c>
      <c r="G853" t="s">
        <v>79</v>
      </c>
      <c r="H853">
        <v>337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1072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0</v>
      </c>
      <c r="Y853">
        <v>0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16</v>
      </c>
      <c r="C854">
        <v>9</v>
      </c>
      <c r="D854">
        <v>5</v>
      </c>
      <c r="E854">
        <v>0</v>
      </c>
      <c r="F854" t="s">
        <v>79</v>
      </c>
      <c r="G854" t="s">
        <v>79</v>
      </c>
      <c r="H854">
        <v>312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2786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0</v>
      </c>
      <c r="Y854">
        <v>0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16</v>
      </c>
      <c r="C855">
        <v>9</v>
      </c>
      <c r="D855">
        <v>6</v>
      </c>
      <c r="E855">
        <v>0</v>
      </c>
      <c r="F855" t="s">
        <v>79</v>
      </c>
      <c r="G855" t="s">
        <v>79</v>
      </c>
      <c r="H855">
        <v>675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1071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0</v>
      </c>
      <c r="Y855">
        <v>0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16</v>
      </c>
      <c r="C856">
        <v>9</v>
      </c>
      <c r="D856">
        <v>7</v>
      </c>
      <c r="E856">
        <v>0</v>
      </c>
      <c r="F856" t="s">
        <v>79</v>
      </c>
      <c r="G856" t="s">
        <v>79</v>
      </c>
      <c r="H856">
        <v>43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2734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0</v>
      </c>
      <c r="Y856">
        <v>0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16</v>
      </c>
      <c r="C857">
        <v>9</v>
      </c>
      <c r="D857">
        <v>8</v>
      </c>
      <c r="E857">
        <v>0</v>
      </c>
      <c r="F857" t="s">
        <v>79</v>
      </c>
      <c r="G857" t="s">
        <v>79</v>
      </c>
      <c r="H857">
        <v>443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1103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0</v>
      </c>
      <c r="Y857">
        <v>0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16</v>
      </c>
      <c r="C858">
        <v>10</v>
      </c>
      <c r="D858">
        <v>1</v>
      </c>
      <c r="E858">
        <v>0</v>
      </c>
      <c r="F858" t="s">
        <v>79</v>
      </c>
      <c r="G858" t="s">
        <v>79</v>
      </c>
      <c r="H858">
        <v>591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2787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0</v>
      </c>
      <c r="Y858">
        <v>0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16</v>
      </c>
      <c r="C859">
        <v>10</v>
      </c>
      <c r="D859">
        <v>2</v>
      </c>
      <c r="E859">
        <v>0</v>
      </c>
      <c r="F859" t="s">
        <v>79</v>
      </c>
      <c r="G859" t="s">
        <v>79</v>
      </c>
      <c r="H859">
        <v>504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1078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0</v>
      </c>
      <c r="Y859">
        <v>0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16</v>
      </c>
      <c r="C860">
        <v>10</v>
      </c>
      <c r="D860">
        <v>3</v>
      </c>
      <c r="E860">
        <v>0</v>
      </c>
      <c r="F860" t="s">
        <v>79</v>
      </c>
      <c r="G860" t="s">
        <v>79</v>
      </c>
      <c r="H860">
        <v>671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2788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0</v>
      </c>
      <c r="Y860">
        <v>0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16</v>
      </c>
      <c r="C861">
        <v>10</v>
      </c>
      <c r="D861">
        <v>4</v>
      </c>
      <c r="E861">
        <v>0</v>
      </c>
      <c r="F861" t="s">
        <v>79</v>
      </c>
      <c r="G861" t="s">
        <v>79</v>
      </c>
      <c r="H861">
        <v>42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707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0</v>
      </c>
      <c r="Y861">
        <v>0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16</v>
      </c>
      <c r="C862">
        <v>10</v>
      </c>
      <c r="D862">
        <v>5</v>
      </c>
      <c r="E862">
        <v>0</v>
      </c>
      <c r="F862" t="s">
        <v>79</v>
      </c>
      <c r="G862" t="s">
        <v>79</v>
      </c>
      <c r="H862">
        <v>46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2789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0</v>
      </c>
      <c r="Y862">
        <v>0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16</v>
      </c>
      <c r="C863">
        <v>10</v>
      </c>
      <c r="D863">
        <v>6</v>
      </c>
      <c r="E863">
        <v>0</v>
      </c>
      <c r="F863" t="s">
        <v>79</v>
      </c>
      <c r="G863" t="s">
        <v>79</v>
      </c>
      <c r="H863">
        <v>593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2738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0</v>
      </c>
      <c r="Y863">
        <v>0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16</v>
      </c>
      <c r="C864">
        <v>10</v>
      </c>
      <c r="D864">
        <v>7</v>
      </c>
      <c r="E864">
        <v>0</v>
      </c>
      <c r="F864" t="s">
        <v>79</v>
      </c>
      <c r="G864" t="s">
        <v>79</v>
      </c>
      <c r="H864">
        <v>213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2790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0</v>
      </c>
      <c r="Y864">
        <v>0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16</v>
      </c>
      <c r="C865">
        <v>10</v>
      </c>
      <c r="D865">
        <v>8</v>
      </c>
      <c r="E865">
        <v>0</v>
      </c>
      <c r="F865" t="s">
        <v>79</v>
      </c>
      <c r="G865" t="s">
        <v>79</v>
      </c>
      <c r="H865">
        <v>9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2791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0</v>
      </c>
      <c r="Y865">
        <v>0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16</v>
      </c>
      <c r="C866">
        <v>11</v>
      </c>
      <c r="D866">
        <v>1</v>
      </c>
      <c r="E866">
        <v>0</v>
      </c>
      <c r="F866" t="s">
        <v>79</v>
      </c>
      <c r="G866" t="s">
        <v>79</v>
      </c>
      <c r="H866">
        <v>618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2792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0</v>
      </c>
      <c r="Y866">
        <v>0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16</v>
      </c>
      <c r="C867">
        <v>11</v>
      </c>
      <c r="D867">
        <v>2</v>
      </c>
      <c r="E867">
        <v>0</v>
      </c>
      <c r="F867" t="s">
        <v>79</v>
      </c>
      <c r="G867" t="s">
        <v>79</v>
      </c>
      <c r="H867">
        <v>254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2793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0</v>
      </c>
      <c r="Y867">
        <v>0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16</v>
      </c>
      <c r="C868">
        <v>11</v>
      </c>
      <c r="D868">
        <v>3</v>
      </c>
      <c r="E868">
        <v>0</v>
      </c>
      <c r="F868" t="s">
        <v>79</v>
      </c>
      <c r="G868" t="s">
        <v>79</v>
      </c>
      <c r="H868">
        <v>331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2794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0</v>
      </c>
      <c r="Y868">
        <v>0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16</v>
      </c>
      <c r="C869">
        <v>11</v>
      </c>
      <c r="D869">
        <v>4</v>
      </c>
      <c r="E869">
        <v>0</v>
      </c>
      <c r="F869" t="s">
        <v>79</v>
      </c>
      <c r="G869" t="s">
        <v>79</v>
      </c>
      <c r="H869">
        <v>476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1085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0</v>
      </c>
      <c r="Y869">
        <v>0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16</v>
      </c>
      <c r="C870">
        <v>11</v>
      </c>
      <c r="D870">
        <v>5</v>
      </c>
      <c r="E870">
        <v>0</v>
      </c>
      <c r="F870" t="s">
        <v>79</v>
      </c>
      <c r="G870" t="s">
        <v>79</v>
      </c>
      <c r="H870">
        <v>206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1084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0</v>
      </c>
      <c r="Y870">
        <v>0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16</v>
      </c>
      <c r="C871">
        <v>11</v>
      </c>
      <c r="D871">
        <v>6</v>
      </c>
      <c r="E871">
        <v>0</v>
      </c>
      <c r="F871" t="s">
        <v>79</v>
      </c>
      <c r="G871" t="s">
        <v>79</v>
      </c>
      <c r="H871">
        <v>395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2795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0</v>
      </c>
      <c r="Y871">
        <v>0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16</v>
      </c>
      <c r="C872">
        <v>11</v>
      </c>
      <c r="D872">
        <v>7</v>
      </c>
      <c r="E872">
        <v>0</v>
      </c>
      <c r="F872" t="s">
        <v>79</v>
      </c>
      <c r="G872" t="s">
        <v>79</v>
      </c>
      <c r="H872">
        <v>44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2796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0</v>
      </c>
      <c r="Y872">
        <v>0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16</v>
      </c>
      <c r="C873">
        <v>11</v>
      </c>
      <c r="D873">
        <v>8</v>
      </c>
      <c r="E873">
        <v>0</v>
      </c>
      <c r="F873" t="s">
        <v>79</v>
      </c>
      <c r="G873" t="s">
        <v>79</v>
      </c>
      <c r="H873">
        <v>372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2797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0</v>
      </c>
      <c r="Y873">
        <v>0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17</v>
      </c>
      <c r="C874">
        <v>1</v>
      </c>
      <c r="D874">
        <v>1</v>
      </c>
      <c r="E874">
        <v>0</v>
      </c>
      <c r="F874" t="s">
        <v>79</v>
      </c>
      <c r="G874" t="s">
        <v>79</v>
      </c>
      <c r="H874">
        <v>0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79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0</v>
      </c>
      <c r="Y874">
        <v>0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17</v>
      </c>
      <c r="C875">
        <v>1</v>
      </c>
      <c r="D875">
        <v>2</v>
      </c>
      <c r="E875">
        <v>0</v>
      </c>
      <c r="F875" t="s">
        <v>79</v>
      </c>
      <c r="G875" t="s">
        <v>79</v>
      </c>
      <c r="H875">
        <v>0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79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0</v>
      </c>
      <c r="Y875">
        <v>0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17</v>
      </c>
      <c r="C876">
        <v>1</v>
      </c>
      <c r="D876">
        <v>3</v>
      </c>
      <c r="E876">
        <v>0</v>
      </c>
      <c r="F876" t="s">
        <v>79</v>
      </c>
      <c r="G876" t="s">
        <v>79</v>
      </c>
      <c r="H876">
        <v>146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2798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0</v>
      </c>
      <c r="Y876">
        <v>0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17</v>
      </c>
      <c r="C877">
        <v>1</v>
      </c>
      <c r="D877">
        <v>4</v>
      </c>
      <c r="E877">
        <v>0</v>
      </c>
      <c r="F877" t="s">
        <v>79</v>
      </c>
      <c r="G877" t="s">
        <v>79</v>
      </c>
      <c r="H877">
        <v>141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811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0</v>
      </c>
      <c r="Y877">
        <v>0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17</v>
      </c>
      <c r="C878">
        <v>1</v>
      </c>
      <c r="D878">
        <v>5</v>
      </c>
      <c r="E878">
        <v>0</v>
      </c>
      <c r="F878" t="s">
        <v>79</v>
      </c>
      <c r="G878" t="s">
        <v>79</v>
      </c>
      <c r="H878">
        <v>17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2799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0</v>
      </c>
      <c r="Y878">
        <v>0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17</v>
      </c>
      <c r="C879">
        <v>1</v>
      </c>
      <c r="D879">
        <v>6</v>
      </c>
      <c r="E879">
        <v>0</v>
      </c>
      <c r="F879" t="s">
        <v>79</v>
      </c>
      <c r="G879" t="s">
        <v>79</v>
      </c>
      <c r="H879">
        <v>234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509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0</v>
      </c>
      <c r="Y879">
        <v>0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17</v>
      </c>
      <c r="C880">
        <v>1</v>
      </c>
      <c r="D880">
        <v>7</v>
      </c>
      <c r="E880">
        <v>0</v>
      </c>
      <c r="F880" t="s">
        <v>79</v>
      </c>
      <c r="G880" t="s">
        <v>79</v>
      </c>
      <c r="H880">
        <v>0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79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0</v>
      </c>
      <c r="Y880">
        <v>0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17</v>
      </c>
      <c r="C881">
        <v>1</v>
      </c>
      <c r="D881">
        <v>8</v>
      </c>
      <c r="E881">
        <v>0</v>
      </c>
      <c r="F881" t="s">
        <v>79</v>
      </c>
      <c r="G881" t="s">
        <v>79</v>
      </c>
      <c r="H881">
        <v>0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79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0</v>
      </c>
      <c r="Y881">
        <v>0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18</v>
      </c>
      <c r="C882">
        <v>1</v>
      </c>
      <c r="D882">
        <v>1</v>
      </c>
      <c r="E882">
        <v>0</v>
      </c>
      <c r="F882" t="s">
        <v>79</v>
      </c>
      <c r="G882" t="s">
        <v>79</v>
      </c>
      <c r="H882">
        <v>0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79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0</v>
      </c>
      <c r="Y882">
        <v>0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18</v>
      </c>
      <c r="C883">
        <v>1</v>
      </c>
      <c r="D883">
        <v>2</v>
      </c>
      <c r="E883">
        <v>0</v>
      </c>
      <c r="F883" t="s">
        <v>79</v>
      </c>
      <c r="G883" t="s">
        <v>79</v>
      </c>
      <c r="H883">
        <v>0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79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0</v>
      </c>
      <c r="Y883">
        <v>0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18</v>
      </c>
      <c r="C884">
        <v>1</v>
      </c>
      <c r="D884">
        <v>3</v>
      </c>
      <c r="E884">
        <v>0</v>
      </c>
      <c r="F884" t="s">
        <v>79</v>
      </c>
      <c r="G884" t="s">
        <v>79</v>
      </c>
      <c r="H884">
        <v>126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765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0</v>
      </c>
      <c r="Y884">
        <v>0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18</v>
      </c>
      <c r="C885">
        <v>1</v>
      </c>
      <c r="D885">
        <v>4</v>
      </c>
      <c r="E885">
        <v>0</v>
      </c>
      <c r="F885" t="s">
        <v>79</v>
      </c>
      <c r="G885" t="s">
        <v>79</v>
      </c>
      <c r="H885">
        <v>401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2291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0</v>
      </c>
      <c r="Y885">
        <v>0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18</v>
      </c>
      <c r="C886">
        <v>1</v>
      </c>
      <c r="D886">
        <v>5</v>
      </c>
      <c r="E886">
        <v>0</v>
      </c>
      <c r="F886" t="s">
        <v>79</v>
      </c>
      <c r="G886" t="s">
        <v>79</v>
      </c>
      <c r="H886">
        <v>550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2291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0</v>
      </c>
      <c r="Y886">
        <v>0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18</v>
      </c>
      <c r="C887">
        <v>1</v>
      </c>
      <c r="D887">
        <v>6</v>
      </c>
      <c r="E887">
        <v>0</v>
      </c>
      <c r="F887" t="s">
        <v>79</v>
      </c>
      <c r="G887" t="s">
        <v>79</v>
      </c>
      <c r="H887">
        <v>0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79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0</v>
      </c>
      <c r="Y887">
        <v>0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18</v>
      </c>
      <c r="C888">
        <v>1</v>
      </c>
      <c r="D888">
        <v>7</v>
      </c>
      <c r="E888">
        <v>0</v>
      </c>
      <c r="F888" t="s">
        <v>79</v>
      </c>
      <c r="G888" t="s">
        <v>79</v>
      </c>
      <c r="H888">
        <v>0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79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0</v>
      </c>
      <c r="Y888">
        <v>0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18</v>
      </c>
      <c r="C889">
        <v>1</v>
      </c>
      <c r="D889">
        <v>8</v>
      </c>
      <c r="E889">
        <v>0</v>
      </c>
      <c r="F889" t="s">
        <v>79</v>
      </c>
      <c r="G889" t="s">
        <v>79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79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0</v>
      </c>
      <c r="Y889">
        <v>0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18</v>
      </c>
      <c r="C890">
        <v>2</v>
      </c>
      <c r="D890">
        <v>1</v>
      </c>
      <c r="E890">
        <v>0</v>
      </c>
      <c r="F890" t="s">
        <v>79</v>
      </c>
      <c r="G890" t="s">
        <v>79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79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0</v>
      </c>
      <c r="Y890">
        <v>0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18</v>
      </c>
      <c r="C891">
        <v>2</v>
      </c>
      <c r="D891">
        <v>2</v>
      </c>
      <c r="E891">
        <v>0</v>
      </c>
      <c r="F891" t="s">
        <v>79</v>
      </c>
      <c r="G891" t="s">
        <v>79</v>
      </c>
      <c r="H891">
        <v>184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2800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0</v>
      </c>
      <c r="Y891">
        <v>0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18</v>
      </c>
      <c r="C892">
        <v>2</v>
      </c>
      <c r="D892">
        <v>3</v>
      </c>
      <c r="E892">
        <v>0</v>
      </c>
      <c r="F892" t="s">
        <v>79</v>
      </c>
      <c r="G892" t="s">
        <v>79</v>
      </c>
      <c r="H892">
        <v>207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2801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0</v>
      </c>
      <c r="Y892">
        <v>0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18</v>
      </c>
      <c r="C893">
        <v>2</v>
      </c>
      <c r="D893">
        <v>4</v>
      </c>
      <c r="E893">
        <v>0</v>
      </c>
      <c r="F893" t="s">
        <v>79</v>
      </c>
      <c r="G893" t="s">
        <v>79</v>
      </c>
      <c r="H893">
        <v>112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2802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0</v>
      </c>
      <c r="Y893">
        <v>0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18</v>
      </c>
      <c r="C894">
        <v>2</v>
      </c>
      <c r="D894">
        <v>5</v>
      </c>
      <c r="E894">
        <v>0</v>
      </c>
      <c r="F894" t="s">
        <v>79</v>
      </c>
      <c r="G894" t="s">
        <v>79</v>
      </c>
      <c r="H894">
        <v>115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2803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0</v>
      </c>
      <c r="Y894">
        <v>0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18</v>
      </c>
      <c r="C895">
        <v>2</v>
      </c>
      <c r="D895">
        <v>6</v>
      </c>
      <c r="E895">
        <v>0</v>
      </c>
      <c r="F895" t="s">
        <v>79</v>
      </c>
      <c r="G895" t="s">
        <v>79</v>
      </c>
      <c r="H895">
        <v>6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2804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0</v>
      </c>
      <c r="Y895">
        <v>0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18</v>
      </c>
      <c r="C896">
        <v>2</v>
      </c>
      <c r="D896">
        <v>7</v>
      </c>
      <c r="E896">
        <v>0</v>
      </c>
      <c r="F896" t="s">
        <v>79</v>
      </c>
      <c r="G896" t="s">
        <v>79</v>
      </c>
      <c r="H896">
        <v>205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2291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0</v>
      </c>
      <c r="Y896">
        <v>0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18</v>
      </c>
      <c r="C897">
        <v>2</v>
      </c>
      <c r="D897">
        <v>8</v>
      </c>
      <c r="E897">
        <v>0</v>
      </c>
      <c r="F897" t="s">
        <v>79</v>
      </c>
      <c r="G897" t="s">
        <v>79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79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0</v>
      </c>
      <c r="Y897">
        <v>0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19</v>
      </c>
      <c r="C898">
        <v>1</v>
      </c>
      <c r="D898">
        <v>1</v>
      </c>
      <c r="E898">
        <v>0</v>
      </c>
      <c r="F898" t="s">
        <v>79</v>
      </c>
      <c r="G898" t="s">
        <v>79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79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0</v>
      </c>
      <c r="Y898">
        <v>0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19</v>
      </c>
      <c r="C899">
        <v>1</v>
      </c>
      <c r="D899">
        <v>2</v>
      </c>
      <c r="E899">
        <v>0</v>
      </c>
      <c r="F899" t="s">
        <v>79</v>
      </c>
      <c r="G899" t="s">
        <v>79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79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0</v>
      </c>
      <c r="Y899">
        <v>0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19</v>
      </c>
      <c r="C900">
        <v>1</v>
      </c>
      <c r="D900">
        <v>3</v>
      </c>
      <c r="E900">
        <v>0</v>
      </c>
      <c r="F900" t="s">
        <v>79</v>
      </c>
      <c r="G900" t="s">
        <v>79</v>
      </c>
      <c r="H900">
        <v>167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2805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0</v>
      </c>
      <c r="Y900">
        <v>0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19</v>
      </c>
      <c r="C901">
        <v>1</v>
      </c>
      <c r="D901">
        <v>4</v>
      </c>
      <c r="E901">
        <v>0</v>
      </c>
      <c r="F901" t="s">
        <v>79</v>
      </c>
      <c r="G901" t="s">
        <v>79</v>
      </c>
      <c r="H901">
        <v>702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2806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0</v>
      </c>
      <c r="Y901">
        <v>0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19</v>
      </c>
      <c r="C902">
        <v>1</v>
      </c>
      <c r="D902">
        <v>5</v>
      </c>
      <c r="E902">
        <v>0</v>
      </c>
      <c r="F902" t="s">
        <v>79</v>
      </c>
      <c r="G902" t="s">
        <v>79</v>
      </c>
      <c r="H902">
        <v>168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2807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0</v>
      </c>
      <c r="Y902">
        <v>0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19</v>
      </c>
      <c r="C903">
        <v>1</v>
      </c>
      <c r="D903">
        <v>6</v>
      </c>
      <c r="E903">
        <v>0</v>
      </c>
      <c r="F903" t="s">
        <v>79</v>
      </c>
      <c r="G903" t="s">
        <v>79</v>
      </c>
      <c r="H903">
        <v>0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79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0</v>
      </c>
      <c r="Y903">
        <v>0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19</v>
      </c>
      <c r="C904">
        <v>1</v>
      </c>
      <c r="D904">
        <v>7</v>
      </c>
      <c r="E904">
        <v>0</v>
      </c>
      <c r="F904" t="s">
        <v>79</v>
      </c>
      <c r="G904" t="s">
        <v>79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79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0</v>
      </c>
      <c r="Y904">
        <v>0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19</v>
      </c>
      <c r="C905">
        <v>1</v>
      </c>
      <c r="D905">
        <v>8</v>
      </c>
      <c r="E905">
        <v>0</v>
      </c>
      <c r="F905" t="s">
        <v>79</v>
      </c>
      <c r="G905" t="s">
        <v>79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79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0</v>
      </c>
      <c r="Y905">
        <v>0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19</v>
      </c>
      <c r="C906">
        <v>2</v>
      </c>
      <c r="D906">
        <v>1</v>
      </c>
      <c r="E906">
        <v>0</v>
      </c>
      <c r="F906" t="s">
        <v>79</v>
      </c>
      <c r="G906" t="s">
        <v>79</v>
      </c>
      <c r="H906">
        <v>0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79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0</v>
      </c>
      <c r="Y906">
        <v>0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19</v>
      </c>
      <c r="C907">
        <v>2</v>
      </c>
      <c r="D907">
        <v>2</v>
      </c>
      <c r="E907">
        <v>0</v>
      </c>
      <c r="F907" t="s">
        <v>79</v>
      </c>
      <c r="G907" t="s">
        <v>79</v>
      </c>
      <c r="H907">
        <v>106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2808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0</v>
      </c>
      <c r="Y907">
        <v>0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19</v>
      </c>
      <c r="C908">
        <v>2</v>
      </c>
      <c r="D908">
        <v>3</v>
      </c>
      <c r="E908">
        <v>0</v>
      </c>
      <c r="F908" t="s">
        <v>79</v>
      </c>
      <c r="G908" t="s">
        <v>79</v>
      </c>
      <c r="H908">
        <v>701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2239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0</v>
      </c>
      <c r="Y908">
        <v>0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19</v>
      </c>
      <c r="C909">
        <v>2</v>
      </c>
      <c r="D909">
        <v>4</v>
      </c>
      <c r="E909">
        <v>0</v>
      </c>
      <c r="F909" t="s">
        <v>79</v>
      </c>
      <c r="G909" t="s">
        <v>79</v>
      </c>
      <c r="H909">
        <v>649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2332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0</v>
      </c>
      <c r="Y909">
        <v>0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19</v>
      </c>
      <c r="C910">
        <v>2</v>
      </c>
      <c r="D910">
        <v>5</v>
      </c>
      <c r="E910">
        <v>0</v>
      </c>
      <c r="F910" t="s">
        <v>79</v>
      </c>
      <c r="G910" t="s">
        <v>79</v>
      </c>
      <c r="H910">
        <v>166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2809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0</v>
      </c>
      <c r="Y910">
        <v>0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19</v>
      </c>
      <c r="C911">
        <v>2</v>
      </c>
      <c r="D911">
        <v>6</v>
      </c>
      <c r="E911">
        <v>0</v>
      </c>
      <c r="F911" t="s">
        <v>79</v>
      </c>
      <c r="G911" t="s">
        <v>79</v>
      </c>
      <c r="H911">
        <v>362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2217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0</v>
      </c>
      <c r="Y911">
        <v>0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19</v>
      </c>
      <c r="C912">
        <v>2</v>
      </c>
      <c r="D912">
        <v>7</v>
      </c>
      <c r="E912">
        <v>0</v>
      </c>
      <c r="F912" t="s">
        <v>79</v>
      </c>
      <c r="G912" t="s">
        <v>79</v>
      </c>
      <c r="H912">
        <v>107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2810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0</v>
      </c>
      <c r="Y912">
        <v>0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19</v>
      </c>
      <c r="C913">
        <v>2</v>
      </c>
      <c r="D913">
        <v>8</v>
      </c>
      <c r="E913">
        <v>0</v>
      </c>
      <c r="F913" t="s">
        <v>79</v>
      </c>
      <c r="G913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79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0</v>
      </c>
      <c r="Y913">
        <v>0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19</v>
      </c>
      <c r="C914">
        <v>3</v>
      </c>
      <c r="D914">
        <v>1</v>
      </c>
      <c r="E914">
        <v>0</v>
      </c>
      <c r="F914" t="s">
        <v>79</v>
      </c>
      <c r="G914" t="s">
        <v>79</v>
      </c>
      <c r="H914">
        <v>164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2332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0</v>
      </c>
      <c r="Y914">
        <v>0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19</v>
      </c>
      <c r="C915">
        <v>3</v>
      </c>
      <c r="D915">
        <v>2</v>
      </c>
      <c r="E915">
        <v>0</v>
      </c>
      <c r="F915" t="s">
        <v>79</v>
      </c>
      <c r="G915" t="s">
        <v>79</v>
      </c>
      <c r="H915">
        <v>298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2247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0</v>
      </c>
      <c r="Y915">
        <v>0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19</v>
      </c>
      <c r="C916">
        <v>3</v>
      </c>
      <c r="D916">
        <v>3</v>
      </c>
      <c r="E916">
        <v>0</v>
      </c>
      <c r="F916" t="s">
        <v>79</v>
      </c>
      <c r="G916" t="s">
        <v>79</v>
      </c>
      <c r="H916">
        <v>703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2529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0</v>
      </c>
      <c r="Y916">
        <v>0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19</v>
      </c>
      <c r="C917">
        <v>3</v>
      </c>
      <c r="D917">
        <v>4</v>
      </c>
      <c r="E917">
        <v>0</v>
      </c>
      <c r="F917" t="s">
        <v>79</v>
      </c>
      <c r="G917" t="s">
        <v>79</v>
      </c>
      <c r="H917">
        <v>502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2811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0</v>
      </c>
      <c r="Y917">
        <v>0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19</v>
      </c>
      <c r="C918">
        <v>3</v>
      </c>
      <c r="D918">
        <v>5</v>
      </c>
      <c r="E918">
        <v>0</v>
      </c>
      <c r="F918" t="s">
        <v>79</v>
      </c>
      <c r="G918" t="s">
        <v>79</v>
      </c>
      <c r="H918">
        <v>159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2812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0</v>
      </c>
      <c r="Y918">
        <v>0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19</v>
      </c>
      <c r="C919">
        <v>3</v>
      </c>
      <c r="D919">
        <v>6</v>
      </c>
      <c r="E919">
        <v>0</v>
      </c>
      <c r="F919" t="s">
        <v>79</v>
      </c>
      <c r="G919" t="s">
        <v>79</v>
      </c>
      <c r="H919">
        <v>108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2813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0</v>
      </c>
      <c r="Y919">
        <v>0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19</v>
      </c>
      <c r="C920">
        <v>3</v>
      </c>
      <c r="D920">
        <v>7</v>
      </c>
      <c r="E920">
        <v>0</v>
      </c>
      <c r="F920" t="s">
        <v>79</v>
      </c>
      <c r="G920" t="s">
        <v>79</v>
      </c>
      <c r="H920">
        <v>103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720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19</v>
      </c>
      <c r="C921">
        <v>3</v>
      </c>
      <c r="D921">
        <v>8</v>
      </c>
      <c r="E921">
        <v>0</v>
      </c>
      <c r="F921" t="s">
        <v>79</v>
      </c>
      <c r="G921" t="s">
        <v>79</v>
      </c>
      <c r="H921">
        <v>165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2332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0</v>
      </c>
      <c r="Y921">
        <v>0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19</v>
      </c>
      <c r="C922">
        <v>4</v>
      </c>
      <c r="D922">
        <v>1</v>
      </c>
      <c r="E922">
        <v>0</v>
      </c>
      <c r="F922" t="s">
        <v>79</v>
      </c>
      <c r="G922" t="s">
        <v>79</v>
      </c>
      <c r="H922">
        <v>109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2814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0</v>
      </c>
      <c r="Y922">
        <v>0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19</v>
      </c>
      <c r="C923">
        <v>4</v>
      </c>
      <c r="D923">
        <v>2</v>
      </c>
      <c r="E923">
        <v>0</v>
      </c>
      <c r="F923" t="s">
        <v>79</v>
      </c>
      <c r="G923" t="s">
        <v>79</v>
      </c>
      <c r="H923">
        <v>105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2815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0</v>
      </c>
      <c r="Y923">
        <v>0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19</v>
      </c>
      <c r="C924">
        <v>4</v>
      </c>
      <c r="D924">
        <v>3</v>
      </c>
      <c r="E924">
        <v>0</v>
      </c>
      <c r="F924" t="s">
        <v>79</v>
      </c>
      <c r="G924" t="s">
        <v>79</v>
      </c>
      <c r="H924">
        <v>434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2816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0</v>
      </c>
      <c r="Y924">
        <v>0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19</v>
      </c>
      <c r="C925">
        <v>4</v>
      </c>
      <c r="D925">
        <v>4</v>
      </c>
      <c r="E925">
        <v>0</v>
      </c>
      <c r="F925" t="s">
        <v>79</v>
      </c>
      <c r="G925" t="s">
        <v>79</v>
      </c>
      <c r="H925">
        <v>161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2817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0</v>
      </c>
      <c r="Y925">
        <v>0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19</v>
      </c>
      <c r="C926">
        <v>4</v>
      </c>
      <c r="D926">
        <v>5</v>
      </c>
      <c r="E926">
        <v>0</v>
      </c>
      <c r="F926" t="s">
        <v>79</v>
      </c>
      <c r="G926" t="s">
        <v>79</v>
      </c>
      <c r="H926">
        <v>670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2818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0</v>
      </c>
      <c r="Y926">
        <v>0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19</v>
      </c>
      <c r="C927">
        <v>4</v>
      </c>
      <c r="D927">
        <v>6</v>
      </c>
      <c r="E927">
        <v>0</v>
      </c>
      <c r="F927" t="s">
        <v>79</v>
      </c>
      <c r="G927" t="s">
        <v>79</v>
      </c>
      <c r="H927">
        <v>435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2819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0</v>
      </c>
      <c r="Y927">
        <v>0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19</v>
      </c>
      <c r="C928">
        <v>4</v>
      </c>
      <c r="D928">
        <v>7</v>
      </c>
      <c r="E928">
        <v>0</v>
      </c>
      <c r="F928" t="s">
        <v>79</v>
      </c>
      <c r="G928" t="s">
        <v>79</v>
      </c>
      <c r="H928">
        <v>474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2820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0</v>
      </c>
      <c r="Y928">
        <v>0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19</v>
      </c>
      <c r="C929">
        <v>4</v>
      </c>
      <c r="D929">
        <v>8</v>
      </c>
      <c r="E929">
        <v>0</v>
      </c>
      <c r="F929" t="s">
        <v>79</v>
      </c>
      <c r="G929" t="s">
        <v>79</v>
      </c>
      <c r="H929">
        <v>297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2821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19</v>
      </c>
      <c r="C930">
        <v>5</v>
      </c>
      <c r="D930">
        <v>1</v>
      </c>
      <c r="E930">
        <v>0</v>
      </c>
      <c r="F930" t="s">
        <v>79</v>
      </c>
      <c r="G930" t="s">
        <v>79</v>
      </c>
      <c r="H930">
        <v>95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2822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0</v>
      </c>
      <c r="Y930">
        <v>0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19</v>
      </c>
      <c r="C931">
        <v>5</v>
      </c>
      <c r="D931">
        <v>2</v>
      </c>
      <c r="E931">
        <v>0</v>
      </c>
      <c r="F931" t="s">
        <v>79</v>
      </c>
      <c r="G931" t="s">
        <v>79</v>
      </c>
      <c r="H931">
        <v>437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2823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0</v>
      </c>
      <c r="Y931">
        <v>0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19</v>
      </c>
      <c r="C932">
        <v>5</v>
      </c>
      <c r="D932">
        <v>3</v>
      </c>
      <c r="E932">
        <v>0</v>
      </c>
      <c r="F932" t="s">
        <v>79</v>
      </c>
      <c r="G932" t="s">
        <v>79</v>
      </c>
      <c r="H932">
        <v>162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2824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0</v>
      </c>
      <c r="Y932">
        <v>0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19</v>
      </c>
      <c r="C933">
        <v>5</v>
      </c>
      <c r="D933">
        <v>4</v>
      </c>
      <c r="E933">
        <v>0</v>
      </c>
      <c r="F933" t="s">
        <v>79</v>
      </c>
      <c r="G933" t="s">
        <v>79</v>
      </c>
      <c r="H933">
        <v>202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2459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0</v>
      </c>
      <c r="Y933">
        <v>0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19</v>
      </c>
      <c r="C934">
        <v>5</v>
      </c>
      <c r="D934">
        <v>5</v>
      </c>
      <c r="E934">
        <v>0</v>
      </c>
      <c r="F934" t="s">
        <v>79</v>
      </c>
      <c r="G934" t="s">
        <v>79</v>
      </c>
      <c r="H934">
        <v>496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2825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0</v>
      </c>
      <c r="Y934">
        <v>0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19</v>
      </c>
      <c r="C935">
        <v>5</v>
      </c>
      <c r="D935">
        <v>6</v>
      </c>
      <c r="E935">
        <v>0</v>
      </c>
      <c r="F935" t="s">
        <v>79</v>
      </c>
      <c r="G935" t="s">
        <v>79</v>
      </c>
      <c r="H935">
        <v>98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2826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0</v>
      </c>
      <c r="Y935">
        <v>0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19</v>
      </c>
      <c r="C936">
        <v>5</v>
      </c>
      <c r="D936">
        <v>7</v>
      </c>
      <c r="E936">
        <v>0</v>
      </c>
      <c r="F936" t="s">
        <v>79</v>
      </c>
      <c r="G936" t="s">
        <v>79</v>
      </c>
      <c r="H936">
        <v>392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2630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0</v>
      </c>
      <c r="Y936">
        <v>0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19</v>
      </c>
      <c r="C937">
        <v>5</v>
      </c>
      <c r="D937">
        <v>8</v>
      </c>
      <c r="E937">
        <v>0</v>
      </c>
      <c r="F937" t="s">
        <v>79</v>
      </c>
      <c r="G937" t="s">
        <v>79</v>
      </c>
      <c r="H937">
        <v>156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2440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0</v>
      </c>
      <c r="Y937">
        <v>0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19</v>
      </c>
      <c r="C938">
        <v>6</v>
      </c>
      <c r="D938">
        <v>1</v>
      </c>
      <c r="E938">
        <v>0</v>
      </c>
      <c r="F938" t="s">
        <v>79</v>
      </c>
      <c r="G938" t="s">
        <v>79</v>
      </c>
      <c r="H938">
        <v>104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2827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0</v>
      </c>
      <c r="Y938">
        <v>0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19</v>
      </c>
      <c r="C939">
        <v>6</v>
      </c>
      <c r="D939">
        <v>2</v>
      </c>
      <c r="E939">
        <v>0</v>
      </c>
      <c r="F939" t="s">
        <v>79</v>
      </c>
      <c r="G939" t="s">
        <v>79</v>
      </c>
      <c r="H939">
        <v>430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2828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0</v>
      </c>
      <c r="Y939">
        <v>0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19</v>
      </c>
      <c r="C940">
        <v>6</v>
      </c>
      <c r="D940">
        <v>3</v>
      </c>
      <c r="E940">
        <v>0</v>
      </c>
      <c r="F940" t="s">
        <v>79</v>
      </c>
      <c r="G940" t="s">
        <v>79</v>
      </c>
      <c r="H940">
        <v>473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2829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0</v>
      </c>
      <c r="Y940">
        <v>0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19</v>
      </c>
      <c r="C941">
        <v>6</v>
      </c>
      <c r="D941">
        <v>4</v>
      </c>
      <c r="E941">
        <v>0</v>
      </c>
      <c r="F941" t="s">
        <v>79</v>
      </c>
      <c r="G941" t="s">
        <v>79</v>
      </c>
      <c r="H941">
        <v>163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2699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0</v>
      </c>
      <c r="Y941">
        <v>0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19</v>
      </c>
      <c r="C942">
        <v>6</v>
      </c>
      <c r="D942">
        <v>5</v>
      </c>
      <c r="E942">
        <v>0</v>
      </c>
      <c r="F942" t="s">
        <v>79</v>
      </c>
      <c r="G942" t="s">
        <v>79</v>
      </c>
      <c r="H942">
        <v>495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2830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0</v>
      </c>
      <c r="Y942">
        <v>0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19</v>
      </c>
      <c r="C943">
        <v>6</v>
      </c>
      <c r="D943">
        <v>6</v>
      </c>
      <c r="E943">
        <v>0</v>
      </c>
      <c r="F943" t="s">
        <v>79</v>
      </c>
      <c r="G943" t="s">
        <v>79</v>
      </c>
      <c r="H943">
        <v>101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2831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0</v>
      </c>
      <c r="Y943">
        <v>0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19</v>
      </c>
      <c r="C944">
        <v>6</v>
      </c>
      <c r="D944">
        <v>7</v>
      </c>
      <c r="E944">
        <v>0</v>
      </c>
      <c r="F944" t="s">
        <v>79</v>
      </c>
      <c r="G944" t="s">
        <v>79</v>
      </c>
      <c r="H944">
        <v>299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2746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19</v>
      </c>
      <c r="C945">
        <v>6</v>
      </c>
      <c r="D945">
        <v>8</v>
      </c>
      <c r="E945">
        <v>0</v>
      </c>
      <c r="F945" t="s">
        <v>79</v>
      </c>
      <c r="G945" t="s">
        <v>79</v>
      </c>
      <c r="H945">
        <v>391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2465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0</v>
      </c>
      <c r="Y945">
        <v>0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19</v>
      </c>
      <c r="C946">
        <v>7</v>
      </c>
      <c r="D946">
        <v>1</v>
      </c>
      <c r="E946">
        <v>0</v>
      </c>
      <c r="F946" t="s">
        <v>79</v>
      </c>
      <c r="G946" t="s">
        <v>79</v>
      </c>
      <c r="H946">
        <v>590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2832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0</v>
      </c>
      <c r="Y946">
        <v>0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19</v>
      </c>
      <c r="C947">
        <v>7</v>
      </c>
      <c r="D947">
        <v>2</v>
      </c>
      <c r="E947">
        <v>0</v>
      </c>
      <c r="F947" t="s">
        <v>79</v>
      </c>
      <c r="G947" t="s">
        <v>79</v>
      </c>
      <c r="H947">
        <v>390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2833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0</v>
      </c>
      <c r="Y947">
        <v>0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19</v>
      </c>
      <c r="C948">
        <v>7</v>
      </c>
      <c r="D948">
        <v>3</v>
      </c>
      <c r="E948">
        <v>0</v>
      </c>
      <c r="F948" t="s">
        <v>79</v>
      </c>
      <c r="G948" t="s">
        <v>79</v>
      </c>
      <c r="H948">
        <v>388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2575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0</v>
      </c>
      <c r="Y948">
        <v>0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19</v>
      </c>
      <c r="C949">
        <v>7</v>
      </c>
      <c r="D949">
        <v>4</v>
      </c>
      <c r="E949">
        <v>0</v>
      </c>
      <c r="F949" t="s">
        <v>79</v>
      </c>
      <c r="G949" t="s">
        <v>79</v>
      </c>
      <c r="H949">
        <v>589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2479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0</v>
      </c>
      <c r="Y949">
        <v>0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19</v>
      </c>
      <c r="C950">
        <v>7</v>
      </c>
      <c r="D950">
        <v>5</v>
      </c>
      <c r="E950">
        <v>0</v>
      </c>
      <c r="F950" t="s">
        <v>79</v>
      </c>
      <c r="G950" t="s">
        <v>79</v>
      </c>
      <c r="H950">
        <v>470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2586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0</v>
      </c>
      <c r="Y950">
        <v>0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19</v>
      </c>
      <c r="C951">
        <v>7</v>
      </c>
      <c r="D951">
        <v>6</v>
      </c>
      <c r="E951">
        <v>0</v>
      </c>
      <c r="F951" t="s">
        <v>79</v>
      </c>
      <c r="G951" t="s">
        <v>79</v>
      </c>
      <c r="H951">
        <v>472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2834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0</v>
      </c>
      <c r="Y951">
        <v>0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19</v>
      </c>
      <c r="C952">
        <v>7</v>
      </c>
      <c r="D952">
        <v>7</v>
      </c>
      <c r="E952">
        <v>0</v>
      </c>
      <c r="F952" t="s">
        <v>79</v>
      </c>
      <c r="G952" t="s">
        <v>79</v>
      </c>
      <c r="H952">
        <v>244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2835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0</v>
      </c>
      <c r="Y952">
        <v>0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19</v>
      </c>
      <c r="C953">
        <v>7</v>
      </c>
      <c r="D953">
        <v>8</v>
      </c>
      <c r="E953">
        <v>0</v>
      </c>
      <c r="F953" t="s">
        <v>79</v>
      </c>
      <c r="G953" t="s">
        <v>79</v>
      </c>
      <c r="H953">
        <v>724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2643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0</v>
      </c>
      <c r="Y953">
        <v>0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19</v>
      </c>
      <c r="C954">
        <v>8</v>
      </c>
      <c r="D954">
        <v>1</v>
      </c>
      <c r="E954">
        <v>0</v>
      </c>
      <c r="F954" t="s">
        <v>79</v>
      </c>
      <c r="G954" t="s">
        <v>79</v>
      </c>
      <c r="H954">
        <v>296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2836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0</v>
      </c>
      <c r="Y954">
        <v>0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19</v>
      </c>
      <c r="C955">
        <v>8</v>
      </c>
      <c r="D955">
        <v>2</v>
      </c>
      <c r="E955">
        <v>0</v>
      </c>
      <c r="F955" t="s">
        <v>79</v>
      </c>
      <c r="G955" t="s">
        <v>79</v>
      </c>
      <c r="H955">
        <v>669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2837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0</v>
      </c>
      <c r="Y955">
        <v>0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19</v>
      </c>
      <c r="C956">
        <v>8</v>
      </c>
      <c r="D956">
        <v>3</v>
      </c>
      <c r="E956">
        <v>0</v>
      </c>
      <c r="F956" t="s">
        <v>79</v>
      </c>
      <c r="G956" t="s">
        <v>79</v>
      </c>
      <c r="H956">
        <v>94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2838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0</v>
      </c>
      <c r="Y956">
        <v>0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19</v>
      </c>
      <c r="C957">
        <v>8</v>
      </c>
      <c r="D957">
        <v>4</v>
      </c>
      <c r="E957">
        <v>0</v>
      </c>
      <c r="F957" t="s">
        <v>79</v>
      </c>
      <c r="G957" t="s">
        <v>79</v>
      </c>
      <c r="H957">
        <v>588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2839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0</v>
      </c>
      <c r="Y957">
        <v>0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19</v>
      </c>
      <c r="C958">
        <v>8</v>
      </c>
      <c r="D958">
        <v>5</v>
      </c>
      <c r="E958">
        <v>0</v>
      </c>
      <c r="F958" t="s">
        <v>79</v>
      </c>
      <c r="G958" t="s">
        <v>79</v>
      </c>
      <c r="H958">
        <v>491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2840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0</v>
      </c>
      <c r="Y958">
        <v>0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19</v>
      </c>
      <c r="C959">
        <v>8</v>
      </c>
      <c r="D959">
        <v>6</v>
      </c>
      <c r="E959">
        <v>0</v>
      </c>
      <c r="F959" t="s">
        <v>79</v>
      </c>
      <c r="G959" t="s">
        <v>79</v>
      </c>
      <c r="H959">
        <v>249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2841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0</v>
      </c>
      <c r="Y959">
        <v>0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19</v>
      </c>
      <c r="C960">
        <v>8</v>
      </c>
      <c r="D960">
        <v>7</v>
      </c>
      <c r="E960">
        <v>0</v>
      </c>
      <c r="F960" t="s">
        <v>79</v>
      </c>
      <c r="G960" t="s">
        <v>79</v>
      </c>
      <c r="H960">
        <v>393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2842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0</v>
      </c>
      <c r="Y960">
        <v>0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19</v>
      </c>
      <c r="C961">
        <v>8</v>
      </c>
      <c r="D961">
        <v>8</v>
      </c>
      <c r="E961">
        <v>0</v>
      </c>
      <c r="F961" t="s">
        <v>79</v>
      </c>
      <c r="G961" t="s">
        <v>79</v>
      </c>
      <c r="H961">
        <v>158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2843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0</v>
      </c>
      <c r="Y961">
        <v>0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19</v>
      </c>
      <c r="C962">
        <v>9</v>
      </c>
      <c r="D962">
        <v>1</v>
      </c>
      <c r="E962">
        <v>0</v>
      </c>
      <c r="F962" t="s">
        <v>79</v>
      </c>
      <c r="G962" t="s">
        <v>79</v>
      </c>
      <c r="H962">
        <v>490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2844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0</v>
      </c>
      <c r="Y962">
        <v>0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19</v>
      </c>
      <c r="C963">
        <v>9</v>
      </c>
      <c r="D963">
        <v>2</v>
      </c>
      <c r="E963">
        <v>0</v>
      </c>
      <c r="F963" t="s">
        <v>79</v>
      </c>
      <c r="G963" t="s">
        <v>79</v>
      </c>
      <c r="H963">
        <v>666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2845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0</v>
      </c>
      <c r="Y963">
        <v>0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19</v>
      </c>
      <c r="C964">
        <v>9</v>
      </c>
      <c r="D964">
        <v>3</v>
      </c>
      <c r="E964">
        <v>0</v>
      </c>
      <c r="F964" t="s">
        <v>79</v>
      </c>
      <c r="G964" t="s">
        <v>79</v>
      </c>
      <c r="H964">
        <v>433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2588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0</v>
      </c>
      <c r="Y964">
        <v>0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19</v>
      </c>
      <c r="C965">
        <v>9</v>
      </c>
      <c r="D965">
        <v>4</v>
      </c>
      <c r="E965">
        <v>0</v>
      </c>
      <c r="F965" t="s">
        <v>79</v>
      </c>
      <c r="G965" t="s">
        <v>79</v>
      </c>
      <c r="H965">
        <v>182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2846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0</v>
      </c>
      <c r="Y965">
        <v>0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19</v>
      </c>
      <c r="C966">
        <v>9</v>
      </c>
      <c r="D966">
        <v>5</v>
      </c>
      <c r="E966">
        <v>0</v>
      </c>
      <c r="F966" t="s">
        <v>79</v>
      </c>
      <c r="G966" t="s">
        <v>79</v>
      </c>
      <c r="H966">
        <v>357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2847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0</v>
      </c>
      <c r="Y966">
        <v>0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19</v>
      </c>
      <c r="C967">
        <v>9</v>
      </c>
      <c r="D967">
        <v>6</v>
      </c>
      <c r="E967">
        <v>0</v>
      </c>
      <c r="F967" t="s">
        <v>79</v>
      </c>
      <c r="G967" t="s">
        <v>79</v>
      </c>
      <c r="H967">
        <v>293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2848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0</v>
      </c>
      <c r="Y967">
        <v>0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19</v>
      </c>
      <c r="C968">
        <v>9</v>
      </c>
      <c r="D968">
        <v>7</v>
      </c>
      <c r="E968">
        <v>0</v>
      </c>
      <c r="F968" t="s">
        <v>79</v>
      </c>
      <c r="G968" t="s">
        <v>79</v>
      </c>
      <c r="H968">
        <v>616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2849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0</v>
      </c>
      <c r="Y968">
        <v>0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19</v>
      </c>
      <c r="C969">
        <v>9</v>
      </c>
      <c r="D969">
        <v>8</v>
      </c>
      <c r="E969">
        <v>0</v>
      </c>
      <c r="F969" t="s">
        <v>79</v>
      </c>
      <c r="G969" t="s">
        <v>79</v>
      </c>
      <c r="H969">
        <v>699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2850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0</v>
      </c>
      <c r="Y969">
        <v>0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19</v>
      </c>
      <c r="C970">
        <v>10</v>
      </c>
      <c r="D970">
        <v>1</v>
      </c>
      <c r="E970">
        <v>0</v>
      </c>
      <c r="F970" t="s">
        <v>79</v>
      </c>
      <c r="G970" t="s">
        <v>79</v>
      </c>
      <c r="H970">
        <v>667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1138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0</v>
      </c>
      <c r="Y970">
        <v>0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19</v>
      </c>
      <c r="C971">
        <v>10</v>
      </c>
      <c r="D971">
        <v>2</v>
      </c>
      <c r="E971">
        <v>0</v>
      </c>
      <c r="F971" t="s">
        <v>79</v>
      </c>
      <c r="G971" t="s">
        <v>79</v>
      </c>
      <c r="H971">
        <v>327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2851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0</v>
      </c>
      <c r="Y971">
        <v>0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19</v>
      </c>
      <c r="C972">
        <v>10</v>
      </c>
      <c r="D972">
        <v>3</v>
      </c>
      <c r="E972">
        <v>0</v>
      </c>
      <c r="F972" t="s">
        <v>79</v>
      </c>
      <c r="G972" t="s">
        <v>79</v>
      </c>
      <c r="H972">
        <v>725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2654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0</v>
      </c>
      <c r="Y972">
        <v>0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19</v>
      </c>
      <c r="C973">
        <v>10</v>
      </c>
      <c r="D973">
        <v>4</v>
      </c>
      <c r="E973">
        <v>0</v>
      </c>
      <c r="F973" t="s">
        <v>79</v>
      </c>
      <c r="G973" t="s">
        <v>79</v>
      </c>
      <c r="H973">
        <v>160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2852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0</v>
      </c>
      <c r="Y973">
        <v>0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19</v>
      </c>
      <c r="C974">
        <v>10</v>
      </c>
      <c r="D974">
        <v>5</v>
      </c>
      <c r="E974">
        <v>0</v>
      </c>
      <c r="F974" t="s">
        <v>79</v>
      </c>
      <c r="G974" t="s">
        <v>79</v>
      </c>
      <c r="H974">
        <v>668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2853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0</v>
      </c>
      <c r="Y974">
        <v>0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19</v>
      </c>
      <c r="C975">
        <v>10</v>
      </c>
      <c r="D975">
        <v>6</v>
      </c>
      <c r="E975">
        <v>0</v>
      </c>
      <c r="F975" t="s">
        <v>79</v>
      </c>
      <c r="G975" t="s">
        <v>79</v>
      </c>
      <c r="H975">
        <v>587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2854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0</v>
      </c>
      <c r="Y975">
        <v>0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19</v>
      </c>
      <c r="C976">
        <v>10</v>
      </c>
      <c r="D976">
        <v>7</v>
      </c>
      <c r="E976">
        <v>0</v>
      </c>
      <c r="F976" t="s">
        <v>79</v>
      </c>
      <c r="G976" t="s">
        <v>79</v>
      </c>
      <c r="H976">
        <v>431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2855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0</v>
      </c>
      <c r="Y976">
        <v>0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19</v>
      </c>
      <c r="C977">
        <v>10</v>
      </c>
      <c r="D977">
        <v>8</v>
      </c>
      <c r="E977">
        <v>0</v>
      </c>
      <c r="F977" t="s">
        <v>79</v>
      </c>
      <c r="G977" t="s">
        <v>79</v>
      </c>
      <c r="H977">
        <v>241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2856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0</v>
      </c>
      <c r="Y977">
        <v>0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19</v>
      </c>
      <c r="C978">
        <v>11</v>
      </c>
      <c r="D978">
        <v>1</v>
      </c>
      <c r="E978">
        <v>0</v>
      </c>
      <c r="F978" t="s">
        <v>79</v>
      </c>
      <c r="G978" t="s">
        <v>79</v>
      </c>
      <c r="H978">
        <v>361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1113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0</v>
      </c>
      <c r="Y978">
        <v>0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19</v>
      </c>
      <c r="C979">
        <v>11</v>
      </c>
      <c r="D979">
        <v>2</v>
      </c>
      <c r="E979">
        <v>0</v>
      </c>
      <c r="F979" t="s">
        <v>79</v>
      </c>
      <c r="G979" t="s">
        <v>79</v>
      </c>
      <c r="H979">
        <v>469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2857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0</v>
      </c>
      <c r="Y979">
        <v>0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19</v>
      </c>
      <c r="C980">
        <v>11</v>
      </c>
      <c r="D980">
        <v>3</v>
      </c>
      <c r="E980">
        <v>0</v>
      </c>
      <c r="F980" t="s">
        <v>79</v>
      </c>
      <c r="G980" t="s">
        <v>79</v>
      </c>
      <c r="H980">
        <v>284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2399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0</v>
      </c>
      <c r="Y980">
        <v>0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19</v>
      </c>
      <c r="C981">
        <v>11</v>
      </c>
      <c r="D981">
        <v>4</v>
      </c>
      <c r="E981">
        <v>0</v>
      </c>
      <c r="F981" t="s">
        <v>79</v>
      </c>
      <c r="G981" t="s">
        <v>79</v>
      </c>
      <c r="H981">
        <v>329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2858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0</v>
      </c>
      <c r="Y981">
        <v>0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19</v>
      </c>
      <c r="C982">
        <v>11</v>
      </c>
      <c r="D982">
        <v>5</v>
      </c>
      <c r="E982">
        <v>0</v>
      </c>
      <c r="F982" t="s">
        <v>79</v>
      </c>
      <c r="G982" t="s">
        <v>79</v>
      </c>
      <c r="H982">
        <v>637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721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0</v>
      </c>
      <c r="Y982">
        <v>0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19</v>
      </c>
      <c r="C983">
        <v>11</v>
      </c>
      <c r="D983">
        <v>6</v>
      </c>
      <c r="E983">
        <v>0</v>
      </c>
      <c r="F983" t="s">
        <v>79</v>
      </c>
      <c r="G983" t="s">
        <v>79</v>
      </c>
      <c r="H983">
        <v>492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2399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0</v>
      </c>
      <c r="Y983">
        <v>0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19</v>
      </c>
      <c r="C984">
        <v>11</v>
      </c>
      <c r="D984">
        <v>7</v>
      </c>
      <c r="E984">
        <v>0</v>
      </c>
      <c r="F984" t="s">
        <v>79</v>
      </c>
      <c r="G984" t="s">
        <v>79</v>
      </c>
      <c r="H984">
        <v>360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2859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0</v>
      </c>
      <c r="Y984">
        <v>0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19</v>
      </c>
      <c r="C985">
        <v>11</v>
      </c>
      <c r="D985">
        <v>8</v>
      </c>
      <c r="E985">
        <v>0</v>
      </c>
      <c r="F985" t="s">
        <v>79</v>
      </c>
      <c r="G985" t="s">
        <v>79</v>
      </c>
      <c r="H985">
        <v>489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2860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0</v>
      </c>
      <c r="Y985">
        <v>0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19</v>
      </c>
      <c r="C986">
        <v>12</v>
      </c>
      <c r="D986">
        <v>1</v>
      </c>
      <c r="E986">
        <v>0</v>
      </c>
      <c r="F986" t="s">
        <v>79</v>
      </c>
      <c r="G986" t="s">
        <v>79</v>
      </c>
      <c r="H986">
        <v>36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2861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0</v>
      </c>
      <c r="Y986">
        <v>0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 x14ac:dyDescent="0.2">
      <c r="A987">
        <v>1</v>
      </c>
      <c r="B987">
        <v>19</v>
      </c>
      <c r="C987">
        <v>12</v>
      </c>
      <c r="D987">
        <v>2</v>
      </c>
      <c r="E987">
        <v>0</v>
      </c>
      <c r="F987" t="s">
        <v>79</v>
      </c>
      <c r="G987" t="s">
        <v>79</v>
      </c>
      <c r="H987">
        <v>468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2862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0</v>
      </c>
      <c r="Y987">
        <v>0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 x14ac:dyDescent="0.2">
      <c r="A988">
        <v>1</v>
      </c>
      <c r="B988">
        <v>19</v>
      </c>
      <c r="C988">
        <v>12</v>
      </c>
      <c r="D988">
        <v>3</v>
      </c>
      <c r="E988">
        <v>0</v>
      </c>
      <c r="F988" t="s">
        <v>79</v>
      </c>
      <c r="G988" t="s">
        <v>79</v>
      </c>
      <c r="H988">
        <v>493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2863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0</v>
      </c>
      <c r="Y988">
        <v>0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19</v>
      </c>
      <c r="C989">
        <v>12</v>
      </c>
      <c r="D989">
        <v>4</v>
      </c>
      <c r="E989">
        <v>0</v>
      </c>
      <c r="F989" t="s">
        <v>79</v>
      </c>
      <c r="G989" t="s">
        <v>79</v>
      </c>
      <c r="H989">
        <v>494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2864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0</v>
      </c>
      <c r="Y989">
        <v>0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19</v>
      </c>
      <c r="C990">
        <v>12</v>
      </c>
      <c r="D990">
        <v>5</v>
      </c>
      <c r="E990">
        <v>0</v>
      </c>
      <c r="F990" t="s">
        <v>79</v>
      </c>
      <c r="G990" t="s">
        <v>79</v>
      </c>
      <c r="H990">
        <v>247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2493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0</v>
      </c>
      <c r="Y990">
        <v>0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19</v>
      </c>
      <c r="C991">
        <v>12</v>
      </c>
      <c r="D991">
        <v>6</v>
      </c>
      <c r="E991">
        <v>0</v>
      </c>
      <c r="F991" t="s">
        <v>79</v>
      </c>
      <c r="G991" t="s">
        <v>79</v>
      </c>
      <c r="H991">
        <v>283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2865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0</v>
      </c>
      <c r="Y991">
        <v>0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19</v>
      </c>
      <c r="C992">
        <v>12</v>
      </c>
      <c r="D992">
        <v>7</v>
      </c>
      <c r="E992">
        <v>0</v>
      </c>
      <c r="F992" t="s">
        <v>79</v>
      </c>
      <c r="G992" t="s">
        <v>79</v>
      </c>
      <c r="H992">
        <v>665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504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0</v>
      </c>
      <c r="Y992">
        <v>0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19</v>
      </c>
      <c r="C993">
        <v>12</v>
      </c>
      <c r="D993">
        <v>8</v>
      </c>
      <c r="E993">
        <v>0</v>
      </c>
      <c r="F993" t="s">
        <v>79</v>
      </c>
      <c r="G993" t="s">
        <v>79</v>
      </c>
      <c r="H993">
        <v>634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1110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0</v>
      </c>
      <c r="Y993">
        <v>0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19</v>
      </c>
      <c r="C994">
        <v>13</v>
      </c>
      <c r="D994">
        <v>1</v>
      </c>
      <c r="E994">
        <v>0</v>
      </c>
      <c r="F994" t="s">
        <v>79</v>
      </c>
      <c r="G994" t="s">
        <v>79</v>
      </c>
      <c r="H994">
        <v>613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2866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0</v>
      </c>
      <c r="Y994">
        <v>0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19</v>
      </c>
      <c r="C995">
        <v>13</v>
      </c>
      <c r="D995">
        <v>2</v>
      </c>
      <c r="E995">
        <v>0</v>
      </c>
      <c r="F995" t="s">
        <v>79</v>
      </c>
      <c r="G995" t="s">
        <v>79</v>
      </c>
      <c r="H995">
        <v>201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2867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0</v>
      </c>
      <c r="Y995">
        <v>0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19</v>
      </c>
      <c r="C996">
        <v>13</v>
      </c>
      <c r="D996">
        <v>3</v>
      </c>
      <c r="E996">
        <v>0</v>
      </c>
      <c r="F996" t="s">
        <v>79</v>
      </c>
      <c r="G996" t="s">
        <v>79</v>
      </c>
      <c r="H996">
        <v>152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1086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0</v>
      </c>
      <c r="Y996">
        <v>0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19</v>
      </c>
      <c r="C997">
        <v>13</v>
      </c>
      <c r="D997">
        <v>4</v>
      </c>
      <c r="E997">
        <v>0</v>
      </c>
      <c r="F997" t="s">
        <v>79</v>
      </c>
      <c r="G997" t="s">
        <v>79</v>
      </c>
      <c r="H997">
        <v>429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1116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0</v>
      </c>
      <c r="Y997">
        <v>0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19</v>
      </c>
      <c r="C998">
        <v>13</v>
      </c>
      <c r="D998">
        <v>5</v>
      </c>
      <c r="E998">
        <v>0</v>
      </c>
      <c r="F998" t="s">
        <v>79</v>
      </c>
      <c r="G998" t="s">
        <v>79</v>
      </c>
      <c r="H998">
        <v>519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2868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0</v>
      </c>
      <c r="Y998">
        <v>0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 x14ac:dyDescent="0.2">
      <c r="A999">
        <v>1</v>
      </c>
      <c r="B999">
        <v>19</v>
      </c>
      <c r="C999">
        <v>13</v>
      </c>
      <c r="D999">
        <v>6</v>
      </c>
      <c r="E999">
        <v>0</v>
      </c>
      <c r="F999" t="s">
        <v>79</v>
      </c>
      <c r="G999" t="s">
        <v>79</v>
      </c>
      <c r="H999">
        <v>466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2869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0</v>
      </c>
      <c r="Y999">
        <v>0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 x14ac:dyDescent="0.2">
      <c r="A1000">
        <v>1</v>
      </c>
      <c r="B1000">
        <v>19</v>
      </c>
      <c r="C1000">
        <v>13</v>
      </c>
      <c r="D1000">
        <v>7</v>
      </c>
      <c r="E1000">
        <v>0</v>
      </c>
      <c r="F1000" t="s">
        <v>79</v>
      </c>
      <c r="G1000" t="s">
        <v>79</v>
      </c>
      <c r="H1000">
        <v>500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2870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0</v>
      </c>
      <c r="Y1000">
        <v>0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19</v>
      </c>
      <c r="C1001">
        <v>13</v>
      </c>
      <c r="D1001">
        <v>8</v>
      </c>
      <c r="E1001">
        <v>0</v>
      </c>
      <c r="F1001" t="s">
        <v>79</v>
      </c>
      <c r="G1001" t="s">
        <v>79</v>
      </c>
      <c r="H1001">
        <v>664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2414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0</v>
      </c>
      <c r="Y1001">
        <v>0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19</v>
      </c>
      <c r="C1002">
        <v>14</v>
      </c>
      <c r="D1002">
        <v>1</v>
      </c>
      <c r="E1002">
        <v>0</v>
      </c>
      <c r="F1002" t="s">
        <v>79</v>
      </c>
      <c r="G1002" t="s">
        <v>79</v>
      </c>
      <c r="H1002">
        <v>328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2871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0</v>
      </c>
      <c r="Y1002">
        <v>0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19</v>
      </c>
      <c r="C1003">
        <v>14</v>
      </c>
      <c r="D1003">
        <v>2</v>
      </c>
      <c r="E1003">
        <v>0</v>
      </c>
      <c r="F1003" t="s">
        <v>79</v>
      </c>
      <c r="G1003" t="s">
        <v>79</v>
      </c>
      <c r="H1003">
        <v>549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2872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0</v>
      </c>
      <c r="Y1003">
        <v>0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19</v>
      </c>
      <c r="C1004">
        <v>14</v>
      </c>
      <c r="D1004">
        <v>3</v>
      </c>
      <c r="E1004">
        <v>0</v>
      </c>
      <c r="F1004" t="s">
        <v>79</v>
      </c>
      <c r="G1004" t="s">
        <v>79</v>
      </c>
      <c r="H1004">
        <v>385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1059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0</v>
      </c>
      <c r="Y1004">
        <v>0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19</v>
      </c>
      <c r="C1005">
        <v>14</v>
      </c>
      <c r="D1005">
        <v>4</v>
      </c>
      <c r="E1005">
        <v>0</v>
      </c>
      <c r="F1005" t="s">
        <v>79</v>
      </c>
      <c r="G1005" t="s">
        <v>79</v>
      </c>
      <c r="H1005">
        <v>520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727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0</v>
      </c>
      <c r="Y1005">
        <v>0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19</v>
      </c>
      <c r="C1006">
        <v>14</v>
      </c>
      <c r="D1006">
        <v>5</v>
      </c>
      <c r="E1006">
        <v>0</v>
      </c>
      <c r="F1006" t="s">
        <v>79</v>
      </c>
      <c r="G1006" t="s">
        <v>79</v>
      </c>
      <c r="H1006">
        <v>200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603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0</v>
      </c>
      <c r="Y1006">
        <v>0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19</v>
      </c>
      <c r="C1007">
        <v>14</v>
      </c>
      <c r="D1007">
        <v>6</v>
      </c>
      <c r="E1007">
        <v>0</v>
      </c>
      <c r="F1007" t="s">
        <v>79</v>
      </c>
      <c r="G1007" t="s">
        <v>79</v>
      </c>
      <c r="H1007">
        <v>35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2873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0</v>
      </c>
      <c r="Y1007">
        <v>0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19</v>
      </c>
      <c r="C1008">
        <v>14</v>
      </c>
      <c r="D1008">
        <v>7</v>
      </c>
      <c r="E1008">
        <v>0</v>
      </c>
      <c r="F1008" t="s">
        <v>79</v>
      </c>
      <c r="G1008" t="s">
        <v>79</v>
      </c>
      <c r="H1008">
        <v>487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2773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0</v>
      </c>
      <c r="Y1008">
        <v>0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19</v>
      </c>
      <c r="C1009">
        <v>14</v>
      </c>
      <c r="D1009">
        <v>8</v>
      </c>
      <c r="E1009">
        <v>0</v>
      </c>
      <c r="F1009" t="s">
        <v>79</v>
      </c>
      <c r="G1009" t="s">
        <v>79</v>
      </c>
      <c r="H1009">
        <v>155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1142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0</v>
      </c>
      <c r="Y1009">
        <v>0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19</v>
      </c>
      <c r="C1010">
        <v>15</v>
      </c>
      <c r="D1010">
        <v>1</v>
      </c>
      <c r="E1010">
        <v>0</v>
      </c>
      <c r="F1010" t="s">
        <v>79</v>
      </c>
      <c r="G1010" t="s">
        <v>79</v>
      </c>
      <c r="H1010">
        <v>178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1064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0</v>
      </c>
      <c r="Y1010">
        <v>0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19</v>
      </c>
      <c r="C1011">
        <v>15</v>
      </c>
      <c r="D1011">
        <v>2</v>
      </c>
      <c r="E1011">
        <v>0</v>
      </c>
      <c r="F1011" t="s">
        <v>79</v>
      </c>
      <c r="G1011" t="s">
        <v>79</v>
      </c>
      <c r="H1011">
        <v>358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2412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0</v>
      </c>
      <c r="Y1011">
        <v>0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19</v>
      </c>
      <c r="C1012">
        <v>15</v>
      </c>
      <c r="D1012">
        <v>3</v>
      </c>
      <c r="E1012">
        <v>0</v>
      </c>
      <c r="F1012" t="s">
        <v>79</v>
      </c>
      <c r="G1012" t="s">
        <v>79</v>
      </c>
      <c r="H1012">
        <v>647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711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0</v>
      </c>
      <c r="Y1012">
        <v>0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19</v>
      </c>
      <c r="C1013">
        <v>15</v>
      </c>
      <c r="D1013">
        <v>4</v>
      </c>
      <c r="E1013">
        <v>0</v>
      </c>
      <c r="F1013" t="s">
        <v>79</v>
      </c>
      <c r="G1013" t="s">
        <v>79</v>
      </c>
      <c r="H1013">
        <v>544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2874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0</v>
      </c>
      <c r="Y1013">
        <v>0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19</v>
      </c>
      <c r="C1014">
        <v>15</v>
      </c>
      <c r="D1014">
        <v>5</v>
      </c>
      <c r="E1014">
        <v>0</v>
      </c>
      <c r="F1014" t="s">
        <v>79</v>
      </c>
      <c r="G1014" t="s">
        <v>79</v>
      </c>
      <c r="H1014">
        <v>584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1062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0</v>
      </c>
      <c r="Y1014">
        <v>0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19</v>
      </c>
      <c r="C1015">
        <v>15</v>
      </c>
      <c r="D1015">
        <v>6</v>
      </c>
      <c r="E1015">
        <v>0</v>
      </c>
      <c r="F1015" t="s">
        <v>79</v>
      </c>
      <c r="G1015" t="s">
        <v>79</v>
      </c>
      <c r="H1015">
        <v>617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1061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0</v>
      </c>
      <c r="Y1015">
        <v>0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19</v>
      </c>
      <c r="C1016">
        <v>15</v>
      </c>
      <c r="D1016">
        <v>7</v>
      </c>
      <c r="E1016">
        <v>0</v>
      </c>
      <c r="F1016" t="s">
        <v>79</v>
      </c>
      <c r="G1016" t="s">
        <v>79</v>
      </c>
      <c r="H1016">
        <v>499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2776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0</v>
      </c>
      <c r="Y1016">
        <v>0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19</v>
      </c>
      <c r="C1017">
        <v>15</v>
      </c>
      <c r="D1017">
        <v>8</v>
      </c>
      <c r="E1017">
        <v>0</v>
      </c>
      <c r="F1017" t="s">
        <v>79</v>
      </c>
      <c r="G1017" t="s">
        <v>79</v>
      </c>
      <c r="H1017">
        <v>611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2875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0</v>
      </c>
      <c r="Y1017">
        <v>0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19</v>
      </c>
      <c r="C1018">
        <v>16</v>
      </c>
      <c r="D1018">
        <v>1</v>
      </c>
      <c r="E1018">
        <v>0</v>
      </c>
      <c r="F1018" t="s">
        <v>79</v>
      </c>
      <c r="G1018" t="s">
        <v>79</v>
      </c>
      <c r="H1018">
        <v>612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600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19</v>
      </c>
      <c r="C1019">
        <v>16</v>
      </c>
      <c r="D1019">
        <v>2</v>
      </c>
      <c r="E1019">
        <v>0</v>
      </c>
      <c r="F1019" t="s">
        <v>79</v>
      </c>
      <c r="G1019" t="s">
        <v>79</v>
      </c>
      <c r="H1019">
        <v>462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601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0</v>
      </c>
      <c r="Y1019">
        <v>0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19</v>
      </c>
      <c r="C1020">
        <v>16</v>
      </c>
      <c r="D1020">
        <v>3</v>
      </c>
      <c r="E1020">
        <v>0</v>
      </c>
      <c r="F1020" t="s">
        <v>79</v>
      </c>
      <c r="G1020" t="s">
        <v>79</v>
      </c>
      <c r="H1020">
        <v>501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2876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0</v>
      </c>
      <c r="Y1020">
        <v>0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19</v>
      </c>
      <c r="C1021">
        <v>16</v>
      </c>
      <c r="D1021">
        <v>4</v>
      </c>
      <c r="E1021">
        <v>0</v>
      </c>
      <c r="F1021" t="s">
        <v>79</v>
      </c>
      <c r="G1021" t="s">
        <v>79</v>
      </c>
      <c r="H1021">
        <v>91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508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0</v>
      </c>
      <c r="Y1021">
        <v>0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19</v>
      </c>
      <c r="C1022">
        <v>16</v>
      </c>
      <c r="D1022">
        <v>5</v>
      </c>
      <c r="E1022">
        <v>0</v>
      </c>
      <c r="F1022" t="s">
        <v>79</v>
      </c>
      <c r="G1022" t="s">
        <v>79</v>
      </c>
      <c r="H1022">
        <v>239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508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0</v>
      </c>
      <c r="Y1022">
        <v>0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19</v>
      </c>
      <c r="C1023">
        <v>16</v>
      </c>
      <c r="D1023">
        <v>6</v>
      </c>
      <c r="E1023">
        <v>0</v>
      </c>
      <c r="F1023" t="s">
        <v>79</v>
      </c>
      <c r="G1023" t="s">
        <v>79</v>
      </c>
      <c r="H1023">
        <v>428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712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0</v>
      </c>
      <c r="Y1023">
        <v>0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19</v>
      </c>
      <c r="C1024">
        <v>16</v>
      </c>
      <c r="D1024">
        <v>7</v>
      </c>
      <c r="E1024">
        <v>0</v>
      </c>
      <c r="F1024" t="s">
        <v>79</v>
      </c>
      <c r="G1024" t="s">
        <v>79</v>
      </c>
      <c r="H1024">
        <v>635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2877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19</v>
      </c>
      <c r="C1025">
        <v>16</v>
      </c>
      <c r="D1025">
        <v>8</v>
      </c>
      <c r="E1025">
        <v>0</v>
      </c>
      <c r="F1025" t="s">
        <v>79</v>
      </c>
      <c r="G1025" t="s">
        <v>79</v>
      </c>
      <c r="H1025">
        <v>488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2878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0</v>
      </c>
      <c r="Y1025">
        <v>0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19</v>
      </c>
      <c r="C1026">
        <v>17</v>
      </c>
      <c r="D1026">
        <v>1</v>
      </c>
      <c r="E1026">
        <v>0</v>
      </c>
      <c r="F1026" t="s">
        <v>79</v>
      </c>
      <c r="G1026" t="s">
        <v>79</v>
      </c>
      <c r="H1026">
        <v>359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2879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0</v>
      </c>
      <c r="Y1026">
        <v>0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19</v>
      </c>
      <c r="C1027">
        <v>17</v>
      </c>
      <c r="D1027">
        <v>2</v>
      </c>
      <c r="E1027">
        <v>0</v>
      </c>
      <c r="F1027" t="s">
        <v>79</v>
      </c>
      <c r="G1027" t="s">
        <v>79</v>
      </c>
      <c r="H1027">
        <v>87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1117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0</v>
      </c>
      <c r="Y1027">
        <v>0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19</v>
      </c>
      <c r="C1028">
        <v>17</v>
      </c>
      <c r="D1028">
        <v>3</v>
      </c>
      <c r="E1028">
        <v>0</v>
      </c>
      <c r="F1028" t="s">
        <v>79</v>
      </c>
      <c r="G1028" t="s">
        <v>79</v>
      </c>
      <c r="H1028">
        <v>198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1065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0</v>
      </c>
      <c r="Y1028">
        <v>0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19</v>
      </c>
      <c r="C1029">
        <v>17</v>
      </c>
      <c r="D1029">
        <v>4</v>
      </c>
      <c r="E1029">
        <v>0</v>
      </c>
      <c r="F1029" t="s">
        <v>79</v>
      </c>
      <c r="G1029" t="s">
        <v>79</v>
      </c>
      <c r="H1029">
        <v>662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2880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0</v>
      </c>
      <c r="Y1029">
        <v>0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19</v>
      </c>
      <c r="C1030">
        <v>17</v>
      </c>
      <c r="D1030">
        <v>5</v>
      </c>
      <c r="E1030">
        <v>0</v>
      </c>
      <c r="F1030" t="s">
        <v>79</v>
      </c>
      <c r="G1030" t="s">
        <v>79</v>
      </c>
      <c r="H1030">
        <v>709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1092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0</v>
      </c>
      <c r="Y1030">
        <v>0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19</v>
      </c>
      <c r="C1031">
        <v>17</v>
      </c>
      <c r="D1031">
        <v>6</v>
      </c>
      <c r="E1031">
        <v>0</v>
      </c>
      <c r="F1031" t="s">
        <v>79</v>
      </c>
      <c r="G1031" t="s">
        <v>79</v>
      </c>
      <c r="H1031">
        <v>485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2881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0</v>
      </c>
      <c r="Y1031">
        <v>0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19</v>
      </c>
      <c r="C1032">
        <v>17</v>
      </c>
      <c r="D1032">
        <v>7</v>
      </c>
      <c r="E1032">
        <v>0</v>
      </c>
      <c r="F1032" t="s">
        <v>79</v>
      </c>
      <c r="G1032" t="s">
        <v>79</v>
      </c>
      <c r="H1032">
        <v>387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2782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0</v>
      </c>
      <c r="Y1032">
        <v>0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19</v>
      </c>
      <c r="C1033">
        <v>17</v>
      </c>
      <c r="D1033">
        <v>8</v>
      </c>
      <c r="E1033">
        <v>0</v>
      </c>
      <c r="F1033" t="s">
        <v>79</v>
      </c>
      <c r="G1033" t="s">
        <v>79</v>
      </c>
      <c r="H1033">
        <v>464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602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0</v>
      </c>
      <c r="Y1033">
        <v>0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19</v>
      </c>
      <c r="C1034">
        <v>18</v>
      </c>
      <c r="D1034">
        <v>1</v>
      </c>
      <c r="E1034">
        <v>0</v>
      </c>
      <c r="F1034" t="s">
        <v>79</v>
      </c>
      <c r="G1034" t="s">
        <v>79</v>
      </c>
      <c r="H1034">
        <v>147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2882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0</v>
      </c>
      <c r="Y1034">
        <v>0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19</v>
      </c>
      <c r="C1035">
        <v>18</v>
      </c>
      <c r="D1035">
        <v>2</v>
      </c>
      <c r="E1035">
        <v>0</v>
      </c>
      <c r="F1035" t="s">
        <v>79</v>
      </c>
      <c r="G1035" t="s">
        <v>79</v>
      </c>
      <c r="H1035">
        <v>148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1097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0</v>
      </c>
      <c r="Y1035">
        <v>0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19</v>
      </c>
      <c r="C1036">
        <v>18</v>
      </c>
      <c r="D1036">
        <v>3</v>
      </c>
      <c r="E1036">
        <v>0</v>
      </c>
      <c r="F1036" t="s">
        <v>79</v>
      </c>
      <c r="G1036" t="s">
        <v>79</v>
      </c>
      <c r="H1036">
        <v>146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2883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0</v>
      </c>
      <c r="Y1036">
        <v>0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19</v>
      </c>
      <c r="C1037">
        <v>18</v>
      </c>
      <c r="D1037">
        <v>4</v>
      </c>
      <c r="E1037">
        <v>0</v>
      </c>
      <c r="F1037" t="s">
        <v>79</v>
      </c>
      <c r="G1037" t="s">
        <v>79</v>
      </c>
      <c r="H1037">
        <v>289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702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0</v>
      </c>
      <c r="Y1037">
        <v>0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19</v>
      </c>
      <c r="C1038">
        <v>18</v>
      </c>
      <c r="D1038">
        <v>5</v>
      </c>
      <c r="E1038">
        <v>0</v>
      </c>
      <c r="F1038" t="s">
        <v>79</v>
      </c>
      <c r="G1038" t="s">
        <v>79</v>
      </c>
      <c r="H1038">
        <v>319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1103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0</v>
      </c>
      <c r="Y1038">
        <v>0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19</v>
      </c>
      <c r="C1039">
        <v>18</v>
      </c>
      <c r="D1039">
        <v>6</v>
      </c>
      <c r="E1039">
        <v>0</v>
      </c>
      <c r="F1039" t="s">
        <v>79</v>
      </c>
      <c r="G1039" t="s">
        <v>79</v>
      </c>
      <c r="H1039">
        <v>542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2884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0</v>
      </c>
      <c r="Y1039">
        <v>0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19</v>
      </c>
      <c r="C1040">
        <v>18</v>
      </c>
      <c r="D1040">
        <v>7</v>
      </c>
      <c r="E1040">
        <v>0</v>
      </c>
      <c r="F1040" t="s">
        <v>79</v>
      </c>
      <c r="G1040" t="s">
        <v>79</v>
      </c>
      <c r="H1040">
        <v>88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2885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0</v>
      </c>
      <c r="Y1040">
        <v>0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19</v>
      </c>
      <c r="C1041">
        <v>18</v>
      </c>
      <c r="D1041">
        <v>8</v>
      </c>
      <c r="E1041">
        <v>0</v>
      </c>
      <c r="F1041" t="s">
        <v>79</v>
      </c>
      <c r="G1041" t="s">
        <v>79</v>
      </c>
      <c r="H1041">
        <v>323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2886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0</v>
      </c>
      <c r="Y1041">
        <v>0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19</v>
      </c>
      <c r="C1042">
        <v>19</v>
      </c>
      <c r="D1042">
        <v>1</v>
      </c>
      <c r="E1042">
        <v>0</v>
      </c>
      <c r="F1042" t="s">
        <v>79</v>
      </c>
      <c r="G1042" t="s">
        <v>79</v>
      </c>
      <c r="H1042">
        <v>16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2734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0</v>
      </c>
      <c r="Y1042">
        <v>0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19</v>
      </c>
      <c r="C1043">
        <v>19</v>
      </c>
      <c r="D1043">
        <v>2</v>
      </c>
      <c r="E1043">
        <v>0</v>
      </c>
      <c r="F1043" t="s">
        <v>79</v>
      </c>
      <c r="G1043" t="s">
        <v>79</v>
      </c>
      <c r="H1043">
        <v>145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714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0</v>
      </c>
      <c r="Y1043">
        <v>0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19</v>
      </c>
      <c r="C1044">
        <v>19</v>
      </c>
      <c r="D1044">
        <v>3</v>
      </c>
      <c r="E1044">
        <v>0</v>
      </c>
      <c r="F1044" t="s">
        <v>79</v>
      </c>
      <c r="G1044" t="s">
        <v>79</v>
      </c>
      <c r="H1044">
        <v>281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2887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0</v>
      </c>
      <c r="Y1044">
        <v>0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19</v>
      </c>
      <c r="C1045">
        <v>19</v>
      </c>
      <c r="D1045">
        <v>4</v>
      </c>
      <c r="E1045">
        <v>0</v>
      </c>
      <c r="F1045" t="s">
        <v>79</v>
      </c>
      <c r="G1045" t="s">
        <v>79</v>
      </c>
      <c r="H1045">
        <v>711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2784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0</v>
      </c>
      <c r="Y1045">
        <v>0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19</v>
      </c>
      <c r="C1046">
        <v>19</v>
      </c>
      <c r="D1046">
        <v>5</v>
      </c>
      <c r="E1046">
        <v>0</v>
      </c>
      <c r="F1046" t="s">
        <v>79</v>
      </c>
      <c r="G1046" t="s">
        <v>79</v>
      </c>
      <c r="H1046">
        <v>321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2668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0</v>
      </c>
      <c r="Y1046">
        <v>0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19</v>
      </c>
      <c r="C1047">
        <v>19</v>
      </c>
      <c r="D1047">
        <v>6</v>
      </c>
      <c r="E1047">
        <v>0</v>
      </c>
      <c r="F1047" t="s">
        <v>79</v>
      </c>
      <c r="G1047" t="s">
        <v>79</v>
      </c>
      <c r="H1047">
        <v>575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703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0</v>
      </c>
      <c r="Y1047">
        <v>0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19</v>
      </c>
      <c r="C1048">
        <v>19</v>
      </c>
      <c r="D1048">
        <v>7</v>
      </c>
      <c r="E1048">
        <v>0</v>
      </c>
      <c r="F1048" t="s">
        <v>79</v>
      </c>
      <c r="G1048" t="s">
        <v>79</v>
      </c>
      <c r="H1048">
        <v>605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2888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0</v>
      </c>
      <c r="Y1048">
        <v>0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19</v>
      </c>
      <c r="C1049">
        <v>19</v>
      </c>
      <c r="D1049">
        <v>8</v>
      </c>
      <c r="E1049">
        <v>0</v>
      </c>
      <c r="F1049" t="s">
        <v>79</v>
      </c>
      <c r="G1049" t="s">
        <v>79</v>
      </c>
      <c r="H1049">
        <v>232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2734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0</v>
      </c>
      <c r="Y1049">
        <v>0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19</v>
      </c>
      <c r="C1050">
        <v>20</v>
      </c>
      <c r="D1050">
        <v>1</v>
      </c>
      <c r="E1050">
        <v>0</v>
      </c>
      <c r="F1050" t="s">
        <v>79</v>
      </c>
      <c r="G1050" t="s">
        <v>79</v>
      </c>
      <c r="H1050">
        <v>151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2889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0</v>
      </c>
      <c r="Y1050">
        <v>0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19</v>
      </c>
      <c r="C1051">
        <v>20</v>
      </c>
      <c r="D1051">
        <v>2</v>
      </c>
      <c r="E1051">
        <v>0</v>
      </c>
      <c r="F1051" t="s">
        <v>79</v>
      </c>
      <c r="G1051" t="s">
        <v>79</v>
      </c>
      <c r="H1051">
        <v>608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2890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0</v>
      </c>
      <c r="Y1051">
        <v>0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19</v>
      </c>
      <c r="C1052">
        <v>20</v>
      </c>
      <c r="D1052">
        <v>3</v>
      </c>
      <c r="E1052">
        <v>0</v>
      </c>
      <c r="F1052" t="s">
        <v>79</v>
      </c>
      <c r="G1052" t="s">
        <v>79</v>
      </c>
      <c r="H1052">
        <v>693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2891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0</v>
      </c>
      <c r="Y1052">
        <v>0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19</v>
      </c>
      <c r="C1053">
        <v>20</v>
      </c>
      <c r="D1053">
        <v>4</v>
      </c>
      <c r="E1053">
        <v>0</v>
      </c>
      <c r="F1053" t="s">
        <v>79</v>
      </c>
      <c r="G1053" t="s">
        <v>79</v>
      </c>
      <c r="H1053">
        <v>710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2892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0</v>
      </c>
      <c r="Y1053">
        <v>0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19</v>
      </c>
      <c r="C1054">
        <v>20</v>
      </c>
      <c r="D1054">
        <v>5</v>
      </c>
      <c r="E1054">
        <v>0</v>
      </c>
      <c r="F1054" t="s">
        <v>79</v>
      </c>
      <c r="G1054" t="s">
        <v>79</v>
      </c>
      <c r="H1054">
        <v>195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2893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0</v>
      </c>
      <c r="Y1054">
        <v>0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19</v>
      </c>
      <c r="C1055">
        <v>20</v>
      </c>
      <c r="D1055">
        <v>6</v>
      </c>
      <c r="E1055">
        <v>0</v>
      </c>
      <c r="F1055" t="s">
        <v>79</v>
      </c>
      <c r="G1055" t="s">
        <v>79</v>
      </c>
      <c r="H1055">
        <v>607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1075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0</v>
      </c>
      <c r="Y1055">
        <v>0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19</v>
      </c>
      <c r="C1056">
        <v>20</v>
      </c>
      <c r="D1056">
        <v>7</v>
      </c>
      <c r="E1056">
        <v>0</v>
      </c>
      <c r="F1056" t="s">
        <v>79</v>
      </c>
      <c r="G1056" t="s">
        <v>79</v>
      </c>
      <c r="H1056">
        <v>90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2894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0</v>
      </c>
      <c r="Y1056">
        <v>0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19</v>
      </c>
      <c r="C1057">
        <v>20</v>
      </c>
      <c r="D1057">
        <v>8</v>
      </c>
      <c r="E1057">
        <v>0</v>
      </c>
      <c r="F1057" t="s">
        <v>79</v>
      </c>
      <c r="G1057" t="s">
        <v>79</v>
      </c>
      <c r="H1057">
        <v>518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2889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0</v>
      </c>
      <c r="Y1057">
        <v>0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19</v>
      </c>
      <c r="C1058">
        <v>21</v>
      </c>
      <c r="D1058">
        <v>1</v>
      </c>
      <c r="E1058">
        <v>0</v>
      </c>
      <c r="F1058" t="s">
        <v>79</v>
      </c>
      <c r="G1058" t="s">
        <v>79</v>
      </c>
      <c r="H1058">
        <v>235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2895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0</v>
      </c>
      <c r="Y1058">
        <v>0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19</v>
      </c>
      <c r="C1059">
        <v>21</v>
      </c>
      <c r="D1059">
        <v>2</v>
      </c>
      <c r="E1059">
        <v>0</v>
      </c>
      <c r="F1059" t="s">
        <v>79</v>
      </c>
      <c r="G1059" t="s">
        <v>79</v>
      </c>
      <c r="H1059">
        <v>316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2670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0</v>
      </c>
      <c r="Y1059">
        <v>0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19</v>
      </c>
      <c r="C1060">
        <v>21</v>
      </c>
      <c r="D1060">
        <v>3</v>
      </c>
      <c r="E1060">
        <v>0</v>
      </c>
      <c r="F1060" t="s">
        <v>79</v>
      </c>
      <c r="G1060" t="s">
        <v>79</v>
      </c>
      <c r="H1060">
        <v>353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1119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0</v>
      </c>
      <c r="Y1060">
        <v>0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19</v>
      </c>
      <c r="C1061">
        <v>21</v>
      </c>
      <c r="D1061">
        <v>4</v>
      </c>
      <c r="E1061">
        <v>0</v>
      </c>
      <c r="F1061" t="s">
        <v>79</v>
      </c>
      <c r="G1061" t="s">
        <v>79</v>
      </c>
      <c r="H1061">
        <v>144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1099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0</v>
      </c>
      <c r="Y1061">
        <v>0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19</v>
      </c>
      <c r="C1062">
        <v>21</v>
      </c>
      <c r="D1062">
        <v>5</v>
      </c>
      <c r="E1062">
        <v>0</v>
      </c>
      <c r="F1062" t="s">
        <v>79</v>
      </c>
      <c r="G1062" t="s">
        <v>79</v>
      </c>
      <c r="H1062">
        <v>317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705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0</v>
      </c>
      <c r="Y1062">
        <v>0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19</v>
      </c>
      <c r="C1063">
        <v>21</v>
      </c>
      <c r="D1063">
        <v>6</v>
      </c>
      <c r="E1063">
        <v>0</v>
      </c>
      <c r="F1063" t="s">
        <v>79</v>
      </c>
      <c r="G1063" t="s">
        <v>79</v>
      </c>
      <c r="H1063">
        <v>354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1073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0</v>
      </c>
      <c r="Y1063">
        <v>0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19</v>
      </c>
      <c r="C1064">
        <v>21</v>
      </c>
      <c r="D1064">
        <v>7</v>
      </c>
      <c r="E1064">
        <v>0</v>
      </c>
      <c r="F1064" t="s">
        <v>79</v>
      </c>
      <c r="G1064" t="s">
        <v>79</v>
      </c>
      <c r="H1064">
        <v>140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2896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0</v>
      </c>
      <c r="Y1064">
        <v>0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19</v>
      </c>
      <c r="C1065">
        <v>21</v>
      </c>
      <c r="D1065">
        <v>8</v>
      </c>
      <c r="E1065">
        <v>0</v>
      </c>
      <c r="F1065" t="s">
        <v>79</v>
      </c>
      <c r="G1065" t="s">
        <v>79</v>
      </c>
      <c r="H1065">
        <v>486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704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0</v>
      </c>
      <c r="Y1065">
        <v>0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19</v>
      </c>
      <c r="C1066">
        <v>22</v>
      </c>
      <c r="D1066">
        <v>1</v>
      </c>
      <c r="E1066">
        <v>0</v>
      </c>
      <c r="F1066" t="s">
        <v>79</v>
      </c>
      <c r="G1066" t="s">
        <v>79</v>
      </c>
      <c r="H1066">
        <v>181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2897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0</v>
      </c>
      <c r="Y1066">
        <v>0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19</v>
      </c>
      <c r="C1067">
        <v>22</v>
      </c>
      <c r="D1067">
        <v>2</v>
      </c>
      <c r="E1067">
        <v>0</v>
      </c>
      <c r="F1067" t="s">
        <v>79</v>
      </c>
      <c r="G1067" t="s">
        <v>79</v>
      </c>
      <c r="H1067">
        <v>18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2791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0</v>
      </c>
      <c r="Y1067">
        <v>0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19</v>
      </c>
      <c r="C1068">
        <v>22</v>
      </c>
      <c r="D1068">
        <v>3</v>
      </c>
      <c r="E1068">
        <v>0</v>
      </c>
      <c r="F1068" t="s">
        <v>79</v>
      </c>
      <c r="G1068" t="s">
        <v>79</v>
      </c>
      <c r="H1068">
        <v>606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1070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0</v>
      </c>
      <c r="Y1068">
        <v>0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19</v>
      </c>
      <c r="C1069">
        <v>22</v>
      </c>
      <c r="D1069">
        <v>4</v>
      </c>
      <c r="E1069">
        <v>0</v>
      </c>
      <c r="F1069" t="s">
        <v>79</v>
      </c>
      <c r="G1069" t="s">
        <v>79</v>
      </c>
      <c r="H1069">
        <v>180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2898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0</v>
      </c>
      <c r="Y1069">
        <v>0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19</v>
      </c>
      <c r="C1070">
        <v>22</v>
      </c>
      <c r="D1070">
        <v>5</v>
      </c>
      <c r="E1070">
        <v>0</v>
      </c>
      <c r="F1070" t="s">
        <v>79</v>
      </c>
      <c r="G1070" t="s">
        <v>79</v>
      </c>
      <c r="H1070">
        <v>149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1080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0</v>
      </c>
      <c r="Y1070">
        <v>0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19</v>
      </c>
      <c r="C1071">
        <v>22</v>
      </c>
      <c r="D1071">
        <v>6</v>
      </c>
      <c r="E1071">
        <v>0</v>
      </c>
      <c r="F1071" t="s">
        <v>79</v>
      </c>
      <c r="G1071" t="s">
        <v>79</v>
      </c>
      <c r="H1071">
        <v>179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715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0</v>
      </c>
      <c r="Y1071">
        <v>0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19</v>
      </c>
      <c r="C1072">
        <v>22</v>
      </c>
      <c r="D1072">
        <v>7</v>
      </c>
      <c r="E1072">
        <v>0</v>
      </c>
      <c r="F1072" t="s">
        <v>79</v>
      </c>
      <c r="G1072" t="s">
        <v>79</v>
      </c>
      <c r="H1072">
        <v>580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2899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0</v>
      </c>
      <c r="Y1072">
        <v>0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19</v>
      </c>
      <c r="C1073">
        <v>22</v>
      </c>
      <c r="D1073">
        <v>8</v>
      </c>
      <c r="E1073">
        <v>0</v>
      </c>
      <c r="F1073" t="s">
        <v>79</v>
      </c>
      <c r="G1073" t="s">
        <v>79</v>
      </c>
      <c r="H1073">
        <v>621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2900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0</v>
      </c>
      <c r="Y1073">
        <v>0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19</v>
      </c>
      <c r="C1074">
        <v>23</v>
      </c>
      <c r="D1074">
        <v>1</v>
      </c>
      <c r="E1074">
        <v>0</v>
      </c>
      <c r="F1074" t="s">
        <v>79</v>
      </c>
      <c r="G1074" t="s">
        <v>79</v>
      </c>
      <c r="H1074">
        <v>143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1077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0</v>
      </c>
      <c r="Y1074">
        <v>0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19</v>
      </c>
      <c r="C1075">
        <v>23</v>
      </c>
      <c r="D1075">
        <v>2</v>
      </c>
      <c r="E1075">
        <v>0</v>
      </c>
      <c r="F1075" t="s">
        <v>79</v>
      </c>
      <c r="G1075" t="s">
        <v>79</v>
      </c>
      <c r="H1075">
        <v>517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2901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0</v>
      </c>
      <c r="Y1075">
        <v>0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19</v>
      </c>
      <c r="C1076">
        <v>23</v>
      </c>
      <c r="D1076">
        <v>3</v>
      </c>
      <c r="E1076">
        <v>0</v>
      </c>
      <c r="F1076" t="s">
        <v>79</v>
      </c>
      <c r="G1076" t="s">
        <v>79</v>
      </c>
      <c r="H1076">
        <v>609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1096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0</v>
      </c>
      <c r="Y1076">
        <v>0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19</v>
      </c>
      <c r="C1077">
        <v>23</v>
      </c>
      <c r="D1077">
        <v>4</v>
      </c>
      <c r="E1077">
        <v>0</v>
      </c>
      <c r="F1077" t="s">
        <v>79</v>
      </c>
      <c r="G1077" t="s">
        <v>79</v>
      </c>
      <c r="H1077">
        <v>350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2902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0</v>
      </c>
      <c r="Y1077">
        <v>0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19</v>
      </c>
      <c r="C1078">
        <v>23</v>
      </c>
      <c r="D1078">
        <v>5</v>
      </c>
      <c r="E1078">
        <v>0</v>
      </c>
      <c r="F1078" t="s">
        <v>79</v>
      </c>
      <c r="G1078" t="s">
        <v>79</v>
      </c>
      <c r="H1078">
        <v>229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2903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0</v>
      </c>
      <c r="Y1078">
        <v>0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19</v>
      </c>
      <c r="C1079">
        <v>23</v>
      </c>
      <c r="D1079">
        <v>6</v>
      </c>
      <c r="E1079">
        <v>0</v>
      </c>
      <c r="F1079" t="s">
        <v>79</v>
      </c>
      <c r="G1079" t="s">
        <v>79</v>
      </c>
      <c r="H1079">
        <v>351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2738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0</v>
      </c>
      <c r="Y1079">
        <v>0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19</v>
      </c>
      <c r="C1080">
        <v>23</v>
      </c>
      <c r="D1080">
        <v>7</v>
      </c>
      <c r="E1080">
        <v>0</v>
      </c>
      <c r="F1080" t="s">
        <v>79</v>
      </c>
      <c r="G1080" t="s">
        <v>79</v>
      </c>
      <c r="H1080">
        <v>384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2904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0</v>
      </c>
      <c r="Y1080">
        <v>0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19</v>
      </c>
      <c r="C1081">
        <v>23</v>
      </c>
      <c r="D1081">
        <v>8</v>
      </c>
      <c r="E1081">
        <v>0</v>
      </c>
      <c r="F1081" t="s">
        <v>79</v>
      </c>
      <c r="G1081" t="s">
        <v>79</v>
      </c>
      <c r="H1081">
        <v>78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2905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0</v>
      </c>
      <c r="Y1081">
        <v>0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19</v>
      </c>
      <c r="C1082">
        <v>24</v>
      </c>
      <c r="D1082">
        <v>1</v>
      </c>
      <c r="E1082">
        <v>0</v>
      </c>
      <c r="F1082" t="s">
        <v>79</v>
      </c>
      <c r="G1082" t="s">
        <v>79</v>
      </c>
      <c r="H1082">
        <v>356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1093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0</v>
      </c>
      <c r="Y1082">
        <v>0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19</v>
      </c>
      <c r="C1083">
        <v>24</v>
      </c>
      <c r="D1083">
        <v>2</v>
      </c>
      <c r="E1083">
        <v>0</v>
      </c>
      <c r="F1083" t="s">
        <v>79</v>
      </c>
      <c r="G1083" t="s">
        <v>79</v>
      </c>
      <c r="H1083">
        <v>150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2906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0</v>
      </c>
      <c r="Y1083">
        <v>0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19</v>
      </c>
      <c r="C1084">
        <v>24</v>
      </c>
      <c r="D1084">
        <v>3</v>
      </c>
      <c r="E1084">
        <v>0</v>
      </c>
      <c r="F1084" t="s">
        <v>79</v>
      </c>
      <c r="G1084" t="s">
        <v>79</v>
      </c>
      <c r="H1084">
        <v>483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2907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0</v>
      </c>
      <c r="Y1084">
        <v>0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19</v>
      </c>
      <c r="C1085">
        <v>24</v>
      </c>
      <c r="D1085">
        <v>4</v>
      </c>
      <c r="E1085">
        <v>0</v>
      </c>
      <c r="F1085" t="s">
        <v>79</v>
      </c>
      <c r="G1085" t="s">
        <v>79</v>
      </c>
      <c r="H1085">
        <v>581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2908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0</v>
      </c>
      <c r="Y1085">
        <v>0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19</v>
      </c>
      <c r="C1086">
        <v>24</v>
      </c>
      <c r="D1086">
        <v>5</v>
      </c>
      <c r="E1086">
        <v>0</v>
      </c>
      <c r="F1086" t="s">
        <v>79</v>
      </c>
      <c r="G1086" t="s">
        <v>79</v>
      </c>
      <c r="H1086">
        <v>484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2909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0</v>
      </c>
      <c r="Y1086">
        <v>0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19</v>
      </c>
      <c r="C1087">
        <v>24</v>
      </c>
      <c r="D1087">
        <v>6</v>
      </c>
      <c r="E1087">
        <v>0</v>
      </c>
      <c r="F1087" t="s">
        <v>79</v>
      </c>
      <c r="G1087" t="s">
        <v>79</v>
      </c>
      <c r="H1087">
        <v>727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2910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0</v>
      </c>
      <c r="Y1087">
        <v>0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19</v>
      </c>
      <c r="C1088">
        <v>24</v>
      </c>
      <c r="D1088">
        <v>7</v>
      </c>
      <c r="E1088">
        <v>0</v>
      </c>
      <c r="F1088" t="s">
        <v>79</v>
      </c>
      <c r="G1088" t="s">
        <v>79</v>
      </c>
      <c r="H1088">
        <v>573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2911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0</v>
      </c>
      <c r="Y1088">
        <v>0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19</v>
      </c>
      <c r="C1089">
        <v>24</v>
      </c>
      <c r="D1089">
        <v>8</v>
      </c>
      <c r="E1089">
        <v>0</v>
      </c>
      <c r="F1089" t="s">
        <v>79</v>
      </c>
      <c r="G1089" t="s">
        <v>79</v>
      </c>
      <c r="H1089">
        <v>318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707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0</v>
      </c>
      <c r="Y1089">
        <v>0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20</v>
      </c>
      <c r="C1090">
        <v>1</v>
      </c>
      <c r="D1090">
        <v>1</v>
      </c>
      <c r="E1090">
        <v>0</v>
      </c>
      <c r="F1090" t="s">
        <v>79</v>
      </c>
      <c r="G1090" t="s">
        <v>79</v>
      </c>
      <c r="H1090">
        <v>0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79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0</v>
      </c>
      <c r="Y1090">
        <v>0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20</v>
      </c>
      <c r="C1091">
        <v>1</v>
      </c>
      <c r="D1091">
        <v>2</v>
      </c>
      <c r="E1091">
        <v>0</v>
      </c>
      <c r="F1091" t="s">
        <v>79</v>
      </c>
      <c r="G1091" t="s">
        <v>79</v>
      </c>
      <c r="H1091">
        <v>0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79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0</v>
      </c>
      <c r="Y1091">
        <v>0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20</v>
      </c>
      <c r="C1092">
        <v>1</v>
      </c>
      <c r="D1092">
        <v>3</v>
      </c>
      <c r="E1092">
        <v>0</v>
      </c>
      <c r="F1092" t="s">
        <v>79</v>
      </c>
      <c r="G1092" t="s">
        <v>79</v>
      </c>
      <c r="H1092">
        <v>74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2912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0</v>
      </c>
      <c r="Y1092">
        <v>0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20</v>
      </c>
      <c r="C1093">
        <v>1</v>
      </c>
      <c r="D1093">
        <v>4</v>
      </c>
      <c r="E1093">
        <v>0</v>
      </c>
      <c r="F1093" t="s">
        <v>79</v>
      </c>
      <c r="G1093" t="s">
        <v>79</v>
      </c>
      <c r="H1093">
        <v>498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2332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0</v>
      </c>
      <c r="Y1093">
        <v>0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20</v>
      </c>
      <c r="C1094">
        <v>1</v>
      </c>
      <c r="D1094">
        <v>5</v>
      </c>
      <c r="E1094">
        <v>0</v>
      </c>
      <c r="F1094" t="s">
        <v>79</v>
      </c>
      <c r="G1094" t="s">
        <v>79</v>
      </c>
      <c r="H1094">
        <v>690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2332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0</v>
      </c>
      <c r="Y1094">
        <v>0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20</v>
      </c>
      <c r="C1095">
        <v>1</v>
      </c>
      <c r="D1095">
        <v>6</v>
      </c>
      <c r="E1095">
        <v>0</v>
      </c>
      <c r="F1095" t="s">
        <v>79</v>
      </c>
      <c r="G1095" t="s">
        <v>79</v>
      </c>
      <c r="H1095">
        <v>0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79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0</v>
      </c>
      <c r="Y1095">
        <v>0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20</v>
      </c>
      <c r="C1096">
        <v>1</v>
      </c>
      <c r="D1096">
        <v>7</v>
      </c>
      <c r="E1096">
        <v>0</v>
      </c>
      <c r="F1096" t="s">
        <v>79</v>
      </c>
      <c r="G1096" t="s">
        <v>79</v>
      </c>
      <c r="H1096">
        <v>0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79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0</v>
      </c>
      <c r="Y1096">
        <v>0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20</v>
      </c>
      <c r="C1097">
        <v>1</v>
      </c>
      <c r="D1097">
        <v>8</v>
      </c>
      <c r="E1097">
        <v>0</v>
      </c>
      <c r="F1097" t="s">
        <v>79</v>
      </c>
      <c r="G1097" t="s">
        <v>79</v>
      </c>
      <c r="H1097">
        <v>0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79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0</v>
      </c>
      <c r="Y1097">
        <v>0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20</v>
      </c>
      <c r="C1098">
        <v>2</v>
      </c>
      <c r="D1098">
        <v>1</v>
      </c>
      <c r="E1098">
        <v>0</v>
      </c>
      <c r="F1098" t="s">
        <v>79</v>
      </c>
      <c r="G1098" t="s">
        <v>79</v>
      </c>
      <c r="H1098">
        <v>0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79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0</v>
      </c>
      <c r="Y1098">
        <v>0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20</v>
      </c>
      <c r="C1099">
        <v>2</v>
      </c>
      <c r="D1099">
        <v>2</v>
      </c>
      <c r="E1099">
        <v>0</v>
      </c>
      <c r="F1099" t="s">
        <v>79</v>
      </c>
      <c r="G1099" t="s">
        <v>79</v>
      </c>
      <c r="H1099">
        <v>69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2913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0</v>
      </c>
      <c r="Y1099">
        <v>0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20</v>
      </c>
      <c r="C1100">
        <v>2</v>
      </c>
      <c r="D1100">
        <v>3</v>
      </c>
      <c r="E1100">
        <v>0</v>
      </c>
      <c r="F1100" t="s">
        <v>79</v>
      </c>
      <c r="G1100" t="s">
        <v>79</v>
      </c>
      <c r="H1100">
        <v>422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2914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0</v>
      </c>
      <c r="Y1100">
        <v>0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20</v>
      </c>
      <c r="C1101">
        <v>2</v>
      </c>
      <c r="D1101">
        <v>4</v>
      </c>
      <c r="E1101">
        <v>0</v>
      </c>
      <c r="F1101" t="s">
        <v>79</v>
      </c>
      <c r="G1101" t="s">
        <v>79</v>
      </c>
      <c r="H1101">
        <v>71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2915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0</v>
      </c>
      <c r="Y1101">
        <v>0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20</v>
      </c>
      <c r="C1102">
        <v>2</v>
      </c>
      <c r="D1102">
        <v>5</v>
      </c>
      <c r="E1102">
        <v>0</v>
      </c>
      <c r="F1102" t="s">
        <v>79</v>
      </c>
      <c r="G1102" t="s">
        <v>79</v>
      </c>
      <c r="H1102">
        <v>73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2916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0</v>
      </c>
      <c r="Y1102">
        <v>0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20</v>
      </c>
      <c r="C1103">
        <v>2</v>
      </c>
      <c r="D1103">
        <v>6</v>
      </c>
      <c r="E1103">
        <v>0</v>
      </c>
      <c r="F1103" t="s">
        <v>79</v>
      </c>
      <c r="G1103" t="s">
        <v>79</v>
      </c>
      <c r="H1103">
        <v>457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2917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0</v>
      </c>
      <c r="Y1103">
        <v>0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20</v>
      </c>
      <c r="C1104">
        <v>2</v>
      </c>
      <c r="D1104">
        <v>7</v>
      </c>
      <c r="E1104">
        <v>0</v>
      </c>
      <c r="F1104" t="s">
        <v>79</v>
      </c>
      <c r="G1104" t="s">
        <v>79</v>
      </c>
      <c r="H1104">
        <v>65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1127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0</v>
      </c>
      <c r="Y1104">
        <v>0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20</v>
      </c>
      <c r="C1105">
        <v>2</v>
      </c>
      <c r="D1105">
        <v>8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20</v>
      </c>
      <c r="C1106">
        <v>3</v>
      </c>
      <c r="D1106">
        <v>1</v>
      </c>
      <c r="E1106">
        <v>0</v>
      </c>
      <c r="F1106" t="s">
        <v>79</v>
      </c>
      <c r="G1106" t="s">
        <v>79</v>
      </c>
      <c r="H1106">
        <v>134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2612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0</v>
      </c>
      <c r="Y1106">
        <v>0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20</v>
      </c>
      <c r="C1107">
        <v>3</v>
      </c>
      <c r="D1107">
        <v>2</v>
      </c>
      <c r="E1107">
        <v>0</v>
      </c>
      <c r="F1107" t="s">
        <v>79</v>
      </c>
      <c r="G1107" t="s">
        <v>79</v>
      </c>
      <c r="H1107">
        <v>717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2918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0</v>
      </c>
      <c r="Y1107">
        <v>0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20</v>
      </c>
      <c r="C1108">
        <v>3</v>
      </c>
      <c r="D1108">
        <v>3</v>
      </c>
      <c r="E1108">
        <v>0</v>
      </c>
      <c r="F1108" t="s">
        <v>79</v>
      </c>
      <c r="G1108" t="s">
        <v>79</v>
      </c>
      <c r="H1108">
        <v>419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2919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0</v>
      </c>
      <c r="Y1108">
        <v>0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20</v>
      </c>
      <c r="C1109">
        <v>3</v>
      </c>
      <c r="D1109">
        <v>4</v>
      </c>
      <c r="E1109">
        <v>0</v>
      </c>
      <c r="F1109" t="s">
        <v>79</v>
      </c>
      <c r="G1109" t="s">
        <v>79</v>
      </c>
      <c r="H1109">
        <v>453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698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0</v>
      </c>
      <c r="Y1109">
        <v>0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20</v>
      </c>
      <c r="C1110">
        <v>3</v>
      </c>
      <c r="D1110">
        <v>5</v>
      </c>
      <c r="E1110">
        <v>0</v>
      </c>
      <c r="F1110" t="s">
        <v>79</v>
      </c>
      <c r="G1110" t="s">
        <v>79</v>
      </c>
      <c r="H1110">
        <v>416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2920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0</v>
      </c>
      <c r="Y1110">
        <v>0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20</v>
      </c>
      <c r="C1111">
        <v>3</v>
      </c>
      <c r="D1111">
        <v>6</v>
      </c>
      <c r="E1111">
        <v>0</v>
      </c>
      <c r="F1111" t="s">
        <v>79</v>
      </c>
      <c r="G1111" t="s">
        <v>79</v>
      </c>
      <c r="H1111">
        <v>66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2921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0</v>
      </c>
      <c r="Y1111">
        <v>0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20</v>
      </c>
      <c r="C1112">
        <v>3</v>
      </c>
      <c r="D1112">
        <v>7</v>
      </c>
      <c r="E1112">
        <v>0</v>
      </c>
      <c r="F1112" t="s">
        <v>79</v>
      </c>
      <c r="G1112" t="s">
        <v>79</v>
      </c>
      <c r="H1112">
        <v>691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2922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0</v>
      </c>
      <c r="Y1112">
        <v>0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20</v>
      </c>
      <c r="C1113">
        <v>3</v>
      </c>
      <c r="D1113">
        <v>8</v>
      </c>
      <c r="E1113">
        <v>0</v>
      </c>
      <c r="F1113" t="s">
        <v>79</v>
      </c>
      <c r="G1113" t="s">
        <v>79</v>
      </c>
      <c r="H1113">
        <v>137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2923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0</v>
      </c>
      <c r="Y1113">
        <v>0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20</v>
      </c>
      <c r="C1114">
        <v>4</v>
      </c>
      <c r="D1114">
        <v>1</v>
      </c>
      <c r="E1114">
        <v>0</v>
      </c>
      <c r="F1114" t="s">
        <v>79</v>
      </c>
      <c r="G1114" t="s">
        <v>79</v>
      </c>
      <c r="H1114">
        <v>345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2924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0</v>
      </c>
      <c r="Y1114">
        <v>0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20</v>
      </c>
      <c r="C1115">
        <v>4</v>
      </c>
      <c r="D1115">
        <v>2</v>
      </c>
      <c r="E1115">
        <v>0</v>
      </c>
      <c r="F1115" t="s">
        <v>79</v>
      </c>
      <c r="G1115" t="s">
        <v>79</v>
      </c>
      <c r="H1115">
        <v>70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2925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0</v>
      </c>
      <c r="Y1115">
        <v>0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20</v>
      </c>
      <c r="C1116">
        <v>4</v>
      </c>
      <c r="D1116">
        <v>3</v>
      </c>
      <c r="E1116">
        <v>0</v>
      </c>
      <c r="F1116" t="s">
        <v>79</v>
      </c>
      <c r="G1116" t="s">
        <v>79</v>
      </c>
      <c r="H1116">
        <v>60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2926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0</v>
      </c>
      <c r="Y1116">
        <v>0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20</v>
      </c>
      <c r="C1117">
        <v>4</v>
      </c>
      <c r="D1117">
        <v>4</v>
      </c>
      <c r="E1117">
        <v>0</v>
      </c>
      <c r="F1117" t="s">
        <v>79</v>
      </c>
      <c r="G1117" t="s">
        <v>79</v>
      </c>
      <c r="H1117">
        <v>452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2927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0</v>
      </c>
      <c r="Y1117">
        <v>0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20</v>
      </c>
      <c r="C1118">
        <v>4</v>
      </c>
      <c r="D1118">
        <v>5</v>
      </c>
      <c r="E1118">
        <v>0</v>
      </c>
      <c r="F1118" t="s">
        <v>79</v>
      </c>
      <c r="G1118" t="s">
        <v>79</v>
      </c>
      <c r="H1118">
        <v>177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2460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0</v>
      </c>
      <c r="Y1118">
        <v>0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20</v>
      </c>
      <c r="C1119">
        <v>4</v>
      </c>
      <c r="D1119">
        <v>6</v>
      </c>
      <c r="E1119">
        <v>0</v>
      </c>
      <c r="F1119" t="s">
        <v>79</v>
      </c>
      <c r="G1119" t="s">
        <v>79</v>
      </c>
      <c r="H1119">
        <v>274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2697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0</v>
      </c>
      <c r="Y1119">
        <v>0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20</v>
      </c>
      <c r="C1120">
        <v>4</v>
      </c>
      <c r="D1120">
        <v>7</v>
      </c>
      <c r="E1120">
        <v>0</v>
      </c>
      <c r="F1120" t="s">
        <v>79</v>
      </c>
      <c r="G1120" t="s">
        <v>79</v>
      </c>
      <c r="H1120">
        <v>342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2928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0</v>
      </c>
      <c r="Y1120">
        <v>0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20</v>
      </c>
      <c r="C1121">
        <v>4</v>
      </c>
      <c r="D1121">
        <v>8</v>
      </c>
      <c r="E1121">
        <v>0</v>
      </c>
      <c r="F1121" t="s">
        <v>79</v>
      </c>
      <c r="G1121" t="s">
        <v>79</v>
      </c>
      <c r="H1121">
        <v>479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2929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0</v>
      </c>
      <c r="Y1121">
        <v>0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20</v>
      </c>
      <c r="C1122">
        <v>5</v>
      </c>
      <c r="D1122">
        <v>1</v>
      </c>
      <c r="E1122">
        <v>0</v>
      </c>
      <c r="F1122" t="s">
        <v>79</v>
      </c>
      <c r="G1122" t="s">
        <v>79</v>
      </c>
      <c r="H1122">
        <v>455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2930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0</v>
      </c>
      <c r="Y1122">
        <v>0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20</v>
      </c>
      <c r="C1123">
        <v>5</v>
      </c>
      <c r="D1123">
        <v>2</v>
      </c>
      <c r="E1123">
        <v>0</v>
      </c>
      <c r="F1123" t="s">
        <v>79</v>
      </c>
      <c r="G1123" t="s">
        <v>79</v>
      </c>
      <c r="H1123">
        <v>686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2579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0</v>
      </c>
      <c r="Y1123">
        <v>0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20</v>
      </c>
      <c r="C1124">
        <v>5</v>
      </c>
      <c r="D1124">
        <v>3</v>
      </c>
      <c r="E1124">
        <v>0</v>
      </c>
      <c r="F1124" t="s">
        <v>79</v>
      </c>
      <c r="G1124" t="s">
        <v>79</v>
      </c>
      <c r="H1124">
        <v>275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2931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0</v>
      </c>
      <c r="Y1124">
        <v>0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20</v>
      </c>
      <c r="C1125">
        <v>5</v>
      </c>
      <c r="D1125">
        <v>4</v>
      </c>
      <c r="E1125">
        <v>0</v>
      </c>
      <c r="F1125" t="s">
        <v>79</v>
      </c>
      <c r="G1125" t="s">
        <v>79</v>
      </c>
      <c r="H1125">
        <v>226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2932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0</v>
      </c>
      <c r="Y1125">
        <v>0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20</v>
      </c>
      <c r="C1126">
        <v>5</v>
      </c>
      <c r="D1126">
        <v>5</v>
      </c>
      <c r="E1126">
        <v>0</v>
      </c>
      <c r="F1126" t="s">
        <v>79</v>
      </c>
      <c r="G1126" t="s">
        <v>79</v>
      </c>
      <c r="H1126">
        <v>273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2933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0</v>
      </c>
      <c r="Y1126">
        <v>0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20</v>
      </c>
      <c r="C1127">
        <v>5</v>
      </c>
      <c r="D1127">
        <v>6</v>
      </c>
      <c r="E1127">
        <v>0</v>
      </c>
      <c r="F1127" t="s">
        <v>79</v>
      </c>
      <c r="G1127" t="s">
        <v>79</v>
      </c>
      <c r="H1127">
        <v>272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2934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0</v>
      </c>
      <c r="Y1127">
        <v>0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20</v>
      </c>
      <c r="C1128">
        <v>5</v>
      </c>
      <c r="D1128">
        <v>7</v>
      </c>
      <c r="E1128">
        <v>0</v>
      </c>
      <c r="F1128" t="s">
        <v>79</v>
      </c>
      <c r="G1128" t="s">
        <v>79</v>
      </c>
      <c r="H1128">
        <v>133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2930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0</v>
      </c>
      <c r="Y1128">
        <v>0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20</v>
      </c>
      <c r="C1129">
        <v>5</v>
      </c>
      <c r="D1129">
        <v>8</v>
      </c>
      <c r="E1129">
        <v>0</v>
      </c>
      <c r="F1129" t="s">
        <v>79</v>
      </c>
      <c r="G1129" t="s">
        <v>79</v>
      </c>
      <c r="H1129">
        <v>420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2935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0</v>
      </c>
      <c r="Y1129">
        <v>0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20</v>
      </c>
      <c r="C1130">
        <v>6</v>
      </c>
      <c r="D1130">
        <v>1</v>
      </c>
      <c r="E1130">
        <v>0</v>
      </c>
      <c r="F1130" t="s">
        <v>79</v>
      </c>
      <c r="G1130" t="s">
        <v>79</v>
      </c>
      <c r="H1130">
        <v>135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2936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0</v>
      </c>
      <c r="Y1130">
        <v>0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20</v>
      </c>
      <c r="C1131">
        <v>6</v>
      </c>
      <c r="D1131">
        <v>2</v>
      </c>
      <c r="E1131">
        <v>0</v>
      </c>
      <c r="F1131" t="s">
        <v>79</v>
      </c>
      <c r="G1131" t="s">
        <v>79</v>
      </c>
      <c r="H1131">
        <v>68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2372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0</v>
      </c>
      <c r="Y1131">
        <v>0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20</v>
      </c>
      <c r="C1132">
        <v>6</v>
      </c>
      <c r="D1132">
        <v>3</v>
      </c>
      <c r="E1132">
        <v>0</v>
      </c>
      <c r="F1132" t="s">
        <v>79</v>
      </c>
      <c r="G1132" t="s">
        <v>79</v>
      </c>
      <c r="H1132">
        <v>227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2937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0</v>
      </c>
      <c r="Y1132">
        <v>0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20</v>
      </c>
      <c r="C1133">
        <v>6</v>
      </c>
      <c r="D1133">
        <v>4</v>
      </c>
      <c r="E1133">
        <v>0</v>
      </c>
      <c r="F1133" t="s">
        <v>79</v>
      </c>
      <c r="G1133" t="s">
        <v>79</v>
      </c>
      <c r="H1133">
        <v>658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2379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0</v>
      </c>
      <c r="Y1133">
        <v>0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20</v>
      </c>
      <c r="C1134">
        <v>6</v>
      </c>
      <c r="D1134">
        <v>5</v>
      </c>
      <c r="E1134">
        <v>0</v>
      </c>
      <c r="F1134" t="s">
        <v>79</v>
      </c>
      <c r="G1134" t="s">
        <v>79</v>
      </c>
      <c r="H1134">
        <v>482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2938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0</v>
      </c>
      <c r="Y1134">
        <v>0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20</v>
      </c>
      <c r="C1135">
        <v>6</v>
      </c>
      <c r="D1135">
        <v>6</v>
      </c>
      <c r="E1135">
        <v>0</v>
      </c>
      <c r="F1135" t="s">
        <v>79</v>
      </c>
      <c r="G1135" t="s">
        <v>79</v>
      </c>
      <c r="H1135">
        <v>377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2575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0</v>
      </c>
      <c r="Y1135">
        <v>0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20</v>
      </c>
      <c r="C1136">
        <v>6</v>
      </c>
      <c r="D1136">
        <v>7</v>
      </c>
      <c r="E1136">
        <v>0</v>
      </c>
      <c r="F1136" t="s">
        <v>79</v>
      </c>
      <c r="G1136" t="s">
        <v>79</v>
      </c>
      <c r="H1136">
        <v>53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2939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0</v>
      </c>
      <c r="Y1136">
        <v>0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20</v>
      </c>
      <c r="C1137">
        <v>6</v>
      </c>
      <c r="D1137">
        <v>8</v>
      </c>
      <c r="E1137">
        <v>0</v>
      </c>
      <c r="F1137" t="s">
        <v>79</v>
      </c>
      <c r="G1137" t="s">
        <v>79</v>
      </c>
      <c r="H1137">
        <v>655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2940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0</v>
      </c>
      <c r="Y1137">
        <v>0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20</v>
      </c>
      <c r="C1138">
        <v>7</v>
      </c>
      <c r="D1138">
        <v>1</v>
      </c>
      <c r="E1138">
        <v>0</v>
      </c>
      <c r="F1138" t="s">
        <v>79</v>
      </c>
      <c r="G1138" t="s">
        <v>79</v>
      </c>
      <c r="H1138">
        <v>271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2475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0</v>
      </c>
      <c r="Y1138">
        <v>0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20</v>
      </c>
      <c r="C1139">
        <v>7</v>
      </c>
      <c r="D1139">
        <v>2</v>
      </c>
      <c r="E1139">
        <v>0</v>
      </c>
      <c r="F1139" t="s">
        <v>79</v>
      </c>
      <c r="G1139" t="s">
        <v>79</v>
      </c>
      <c r="H1139">
        <v>176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2941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0</v>
      </c>
      <c r="Y1139">
        <v>0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20</v>
      </c>
      <c r="C1140">
        <v>7</v>
      </c>
      <c r="D1140">
        <v>3</v>
      </c>
      <c r="E1140">
        <v>0</v>
      </c>
      <c r="F1140" t="s">
        <v>79</v>
      </c>
      <c r="G1140" t="s">
        <v>79</v>
      </c>
      <c r="H1140">
        <v>421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2942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0</v>
      </c>
      <c r="Y1140">
        <v>0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20</v>
      </c>
      <c r="C1141">
        <v>7</v>
      </c>
      <c r="D1141">
        <v>4</v>
      </c>
      <c r="E1141">
        <v>0</v>
      </c>
      <c r="F1141" t="s">
        <v>79</v>
      </c>
      <c r="G1141" t="s">
        <v>79</v>
      </c>
      <c r="H1141">
        <v>59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2385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0</v>
      </c>
      <c r="Y1141">
        <v>0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20</v>
      </c>
      <c r="C1142">
        <v>7</v>
      </c>
      <c r="D1142">
        <v>5</v>
      </c>
      <c r="E1142">
        <v>0</v>
      </c>
      <c r="F1142" t="s">
        <v>79</v>
      </c>
      <c r="G1142" t="s">
        <v>79</v>
      </c>
      <c r="H1142">
        <v>645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2943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0</v>
      </c>
      <c r="Y1142">
        <v>0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20</v>
      </c>
      <c r="C1143">
        <v>7</v>
      </c>
      <c r="D1143">
        <v>6</v>
      </c>
      <c r="E1143">
        <v>0</v>
      </c>
      <c r="F1143" t="s">
        <v>79</v>
      </c>
      <c r="G1143" t="s">
        <v>79</v>
      </c>
      <c r="H1143">
        <v>64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2380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0</v>
      </c>
      <c r="Y1143">
        <v>0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20</v>
      </c>
      <c r="C1144">
        <v>7</v>
      </c>
      <c r="D1144">
        <v>7</v>
      </c>
      <c r="E1144">
        <v>0</v>
      </c>
      <c r="F1144" t="s">
        <v>79</v>
      </c>
      <c r="G1144" t="s">
        <v>79</v>
      </c>
      <c r="H1144">
        <v>497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2944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0</v>
      </c>
      <c r="Y1144">
        <v>0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20</v>
      </c>
      <c r="C1145">
        <v>7</v>
      </c>
      <c r="D1145">
        <v>8</v>
      </c>
      <c r="E1145">
        <v>0</v>
      </c>
      <c r="F1145" t="s">
        <v>79</v>
      </c>
      <c r="G1145" t="s">
        <v>79</v>
      </c>
      <c r="H1145">
        <v>228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2381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0</v>
      </c>
      <c r="Y1145">
        <v>0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20</v>
      </c>
      <c r="C1146">
        <v>8</v>
      </c>
      <c r="D1146">
        <v>1</v>
      </c>
      <c r="E1146">
        <v>0</v>
      </c>
      <c r="F1146" t="s">
        <v>79</v>
      </c>
      <c r="G1146" t="s">
        <v>79</v>
      </c>
      <c r="H1146">
        <v>568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2945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0</v>
      </c>
      <c r="Y1146">
        <v>0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20</v>
      </c>
      <c r="C1147">
        <v>8</v>
      </c>
      <c r="D1147">
        <v>2</v>
      </c>
      <c r="E1147">
        <v>0</v>
      </c>
      <c r="F1147" t="s">
        <v>79</v>
      </c>
      <c r="G1147" t="s">
        <v>79</v>
      </c>
      <c r="H1147">
        <v>67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2946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0</v>
      </c>
      <c r="Y1147">
        <v>0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20</v>
      </c>
      <c r="C1148">
        <v>8</v>
      </c>
      <c r="D1148">
        <v>3</v>
      </c>
      <c r="E1148">
        <v>0</v>
      </c>
      <c r="F1148" t="s">
        <v>79</v>
      </c>
      <c r="G1148" t="s">
        <v>79</v>
      </c>
      <c r="H1148">
        <v>62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1136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0</v>
      </c>
      <c r="Y1148">
        <v>0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20</v>
      </c>
      <c r="C1149">
        <v>8</v>
      </c>
      <c r="D1149">
        <v>4</v>
      </c>
      <c r="E1149">
        <v>0</v>
      </c>
      <c r="F1149" t="s">
        <v>79</v>
      </c>
      <c r="G1149" t="s">
        <v>79</v>
      </c>
      <c r="H1149">
        <v>679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2947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0</v>
      </c>
      <c r="Y1149">
        <v>0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20</v>
      </c>
      <c r="C1150">
        <v>8</v>
      </c>
      <c r="D1150">
        <v>5</v>
      </c>
      <c r="E1150">
        <v>0</v>
      </c>
      <c r="F1150" t="s">
        <v>79</v>
      </c>
      <c r="G1150" t="s">
        <v>79</v>
      </c>
      <c r="H1150">
        <v>417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2485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0</v>
      </c>
      <c r="Y1150">
        <v>0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20</v>
      </c>
      <c r="C1151">
        <v>8</v>
      </c>
      <c r="D1151">
        <v>6</v>
      </c>
      <c r="E1151">
        <v>0</v>
      </c>
      <c r="F1151" t="s">
        <v>79</v>
      </c>
      <c r="G1151" t="s">
        <v>79</v>
      </c>
      <c r="H1151">
        <v>136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2948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0</v>
      </c>
      <c r="Y1151">
        <v>0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20</v>
      </c>
      <c r="C1152">
        <v>8</v>
      </c>
      <c r="D1152">
        <v>7</v>
      </c>
      <c r="E1152">
        <v>0</v>
      </c>
      <c r="F1152" t="s">
        <v>79</v>
      </c>
      <c r="G1152" t="s">
        <v>79</v>
      </c>
      <c r="H1152">
        <v>63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2949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0</v>
      </c>
      <c r="Y1152">
        <v>0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20</v>
      </c>
      <c r="C1153">
        <v>8</v>
      </c>
      <c r="D1153">
        <v>8</v>
      </c>
      <c r="E1153">
        <v>0</v>
      </c>
      <c r="F1153" t="s">
        <v>79</v>
      </c>
      <c r="G1153" t="s">
        <v>79</v>
      </c>
      <c r="H1153">
        <v>685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2950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0</v>
      </c>
      <c r="Y1153">
        <v>0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20</v>
      </c>
      <c r="C1154">
        <v>9</v>
      </c>
      <c r="D1154">
        <v>1</v>
      </c>
      <c r="E1154">
        <v>0</v>
      </c>
      <c r="F1154" t="s">
        <v>79</v>
      </c>
      <c r="G1154" t="s">
        <v>79</v>
      </c>
      <c r="H1154">
        <v>601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2851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0</v>
      </c>
      <c r="Y1154">
        <v>0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20</v>
      </c>
      <c r="C1155">
        <v>9</v>
      </c>
      <c r="D1155">
        <v>2</v>
      </c>
      <c r="E1155">
        <v>0</v>
      </c>
      <c r="F1155" t="s">
        <v>79</v>
      </c>
      <c r="G1155" t="s">
        <v>79</v>
      </c>
      <c r="H1155">
        <v>478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2951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0</v>
      </c>
      <c r="Y1155">
        <v>0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20</v>
      </c>
      <c r="C1156">
        <v>9</v>
      </c>
      <c r="D1156">
        <v>3</v>
      </c>
      <c r="E1156">
        <v>0</v>
      </c>
      <c r="F1156" t="s">
        <v>79</v>
      </c>
      <c r="G1156" t="s">
        <v>79</v>
      </c>
      <c r="H1156">
        <v>564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2854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0</v>
      </c>
      <c r="Y1156">
        <v>0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20</v>
      </c>
      <c r="C1157">
        <v>9</v>
      </c>
      <c r="D1157">
        <v>4</v>
      </c>
      <c r="E1157">
        <v>0</v>
      </c>
      <c r="F1157" t="s">
        <v>79</v>
      </c>
      <c r="G1157" t="s">
        <v>79</v>
      </c>
      <c r="H1157">
        <v>450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2707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0</v>
      </c>
      <c r="Y1157">
        <v>0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20</v>
      </c>
      <c r="C1158">
        <v>9</v>
      </c>
      <c r="D1158">
        <v>5</v>
      </c>
      <c r="E1158">
        <v>0</v>
      </c>
      <c r="F1158" t="s">
        <v>79</v>
      </c>
      <c r="G1158" t="s">
        <v>79</v>
      </c>
      <c r="H1158">
        <v>567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2952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0</v>
      </c>
      <c r="Y1158">
        <v>0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20</v>
      </c>
      <c r="C1159">
        <v>9</v>
      </c>
      <c r="D1159">
        <v>6</v>
      </c>
      <c r="E1159">
        <v>0</v>
      </c>
      <c r="F1159" t="s">
        <v>79</v>
      </c>
      <c r="G1159" t="s">
        <v>79</v>
      </c>
      <c r="H1159">
        <v>715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2953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0</v>
      </c>
      <c r="Y1159">
        <v>0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20</v>
      </c>
      <c r="C1160">
        <v>9</v>
      </c>
      <c r="D1160">
        <v>7</v>
      </c>
      <c r="E1160">
        <v>0</v>
      </c>
      <c r="F1160" t="s">
        <v>79</v>
      </c>
      <c r="G1160" t="s">
        <v>79</v>
      </c>
      <c r="H1160">
        <v>418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2954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0</v>
      </c>
      <c r="Y1160">
        <v>0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20</v>
      </c>
      <c r="C1161">
        <v>9</v>
      </c>
      <c r="D1161">
        <v>8</v>
      </c>
      <c r="E1161">
        <v>0</v>
      </c>
      <c r="F1161" t="s">
        <v>79</v>
      </c>
      <c r="G1161" t="s">
        <v>79</v>
      </c>
      <c r="H1161">
        <v>173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2955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0</v>
      </c>
      <c r="Y1161">
        <v>0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20</v>
      </c>
      <c r="C1162">
        <v>10</v>
      </c>
      <c r="D1162">
        <v>1</v>
      </c>
      <c r="E1162">
        <v>0</v>
      </c>
      <c r="F1162" t="s">
        <v>79</v>
      </c>
      <c r="G1162" t="s">
        <v>79</v>
      </c>
      <c r="H1162">
        <v>346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2718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0</v>
      </c>
      <c r="Y1162">
        <v>0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20</v>
      </c>
      <c r="C1163">
        <v>10</v>
      </c>
      <c r="D1163">
        <v>2</v>
      </c>
      <c r="E1163">
        <v>0</v>
      </c>
      <c r="F1163" t="s">
        <v>79</v>
      </c>
      <c r="G1163" t="s">
        <v>79</v>
      </c>
      <c r="H1163">
        <v>414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2956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0</v>
      </c>
      <c r="Y1163">
        <v>0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20</v>
      </c>
      <c r="C1164">
        <v>10</v>
      </c>
      <c r="D1164">
        <v>3</v>
      </c>
      <c r="E1164">
        <v>0</v>
      </c>
      <c r="F1164" t="s">
        <v>79</v>
      </c>
      <c r="G1164" t="s">
        <v>79</v>
      </c>
      <c r="H1164">
        <v>537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2957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0</v>
      </c>
      <c r="Y1164">
        <v>0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20</v>
      </c>
      <c r="C1165">
        <v>10</v>
      </c>
      <c r="D1165">
        <v>4</v>
      </c>
      <c r="E1165">
        <v>0</v>
      </c>
      <c r="F1165" t="s">
        <v>79</v>
      </c>
      <c r="G1165" t="s">
        <v>79</v>
      </c>
      <c r="H1165">
        <v>449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2958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0</v>
      </c>
      <c r="Y1165">
        <v>0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20</v>
      </c>
      <c r="C1166">
        <v>10</v>
      </c>
      <c r="D1166">
        <v>5</v>
      </c>
      <c r="E1166">
        <v>0</v>
      </c>
      <c r="F1166" t="s">
        <v>79</v>
      </c>
      <c r="G1166" t="s">
        <v>79</v>
      </c>
      <c r="H1166">
        <v>410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2713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0</v>
      </c>
      <c r="Y1166">
        <v>0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20</v>
      </c>
      <c r="C1167">
        <v>10</v>
      </c>
      <c r="D1167">
        <v>6</v>
      </c>
      <c r="E1167">
        <v>0</v>
      </c>
      <c r="F1167" t="s">
        <v>79</v>
      </c>
      <c r="G1167" t="s">
        <v>79</v>
      </c>
      <c r="H1167">
        <v>569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2959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0</v>
      </c>
      <c r="Y1167">
        <v>0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20</v>
      </c>
      <c r="C1168">
        <v>10</v>
      </c>
      <c r="D1168">
        <v>7</v>
      </c>
      <c r="E1168">
        <v>0</v>
      </c>
      <c r="F1168" t="s">
        <v>79</v>
      </c>
      <c r="G1168" t="s">
        <v>79</v>
      </c>
      <c r="H1168">
        <v>191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2598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0</v>
      </c>
      <c r="Y1168">
        <v>0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20</v>
      </c>
      <c r="C1169">
        <v>10</v>
      </c>
      <c r="D1169">
        <v>8</v>
      </c>
      <c r="E1169">
        <v>0</v>
      </c>
      <c r="F1169" t="s">
        <v>79</v>
      </c>
      <c r="G1169" t="s">
        <v>79</v>
      </c>
      <c r="H1169">
        <v>481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2484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0</v>
      </c>
      <c r="Y1169">
        <v>0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20</v>
      </c>
      <c r="C1170">
        <v>11</v>
      </c>
      <c r="D1170">
        <v>1</v>
      </c>
      <c r="E1170">
        <v>0</v>
      </c>
      <c r="F1170" t="s">
        <v>79</v>
      </c>
      <c r="G1170" t="s">
        <v>79</v>
      </c>
      <c r="H1170">
        <v>538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1141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0</v>
      </c>
      <c r="Y1170">
        <v>0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20</v>
      </c>
      <c r="C1171">
        <v>11</v>
      </c>
      <c r="D1171">
        <v>2</v>
      </c>
      <c r="E1171">
        <v>0</v>
      </c>
      <c r="F1171" t="s">
        <v>79</v>
      </c>
      <c r="G1171" t="s">
        <v>79</v>
      </c>
      <c r="H1171">
        <v>45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2858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0</v>
      </c>
      <c r="Y1171">
        <v>0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20</v>
      </c>
      <c r="C1172">
        <v>11</v>
      </c>
      <c r="D1172">
        <v>3</v>
      </c>
      <c r="E1172">
        <v>0</v>
      </c>
      <c r="F1172" t="s">
        <v>79</v>
      </c>
      <c r="G1172" t="s">
        <v>79</v>
      </c>
      <c r="H1172">
        <v>415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2960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0</v>
      </c>
      <c r="Y1172">
        <v>0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20</v>
      </c>
      <c r="C1173">
        <v>11</v>
      </c>
      <c r="D1173">
        <v>4</v>
      </c>
      <c r="E1173">
        <v>0</v>
      </c>
      <c r="F1173" t="s">
        <v>79</v>
      </c>
      <c r="G1173" t="s">
        <v>79</v>
      </c>
      <c r="H1173">
        <v>603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1089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0</v>
      </c>
      <c r="Y1173">
        <v>0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20</v>
      </c>
      <c r="C1174">
        <v>11</v>
      </c>
      <c r="D1174">
        <v>5</v>
      </c>
      <c r="E1174">
        <v>0</v>
      </c>
      <c r="F1174" t="s">
        <v>79</v>
      </c>
      <c r="G1174" t="s">
        <v>79</v>
      </c>
      <c r="H1174">
        <v>132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1087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0</v>
      </c>
      <c r="Y1174">
        <v>0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20</v>
      </c>
      <c r="C1175">
        <v>11</v>
      </c>
      <c r="D1175">
        <v>6</v>
      </c>
      <c r="E1175">
        <v>0</v>
      </c>
      <c r="F1175" t="s">
        <v>79</v>
      </c>
      <c r="G1175" t="s">
        <v>79</v>
      </c>
      <c r="H1175">
        <v>57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2402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0</v>
      </c>
      <c r="Y1175">
        <v>0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20</v>
      </c>
      <c r="C1176">
        <v>11</v>
      </c>
      <c r="D1176">
        <v>7</v>
      </c>
      <c r="E1176">
        <v>0</v>
      </c>
      <c r="F1176" t="s">
        <v>79</v>
      </c>
      <c r="G1176" t="s">
        <v>79</v>
      </c>
      <c r="H1176">
        <v>344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1112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0</v>
      </c>
      <c r="Y1176">
        <v>0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20</v>
      </c>
      <c r="C1177">
        <v>11</v>
      </c>
      <c r="D1177">
        <v>8</v>
      </c>
      <c r="E1177">
        <v>0</v>
      </c>
      <c r="F1177" t="s">
        <v>79</v>
      </c>
      <c r="G1177" t="s">
        <v>79</v>
      </c>
      <c r="H1177">
        <v>174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2961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0</v>
      </c>
      <c r="Y1177">
        <v>0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20</v>
      </c>
      <c r="C1178">
        <v>12</v>
      </c>
      <c r="D1178">
        <v>1</v>
      </c>
      <c r="E1178">
        <v>0</v>
      </c>
      <c r="F1178" t="s">
        <v>79</v>
      </c>
      <c r="G1178" t="s">
        <v>79</v>
      </c>
      <c r="H1178">
        <v>447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2962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0</v>
      </c>
      <c r="Y1178">
        <v>0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20</v>
      </c>
      <c r="C1179">
        <v>12</v>
      </c>
      <c r="D1179">
        <v>2</v>
      </c>
      <c r="E1179">
        <v>0</v>
      </c>
      <c r="F1179" t="s">
        <v>79</v>
      </c>
      <c r="G1179" t="s">
        <v>79</v>
      </c>
      <c r="H1179">
        <v>379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2963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0</v>
      </c>
      <c r="Y1179">
        <v>0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20</v>
      </c>
      <c r="C1180">
        <v>12</v>
      </c>
      <c r="D1180">
        <v>3</v>
      </c>
      <c r="E1180">
        <v>0</v>
      </c>
      <c r="F1180" t="s">
        <v>79</v>
      </c>
      <c r="G1180" t="s">
        <v>79</v>
      </c>
      <c r="H1180">
        <v>565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723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0</v>
      </c>
      <c r="Y1180">
        <v>0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20</v>
      </c>
      <c r="C1181">
        <v>12</v>
      </c>
      <c r="D1181">
        <v>4</v>
      </c>
      <c r="E1181">
        <v>0</v>
      </c>
      <c r="F1181" t="s">
        <v>79</v>
      </c>
      <c r="G1181" t="s">
        <v>79</v>
      </c>
      <c r="H1181">
        <v>61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2869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0</v>
      </c>
      <c r="Y1181">
        <v>0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20</v>
      </c>
      <c r="C1182">
        <v>12</v>
      </c>
      <c r="D1182">
        <v>5</v>
      </c>
      <c r="E1182">
        <v>0</v>
      </c>
      <c r="F1182" t="s">
        <v>79</v>
      </c>
      <c r="G1182" t="s">
        <v>79</v>
      </c>
      <c r="H1182">
        <v>380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723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0</v>
      </c>
      <c r="Y1182">
        <v>0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20</v>
      </c>
      <c r="C1183">
        <v>12</v>
      </c>
      <c r="D1183">
        <v>6</v>
      </c>
      <c r="E1183">
        <v>0</v>
      </c>
      <c r="F1183" t="s">
        <v>79</v>
      </c>
      <c r="G1183" t="s">
        <v>79</v>
      </c>
      <c r="H1183">
        <v>131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2964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0</v>
      </c>
      <c r="Y1183">
        <v>0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20</v>
      </c>
      <c r="C1184">
        <v>12</v>
      </c>
      <c r="D1184">
        <v>7</v>
      </c>
      <c r="E1184">
        <v>0</v>
      </c>
      <c r="F1184" t="s">
        <v>79</v>
      </c>
      <c r="G1184" t="s">
        <v>79</v>
      </c>
      <c r="H1184">
        <v>172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1143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0</v>
      </c>
      <c r="Y1184">
        <v>0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20</v>
      </c>
      <c r="C1185">
        <v>12</v>
      </c>
      <c r="D1185">
        <v>8</v>
      </c>
      <c r="E1185">
        <v>0</v>
      </c>
      <c r="F1185" t="s">
        <v>79</v>
      </c>
      <c r="G1185" t="s">
        <v>79</v>
      </c>
      <c r="H1185">
        <v>129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2771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0</v>
      </c>
      <c r="Y1185">
        <v>0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20</v>
      </c>
      <c r="C1186">
        <v>13</v>
      </c>
      <c r="D1186">
        <v>1</v>
      </c>
      <c r="E1186">
        <v>0</v>
      </c>
      <c r="F1186" t="s">
        <v>79</v>
      </c>
      <c r="G1186" t="s">
        <v>79</v>
      </c>
      <c r="H1186">
        <v>52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2965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0</v>
      </c>
      <c r="Y1186">
        <v>0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20</v>
      </c>
      <c r="C1187">
        <v>13</v>
      </c>
      <c r="D1187">
        <v>2</v>
      </c>
      <c r="E1187">
        <v>0</v>
      </c>
      <c r="F1187" t="s">
        <v>79</v>
      </c>
      <c r="G1187" t="s">
        <v>79</v>
      </c>
      <c r="H1187">
        <v>340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1116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0</v>
      </c>
      <c r="Y1187">
        <v>0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20</v>
      </c>
      <c r="C1188">
        <v>13</v>
      </c>
      <c r="D1188">
        <v>3</v>
      </c>
      <c r="E1188">
        <v>0</v>
      </c>
      <c r="F1188" t="s">
        <v>79</v>
      </c>
      <c r="G1188" t="s">
        <v>79</v>
      </c>
      <c r="H1188">
        <v>651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2494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0</v>
      </c>
      <c r="Y1188">
        <v>0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20</v>
      </c>
      <c r="C1189">
        <v>13</v>
      </c>
      <c r="D1189">
        <v>4</v>
      </c>
      <c r="E1189">
        <v>0</v>
      </c>
      <c r="F1189" t="s">
        <v>79</v>
      </c>
      <c r="G1189" t="s">
        <v>79</v>
      </c>
      <c r="H1189">
        <v>268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2966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0</v>
      </c>
      <c r="Y1189">
        <v>0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20</v>
      </c>
      <c r="C1190">
        <v>13</v>
      </c>
      <c r="D1190">
        <v>5</v>
      </c>
      <c r="E1190">
        <v>0</v>
      </c>
      <c r="F1190" t="s">
        <v>79</v>
      </c>
      <c r="G1190" t="s">
        <v>79</v>
      </c>
      <c r="H1190">
        <v>127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2967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0</v>
      </c>
      <c r="Y1190">
        <v>0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20</v>
      </c>
      <c r="C1191">
        <v>13</v>
      </c>
      <c r="D1191">
        <v>6</v>
      </c>
      <c r="E1191">
        <v>0</v>
      </c>
      <c r="F1191" t="s">
        <v>79</v>
      </c>
      <c r="G1191" t="s">
        <v>79</v>
      </c>
      <c r="H1191">
        <v>347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2968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0</v>
      </c>
      <c r="Y1191">
        <v>0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20</v>
      </c>
      <c r="C1192">
        <v>13</v>
      </c>
      <c r="D1192">
        <v>7</v>
      </c>
      <c r="E1192">
        <v>0</v>
      </c>
      <c r="F1192" t="s">
        <v>79</v>
      </c>
      <c r="G1192" t="s">
        <v>79</v>
      </c>
      <c r="H1192">
        <v>602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2969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0</v>
      </c>
      <c r="Y1192">
        <v>0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20</v>
      </c>
      <c r="C1193">
        <v>13</v>
      </c>
      <c r="D1193">
        <v>8</v>
      </c>
      <c r="E1193">
        <v>0</v>
      </c>
      <c r="F1193" t="s">
        <v>79</v>
      </c>
      <c r="G1193" t="s">
        <v>79</v>
      </c>
      <c r="H1193">
        <v>566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710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0</v>
      </c>
      <c r="Y1193">
        <v>0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20</v>
      </c>
      <c r="C1194">
        <v>14</v>
      </c>
      <c r="D1194">
        <v>1</v>
      </c>
      <c r="E1194">
        <v>0</v>
      </c>
      <c r="F1194" t="s">
        <v>79</v>
      </c>
      <c r="G1194" t="s">
        <v>79</v>
      </c>
      <c r="H1194">
        <v>31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2725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0</v>
      </c>
      <c r="Y1194">
        <v>0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20</v>
      </c>
      <c r="C1195">
        <v>14</v>
      </c>
      <c r="D1195">
        <v>2</v>
      </c>
      <c r="E1195">
        <v>0</v>
      </c>
      <c r="F1195" t="s">
        <v>79</v>
      </c>
      <c r="G1195" t="s">
        <v>79</v>
      </c>
      <c r="H1195">
        <v>657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1064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0</v>
      </c>
      <c r="Y1195">
        <v>0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20</v>
      </c>
      <c r="C1196">
        <v>14</v>
      </c>
      <c r="D1196">
        <v>3</v>
      </c>
      <c r="E1196">
        <v>0</v>
      </c>
      <c r="F1196" t="s">
        <v>79</v>
      </c>
      <c r="G1196" t="s">
        <v>79</v>
      </c>
      <c r="H1196">
        <v>348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1115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0</v>
      </c>
      <c r="Y1196">
        <v>0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20</v>
      </c>
      <c r="C1197">
        <v>14</v>
      </c>
      <c r="D1197">
        <v>4</v>
      </c>
      <c r="E1197">
        <v>0</v>
      </c>
      <c r="F1197" t="s">
        <v>79</v>
      </c>
      <c r="G1197" t="s">
        <v>79</v>
      </c>
      <c r="H1197">
        <v>407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1118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0</v>
      </c>
      <c r="Y1197">
        <v>0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20</v>
      </c>
      <c r="C1198">
        <v>14</v>
      </c>
      <c r="D1198">
        <v>5</v>
      </c>
      <c r="E1198">
        <v>0</v>
      </c>
      <c r="F1198" t="s">
        <v>79</v>
      </c>
      <c r="G1198" t="s">
        <v>79</v>
      </c>
      <c r="H1198">
        <v>639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2970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0</v>
      </c>
      <c r="Y1198">
        <v>0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20</v>
      </c>
      <c r="C1199">
        <v>14</v>
      </c>
      <c r="D1199">
        <v>6</v>
      </c>
      <c r="E1199">
        <v>0</v>
      </c>
      <c r="F1199" t="s">
        <v>79</v>
      </c>
      <c r="G1199" t="s">
        <v>79</v>
      </c>
      <c r="H1199">
        <v>600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1060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0</v>
      </c>
      <c r="Y1199">
        <v>0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20</v>
      </c>
      <c r="C1200">
        <v>14</v>
      </c>
      <c r="D1200">
        <v>7</v>
      </c>
      <c r="E1200">
        <v>0</v>
      </c>
      <c r="F1200" t="s">
        <v>79</v>
      </c>
      <c r="G1200" t="s">
        <v>79</v>
      </c>
      <c r="H1200">
        <v>627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2971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0</v>
      </c>
      <c r="Y1200">
        <v>0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20</v>
      </c>
      <c r="C1201">
        <v>14</v>
      </c>
      <c r="D1201">
        <v>8</v>
      </c>
      <c r="E1201">
        <v>0</v>
      </c>
      <c r="F1201" t="s">
        <v>79</v>
      </c>
      <c r="G1201" t="s">
        <v>79</v>
      </c>
      <c r="H1201">
        <v>412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2410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0</v>
      </c>
      <c r="Y1201">
        <v>0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20</v>
      </c>
      <c r="C1202">
        <v>15</v>
      </c>
      <c r="D1202">
        <v>1</v>
      </c>
      <c r="E1202">
        <v>0</v>
      </c>
      <c r="F1202" t="s">
        <v>79</v>
      </c>
      <c r="G1202" t="s">
        <v>79</v>
      </c>
      <c r="H1202">
        <v>558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1062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0</v>
      </c>
      <c r="Y1202">
        <v>0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20</v>
      </c>
      <c r="C1203">
        <v>15</v>
      </c>
      <c r="D1203">
        <v>2</v>
      </c>
      <c r="E1203">
        <v>0</v>
      </c>
      <c r="F1203" t="s">
        <v>79</v>
      </c>
      <c r="G1203" t="s">
        <v>79</v>
      </c>
      <c r="H1203">
        <v>269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2874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0</v>
      </c>
      <c r="Y1203">
        <v>0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20</v>
      </c>
      <c r="C1204">
        <v>15</v>
      </c>
      <c r="D1204">
        <v>3</v>
      </c>
      <c r="E1204">
        <v>0</v>
      </c>
      <c r="F1204" t="s">
        <v>79</v>
      </c>
      <c r="G1204" t="s">
        <v>79</v>
      </c>
      <c r="H1204">
        <v>256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1144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0</v>
      </c>
      <c r="Y1204">
        <v>0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20</v>
      </c>
      <c r="C1205">
        <v>15</v>
      </c>
      <c r="D1205">
        <v>4</v>
      </c>
      <c r="E1205">
        <v>0</v>
      </c>
      <c r="F1205" t="s">
        <v>79</v>
      </c>
      <c r="G1205" t="s">
        <v>79</v>
      </c>
      <c r="H1205">
        <v>559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2972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0</v>
      </c>
      <c r="Y1205">
        <v>0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20</v>
      </c>
      <c r="C1206">
        <v>15</v>
      </c>
      <c r="D1206">
        <v>5</v>
      </c>
      <c r="E1206">
        <v>0</v>
      </c>
      <c r="F1206" t="s">
        <v>79</v>
      </c>
      <c r="G1206" t="s">
        <v>79</v>
      </c>
      <c r="H1206">
        <v>378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2973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0</v>
      </c>
      <c r="Y1206">
        <v>0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20</v>
      </c>
      <c r="C1207">
        <v>15</v>
      </c>
      <c r="D1207">
        <v>6</v>
      </c>
      <c r="E1207">
        <v>0</v>
      </c>
      <c r="F1207" t="s">
        <v>79</v>
      </c>
      <c r="G1207" t="s">
        <v>79</v>
      </c>
      <c r="H1207">
        <v>533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1144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0</v>
      </c>
      <c r="Y1207">
        <v>0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20</v>
      </c>
      <c r="C1208">
        <v>15</v>
      </c>
      <c r="D1208">
        <v>7</v>
      </c>
      <c r="E1208">
        <v>0</v>
      </c>
      <c r="F1208" t="s">
        <v>79</v>
      </c>
      <c r="G1208" t="s">
        <v>79</v>
      </c>
      <c r="H1208">
        <v>643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2974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0</v>
      </c>
      <c r="Y1208">
        <v>0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20</v>
      </c>
      <c r="C1209">
        <v>15</v>
      </c>
      <c r="D1209">
        <v>8</v>
      </c>
      <c r="E1209">
        <v>0</v>
      </c>
      <c r="F1209" t="s">
        <v>79</v>
      </c>
      <c r="G1209" t="s">
        <v>79</v>
      </c>
      <c r="H1209">
        <v>560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2975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0</v>
      </c>
      <c r="Y1209">
        <v>0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20</v>
      </c>
      <c r="C1210">
        <v>16</v>
      </c>
      <c r="D1210">
        <v>1</v>
      </c>
      <c r="E1210">
        <v>0</v>
      </c>
      <c r="F1210" t="s">
        <v>79</v>
      </c>
      <c r="G1210" t="s">
        <v>79</v>
      </c>
      <c r="H1210">
        <v>510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2731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0</v>
      </c>
      <c r="Y1210">
        <v>0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20</v>
      </c>
      <c r="C1211">
        <v>16</v>
      </c>
      <c r="D1211">
        <v>2</v>
      </c>
      <c r="E1211">
        <v>0</v>
      </c>
      <c r="F1211" t="s">
        <v>79</v>
      </c>
      <c r="G1211" t="s">
        <v>79</v>
      </c>
      <c r="H1211">
        <v>375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2976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0</v>
      </c>
      <c r="Y1211">
        <v>0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20</v>
      </c>
      <c r="C1212">
        <v>16</v>
      </c>
      <c r="D1212">
        <v>3</v>
      </c>
      <c r="E1212">
        <v>0</v>
      </c>
      <c r="F1212" t="s">
        <v>79</v>
      </c>
      <c r="G1212" t="s">
        <v>79</v>
      </c>
      <c r="H1212">
        <v>125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602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0</v>
      </c>
      <c r="Y1212">
        <v>0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20</v>
      </c>
      <c r="C1213">
        <v>16</v>
      </c>
      <c r="D1213">
        <v>4</v>
      </c>
      <c r="E1213">
        <v>0</v>
      </c>
      <c r="F1213" t="s">
        <v>79</v>
      </c>
      <c r="G1213" t="s">
        <v>79</v>
      </c>
      <c r="H1213">
        <v>652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1063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0</v>
      </c>
      <c r="Y1213">
        <v>0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20</v>
      </c>
      <c r="C1214">
        <v>16</v>
      </c>
      <c r="D1214">
        <v>5</v>
      </c>
      <c r="E1214">
        <v>0</v>
      </c>
      <c r="F1214" t="s">
        <v>79</v>
      </c>
      <c r="G1214" t="s">
        <v>79</v>
      </c>
      <c r="H1214">
        <v>121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2977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0</v>
      </c>
      <c r="Y1214">
        <v>0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20</v>
      </c>
      <c r="C1215">
        <v>16</v>
      </c>
      <c r="D1215">
        <v>6</v>
      </c>
      <c r="E1215">
        <v>0</v>
      </c>
      <c r="F1215" t="s">
        <v>79</v>
      </c>
      <c r="G1215" t="s">
        <v>79</v>
      </c>
      <c r="H1215">
        <v>130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700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0</v>
      </c>
      <c r="Y1215">
        <v>0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20</v>
      </c>
      <c r="C1216">
        <v>16</v>
      </c>
      <c r="D1216">
        <v>7</v>
      </c>
      <c r="E1216">
        <v>0</v>
      </c>
      <c r="F1216" t="s">
        <v>79</v>
      </c>
      <c r="G1216" t="s">
        <v>79</v>
      </c>
      <c r="H1216">
        <v>218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2978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0</v>
      </c>
      <c r="Y1216">
        <v>0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20</v>
      </c>
      <c r="C1217">
        <v>16</v>
      </c>
      <c r="D1217">
        <v>8</v>
      </c>
      <c r="E1217">
        <v>0</v>
      </c>
      <c r="F1217" t="s">
        <v>79</v>
      </c>
      <c r="G1217" t="s">
        <v>79</v>
      </c>
      <c r="H1217">
        <v>562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2979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0</v>
      </c>
      <c r="Y1217">
        <v>0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20</v>
      </c>
      <c r="C1218">
        <v>17</v>
      </c>
      <c r="D1218">
        <v>1</v>
      </c>
      <c r="E1218">
        <v>0</v>
      </c>
      <c r="F1218" t="s">
        <v>79</v>
      </c>
      <c r="G1218" t="s">
        <v>79</v>
      </c>
      <c r="H1218">
        <v>124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1067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0</v>
      </c>
      <c r="Y1218">
        <v>0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20</v>
      </c>
      <c r="C1219">
        <v>17</v>
      </c>
      <c r="D1219">
        <v>2</v>
      </c>
      <c r="E1219">
        <v>0</v>
      </c>
      <c r="F1219" t="s">
        <v>79</v>
      </c>
      <c r="G1219" t="s">
        <v>79</v>
      </c>
      <c r="H1219">
        <v>625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1066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0</v>
      </c>
      <c r="Y1219">
        <v>0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20</v>
      </c>
      <c r="C1220">
        <v>17</v>
      </c>
      <c r="D1220">
        <v>3</v>
      </c>
      <c r="E1220">
        <v>0</v>
      </c>
      <c r="F1220" t="s">
        <v>79</v>
      </c>
      <c r="G1220" t="s">
        <v>79</v>
      </c>
      <c r="H1220">
        <v>120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2980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0</v>
      </c>
      <c r="Y1220">
        <v>0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20</v>
      </c>
      <c r="C1221">
        <v>17</v>
      </c>
      <c r="D1221">
        <v>4</v>
      </c>
      <c r="E1221">
        <v>0</v>
      </c>
      <c r="F1221" t="s">
        <v>79</v>
      </c>
      <c r="G1221" t="s">
        <v>79</v>
      </c>
      <c r="H1221">
        <v>444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2981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0</v>
      </c>
      <c r="Y1221">
        <v>0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20</v>
      </c>
      <c r="C1222">
        <v>17</v>
      </c>
      <c r="D1222">
        <v>5</v>
      </c>
      <c r="E1222">
        <v>0</v>
      </c>
      <c r="F1222" t="s">
        <v>79</v>
      </c>
      <c r="G1222" t="s">
        <v>79</v>
      </c>
      <c r="H1222">
        <v>404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713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0</v>
      </c>
      <c r="Y1222">
        <v>0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20</v>
      </c>
      <c r="C1223">
        <v>17</v>
      </c>
      <c r="D1223">
        <v>6</v>
      </c>
      <c r="E1223">
        <v>0</v>
      </c>
      <c r="F1223" t="s">
        <v>79</v>
      </c>
      <c r="G1223" t="s">
        <v>79</v>
      </c>
      <c r="H1223">
        <v>405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604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0</v>
      </c>
      <c r="Y1223">
        <v>0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20</v>
      </c>
      <c r="C1224">
        <v>17</v>
      </c>
      <c r="D1224">
        <v>7</v>
      </c>
      <c r="E1224">
        <v>0</v>
      </c>
      <c r="F1224" t="s">
        <v>79</v>
      </c>
      <c r="G1224" t="s">
        <v>79</v>
      </c>
      <c r="H1224">
        <v>561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701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0</v>
      </c>
      <c r="Y1224">
        <v>0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20</v>
      </c>
      <c r="C1225">
        <v>17</v>
      </c>
      <c r="D1225">
        <v>8</v>
      </c>
      <c r="E1225">
        <v>0</v>
      </c>
      <c r="F1225" t="s">
        <v>79</v>
      </c>
      <c r="G1225" t="s">
        <v>79</v>
      </c>
      <c r="H1225">
        <v>628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2982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0</v>
      </c>
      <c r="Y1225">
        <v>0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20</v>
      </c>
      <c r="C1226">
        <v>18</v>
      </c>
      <c r="D1226">
        <v>1</v>
      </c>
      <c r="E1226">
        <v>0</v>
      </c>
      <c r="F1226" t="s">
        <v>79</v>
      </c>
      <c r="G1226" t="s">
        <v>79</v>
      </c>
      <c r="H1226">
        <v>403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2734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0</v>
      </c>
      <c r="Y1226">
        <v>0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20</v>
      </c>
      <c r="C1227">
        <v>18</v>
      </c>
      <c r="D1227">
        <v>2</v>
      </c>
      <c r="E1227">
        <v>0</v>
      </c>
      <c r="F1227" t="s">
        <v>79</v>
      </c>
      <c r="G1227" t="s">
        <v>79</v>
      </c>
      <c r="H1227">
        <v>126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2983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0</v>
      </c>
      <c r="Y1227">
        <v>0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20</v>
      </c>
      <c r="C1228">
        <v>18</v>
      </c>
      <c r="D1228">
        <v>3</v>
      </c>
      <c r="E1228">
        <v>0</v>
      </c>
      <c r="F1228" t="s">
        <v>79</v>
      </c>
      <c r="G1228" t="s">
        <v>79</v>
      </c>
      <c r="H1228">
        <v>531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2984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0</v>
      </c>
      <c r="Y1228">
        <v>0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20</v>
      </c>
      <c r="C1229">
        <v>18</v>
      </c>
      <c r="D1229">
        <v>4</v>
      </c>
      <c r="E1229">
        <v>0</v>
      </c>
      <c r="F1229" t="s">
        <v>79</v>
      </c>
      <c r="G1229" t="s">
        <v>79</v>
      </c>
      <c r="H1229">
        <v>306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1069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0</v>
      </c>
      <c r="Y1229">
        <v>0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20</v>
      </c>
      <c r="C1230">
        <v>18</v>
      </c>
      <c r="D1230">
        <v>5</v>
      </c>
      <c r="E1230">
        <v>0</v>
      </c>
      <c r="F1230" t="s">
        <v>79</v>
      </c>
      <c r="G1230" t="s">
        <v>79</v>
      </c>
      <c r="H1230">
        <v>556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2985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0</v>
      </c>
      <c r="Y1230">
        <v>0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20</v>
      </c>
      <c r="C1231">
        <v>18</v>
      </c>
      <c r="D1231">
        <v>6</v>
      </c>
      <c r="E1231">
        <v>0</v>
      </c>
      <c r="F1231" t="s">
        <v>79</v>
      </c>
      <c r="G1231" t="s">
        <v>79</v>
      </c>
      <c r="H1231">
        <v>32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2986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0</v>
      </c>
      <c r="Y1231">
        <v>0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20</v>
      </c>
      <c r="C1232">
        <v>18</v>
      </c>
      <c r="D1232">
        <v>7</v>
      </c>
      <c r="E1232">
        <v>0</v>
      </c>
      <c r="F1232" t="s">
        <v>79</v>
      </c>
      <c r="G1232" t="s">
        <v>79</v>
      </c>
      <c r="H1232">
        <v>266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1120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0</v>
      </c>
      <c r="Y1232">
        <v>0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20</v>
      </c>
      <c r="C1233">
        <v>18</v>
      </c>
      <c r="D1233">
        <v>8</v>
      </c>
      <c r="E1233">
        <v>0</v>
      </c>
      <c r="F1233" t="s">
        <v>79</v>
      </c>
      <c r="G1233" t="s">
        <v>79</v>
      </c>
      <c r="H1233">
        <v>341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1103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0</v>
      </c>
      <c r="Y1233">
        <v>0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20</v>
      </c>
      <c r="C1234">
        <v>19</v>
      </c>
      <c r="D1234">
        <v>1</v>
      </c>
      <c r="E1234">
        <v>0</v>
      </c>
      <c r="F1234" t="s">
        <v>79</v>
      </c>
      <c r="G1234" t="s">
        <v>79</v>
      </c>
      <c r="H1234">
        <v>7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1100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0</v>
      </c>
      <c r="Y1234">
        <v>0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20</v>
      </c>
      <c r="C1235">
        <v>19</v>
      </c>
      <c r="D1235">
        <v>2</v>
      </c>
      <c r="E1235">
        <v>0</v>
      </c>
      <c r="F1235" t="s">
        <v>79</v>
      </c>
      <c r="G1235" t="s">
        <v>79</v>
      </c>
      <c r="H1235">
        <v>406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2987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0</v>
      </c>
      <c r="Y1235">
        <v>0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20</v>
      </c>
      <c r="C1236">
        <v>19</v>
      </c>
      <c r="D1236">
        <v>3</v>
      </c>
      <c r="E1236">
        <v>0</v>
      </c>
      <c r="F1236" t="s">
        <v>79</v>
      </c>
      <c r="G1236" t="s">
        <v>79</v>
      </c>
      <c r="H1236">
        <v>534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2988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0</v>
      </c>
      <c r="Y1236">
        <v>0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20</v>
      </c>
      <c r="C1237">
        <v>19</v>
      </c>
      <c r="D1237">
        <v>4</v>
      </c>
      <c r="E1237">
        <v>0</v>
      </c>
      <c r="F1237" t="s">
        <v>79</v>
      </c>
      <c r="G1237" t="s">
        <v>79</v>
      </c>
      <c r="H1237">
        <v>624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716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0</v>
      </c>
      <c r="Y1237">
        <v>0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20</v>
      </c>
      <c r="C1238">
        <v>19</v>
      </c>
      <c r="D1238">
        <v>5</v>
      </c>
      <c r="E1238">
        <v>0</v>
      </c>
      <c r="F1238" t="s">
        <v>79</v>
      </c>
      <c r="G1238" t="s">
        <v>79</v>
      </c>
      <c r="H1238">
        <v>367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2989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0</v>
      </c>
      <c r="Y1238">
        <v>0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20</v>
      </c>
      <c r="C1239">
        <v>19</v>
      </c>
      <c r="D1239">
        <v>6</v>
      </c>
      <c r="E1239">
        <v>0</v>
      </c>
      <c r="F1239" t="s">
        <v>79</v>
      </c>
      <c r="G1239" t="s">
        <v>79</v>
      </c>
      <c r="H1239">
        <v>12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2987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0</v>
      </c>
      <c r="Y1239">
        <v>0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20</v>
      </c>
      <c r="C1240">
        <v>19</v>
      </c>
      <c r="D1240">
        <v>7</v>
      </c>
      <c r="E1240">
        <v>0</v>
      </c>
      <c r="F1240" t="s">
        <v>79</v>
      </c>
      <c r="G1240" t="s">
        <v>79</v>
      </c>
      <c r="H1240">
        <v>315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1074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0</v>
      </c>
      <c r="Y1240">
        <v>0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20</v>
      </c>
      <c r="C1241">
        <v>19</v>
      </c>
      <c r="D1241">
        <v>8</v>
      </c>
      <c r="E1241">
        <v>0</v>
      </c>
      <c r="F1241" t="s">
        <v>79</v>
      </c>
      <c r="G1241" t="s">
        <v>79</v>
      </c>
      <c r="H1241">
        <v>309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2990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0</v>
      </c>
      <c r="Y1241">
        <v>0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20</v>
      </c>
      <c r="C1242">
        <v>20</v>
      </c>
      <c r="D1242">
        <v>1</v>
      </c>
      <c r="E1242">
        <v>0</v>
      </c>
      <c r="F1242" t="s">
        <v>79</v>
      </c>
      <c r="G1242" t="s">
        <v>79</v>
      </c>
      <c r="H1242">
        <v>598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2991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0</v>
      </c>
      <c r="Y1242">
        <v>0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20</v>
      </c>
      <c r="C1243">
        <v>20</v>
      </c>
      <c r="D1243">
        <v>2</v>
      </c>
      <c r="E1243">
        <v>0</v>
      </c>
      <c r="F1243" t="s">
        <v>79</v>
      </c>
      <c r="G1243" t="s">
        <v>79</v>
      </c>
      <c r="H1243">
        <v>369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2992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0</v>
      </c>
      <c r="Y1243">
        <v>0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20</v>
      </c>
      <c r="C1244">
        <v>20</v>
      </c>
      <c r="D1244">
        <v>3</v>
      </c>
      <c r="E1244">
        <v>0</v>
      </c>
      <c r="F1244" t="s">
        <v>79</v>
      </c>
      <c r="G1244" t="s">
        <v>79</v>
      </c>
      <c r="H1244">
        <v>29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2993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0</v>
      </c>
      <c r="Y1244">
        <v>0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20</v>
      </c>
      <c r="C1245">
        <v>20</v>
      </c>
      <c r="D1245">
        <v>4</v>
      </c>
      <c r="E1245">
        <v>0</v>
      </c>
      <c r="F1245" t="s">
        <v>79</v>
      </c>
      <c r="G1245" t="s">
        <v>79</v>
      </c>
      <c r="H1245">
        <v>623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2738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0</v>
      </c>
      <c r="Y1245">
        <v>0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20</v>
      </c>
      <c r="C1246">
        <v>20</v>
      </c>
      <c r="D1246">
        <v>5</v>
      </c>
      <c r="E1246">
        <v>0</v>
      </c>
      <c r="F1246" t="s">
        <v>79</v>
      </c>
      <c r="G1246" t="s">
        <v>79</v>
      </c>
      <c r="H1246">
        <v>190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2904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0</v>
      </c>
      <c r="Y1246">
        <v>0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20</v>
      </c>
      <c r="C1247">
        <v>20</v>
      </c>
      <c r="D1247">
        <v>6</v>
      </c>
      <c r="E1247">
        <v>0</v>
      </c>
      <c r="F1247" t="s">
        <v>79</v>
      </c>
      <c r="G1247" t="s">
        <v>79</v>
      </c>
      <c r="H1247">
        <v>506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2787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0</v>
      </c>
      <c r="Y1247">
        <v>0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20</v>
      </c>
      <c r="C1248">
        <v>20</v>
      </c>
      <c r="D1248">
        <v>7</v>
      </c>
      <c r="E1248">
        <v>0</v>
      </c>
      <c r="F1248" t="s">
        <v>79</v>
      </c>
      <c r="G1248" t="s">
        <v>79</v>
      </c>
      <c r="H1248">
        <v>117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2897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0</v>
      </c>
      <c r="Y1248">
        <v>0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20</v>
      </c>
      <c r="C1249">
        <v>20</v>
      </c>
      <c r="D1249">
        <v>8</v>
      </c>
      <c r="E1249">
        <v>0</v>
      </c>
      <c r="F1249" t="s">
        <v>79</v>
      </c>
      <c r="G1249" t="s">
        <v>79</v>
      </c>
      <c r="H1249">
        <v>307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2994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0</v>
      </c>
      <c r="Y1249">
        <v>0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20</v>
      </c>
      <c r="C1250">
        <v>21</v>
      </c>
      <c r="D1250">
        <v>1</v>
      </c>
      <c r="E1250">
        <v>0</v>
      </c>
      <c r="F1250" t="s">
        <v>79</v>
      </c>
      <c r="G1250" t="s">
        <v>79</v>
      </c>
      <c r="H1250">
        <v>15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2738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0</v>
      </c>
      <c r="Y1250">
        <v>0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20</v>
      </c>
      <c r="C1251">
        <v>21</v>
      </c>
      <c r="D1251">
        <v>2</v>
      </c>
      <c r="E1251">
        <v>0</v>
      </c>
      <c r="F1251" t="s">
        <v>79</v>
      </c>
      <c r="G1251" t="s">
        <v>79</v>
      </c>
      <c r="H1251">
        <v>48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1102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0</v>
      </c>
      <c r="Y1251">
        <v>0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20</v>
      </c>
      <c r="C1252">
        <v>21</v>
      </c>
      <c r="D1252">
        <v>3</v>
      </c>
      <c r="E1252">
        <v>0</v>
      </c>
      <c r="F1252" t="s">
        <v>79</v>
      </c>
      <c r="G1252" t="s">
        <v>79</v>
      </c>
      <c r="H1252">
        <v>43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706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0</v>
      </c>
      <c r="Y1252">
        <v>0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20</v>
      </c>
      <c r="C1253">
        <v>21</v>
      </c>
      <c r="D1253">
        <v>4</v>
      </c>
      <c r="E1253">
        <v>0</v>
      </c>
      <c r="F1253" t="s">
        <v>79</v>
      </c>
      <c r="G1253" t="s">
        <v>79</v>
      </c>
      <c r="H1253">
        <v>439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2911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0</v>
      </c>
      <c r="Y1253">
        <v>0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20</v>
      </c>
      <c r="C1254">
        <v>21</v>
      </c>
      <c r="D1254">
        <v>5</v>
      </c>
      <c r="E1254">
        <v>0</v>
      </c>
      <c r="F1254" t="s">
        <v>79</v>
      </c>
      <c r="G1254" t="s">
        <v>79</v>
      </c>
      <c r="H1254">
        <v>263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707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0</v>
      </c>
      <c r="Y1254">
        <v>0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20</v>
      </c>
      <c r="C1255">
        <v>21</v>
      </c>
      <c r="D1255">
        <v>6</v>
      </c>
      <c r="E1255">
        <v>0</v>
      </c>
      <c r="F1255" t="s">
        <v>79</v>
      </c>
      <c r="G1255" t="s">
        <v>79</v>
      </c>
      <c r="H1255">
        <v>20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2995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0</v>
      </c>
      <c r="Y1255">
        <v>0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20</v>
      </c>
      <c r="C1256">
        <v>21</v>
      </c>
      <c r="D1256">
        <v>7</v>
      </c>
      <c r="E1256">
        <v>0</v>
      </c>
      <c r="F1256" t="s">
        <v>79</v>
      </c>
      <c r="G1256" t="s">
        <v>79</v>
      </c>
      <c r="H1256">
        <v>313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2996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0</v>
      </c>
      <c r="Y1256">
        <v>0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20</v>
      </c>
      <c r="C1257">
        <v>21</v>
      </c>
      <c r="D1257">
        <v>8</v>
      </c>
      <c r="E1257">
        <v>0</v>
      </c>
      <c r="F1257" t="s">
        <v>79</v>
      </c>
      <c r="G1257" t="s">
        <v>79</v>
      </c>
      <c r="H1257">
        <v>305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2738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0</v>
      </c>
      <c r="Y1257">
        <v>0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20</v>
      </c>
      <c r="C1258">
        <v>22</v>
      </c>
      <c r="D1258">
        <v>1</v>
      </c>
      <c r="E1258">
        <v>0</v>
      </c>
      <c r="F1258" t="s">
        <v>79</v>
      </c>
      <c r="G1258" t="s">
        <v>79</v>
      </c>
      <c r="H1258">
        <v>24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2997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0</v>
      </c>
      <c r="Y1258">
        <v>0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20</v>
      </c>
      <c r="C1259">
        <v>22</v>
      </c>
      <c r="D1259">
        <v>2</v>
      </c>
      <c r="E1259">
        <v>0</v>
      </c>
      <c r="F1259" t="s">
        <v>79</v>
      </c>
      <c r="G1259" t="s">
        <v>79</v>
      </c>
      <c r="H1259">
        <v>22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1104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0</v>
      </c>
      <c r="Y1259">
        <v>0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20</v>
      </c>
      <c r="C1260">
        <v>22</v>
      </c>
      <c r="D1260">
        <v>3</v>
      </c>
      <c r="E1260">
        <v>0</v>
      </c>
      <c r="F1260" t="s">
        <v>79</v>
      </c>
      <c r="G1260" t="s">
        <v>79</v>
      </c>
      <c r="H1260">
        <v>527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2792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0</v>
      </c>
      <c r="Y1260">
        <v>0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20</v>
      </c>
      <c r="C1261">
        <v>22</v>
      </c>
      <c r="D1261">
        <v>4</v>
      </c>
      <c r="E1261">
        <v>0</v>
      </c>
      <c r="F1261" t="s">
        <v>79</v>
      </c>
      <c r="G1261" t="s">
        <v>79</v>
      </c>
      <c r="H1261">
        <v>366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725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0</v>
      </c>
      <c r="Y1261">
        <v>0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20</v>
      </c>
      <c r="C1262">
        <v>22</v>
      </c>
      <c r="D1262">
        <v>5</v>
      </c>
      <c r="E1262">
        <v>0</v>
      </c>
      <c r="F1262" t="s">
        <v>79</v>
      </c>
      <c r="G1262" t="s">
        <v>79</v>
      </c>
      <c r="H1262">
        <v>596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724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0</v>
      </c>
      <c r="Y1262">
        <v>0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20</v>
      </c>
      <c r="C1263">
        <v>22</v>
      </c>
      <c r="D1263">
        <v>6</v>
      </c>
      <c r="E1263">
        <v>0</v>
      </c>
      <c r="F1263" t="s">
        <v>79</v>
      </c>
      <c r="G1263" t="s">
        <v>79</v>
      </c>
      <c r="H1263">
        <v>371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729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0</v>
      </c>
      <c r="Y1263">
        <v>0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20</v>
      </c>
      <c r="C1264">
        <v>22</v>
      </c>
      <c r="D1264">
        <v>7</v>
      </c>
      <c r="E1264">
        <v>0</v>
      </c>
      <c r="F1264" t="s">
        <v>79</v>
      </c>
      <c r="G1264" t="s">
        <v>79</v>
      </c>
      <c r="H1264">
        <v>258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1105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0</v>
      </c>
      <c r="Y1264">
        <v>0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20</v>
      </c>
      <c r="C1265">
        <v>22</v>
      </c>
      <c r="D1265">
        <v>8</v>
      </c>
      <c r="E1265">
        <v>0</v>
      </c>
      <c r="F1265" t="s">
        <v>79</v>
      </c>
      <c r="G1265" t="s">
        <v>79</v>
      </c>
      <c r="H1265">
        <v>308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2998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0</v>
      </c>
      <c r="Y1265">
        <v>0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20</v>
      </c>
      <c r="C1266">
        <v>23</v>
      </c>
      <c r="D1266">
        <v>1</v>
      </c>
      <c r="E1266">
        <v>0</v>
      </c>
      <c r="F1266" t="s">
        <v>79</v>
      </c>
      <c r="G1266" t="s">
        <v>79</v>
      </c>
      <c r="H1266">
        <v>334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2999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0</v>
      </c>
      <c r="Y1266">
        <v>0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20</v>
      </c>
      <c r="C1267">
        <v>23</v>
      </c>
      <c r="D1267">
        <v>2</v>
      </c>
      <c r="E1267">
        <v>0</v>
      </c>
      <c r="F1267" t="s">
        <v>79</v>
      </c>
      <c r="G1267" t="s">
        <v>79</v>
      </c>
      <c r="H1267">
        <v>257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3000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0</v>
      </c>
      <c r="Y1267">
        <v>0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20</v>
      </c>
      <c r="C1268">
        <v>23</v>
      </c>
      <c r="D1268">
        <v>3</v>
      </c>
      <c r="E1268">
        <v>0</v>
      </c>
      <c r="F1268" t="s">
        <v>79</v>
      </c>
      <c r="G1268" t="s">
        <v>79</v>
      </c>
      <c r="H1268">
        <v>9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3001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0</v>
      </c>
      <c r="Y1268">
        <v>0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20</v>
      </c>
      <c r="C1269">
        <v>23</v>
      </c>
      <c r="D1269">
        <v>4</v>
      </c>
      <c r="E1269">
        <v>0</v>
      </c>
      <c r="F1269" t="s">
        <v>79</v>
      </c>
      <c r="G1269" t="s">
        <v>79</v>
      </c>
      <c r="H1269">
        <v>260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3002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0</v>
      </c>
      <c r="Y1269">
        <v>0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20</v>
      </c>
      <c r="C1270">
        <v>23</v>
      </c>
      <c r="D1270">
        <v>5</v>
      </c>
      <c r="E1270">
        <v>0</v>
      </c>
      <c r="F1270" t="s">
        <v>79</v>
      </c>
      <c r="G1270" t="s">
        <v>79</v>
      </c>
      <c r="H1270">
        <v>365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3003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0</v>
      </c>
      <c r="Y1270">
        <v>0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20</v>
      </c>
      <c r="C1271">
        <v>23</v>
      </c>
      <c r="D1271">
        <v>6</v>
      </c>
      <c r="E1271">
        <v>0</v>
      </c>
      <c r="F1271" t="s">
        <v>79</v>
      </c>
      <c r="G1271" t="s">
        <v>79</v>
      </c>
      <c r="H1271">
        <v>591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3004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0</v>
      </c>
      <c r="Y1271">
        <v>0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20</v>
      </c>
      <c r="C1272">
        <v>23</v>
      </c>
      <c r="D1272">
        <v>7</v>
      </c>
      <c r="E1272">
        <v>0</v>
      </c>
      <c r="F1272" t="s">
        <v>79</v>
      </c>
      <c r="G1272" t="s">
        <v>79</v>
      </c>
      <c r="H1272">
        <v>504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1081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0</v>
      </c>
      <c r="Y1272">
        <v>0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20</v>
      </c>
      <c r="C1273">
        <v>23</v>
      </c>
      <c r="D1273">
        <v>8</v>
      </c>
      <c r="E1273">
        <v>0</v>
      </c>
      <c r="F1273" t="s">
        <v>79</v>
      </c>
      <c r="G1273" t="s">
        <v>79</v>
      </c>
      <c r="H1273">
        <v>259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3005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0</v>
      </c>
      <c r="Y1273">
        <v>0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20</v>
      </c>
      <c r="C1274">
        <v>24</v>
      </c>
      <c r="D1274">
        <v>1</v>
      </c>
      <c r="E1274">
        <v>0</v>
      </c>
      <c r="F1274" t="s">
        <v>79</v>
      </c>
      <c r="G1274" t="s">
        <v>79</v>
      </c>
      <c r="H1274">
        <v>300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3006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0</v>
      </c>
      <c r="Y1274">
        <v>0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20</v>
      </c>
      <c r="C1275">
        <v>24</v>
      </c>
      <c r="D1275">
        <v>2</v>
      </c>
      <c r="E1275">
        <v>0</v>
      </c>
      <c r="F1275" t="s">
        <v>79</v>
      </c>
      <c r="G1275" t="s">
        <v>79</v>
      </c>
      <c r="H1275">
        <v>11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3007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0</v>
      </c>
      <c r="Y1275">
        <v>0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20</v>
      </c>
      <c r="C1276">
        <v>24</v>
      </c>
      <c r="D1276">
        <v>3</v>
      </c>
      <c r="E1276">
        <v>0</v>
      </c>
      <c r="F1276" t="s">
        <v>79</v>
      </c>
      <c r="G1276" t="s">
        <v>79</v>
      </c>
      <c r="H1276">
        <v>477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3008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0</v>
      </c>
      <c r="Y1276">
        <v>0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20</v>
      </c>
      <c r="C1277">
        <v>24</v>
      </c>
      <c r="D1277">
        <v>4</v>
      </c>
      <c r="E1277">
        <v>0</v>
      </c>
      <c r="F1277" t="s">
        <v>79</v>
      </c>
      <c r="G1277" t="s">
        <v>79</v>
      </c>
      <c r="H1277">
        <v>557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1079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0</v>
      </c>
      <c r="Y1277">
        <v>0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20</v>
      </c>
      <c r="C1278">
        <v>24</v>
      </c>
      <c r="D1278">
        <v>5</v>
      </c>
      <c r="E1278">
        <v>0</v>
      </c>
      <c r="F1278" t="s">
        <v>79</v>
      </c>
      <c r="G1278" t="s">
        <v>79</v>
      </c>
      <c r="H1278">
        <v>672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3009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0</v>
      </c>
      <c r="Y1278">
        <v>0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20</v>
      </c>
      <c r="C1279">
        <v>24</v>
      </c>
      <c r="D1279">
        <v>6</v>
      </c>
      <c r="E1279">
        <v>0</v>
      </c>
      <c r="F1279" t="s">
        <v>79</v>
      </c>
      <c r="G1279" t="s">
        <v>79</v>
      </c>
      <c r="H1279">
        <v>14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3010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0</v>
      </c>
      <c r="Y1279">
        <v>0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20</v>
      </c>
      <c r="C1280">
        <v>24</v>
      </c>
      <c r="D1280">
        <v>7</v>
      </c>
      <c r="E1280">
        <v>0</v>
      </c>
      <c r="F1280" t="s">
        <v>79</v>
      </c>
      <c r="G1280" t="s">
        <v>79</v>
      </c>
      <c r="H1280">
        <v>336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3011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0</v>
      </c>
      <c r="Y1280">
        <v>0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20</v>
      </c>
      <c r="C1281">
        <v>24</v>
      </c>
      <c r="D1281">
        <v>8</v>
      </c>
      <c r="E1281">
        <v>0</v>
      </c>
      <c r="F1281" t="s">
        <v>79</v>
      </c>
      <c r="G1281" t="s">
        <v>79</v>
      </c>
      <c r="H1281">
        <v>528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3006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0</v>
      </c>
      <c r="Y1281">
        <v>0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20</v>
      </c>
      <c r="C1282">
        <v>25</v>
      </c>
      <c r="D1282">
        <v>1</v>
      </c>
      <c r="E1282">
        <v>0</v>
      </c>
      <c r="F1282" t="s">
        <v>79</v>
      </c>
      <c r="G1282" t="s">
        <v>79</v>
      </c>
      <c r="H1282">
        <v>253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3012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0</v>
      </c>
      <c r="Y1282">
        <v>0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20</v>
      </c>
      <c r="C1283">
        <v>25</v>
      </c>
      <c r="D1283">
        <v>2</v>
      </c>
      <c r="E1283">
        <v>0</v>
      </c>
      <c r="F1283" t="s">
        <v>79</v>
      </c>
      <c r="G1283" t="s">
        <v>79</v>
      </c>
      <c r="H1283">
        <v>208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3013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0</v>
      </c>
      <c r="Y1283">
        <v>0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20</v>
      </c>
      <c r="C1284">
        <v>25</v>
      </c>
      <c r="D1284">
        <v>3</v>
      </c>
      <c r="E1284">
        <v>0</v>
      </c>
      <c r="F1284" t="s">
        <v>79</v>
      </c>
      <c r="G1284" t="s">
        <v>79</v>
      </c>
      <c r="H1284">
        <v>252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1083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0</v>
      </c>
      <c r="Y1284">
        <v>0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20</v>
      </c>
      <c r="C1285">
        <v>25</v>
      </c>
      <c r="D1285">
        <v>4</v>
      </c>
      <c r="E1285">
        <v>0</v>
      </c>
      <c r="F1285" t="s">
        <v>79</v>
      </c>
      <c r="G1285" t="s">
        <v>79</v>
      </c>
      <c r="H1285">
        <v>373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3014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0</v>
      </c>
      <c r="Y1285">
        <v>0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20</v>
      </c>
      <c r="C1286">
        <v>25</v>
      </c>
      <c r="D1286">
        <v>5</v>
      </c>
      <c r="E1286">
        <v>0</v>
      </c>
      <c r="F1286" t="s">
        <v>79</v>
      </c>
      <c r="G1286" t="s">
        <v>79</v>
      </c>
      <c r="H1286">
        <v>114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3015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0</v>
      </c>
      <c r="Y1286">
        <v>0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20</v>
      </c>
      <c r="C1287">
        <v>25</v>
      </c>
      <c r="D1287">
        <v>6</v>
      </c>
      <c r="E1287">
        <v>0</v>
      </c>
      <c r="F1287" t="s">
        <v>79</v>
      </c>
      <c r="G1287" t="s">
        <v>79</v>
      </c>
      <c r="H1287">
        <v>170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1101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0</v>
      </c>
      <c r="Y1287">
        <v>0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20</v>
      </c>
      <c r="C1288">
        <v>25</v>
      </c>
      <c r="D1288">
        <v>7</v>
      </c>
      <c r="E1288">
        <v>0</v>
      </c>
      <c r="F1288" t="s">
        <v>79</v>
      </c>
      <c r="G1288" t="s">
        <v>79</v>
      </c>
      <c r="H1288">
        <v>28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1106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0</v>
      </c>
      <c r="Y1288">
        <v>0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20</v>
      </c>
      <c r="C1289">
        <v>25</v>
      </c>
      <c r="D1289">
        <v>8</v>
      </c>
      <c r="E1289">
        <v>0</v>
      </c>
      <c r="F1289" t="s">
        <v>79</v>
      </c>
      <c r="G1289" t="s">
        <v>79</v>
      </c>
      <c r="H1289">
        <v>169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1082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0</v>
      </c>
      <c r="Y1289">
        <v>0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20</v>
      </c>
      <c r="C1290">
        <v>26</v>
      </c>
      <c r="D1290">
        <v>1</v>
      </c>
      <c r="E1290">
        <v>0</v>
      </c>
      <c r="F1290" t="s">
        <v>79</v>
      </c>
      <c r="G1290" t="s">
        <v>79</v>
      </c>
      <c r="H1290">
        <v>650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3016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0</v>
      </c>
      <c r="Y1290">
        <v>0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20</v>
      </c>
      <c r="C1291">
        <v>26</v>
      </c>
      <c r="D1291">
        <v>2</v>
      </c>
      <c r="E1291">
        <v>0</v>
      </c>
      <c r="F1291" t="s">
        <v>79</v>
      </c>
      <c r="G1291" t="s">
        <v>79</v>
      </c>
      <c r="H1291">
        <v>402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3017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0</v>
      </c>
      <c r="Y1291">
        <v>0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20</v>
      </c>
      <c r="C1292">
        <v>26</v>
      </c>
      <c r="D1292">
        <v>3</v>
      </c>
      <c r="E1292">
        <v>0</v>
      </c>
      <c r="F1292" t="s">
        <v>79</v>
      </c>
      <c r="G1292" t="s">
        <v>79</v>
      </c>
      <c r="H1292">
        <v>303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3018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0</v>
      </c>
      <c r="Y1292">
        <v>0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20</v>
      </c>
      <c r="C1293">
        <v>26</v>
      </c>
      <c r="D1293">
        <v>4</v>
      </c>
      <c r="E1293">
        <v>0</v>
      </c>
      <c r="F1293" t="s">
        <v>79</v>
      </c>
      <c r="G1293" t="s">
        <v>79</v>
      </c>
      <c r="H1293">
        <v>111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3019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0</v>
      </c>
      <c r="Y1293">
        <v>0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20</v>
      </c>
      <c r="C1294">
        <v>26</v>
      </c>
      <c r="D1294">
        <v>5</v>
      </c>
      <c r="E1294">
        <v>0</v>
      </c>
      <c r="F1294" t="s">
        <v>79</v>
      </c>
      <c r="G1294" t="s">
        <v>79</v>
      </c>
      <c r="H1294">
        <v>203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3020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0</v>
      </c>
      <c r="Y1294">
        <v>0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20</v>
      </c>
      <c r="C1295">
        <v>26</v>
      </c>
      <c r="D1295">
        <v>6</v>
      </c>
      <c r="E1295">
        <v>0</v>
      </c>
      <c r="F1295" t="s">
        <v>79</v>
      </c>
      <c r="G1295" t="s">
        <v>79</v>
      </c>
      <c r="H1295">
        <v>304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3021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0</v>
      </c>
      <c r="Y1295">
        <v>0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20</v>
      </c>
      <c r="C1296">
        <v>26</v>
      </c>
      <c r="D1296">
        <v>7</v>
      </c>
      <c r="E1296">
        <v>0</v>
      </c>
      <c r="F1296" t="s">
        <v>79</v>
      </c>
      <c r="G1296" t="s">
        <v>79</v>
      </c>
      <c r="H1296">
        <v>333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3022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0</v>
      </c>
      <c r="Y1296">
        <v>0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20</v>
      </c>
      <c r="C1297">
        <v>26</v>
      </c>
      <c r="D1297">
        <v>8</v>
      </c>
      <c r="E1297">
        <v>0</v>
      </c>
      <c r="F1297" t="s">
        <v>79</v>
      </c>
      <c r="G1297" t="s">
        <v>79</v>
      </c>
      <c r="H1297">
        <v>262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3023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0</v>
      </c>
      <c r="Y1297">
        <v>0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21</v>
      </c>
      <c r="C1298">
        <v>1</v>
      </c>
      <c r="D1298">
        <v>1</v>
      </c>
      <c r="E1298">
        <v>0</v>
      </c>
      <c r="F1298" t="s">
        <v>79</v>
      </c>
      <c r="G1298" t="s">
        <v>79</v>
      </c>
      <c r="H1298">
        <v>0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79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0</v>
      </c>
      <c r="Y1298">
        <v>0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21</v>
      </c>
      <c r="C1299">
        <v>1</v>
      </c>
      <c r="D1299">
        <v>2</v>
      </c>
      <c r="E1299">
        <v>0</v>
      </c>
      <c r="F1299" t="s">
        <v>79</v>
      </c>
      <c r="G1299" t="s">
        <v>79</v>
      </c>
      <c r="H1299">
        <v>0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79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0</v>
      </c>
      <c r="Y1299">
        <v>0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21</v>
      </c>
      <c r="C1300">
        <v>1</v>
      </c>
      <c r="D1300">
        <v>3</v>
      </c>
      <c r="E1300">
        <v>0</v>
      </c>
      <c r="F1300" t="s">
        <v>79</v>
      </c>
      <c r="G1300" t="s">
        <v>79</v>
      </c>
      <c r="H1300">
        <v>697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3024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0</v>
      </c>
      <c r="Y1300">
        <v>0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21</v>
      </c>
      <c r="C1301">
        <v>1</v>
      </c>
      <c r="D1301">
        <v>4</v>
      </c>
      <c r="E1301">
        <v>0</v>
      </c>
      <c r="F1301" t="s">
        <v>79</v>
      </c>
      <c r="G1301" t="s">
        <v>79</v>
      </c>
      <c r="H1301">
        <v>723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3025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0</v>
      </c>
      <c r="Y1301">
        <v>0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21</v>
      </c>
      <c r="C1302">
        <v>1</v>
      </c>
      <c r="D1302">
        <v>5</v>
      </c>
      <c r="E1302">
        <v>0</v>
      </c>
      <c r="F1302" t="s">
        <v>79</v>
      </c>
      <c r="G1302" t="s">
        <v>79</v>
      </c>
      <c r="H1302">
        <v>713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3026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0</v>
      </c>
      <c r="Y1302">
        <v>0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21</v>
      </c>
      <c r="C1303">
        <v>1</v>
      </c>
      <c r="D1303">
        <v>6</v>
      </c>
      <c r="E1303">
        <v>0</v>
      </c>
      <c r="F1303" t="s">
        <v>79</v>
      </c>
      <c r="G1303" t="s">
        <v>79</v>
      </c>
      <c r="H1303">
        <v>698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605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0</v>
      </c>
      <c r="Y1303">
        <v>0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21</v>
      </c>
      <c r="C1304">
        <v>1</v>
      </c>
      <c r="D1304">
        <v>7</v>
      </c>
      <c r="E1304">
        <v>0</v>
      </c>
      <c r="F1304" t="s">
        <v>79</v>
      </c>
      <c r="G1304" t="s">
        <v>79</v>
      </c>
      <c r="H1304">
        <v>0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79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0</v>
      </c>
      <c r="Y1304">
        <v>0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21</v>
      </c>
      <c r="C1305">
        <v>1</v>
      </c>
      <c r="D1305">
        <v>8</v>
      </c>
      <c r="E1305">
        <v>0</v>
      </c>
      <c r="F1305" t="s">
        <v>79</v>
      </c>
      <c r="G1305" t="s">
        <v>79</v>
      </c>
      <c r="H1305">
        <v>0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79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0</v>
      </c>
      <c r="Y1305">
        <v>0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21</v>
      </c>
      <c r="C1306">
        <v>2</v>
      </c>
      <c r="D1306">
        <v>1</v>
      </c>
      <c r="E1306">
        <v>0</v>
      </c>
      <c r="F1306" t="s">
        <v>79</v>
      </c>
      <c r="G1306" t="s">
        <v>79</v>
      </c>
      <c r="H1306">
        <v>669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771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0</v>
      </c>
      <c r="Y1306">
        <v>0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21</v>
      </c>
      <c r="C1307">
        <v>2</v>
      </c>
      <c r="D1307">
        <v>2</v>
      </c>
      <c r="E1307">
        <v>0</v>
      </c>
      <c r="F1307" t="s">
        <v>79</v>
      </c>
      <c r="G1307" t="s">
        <v>79</v>
      </c>
      <c r="H1307">
        <v>522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798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0</v>
      </c>
      <c r="Y1307">
        <v>0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21</v>
      </c>
      <c r="C1308">
        <v>2</v>
      </c>
      <c r="D1308">
        <v>3</v>
      </c>
      <c r="E1308">
        <v>0</v>
      </c>
      <c r="F1308" t="s">
        <v>79</v>
      </c>
      <c r="G1308" t="s">
        <v>79</v>
      </c>
      <c r="H1308">
        <v>666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3027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0</v>
      </c>
      <c r="Y1308">
        <v>0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21</v>
      </c>
      <c r="C1309">
        <v>2</v>
      </c>
      <c r="D1309">
        <v>4</v>
      </c>
      <c r="E1309">
        <v>0</v>
      </c>
      <c r="F1309" t="s">
        <v>79</v>
      </c>
      <c r="G1309" t="s">
        <v>79</v>
      </c>
      <c r="H1309">
        <v>521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3028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0</v>
      </c>
      <c r="Y1309">
        <v>0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21</v>
      </c>
      <c r="C1310">
        <v>2</v>
      </c>
      <c r="D1310">
        <v>5</v>
      </c>
      <c r="E1310">
        <v>0</v>
      </c>
      <c r="F1310" t="s">
        <v>79</v>
      </c>
      <c r="G1310" t="s">
        <v>79</v>
      </c>
      <c r="H1310">
        <v>667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3029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0</v>
      </c>
      <c r="Y1310">
        <v>0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21</v>
      </c>
      <c r="C1311">
        <v>2</v>
      </c>
      <c r="D1311">
        <v>6</v>
      </c>
      <c r="E1311">
        <v>0</v>
      </c>
      <c r="F1311" t="s">
        <v>79</v>
      </c>
      <c r="G1311" t="s">
        <v>79</v>
      </c>
      <c r="H1311">
        <v>160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3030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0</v>
      </c>
      <c r="Y1311">
        <v>0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21</v>
      </c>
      <c r="C1312">
        <v>2</v>
      </c>
      <c r="D1312">
        <v>7</v>
      </c>
      <c r="E1312">
        <v>0</v>
      </c>
      <c r="F1312" t="s">
        <v>79</v>
      </c>
      <c r="G1312" t="s">
        <v>79</v>
      </c>
      <c r="H1312">
        <v>700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3031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0</v>
      </c>
      <c r="Y1312">
        <v>0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21</v>
      </c>
      <c r="C1313">
        <v>2</v>
      </c>
      <c r="D1313">
        <v>8</v>
      </c>
      <c r="E1313">
        <v>0</v>
      </c>
      <c r="F1313" t="s">
        <v>79</v>
      </c>
      <c r="G1313" t="s">
        <v>79</v>
      </c>
      <c r="H1313">
        <v>244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3032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0</v>
      </c>
      <c r="Y1313">
        <v>0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21</v>
      </c>
      <c r="C1314">
        <v>3</v>
      </c>
      <c r="D1314">
        <v>1</v>
      </c>
      <c r="E1314">
        <v>0</v>
      </c>
      <c r="F1314" t="s">
        <v>79</v>
      </c>
      <c r="G1314" t="s">
        <v>79</v>
      </c>
      <c r="H1314">
        <v>692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3033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0</v>
      </c>
      <c r="Y1314">
        <v>0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21</v>
      </c>
      <c r="C1315">
        <v>3</v>
      </c>
      <c r="D1315">
        <v>2</v>
      </c>
      <c r="E1315">
        <v>0</v>
      </c>
      <c r="F1315" t="s">
        <v>79</v>
      </c>
      <c r="G1315" t="s">
        <v>79</v>
      </c>
      <c r="H1315">
        <v>665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3034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0</v>
      </c>
      <c r="Y1315">
        <v>0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21</v>
      </c>
      <c r="C1316">
        <v>3</v>
      </c>
      <c r="D1316">
        <v>3</v>
      </c>
      <c r="E1316">
        <v>0</v>
      </c>
      <c r="F1316" t="s">
        <v>79</v>
      </c>
      <c r="G1316" t="s">
        <v>79</v>
      </c>
      <c r="H1316">
        <v>584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3035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0</v>
      </c>
      <c r="Y1316">
        <v>0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21</v>
      </c>
      <c r="C1317">
        <v>3</v>
      </c>
      <c r="D1317">
        <v>4</v>
      </c>
      <c r="E1317">
        <v>0</v>
      </c>
      <c r="F1317" t="s">
        <v>79</v>
      </c>
      <c r="G1317" t="s">
        <v>79</v>
      </c>
      <c r="H1317">
        <v>575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3036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0</v>
      </c>
      <c r="Y1317">
        <v>0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21</v>
      </c>
      <c r="C1318">
        <v>3</v>
      </c>
      <c r="D1318">
        <v>5</v>
      </c>
      <c r="E1318">
        <v>0</v>
      </c>
      <c r="F1318" t="s">
        <v>79</v>
      </c>
      <c r="G1318" t="s">
        <v>79</v>
      </c>
      <c r="H1318">
        <v>240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3037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0</v>
      </c>
      <c r="Y1318">
        <v>0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21</v>
      </c>
      <c r="C1319">
        <v>3</v>
      </c>
      <c r="D1319">
        <v>6</v>
      </c>
      <c r="E1319">
        <v>0</v>
      </c>
      <c r="F1319" t="s">
        <v>79</v>
      </c>
      <c r="G1319" t="s">
        <v>79</v>
      </c>
      <c r="H1319">
        <v>242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3038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0</v>
      </c>
      <c r="Y1319">
        <v>0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21</v>
      </c>
      <c r="C1320">
        <v>3</v>
      </c>
      <c r="D1320">
        <v>7</v>
      </c>
      <c r="E1320">
        <v>0</v>
      </c>
      <c r="F1320" t="s">
        <v>79</v>
      </c>
      <c r="G1320" t="s">
        <v>79</v>
      </c>
      <c r="H1320">
        <v>241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3039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0</v>
      </c>
      <c r="Y1320">
        <v>0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21</v>
      </c>
      <c r="C1321">
        <v>3</v>
      </c>
      <c r="D1321">
        <v>8</v>
      </c>
      <c r="E1321">
        <v>0</v>
      </c>
      <c r="F1321" t="s">
        <v>79</v>
      </c>
      <c r="G1321" t="s">
        <v>79</v>
      </c>
      <c r="H1321">
        <v>523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3040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0</v>
      </c>
      <c r="Y1321">
        <v>0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21</v>
      </c>
      <c r="C1322">
        <v>4</v>
      </c>
      <c r="D1322">
        <v>1</v>
      </c>
      <c r="E1322">
        <v>0</v>
      </c>
      <c r="F1322" t="s">
        <v>79</v>
      </c>
      <c r="G1322" t="s">
        <v>79</v>
      </c>
      <c r="H1322">
        <v>586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3041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0</v>
      </c>
      <c r="Y1322">
        <v>0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21</v>
      </c>
      <c r="C1323">
        <v>4</v>
      </c>
      <c r="D1323">
        <v>2</v>
      </c>
      <c r="E1323">
        <v>0</v>
      </c>
      <c r="F1323" t="s">
        <v>79</v>
      </c>
      <c r="G1323" t="s">
        <v>79</v>
      </c>
      <c r="H1323">
        <v>248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3042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0</v>
      </c>
      <c r="Y1323">
        <v>0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21</v>
      </c>
      <c r="C1324">
        <v>4</v>
      </c>
      <c r="D1324">
        <v>3</v>
      </c>
      <c r="E1324">
        <v>0</v>
      </c>
      <c r="F1324" t="s">
        <v>79</v>
      </c>
      <c r="G1324" t="s">
        <v>79</v>
      </c>
      <c r="H1324">
        <v>548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3043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0</v>
      </c>
      <c r="Y1324">
        <v>0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21</v>
      </c>
      <c r="C1325">
        <v>4</v>
      </c>
      <c r="D1325">
        <v>4</v>
      </c>
      <c r="E1325">
        <v>0</v>
      </c>
      <c r="F1325" t="s">
        <v>79</v>
      </c>
      <c r="G1325" t="s">
        <v>79</v>
      </c>
      <c r="H1325">
        <v>243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3044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0</v>
      </c>
      <c r="Y1325">
        <v>0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21</v>
      </c>
      <c r="C1326">
        <v>4</v>
      </c>
      <c r="D1326">
        <v>5</v>
      </c>
      <c r="E1326">
        <v>0</v>
      </c>
      <c r="F1326" t="s">
        <v>79</v>
      </c>
      <c r="G1326" t="s">
        <v>79</v>
      </c>
      <c r="H1326">
        <v>294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2673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0</v>
      </c>
      <c r="Y1326">
        <v>0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21</v>
      </c>
      <c r="C1327">
        <v>4</v>
      </c>
      <c r="D1327">
        <v>6</v>
      </c>
      <c r="E1327">
        <v>0</v>
      </c>
      <c r="F1327" t="s">
        <v>79</v>
      </c>
      <c r="G1327" t="s">
        <v>79</v>
      </c>
      <c r="H1327">
        <v>201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3045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0</v>
      </c>
      <c r="Y1327">
        <v>0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21</v>
      </c>
      <c r="C1328">
        <v>4</v>
      </c>
      <c r="D1328">
        <v>7</v>
      </c>
      <c r="E1328">
        <v>0</v>
      </c>
      <c r="F1328" t="s">
        <v>79</v>
      </c>
      <c r="G1328" t="s">
        <v>79</v>
      </c>
      <c r="H1328">
        <v>633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3046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0</v>
      </c>
      <c r="Y1328">
        <v>0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21</v>
      </c>
      <c r="C1329">
        <v>4</v>
      </c>
      <c r="D1329">
        <v>8</v>
      </c>
      <c r="E1329">
        <v>0</v>
      </c>
      <c r="F1329" t="s">
        <v>79</v>
      </c>
      <c r="G1329" t="s">
        <v>79</v>
      </c>
      <c r="H1329">
        <v>520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2502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0</v>
      </c>
      <c r="Y1329">
        <v>0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21</v>
      </c>
      <c r="C1330">
        <v>5</v>
      </c>
      <c r="D1330">
        <v>1</v>
      </c>
      <c r="E1330">
        <v>0</v>
      </c>
      <c r="F1330" t="s">
        <v>79</v>
      </c>
      <c r="G1330" t="s">
        <v>79</v>
      </c>
      <c r="H1330">
        <v>292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3047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0</v>
      </c>
      <c r="Y1330">
        <v>0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21</v>
      </c>
      <c r="C1331">
        <v>5</v>
      </c>
      <c r="D1331">
        <v>2</v>
      </c>
      <c r="E1331">
        <v>0</v>
      </c>
      <c r="F1331" t="s">
        <v>79</v>
      </c>
      <c r="G1331" t="s">
        <v>79</v>
      </c>
      <c r="H1331">
        <v>432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3048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0</v>
      </c>
      <c r="Y1331">
        <v>0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21</v>
      </c>
      <c r="C1332">
        <v>5</v>
      </c>
      <c r="D1332">
        <v>3</v>
      </c>
      <c r="E1332">
        <v>0</v>
      </c>
      <c r="F1332" t="s">
        <v>79</v>
      </c>
      <c r="G1332" t="s">
        <v>79</v>
      </c>
      <c r="H1332">
        <v>154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3049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0</v>
      </c>
      <c r="Y1332">
        <v>0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21</v>
      </c>
      <c r="C1333">
        <v>5</v>
      </c>
      <c r="D1333">
        <v>4</v>
      </c>
      <c r="E1333">
        <v>0</v>
      </c>
      <c r="F1333" t="s">
        <v>79</v>
      </c>
      <c r="G1333" t="s">
        <v>79</v>
      </c>
      <c r="H1333">
        <v>245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3050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0</v>
      </c>
      <c r="Y1333">
        <v>0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21</v>
      </c>
      <c r="C1334">
        <v>5</v>
      </c>
      <c r="D1334">
        <v>5</v>
      </c>
      <c r="E1334">
        <v>0</v>
      </c>
      <c r="F1334" t="s">
        <v>79</v>
      </c>
      <c r="G1334" t="s">
        <v>79</v>
      </c>
      <c r="H1334">
        <v>200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3051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0</v>
      </c>
      <c r="Y1334">
        <v>0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21</v>
      </c>
      <c r="C1335">
        <v>5</v>
      </c>
      <c r="D1335">
        <v>6</v>
      </c>
      <c r="E1335">
        <v>0</v>
      </c>
      <c r="F1335" t="s">
        <v>79</v>
      </c>
      <c r="G1335" t="s">
        <v>79</v>
      </c>
      <c r="H1335">
        <v>386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3049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0</v>
      </c>
      <c r="Y1335">
        <v>0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21</v>
      </c>
      <c r="C1336">
        <v>5</v>
      </c>
      <c r="D1336">
        <v>7</v>
      </c>
      <c r="E1336">
        <v>0</v>
      </c>
      <c r="F1336" t="s">
        <v>79</v>
      </c>
      <c r="G1336" t="s">
        <v>79</v>
      </c>
      <c r="H1336">
        <v>585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3052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0</v>
      </c>
      <c r="Y1336">
        <v>0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21</v>
      </c>
      <c r="C1337">
        <v>5</v>
      </c>
      <c r="D1337">
        <v>8</v>
      </c>
      <c r="E1337">
        <v>0</v>
      </c>
      <c r="F1337" t="s">
        <v>79</v>
      </c>
      <c r="G1337" t="s">
        <v>79</v>
      </c>
      <c r="H1337">
        <v>466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3053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0</v>
      </c>
      <c r="Y1337">
        <v>0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21</v>
      </c>
      <c r="C1338">
        <v>6</v>
      </c>
      <c r="D1338">
        <v>1</v>
      </c>
      <c r="E1338">
        <v>0</v>
      </c>
      <c r="F1338" t="s">
        <v>79</v>
      </c>
      <c r="G1338" t="s">
        <v>79</v>
      </c>
      <c r="H1338">
        <v>501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3054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0</v>
      </c>
      <c r="Y1338">
        <v>0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21</v>
      </c>
      <c r="C1339">
        <v>6</v>
      </c>
      <c r="D1339">
        <v>2</v>
      </c>
      <c r="E1339">
        <v>0</v>
      </c>
      <c r="F1339" t="s">
        <v>79</v>
      </c>
      <c r="G1339" t="s">
        <v>79</v>
      </c>
      <c r="H1339">
        <v>288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3055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0</v>
      </c>
      <c r="Y1339">
        <v>0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21</v>
      </c>
      <c r="C1340">
        <v>6</v>
      </c>
      <c r="D1340">
        <v>3</v>
      </c>
      <c r="E1340">
        <v>0</v>
      </c>
      <c r="F1340" t="s">
        <v>79</v>
      </c>
      <c r="G1340" t="s">
        <v>79</v>
      </c>
      <c r="H1340">
        <v>583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3056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0</v>
      </c>
      <c r="Y1340">
        <v>0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21</v>
      </c>
      <c r="C1341">
        <v>6</v>
      </c>
      <c r="D1341">
        <v>4</v>
      </c>
      <c r="E1341">
        <v>0</v>
      </c>
      <c r="F1341" t="s">
        <v>79</v>
      </c>
      <c r="G1341" t="s">
        <v>79</v>
      </c>
      <c r="H1341">
        <v>287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3057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0</v>
      </c>
      <c r="Y1341">
        <v>0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21</v>
      </c>
      <c r="C1342">
        <v>6</v>
      </c>
      <c r="D1342">
        <v>5</v>
      </c>
      <c r="E1342">
        <v>0</v>
      </c>
      <c r="F1342" t="s">
        <v>79</v>
      </c>
      <c r="G1342" t="s">
        <v>79</v>
      </c>
      <c r="H1342">
        <v>545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3058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0</v>
      </c>
      <c r="Y1342">
        <v>0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21</v>
      </c>
      <c r="C1343">
        <v>6</v>
      </c>
      <c r="D1343">
        <v>6</v>
      </c>
      <c r="E1343">
        <v>0</v>
      </c>
      <c r="F1343" t="s">
        <v>79</v>
      </c>
      <c r="G1343" t="s">
        <v>79</v>
      </c>
      <c r="H1343">
        <v>709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3059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0</v>
      </c>
      <c r="Y1343">
        <v>0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21</v>
      </c>
      <c r="C1344">
        <v>6</v>
      </c>
      <c r="D1344">
        <v>7</v>
      </c>
      <c r="E1344">
        <v>0</v>
      </c>
      <c r="F1344" t="s">
        <v>79</v>
      </c>
      <c r="G1344" t="s">
        <v>79</v>
      </c>
      <c r="H1344">
        <v>582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3060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0</v>
      </c>
      <c r="Y1344">
        <v>0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21</v>
      </c>
      <c r="C1345">
        <v>6</v>
      </c>
      <c r="D1345">
        <v>8</v>
      </c>
      <c r="E1345">
        <v>0</v>
      </c>
      <c r="F1345" t="s">
        <v>79</v>
      </c>
      <c r="G1345" t="s">
        <v>79</v>
      </c>
      <c r="H1345">
        <v>579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3061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0</v>
      </c>
      <c r="Y1345">
        <v>0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21</v>
      </c>
      <c r="C1346">
        <v>7</v>
      </c>
      <c r="D1346">
        <v>1</v>
      </c>
      <c r="E1346">
        <v>0</v>
      </c>
      <c r="F1346" t="s">
        <v>79</v>
      </c>
      <c r="G1346" t="s">
        <v>79</v>
      </c>
      <c r="H1346">
        <v>199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3062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0</v>
      </c>
      <c r="Y1346">
        <v>0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21</v>
      </c>
      <c r="C1347">
        <v>7</v>
      </c>
      <c r="D1347">
        <v>2</v>
      </c>
      <c r="E1347">
        <v>0</v>
      </c>
      <c r="F1347" t="s">
        <v>79</v>
      </c>
      <c r="G1347" t="s">
        <v>79</v>
      </c>
      <c r="H1347">
        <v>197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3063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0</v>
      </c>
      <c r="Y1347">
        <v>0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21</v>
      </c>
      <c r="C1348">
        <v>7</v>
      </c>
      <c r="D1348">
        <v>3</v>
      </c>
      <c r="E1348">
        <v>0</v>
      </c>
      <c r="F1348" t="s">
        <v>79</v>
      </c>
      <c r="G1348" t="s">
        <v>79</v>
      </c>
      <c r="H1348">
        <v>325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3064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0</v>
      </c>
      <c r="Y1348">
        <v>0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21</v>
      </c>
      <c r="C1349">
        <v>7</v>
      </c>
      <c r="D1349">
        <v>4</v>
      </c>
      <c r="E1349">
        <v>0</v>
      </c>
      <c r="F1349" t="s">
        <v>79</v>
      </c>
      <c r="G1349" t="s">
        <v>79</v>
      </c>
      <c r="H1349">
        <v>194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3065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0</v>
      </c>
      <c r="Y1349">
        <v>0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21</v>
      </c>
      <c r="C1350">
        <v>7</v>
      </c>
      <c r="D1350">
        <v>5</v>
      </c>
      <c r="E1350">
        <v>0</v>
      </c>
      <c r="F1350" t="s">
        <v>79</v>
      </c>
      <c r="G1350" t="s">
        <v>79</v>
      </c>
      <c r="H1350">
        <v>578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3066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0</v>
      </c>
      <c r="Y1350">
        <v>0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21</v>
      </c>
      <c r="C1351">
        <v>7</v>
      </c>
      <c r="D1351">
        <v>6</v>
      </c>
      <c r="E1351">
        <v>0</v>
      </c>
      <c r="F1351" t="s">
        <v>79</v>
      </c>
      <c r="G1351" t="s">
        <v>79</v>
      </c>
      <c r="H1351">
        <v>427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3067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0</v>
      </c>
      <c r="Y1351">
        <v>0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21</v>
      </c>
      <c r="C1352">
        <v>7</v>
      </c>
      <c r="D1352">
        <v>7</v>
      </c>
      <c r="E1352">
        <v>0</v>
      </c>
      <c r="F1352" t="s">
        <v>79</v>
      </c>
      <c r="G1352" t="s">
        <v>79</v>
      </c>
      <c r="H1352">
        <v>518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3068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0</v>
      </c>
      <c r="Y1352">
        <v>0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21</v>
      </c>
      <c r="C1353">
        <v>7</v>
      </c>
      <c r="D1353">
        <v>8</v>
      </c>
      <c r="E1353">
        <v>0</v>
      </c>
      <c r="F1353" t="s">
        <v>79</v>
      </c>
      <c r="G1353" t="s">
        <v>79</v>
      </c>
      <c r="H1353">
        <v>238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3069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0</v>
      </c>
      <c r="Y1353">
        <v>0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21</v>
      </c>
      <c r="C1354">
        <v>8</v>
      </c>
      <c r="D1354">
        <v>1</v>
      </c>
      <c r="E1354">
        <v>0</v>
      </c>
      <c r="F1354" t="s">
        <v>79</v>
      </c>
      <c r="G1354" t="s">
        <v>79</v>
      </c>
      <c r="H1354">
        <v>428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3070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0</v>
      </c>
      <c r="Y1354">
        <v>0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21</v>
      </c>
      <c r="C1355">
        <v>8</v>
      </c>
      <c r="D1355">
        <v>2</v>
      </c>
      <c r="E1355">
        <v>0</v>
      </c>
      <c r="F1355" t="s">
        <v>79</v>
      </c>
      <c r="G1355" t="s">
        <v>79</v>
      </c>
      <c r="H1355">
        <v>606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816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0</v>
      </c>
      <c r="Y1355">
        <v>0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21</v>
      </c>
      <c r="C1356">
        <v>8</v>
      </c>
      <c r="D1356">
        <v>3</v>
      </c>
      <c r="E1356">
        <v>0</v>
      </c>
      <c r="F1356" t="s">
        <v>79</v>
      </c>
      <c r="G1356" t="s">
        <v>79</v>
      </c>
      <c r="H1356">
        <v>460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509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0</v>
      </c>
      <c r="Y1356">
        <v>0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21</v>
      </c>
      <c r="C1357">
        <v>8</v>
      </c>
      <c r="D1357">
        <v>4</v>
      </c>
      <c r="E1357">
        <v>0</v>
      </c>
      <c r="F1357" t="s">
        <v>79</v>
      </c>
      <c r="G1357" t="s">
        <v>79</v>
      </c>
      <c r="H1357">
        <v>230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3071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0</v>
      </c>
      <c r="Y1357">
        <v>0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21</v>
      </c>
      <c r="C1358">
        <v>8</v>
      </c>
      <c r="D1358">
        <v>5</v>
      </c>
      <c r="E1358">
        <v>0</v>
      </c>
      <c r="F1358" t="s">
        <v>79</v>
      </c>
      <c r="G1358" t="s">
        <v>79</v>
      </c>
      <c r="H1358">
        <v>718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3072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0</v>
      </c>
      <c r="Y1358">
        <v>0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21</v>
      </c>
      <c r="C1359">
        <v>8</v>
      </c>
      <c r="D1359">
        <v>6</v>
      </c>
      <c r="E1359">
        <v>0</v>
      </c>
      <c r="F1359" t="s">
        <v>79</v>
      </c>
      <c r="G1359" t="s">
        <v>79</v>
      </c>
      <c r="H1359">
        <v>620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3073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0</v>
      </c>
      <c r="Y1359">
        <v>0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21</v>
      </c>
      <c r="C1360">
        <v>8</v>
      </c>
      <c r="D1360">
        <v>7</v>
      </c>
      <c r="E1360">
        <v>0</v>
      </c>
      <c r="F1360" t="s">
        <v>79</v>
      </c>
      <c r="G1360" t="s">
        <v>79</v>
      </c>
      <c r="H1360">
        <v>143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3074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0</v>
      </c>
      <c r="Y1360">
        <v>0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21</v>
      </c>
      <c r="C1361">
        <v>8</v>
      </c>
      <c r="D1361">
        <v>8</v>
      </c>
      <c r="E1361">
        <v>0</v>
      </c>
      <c r="F1361" t="s">
        <v>79</v>
      </c>
      <c r="G1361" t="s">
        <v>79</v>
      </c>
      <c r="H1361">
        <v>352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3075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0</v>
      </c>
      <c r="Y1361">
        <v>0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21</v>
      </c>
      <c r="C1362">
        <v>9</v>
      </c>
      <c r="D1362">
        <v>1</v>
      </c>
      <c r="E1362">
        <v>0</v>
      </c>
      <c r="F1362" t="s">
        <v>79</v>
      </c>
      <c r="G1362" t="s">
        <v>79</v>
      </c>
      <c r="H1362">
        <v>81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3076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0</v>
      </c>
      <c r="Y1362">
        <v>0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21</v>
      </c>
      <c r="C1363">
        <v>9</v>
      </c>
      <c r="D1363">
        <v>2</v>
      </c>
      <c r="E1363">
        <v>0</v>
      </c>
      <c r="F1363" t="s">
        <v>79</v>
      </c>
      <c r="G1363" t="s">
        <v>79</v>
      </c>
      <c r="H1363">
        <v>632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3077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0</v>
      </c>
      <c r="Y1363">
        <v>0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21</v>
      </c>
      <c r="C1364">
        <v>9</v>
      </c>
      <c r="D1364">
        <v>3</v>
      </c>
      <c r="E1364">
        <v>0</v>
      </c>
      <c r="F1364" t="s">
        <v>79</v>
      </c>
      <c r="G1364" t="s">
        <v>79</v>
      </c>
      <c r="H1364">
        <v>354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3078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0</v>
      </c>
      <c r="Y1364">
        <v>0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21</v>
      </c>
      <c r="C1365">
        <v>9</v>
      </c>
      <c r="D1365">
        <v>4</v>
      </c>
      <c r="E1365">
        <v>0</v>
      </c>
      <c r="F1365" t="s">
        <v>79</v>
      </c>
      <c r="G1365" t="s">
        <v>79</v>
      </c>
      <c r="H1365">
        <v>76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3079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0</v>
      </c>
      <c r="Y1365">
        <v>0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21</v>
      </c>
      <c r="C1366">
        <v>9</v>
      </c>
      <c r="D1366">
        <v>5</v>
      </c>
      <c r="E1366">
        <v>0</v>
      </c>
      <c r="F1366" t="s">
        <v>79</v>
      </c>
      <c r="G1366" t="s">
        <v>79</v>
      </c>
      <c r="H1366">
        <v>192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3080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0</v>
      </c>
      <c r="Y1366">
        <v>0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21</v>
      </c>
      <c r="C1367">
        <v>9</v>
      </c>
      <c r="D1367">
        <v>6</v>
      </c>
      <c r="E1367">
        <v>0</v>
      </c>
      <c r="F1367" t="s">
        <v>79</v>
      </c>
      <c r="G1367" t="s">
        <v>79</v>
      </c>
      <c r="H1367">
        <v>381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3081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0</v>
      </c>
      <c r="Y1367">
        <v>0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21</v>
      </c>
      <c r="C1368">
        <v>9</v>
      </c>
      <c r="D1368">
        <v>7</v>
      </c>
      <c r="E1368">
        <v>0</v>
      </c>
      <c r="F1368" t="s">
        <v>79</v>
      </c>
      <c r="G1368" t="s">
        <v>79</v>
      </c>
      <c r="H1368">
        <v>621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3082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0</v>
      </c>
      <c r="Y1368">
        <v>0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21</v>
      </c>
      <c r="C1369">
        <v>9</v>
      </c>
      <c r="D1369">
        <v>8</v>
      </c>
      <c r="E1369">
        <v>0</v>
      </c>
      <c r="F1369" t="s">
        <v>79</v>
      </c>
      <c r="G1369" t="s">
        <v>79</v>
      </c>
      <c r="H1369">
        <v>619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3083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0</v>
      </c>
      <c r="Y1369">
        <v>0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22</v>
      </c>
      <c r="C1370">
        <v>1</v>
      </c>
      <c r="D1370">
        <v>1</v>
      </c>
      <c r="E1370">
        <v>0</v>
      </c>
      <c r="F1370" t="s">
        <v>79</v>
      </c>
      <c r="G1370" t="s">
        <v>79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79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0</v>
      </c>
      <c r="Y1370">
        <v>0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22</v>
      </c>
      <c r="C1371">
        <v>1</v>
      </c>
      <c r="D1371">
        <v>2</v>
      </c>
      <c r="E1371">
        <v>0</v>
      </c>
      <c r="F1371" t="s">
        <v>79</v>
      </c>
      <c r="G1371" t="s">
        <v>79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79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0</v>
      </c>
      <c r="Y1371">
        <v>0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22</v>
      </c>
      <c r="C1372">
        <v>1</v>
      </c>
      <c r="D1372">
        <v>3</v>
      </c>
      <c r="E1372">
        <v>0</v>
      </c>
      <c r="F1372" t="s">
        <v>79</v>
      </c>
      <c r="G1372" t="s">
        <v>79</v>
      </c>
      <c r="H1372">
        <v>683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3084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0</v>
      </c>
      <c r="Y1372">
        <v>0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22</v>
      </c>
      <c r="C1373">
        <v>1</v>
      </c>
      <c r="D1373">
        <v>4</v>
      </c>
      <c r="E1373">
        <v>0</v>
      </c>
      <c r="F1373" t="s">
        <v>79</v>
      </c>
      <c r="G1373" t="s">
        <v>79</v>
      </c>
      <c r="H1373">
        <v>688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3085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0</v>
      </c>
      <c r="Y1373">
        <v>0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22</v>
      </c>
      <c r="C1374">
        <v>1</v>
      </c>
      <c r="D1374">
        <v>5</v>
      </c>
      <c r="E1374">
        <v>0</v>
      </c>
      <c r="F1374" t="s">
        <v>79</v>
      </c>
      <c r="G1374" t="s">
        <v>79</v>
      </c>
      <c r="H1374">
        <v>225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3086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0</v>
      </c>
      <c r="Y1374">
        <v>0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22</v>
      </c>
      <c r="C1375">
        <v>1</v>
      </c>
      <c r="D1375">
        <v>6</v>
      </c>
      <c r="E1375">
        <v>0</v>
      </c>
      <c r="F1375" t="s">
        <v>79</v>
      </c>
      <c r="G1375" t="s">
        <v>79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79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0</v>
      </c>
      <c r="Y1375">
        <v>0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22</v>
      </c>
      <c r="C1376">
        <v>1</v>
      </c>
      <c r="D1376">
        <v>7</v>
      </c>
      <c r="E1376">
        <v>0</v>
      </c>
      <c r="F1376" t="s">
        <v>79</v>
      </c>
      <c r="G1376" t="s">
        <v>79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79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0</v>
      </c>
      <c r="Y1376">
        <v>0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22</v>
      </c>
      <c r="C1377">
        <v>1</v>
      </c>
      <c r="D1377">
        <v>8</v>
      </c>
      <c r="E1377">
        <v>0</v>
      </c>
      <c r="F1377" t="s">
        <v>79</v>
      </c>
      <c r="G1377" t="s">
        <v>79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79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0</v>
      </c>
      <c r="Y1377">
        <v>0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22</v>
      </c>
      <c r="C1378">
        <v>2</v>
      </c>
      <c r="D1378">
        <v>1</v>
      </c>
      <c r="E1378">
        <v>0</v>
      </c>
      <c r="F1378" t="s">
        <v>79</v>
      </c>
      <c r="G1378" t="s">
        <v>79</v>
      </c>
      <c r="H1378">
        <v>0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79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0</v>
      </c>
      <c r="Y1378">
        <v>0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22</v>
      </c>
      <c r="C1379">
        <v>2</v>
      </c>
      <c r="D1379">
        <v>2</v>
      </c>
      <c r="E1379">
        <v>0</v>
      </c>
      <c r="F1379" t="s">
        <v>79</v>
      </c>
      <c r="G1379" t="s">
        <v>79</v>
      </c>
      <c r="H1379">
        <v>222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3087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0</v>
      </c>
      <c r="Y1379">
        <v>0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22</v>
      </c>
      <c r="C1380">
        <v>2</v>
      </c>
      <c r="D1380">
        <v>3</v>
      </c>
      <c r="E1380">
        <v>0</v>
      </c>
      <c r="F1380" t="s">
        <v>79</v>
      </c>
      <c r="G1380" t="s">
        <v>79</v>
      </c>
      <c r="H1380">
        <v>655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771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0</v>
      </c>
      <c r="Y1380">
        <v>0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22</v>
      </c>
      <c r="C1381">
        <v>2</v>
      </c>
      <c r="D1381">
        <v>4</v>
      </c>
      <c r="E1381">
        <v>0</v>
      </c>
      <c r="F1381" t="s">
        <v>79</v>
      </c>
      <c r="G1381" t="s">
        <v>79</v>
      </c>
      <c r="H1381">
        <v>679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798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0</v>
      </c>
      <c r="Y1381">
        <v>0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22</v>
      </c>
      <c r="C1382">
        <v>2</v>
      </c>
      <c r="D1382">
        <v>5</v>
      </c>
      <c r="E1382">
        <v>0</v>
      </c>
      <c r="F1382" t="s">
        <v>79</v>
      </c>
      <c r="G1382" t="s">
        <v>79</v>
      </c>
      <c r="H1382">
        <v>644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771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0</v>
      </c>
      <c r="Y1382">
        <v>0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22</v>
      </c>
      <c r="C1383">
        <v>2</v>
      </c>
      <c r="D1383">
        <v>6</v>
      </c>
      <c r="E1383">
        <v>0</v>
      </c>
      <c r="F1383" t="s">
        <v>79</v>
      </c>
      <c r="G1383" t="s">
        <v>79</v>
      </c>
      <c r="H1383">
        <v>223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3088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0</v>
      </c>
      <c r="Y1383">
        <v>0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22</v>
      </c>
      <c r="C1384">
        <v>2</v>
      </c>
      <c r="D1384">
        <v>7</v>
      </c>
      <c r="E1384">
        <v>0</v>
      </c>
      <c r="F1384" t="s">
        <v>79</v>
      </c>
      <c r="G1384" t="s">
        <v>79</v>
      </c>
      <c r="H1384">
        <v>513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691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0</v>
      </c>
      <c r="Y1384">
        <v>0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22</v>
      </c>
      <c r="C1385">
        <v>2</v>
      </c>
      <c r="D1385">
        <v>8</v>
      </c>
      <c r="E1385">
        <v>0</v>
      </c>
      <c r="F1385" t="s">
        <v>79</v>
      </c>
      <c r="G1385" t="s">
        <v>79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79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0</v>
      </c>
      <c r="Y1385">
        <v>0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22</v>
      </c>
      <c r="C1386">
        <v>3</v>
      </c>
      <c r="D1386">
        <v>1</v>
      </c>
      <c r="E1386">
        <v>0</v>
      </c>
      <c r="F1386" t="s">
        <v>79</v>
      </c>
      <c r="G1386" t="s">
        <v>79</v>
      </c>
      <c r="H1386">
        <v>566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761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0</v>
      </c>
      <c r="Y1386">
        <v>0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22</v>
      </c>
      <c r="C1387">
        <v>3</v>
      </c>
      <c r="D1387">
        <v>2</v>
      </c>
      <c r="E1387">
        <v>0</v>
      </c>
      <c r="F1387" t="s">
        <v>79</v>
      </c>
      <c r="G1387" t="s">
        <v>79</v>
      </c>
      <c r="H1387">
        <v>645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3089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0</v>
      </c>
      <c r="Y1387">
        <v>0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22</v>
      </c>
      <c r="C1388">
        <v>3</v>
      </c>
      <c r="D1388">
        <v>3</v>
      </c>
      <c r="E1388">
        <v>0</v>
      </c>
      <c r="F1388" t="s">
        <v>79</v>
      </c>
      <c r="G1388" t="s">
        <v>79</v>
      </c>
      <c r="H1388">
        <v>512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3090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0</v>
      </c>
      <c r="Y1388">
        <v>0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22</v>
      </c>
      <c r="C1389">
        <v>3</v>
      </c>
      <c r="D1389">
        <v>4</v>
      </c>
      <c r="E1389">
        <v>0</v>
      </c>
      <c r="F1389" t="s">
        <v>79</v>
      </c>
      <c r="G1389" t="s">
        <v>79</v>
      </c>
      <c r="H1389">
        <v>175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3091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0</v>
      </c>
      <c r="Y1389">
        <v>0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22</v>
      </c>
      <c r="C1390">
        <v>3</v>
      </c>
      <c r="D1390">
        <v>5</v>
      </c>
      <c r="E1390">
        <v>0</v>
      </c>
      <c r="F1390" t="s">
        <v>79</v>
      </c>
      <c r="G1390" t="s">
        <v>79</v>
      </c>
      <c r="H1390">
        <v>707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3092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0</v>
      </c>
      <c r="Y1390">
        <v>0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22</v>
      </c>
      <c r="C1391">
        <v>3</v>
      </c>
      <c r="D1391">
        <v>6</v>
      </c>
      <c r="E1391">
        <v>0</v>
      </c>
      <c r="F1391" t="s">
        <v>79</v>
      </c>
      <c r="G1391" t="s">
        <v>79</v>
      </c>
      <c r="H1391">
        <v>689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3093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0</v>
      </c>
      <c r="Y1391">
        <v>0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22</v>
      </c>
      <c r="C1392">
        <v>3</v>
      </c>
      <c r="D1392">
        <v>7</v>
      </c>
      <c r="E1392">
        <v>0</v>
      </c>
      <c r="F1392" t="s">
        <v>79</v>
      </c>
      <c r="G1392" t="s">
        <v>79</v>
      </c>
      <c r="H1392">
        <v>511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3094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0</v>
      </c>
      <c r="Y1392">
        <v>0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22</v>
      </c>
      <c r="C1393">
        <v>3</v>
      </c>
      <c r="D1393">
        <v>8</v>
      </c>
      <c r="E1393">
        <v>0</v>
      </c>
      <c r="F1393" t="s">
        <v>79</v>
      </c>
      <c r="G1393" t="s">
        <v>79</v>
      </c>
      <c r="H1393">
        <v>224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3095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0</v>
      </c>
      <c r="Y1393">
        <v>0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22</v>
      </c>
      <c r="C1394">
        <v>4</v>
      </c>
      <c r="D1394">
        <v>1</v>
      </c>
      <c r="E1394">
        <v>0</v>
      </c>
      <c r="F1394" t="s">
        <v>79</v>
      </c>
      <c r="G1394" t="s">
        <v>79</v>
      </c>
      <c r="H1394">
        <v>514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3096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0</v>
      </c>
      <c r="Y1394">
        <v>0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22</v>
      </c>
      <c r="C1395">
        <v>4</v>
      </c>
      <c r="D1395">
        <v>2</v>
      </c>
      <c r="E1395">
        <v>0</v>
      </c>
      <c r="F1395" t="s">
        <v>79</v>
      </c>
      <c r="G1395" t="s">
        <v>79</v>
      </c>
      <c r="H1395">
        <v>408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3097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0</v>
      </c>
      <c r="Y1395">
        <v>0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22</v>
      </c>
      <c r="C1396">
        <v>4</v>
      </c>
      <c r="D1396">
        <v>3</v>
      </c>
      <c r="E1396">
        <v>0</v>
      </c>
      <c r="F1396" t="s">
        <v>79</v>
      </c>
      <c r="G1396" t="s">
        <v>79</v>
      </c>
      <c r="H1396">
        <v>535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3098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0</v>
      </c>
      <c r="Y1396">
        <v>0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22</v>
      </c>
      <c r="C1397">
        <v>4</v>
      </c>
      <c r="D1397">
        <v>4</v>
      </c>
      <c r="E1397">
        <v>0</v>
      </c>
      <c r="F1397" t="s">
        <v>79</v>
      </c>
      <c r="G1397" t="s">
        <v>79</v>
      </c>
      <c r="H1397">
        <v>446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3099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0</v>
      </c>
      <c r="Y1397">
        <v>0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22</v>
      </c>
      <c r="C1398">
        <v>4</v>
      </c>
      <c r="D1398">
        <v>5</v>
      </c>
      <c r="E1398">
        <v>0</v>
      </c>
      <c r="F1398" t="s">
        <v>79</v>
      </c>
      <c r="G1398" t="s">
        <v>79</v>
      </c>
      <c r="H1398">
        <v>131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3100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0</v>
      </c>
      <c r="Y1398">
        <v>0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22</v>
      </c>
      <c r="C1399">
        <v>4</v>
      </c>
      <c r="D1399">
        <v>6</v>
      </c>
      <c r="E1399">
        <v>0</v>
      </c>
      <c r="F1399" t="s">
        <v>79</v>
      </c>
      <c r="G1399" t="s">
        <v>79</v>
      </c>
      <c r="H1399">
        <v>132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3101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0</v>
      </c>
      <c r="Y1399">
        <v>0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22</v>
      </c>
      <c r="C1400">
        <v>4</v>
      </c>
      <c r="D1400">
        <v>7</v>
      </c>
      <c r="E1400">
        <v>0</v>
      </c>
      <c r="F1400" t="s">
        <v>79</v>
      </c>
      <c r="G1400" t="s">
        <v>79</v>
      </c>
      <c r="H1400">
        <v>54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3102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0</v>
      </c>
      <c r="Y1400">
        <v>0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22</v>
      </c>
      <c r="C1401">
        <v>4</v>
      </c>
      <c r="D1401">
        <v>8</v>
      </c>
      <c r="E1401">
        <v>0</v>
      </c>
      <c r="F1401" t="s">
        <v>79</v>
      </c>
      <c r="G1401" t="s">
        <v>79</v>
      </c>
      <c r="H1401">
        <v>128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3103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0</v>
      </c>
      <c r="Y1401">
        <v>0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22</v>
      </c>
      <c r="C1402">
        <v>5</v>
      </c>
      <c r="D1402">
        <v>1</v>
      </c>
      <c r="E1402">
        <v>0</v>
      </c>
      <c r="F1402" t="s">
        <v>79</v>
      </c>
      <c r="G1402" t="s">
        <v>79</v>
      </c>
      <c r="H1402">
        <v>639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3104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0</v>
      </c>
      <c r="Y1402">
        <v>0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22</v>
      </c>
      <c r="C1403">
        <v>5</v>
      </c>
      <c r="D1403">
        <v>2</v>
      </c>
      <c r="E1403">
        <v>0</v>
      </c>
      <c r="F1403" t="s">
        <v>79</v>
      </c>
      <c r="G1403" t="s">
        <v>79</v>
      </c>
      <c r="H1403">
        <v>641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3105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0</v>
      </c>
      <c r="Y1403">
        <v>0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22</v>
      </c>
      <c r="C1404">
        <v>5</v>
      </c>
      <c r="D1404">
        <v>3</v>
      </c>
      <c r="E1404">
        <v>0</v>
      </c>
      <c r="F1404" t="s">
        <v>79</v>
      </c>
      <c r="G1404" t="s">
        <v>79</v>
      </c>
      <c r="H1404">
        <v>565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3106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0</v>
      </c>
      <c r="Y1404">
        <v>0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22</v>
      </c>
      <c r="C1405">
        <v>5</v>
      </c>
      <c r="D1405">
        <v>4</v>
      </c>
      <c r="E1405">
        <v>0</v>
      </c>
      <c r="F1405" t="s">
        <v>79</v>
      </c>
      <c r="G1405" t="s">
        <v>79</v>
      </c>
      <c r="H1405">
        <v>642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3107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0</v>
      </c>
      <c r="Y1405">
        <v>0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22</v>
      </c>
      <c r="C1406">
        <v>5</v>
      </c>
      <c r="D1406">
        <v>5</v>
      </c>
      <c r="E1406">
        <v>0</v>
      </c>
      <c r="F1406" t="s">
        <v>79</v>
      </c>
      <c r="G1406" t="s">
        <v>79</v>
      </c>
      <c r="H1406">
        <v>563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3108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0</v>
      </c>
      <c r="Y1406">
        <v>0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22</v>
      </c>
      <c r="C1407">
        <v>5</v>
      </c>
      <c r="D1407">
        <v>6</v>
      </c>
      <c r="E1407">
        <v>0</v>
      </c>
      <c r="F1407" t="s">
        <v>79</v>
      </c>
      <c r="G1407" t="s">
        <v>79</v>
      </c>
      <c r="H1407">
        <v>560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3109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0</v>
      </c>
      <c r="Y1407">
        <v>0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22</v>
      </c>
      <c r="C1408">
        <v>5</v>
      </c>
      <c r="D1408">
        <v>7</v>
      </c>
      <c r="E1408">
        <v>0</v>
      </c>
      <c r="F1408" t="s">
        <v>79</v>
      </c>
      <c r="G1408" t="s">
        <v>79</v>
      </c>
      <c r="H1408">
        <v>127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3110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0</v>
      </c>
      <c r="Y1408">
        <v>0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22</v>
      </c>
      <c r="C1409">
        <v>5</v>
      </c>
      <c r="D1409">
        <v>8</v>
      </c>
      <c r="E1409">
        <v>0</v>
      </c>
      <c r="F1409" t="s">
        <v>79</v>
      </c>
      <c r="G1409" t="s">
        <v>79</v>
      </c>
      <c r="H1409">
        <v>480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3111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0</v>
      </c>
      <c r="Y1409">
        <v>0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22</v>
      </c>
      <c r="C1410">
        <v>6</v>
      </c>
      <c r="D1410">
        <v>1</v>
      </c>
      <c r="E1410">
        <v>0</v>
      </c>
      <c r="F1410" t="s">
        <v>79</v>
      </c>
      <c r="G1410" t="s">
        <v>79</v>
      </c>
      <c r="H1410">
        <v>129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3112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0</v>
      </c>
      <c r="Y1410">
        <v>0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22</v>
      </c>
      <c r="C1411">
        <v>6</v>
      </c>
      <c r="D1411">
        <v>2</v>
      </c>
      <c r="E1411">
        <v>0</v>
      </c>
      <c r="F1411" t="s">
        <v>79</v>
      </c>
      <c r="G1411" t="s">
        <v>79</v>
      </c>
      <c r="H1411">
        <v>221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3113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0</v>
      </c>
      <c r="Y1411">
        <v>0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22</v>
      </c>
      <c r="C1412">
        <v>6</v>
      </c>
      <c r="D1412">
        <v>3</v>
      </c>
      <c r="E1412">
        <v>0</v>
      </c>
      <c r="F1412" t="s">
        <v>79</v>
      </c>
      <c r="G1412" t="s">
        <v>79</v>
      </c>
      <c r="H1412">
        <v>708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3114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0</v>
      </c>
      <c r="Y1412">
        <v>0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22</v>
      </c>
      <c r="C1413">
        <v>6</v>
      </c>
      <c r="D1413">
        <v>4</v>
      </c>
      <c r="E1413">
        <v>0</v>
      </c>
      <c r="F1413" t="s">
        <v>79</v>
      </c>
      <c r="G1413" t="s">
        <v>79</v>
      </c>
      <c r="H1413">
        <v>507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3115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0</v>
      </c>
      <c r="Y1413">
        <v>0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22</v>
      </c>
      <c r="C1414">
        <v>6</v>
      </c>
      <c r="D1414">
        <v>5</v>
      </c>
      <c r="E1414">
        <v>0</v>
      </c>
      <c r="F1414" t="s">
        <v>79</v>
      </c>
      <c r="G1414" t="s">
        <v>79</v>
      </c>
      <c r="H1414">
        <v>505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3116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0</v>
      </c>
      <c r="Y1414">
        <v>0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22</v>
      </c>
      <c r="C1415">
        <v>6</v>
      </c>
      <c r="D1415">
        <v>6</v>
      </c>
      <c r="E1415">
        <v>0</v>
      </c>
      <c r="F1415" t="s">
        <v>79</v>
      </c>
      <c r="G1415" t="s">
        <v>79</v>
      </c>
      <c r="H1415">
        <v>448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3117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0</v>
      </c>
      <c r="Y1415">
        <v>0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22</v>
      </c>
      <c r="C1416">
        <v>6</v>
      </c>
      <c r="D1416">
        <v>7</v>
      </c>
      <c r="E1416">
        <v>0</v>
      </c>
      <c r="F1416" t="s">
        <v>79</v>
      </c>
      <c r="G1416" t="s">
        <v>79</v>
      </c>
      <c r="H1416">
        <v>270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3118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0</v>
      </c>
      <c r="Y1416">
        <v>0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22</v>
      </c>
      <c r="C1417">
        <v>6</v>
      </c>
      <c r="D1417">
        <v>8</v>
      </c>
      <c r="E1417">
        <v>0</v>
      </c>
      <c r="F1417" t="s">
        <v>79</v>
      </c>
      <c r="G1417" t="s">
        <v>79</v>
      </c>
      <c r="H1417">
        <v>643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3119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0</v>
      </c>
      <c r="Y1417">
        <v>0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22</v>
      </c>
      <c r="C1418">
        <v>7</v>
      </c>
      <c r="D1418">
        <v>1</v>
      </c>
      <c r="E1418">
        <v>0</v>
      </c>
      <c r="F1418" t="s">
        <v>79</v>
      </c>
      <c r="G1418" t="s">
        <v>79</v>
      </c>
      <c r="H1418">
        <v>510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3120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0</v>
      </c>
      <c r="Y1418">
        <v>0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22</v>
      </c>
      <c r="C1419">
        <v>7</v>
      </c>
      <c r="D1419">
        <v>2</v>
      </c>
      <c r="E1419">
        <v>0</v>
      </c>
      <c r="F1419" t="s">
        <v>79</v>
      </c>
      <c r="G1419" t="s">
        <v>79</v>
      </c>
      <c r="H1419">
        <v>47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3121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0</v>
      </c>
      <c r="Y1419">
        <v>0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22</v>
      </c>
      <c r="C1420">
        <v>7</v>
      </c>
      <c r="D1420">
        <v>3</v>
      </c>
      <c r="E1420">
        <v>0</v>
      </c>
      <c r="F1420" t="s">
        <v>79</v>
      </c>
      <c r="G1420" t="s">
        <v>79</v>
      </c>
      <c r="H1420">
        <v>219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3122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0</v>
      </c>
      <c r="Y1420">
        <v>0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22</v>
      </c>
      <c r="C1421">
        <v>7</v>
      </c>
      <c r="D1421">
        <v>4</v>
      </c>
      <c r="E1421">
        <v>0</v>
      </c>
      <c r="F1421" t="s">
        <v>79</v>
      </c>
      <c r="G1421" t="s">
        <v>79</v>
      </c>
      <c r="H1421">
        <v>56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3123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0</v>
      </c>
      <c r="Y1421">
        <v>0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22</v>
      </c>
      <c r="C1422">
        <v>7</v>
      </c>
      <c r="D1422">
        <v>5</v>
      </c>
      <c r="E1422">
        <v>0</v>
      </c>
      <c r="F1422" t="s">
        <v>79</v>
      </c>
      <c r="G1422" t="s">
        <v>79</v>
      </c>
      <c r="H1422">
        <v>216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3124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0</v>
      </c>
      <c r="Y1422">
        <v>0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22</v>
      </c>
      <c r="C1423">
        <v>7</v>
      </c>
      <c r="D1423">
        <v>6</v>
      </c>
      <c r="E1423">
        <v>0</v>
      </c>
      <c r="F1423" t="s">
        <v>79</v>
      </c>
      <c r="G1423" t="s">
        <v>79</v>
      </c>
      <c r="H1423">
        <v>338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3125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0</v>
      </c>
      <c r="Y1423">
        <v>0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22</v>
      </c>
      <c r="C1424">
        <v>7</v>
      </c>
      <c r="D1424">
        <v>7</v>
      </c>
      <c r="E1424">
        <v>0</v>
      </c>
      <c r="F1424" t="s">
        <v>79</v>
      </c>
      <c r="G1424" t="s">
        <v>79</v>
      </c>
      <c r="H1424">
        <v>559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3126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0</v>
      </c>
      <c r="Y1424">
        <v>0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22</v>
      </c>
      <c r="C1425">
        <v>7</v>
      </c>
      <c r="D1425">
        <v>8</v>
      </c>
      <c r="E1425">
        <v>0</v>
      </c>
      <c r="F1425" t="s">
        <v>79</v>
      </c>
      <c r="G1425" t="s">
        <v>79</v>
      </c>
      <c r="H1425">
        <v>536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3127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0</v>
      </c>
      <c r="Y1425">
        <v>0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22</v>
      </c>
      <c r="C1426">
        <v>8</v>
      </c>
      <c r="D1426">
        <v>1</v>
      </c>
      <c r="E1426">
        <v>0</v>
      </c>
      <c r="F1426" t="s">
        <v>79</v>
      </c>
      <c r="G1426" t="s">
        <v>79</v>
      </c>
      <c r="H1426">
        <v>558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3128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0</v>
      </c>
      <c r="Y1426">
        <v>0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22</v>
      </c>
      <c r="C1427">
        <v>8</v>
      </c>
      <c r="D1427">
        <v>2</v>
      </c>
      <c r="E1427">
        <v>0</v>
      </c>
      <c r="F1427" t="s">
        <v>79</v>
      </c>
      <c r="G1427" t="s">
        <v>79</v>
      </c>
      <c r="H1427">
        <v>217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3129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0</v>
      </c>
      <c r="Y1427">
        <v>0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22</v>
      </c>
      <c r="C1428">
        <v>8</v>
      </c>
      <c r="D1428">
        <v>3</v>
      </c>
      <c r="E1428">
        <v>0</v>
      </c>
      <c r="F1428" t="s">
        <v>79</v>
      </c>
      <c r="G1428" t="s">
        <v>79</v>
      </c>
      <c r="H1428">
        <v>628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3130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0</v>
      </c>
      <c r="Y1428">
        <v>0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22</v>
      </c>
      <c r="C1429">
        <v>8</v>
      </c>
      <c r="D1429">
        <v>4</v>
      </c>
      <c r="E1429">
        <v>0</v>
      </c>
      <c r="F1429" t="s">
        <v>79</v>
      </c>
      <c r="G1429" t="s">
        <v>79</v>
      </c>
      <c r="H1429">
        <v>561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3131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0</v>
      </c>
      <c r="Y1429">
        <v>0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22</v>
      </c>
      <c r="C1430">
        <v>8</v>
      </c>
      <c r="D1430">
        <v>5</v>
      </c>
      <c r="E1430">
        <v>0</v>
      </c>
      <c r="F1430" t="s">
        <v>79</v>
      </c>
      <c r="G1430" t="s">
        <v>79</v>
      </c>
      <c r="H1430">
        <v>684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3132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0</v>
      </c>
      <c r="Y1430">
        <v>0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22</v>
      </c>
      <c r="C1431">
        <v>8</v>
      </c>
      <c r="D1431">
        <v>6</v>
      </c>
      <c r="E1431">
        <v>0</v>
      </c>
      <c r="F1431" t="s">
        <v>79</v>
      </c>
      <c r="G1431" t="s">
        <v>79</v>
      </c>
      <c r="H1431">
        <v>413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501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0</v>
      </c>
      <c r="Y1431">
        <v>0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22</v>
      </c>
      <c r="C1432">
        <v>8</v>
      </c>
      <c r="D1432">
        <v>7</v>
      </c>
      <c r="E1432">
        <v>0</v>
      </c>
      <c r="F1432" t="s">
        <v>79</v>
      </c>
      <c r="G1432" t="s">
        <v>79</v>
      </c>
      <c r="H1432">
        <v>451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3133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0</v>
      </c>
      <c r="Y1432">
        <v>0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22</v>
      </c>
      <c r="C1433">
        <v>8</v>
      </c>
      <c r="D1433">
        <v>8</v>
      </c>
      <c r="E1433">
        <v>0</v>
      </c>
      <c r="F1433" t="s">
        <v>79</v>
      </c>
      <c r="G1433" t="s">
        <v>79</v>
      </c>
      <c r="H1433">
        <v>509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3134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0</v>
      </c>
      <c r="Y1433">
        <v>0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22</v>
      </c>
      <c r="C1434">
        <v>9</v>
      </c>
      <c r="D1434">
        <v>1</v>
      </c>
      <c r="E1434">
        <v>0</v>
      </c>
      <c r="F1434" t="s">
        <v>79</v>
      </c>
      <c r="G1434" t="s">
        <v>79</v>
      </c>
      <c r="H1434">
        <v>562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3135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0</v>
      </c>
      <c r="Y1434">
        <v>0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22</v>
      </c>
      <c r="C1435">
        <v>9</v>
      </c>
      <c r="D1435">
        <v>2</v>
      </c>
      <c r="E1435">
        <v>0</v>
      </c>
      <c r="F1435" t="s">
        <v>79</v>
      </c>
      <c r="G1435" t="s">
        <v>79</v>
      </c>
      <c r="H1435">
        <v>315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3136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0</v>
      </c>
      <c r="Y1435">
        <v>0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22</v>
      </c>
      <c r="C1436">
        <v>9</v>
      </c>
      <c r="D1436">
        <v>3</v>
      </c>
      <c r="E1436">
        <v>0</v>
      </c>
      <c r="F1436" t="s">
        <v>79</v>
      </c>
      <c r="G1436" t="s">
        <v>79</v>
      </c>
      <c r="H1436">
        <v>680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1024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0</v>
      </c>
      <c r="Y1436">
        <v>0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22</v>
      </c>
      <c r="C1437">
        <v>9</v>
      </c>
      <c r="D1437">
        <v>4</v>
      </c>
      <c r="E1437">
        <v>0</v>
      </c>
      <c r="F1437" t="s">
        <v>79</v>
      </c>
      <c r="G1437" t="s">
        <v>79</v>
      </c>
      <c r="H1437">
        <v>265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3137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0</v>
      </c>
      <c r="Y1437">
        <v>0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22</v>
      </c>
      <c r="C1438">
        <v>9</v>
      </c>
      <c r="D1438">
        <v>5</v>
      </c>
      <c r="E1438">
        <v>0</v>
      </c>
      <c r="F1438" t="s">
        <v>79</v>
      </c>
      <c r="G1438" t="s">
        <v>79</v>
      </c>
      <c r="H1438">
        <v>215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3138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0</v>
      </c>
      <c r="Y1438">
        <v>0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22</v>
      </c>
      <c r="C1439">
        <v>9</v>
      </c>
      <c r="D1439">
        <v>6</v>
      </c>
      <c r="E1439">
        <v>0</v>
      </c>
      <c r="F1439" t="s">
        <v>79</v>
      </c>
      <c r="G1439" t="s">
        <v>79</v>
      </c>
      <c r="H1439">
        <v>656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3139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0</v>
      </c>
      <c r="Y1439">
        <v>0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22</v>
      </c>
      <c r="C1440">
        <v>9</v>
      </c>
      <c r="D1440">
        <v>7</v>
      </c>
      <c r="E1440">
        <v>0</v>
      </c>
      <c r="F1440" t="s">
        <v>79</v>
      </c>
      <c r="G1440" t="s">
        <v>79</v>
      </c>
      <c r="H1440">
        <v>508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3140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0</v>
      </c>
      <c r="Y1440">
        <v>0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22</v>
      </c>
      <c r="C1441">
        <v>9</v>
      </c>
      <c r="D1441">
        <v>8</v>
      </c>
      <c r="E1441">
        <v>0</v>
      </c>
      <c r="F1441" t="s">
        <v>79</v>
      </c>
      <c r="G1441" t="s">
        <v>79</v>
      </c>
      <c r="H1441">
        <v>640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3141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0</v>
      </c>
      <c r="Y1441">
        <v>0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22</v>
      </c>
      <c r="C1442">
        <v>10</v>
      </c>
      <c r="D1442">
        <v>1</v>
      </c>
      <c r="E1442">
        <v>0</v>
      </c>
      <c r="F1442" t="s">
        <v>79</v>
      </c>
      <c r="G1442" t="s">
        <v>79</v>
      </c>
      <c r="H1442">
        <v>306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3142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0</v>
      </c>
      <c r="Y1442">
        <v>0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22</v>
      </c>
      <c r="C1443">
        <v>10</v>
      </c>
      <c r="D1443">
        <v>2</v>
      </c>
      <c r="E1443">
        <v>0</v>
      </c>
      <c r="F1443" t="s">
        <v>79</v>
      </c>
      <c r="G1443" t="s">
        <v>79</v>
      </c>
      <c r="H1443">
        <v>220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3143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0</v>
      </c>
      <c r="Y1443">
        <v>0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22</v>
      </c>
      <c r="C1444">
        <v>10</v>
      </c>
      <c r="D1444">
        <v>3</v>
      </c>
      <c r="E1444">
        <v>0</v>
      </c>
      <c r="F1444" t="s">
        <v>79</v>
      </c>
      <c r="G1444" t="s">
        <v>79</v>
      </c>
      <c r="H1444">
        <v>676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3144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0</v>
      </c>
      <c r="Y1444">
        <v>0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22</v>
      </c>
      <c r="C1445">
        <v>10</v>
      </c>
      <c r="D1445">
        <v>4</v>
      </c>
      <c r="E1445">
        <v>0</v>
      </c>
      <c r="F1445" t="s">
        <v>79</v>
      </c>
      <c r="G1445" t="s">
        <v>79</v>
      </c>
      <c r="H1445">
        <v>677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3145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0</v>
      </c>
      <c r="Y1445">
        <v>0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22</v>
      </c>
      <c r="C1446">
        <v>10</v>
      </c>
      <c r="D1446">
        <v>5</v>
      </c>
      <c r="E1446">
        <v>0</v>
      </c>
      <c r="F1446" t="s">
        <v>79</v>
      </c>
      <c r="G1446" t="s">
        <v>79</v>
      </c>
      <c r="H1446">
        <v>411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3146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0</v>
      </c>
      <c r="Y1446">
        <v>0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22</v>
      </c>
      <c r="C1447">
        <v>10</v>
      </c>
      <c r="D1447">
        <v>6</v>
      </c>
      <c r="E1447">
        <v>0</v>
      </c>
      <c r="F1447" t="s">
        <v>79</v>
      </c>
      <c r="G1447" t="s">
        <v>79</v>
      </c>
      <c r="H1447">
        <v>626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3147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0</v>
      </c>
      <c r="Y1447">
        <v>0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22</v>
      </c>
      <c r="C1448">
        <v>10</v>
      </c>
      <c r="D1448">
        <v>7</v>
      </c>
      <c r="E1448">
        <v>0</v>
      </c>
      <c r="F1448" t="s">
        <v>79</v>
      </c>
      <c r="G1448" t="s">
        <v>79</v>
      </c>
      <c r="H1448">
        <v>51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3148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0</v>
      </c>
      <c r="Y1448">
        <v>0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22</v>
      </c>
      <c r="C1449">
        <v>10</v>
      </c>
      <c r="D1449">
        <v>8</v>
      </c>
      <c r="E1449">
        <v>0</v>
      </c>
      <c r="F1449" t="s">
        <v>79</v>
      </c>
      <c r="G1449" t="s">
        <v>79</v>
      </c>
      <c r="H1449">
        <v>405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3149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0</v>
      </c>
      <c r="Y1449">
        <v>0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22</v>
      </c>
      <c r="C1450">
        <v>11</v>
      </c>
      <c r="D1450">
        <v>1</v>
      </c>
      <c r="E1450">
        <v>0</v>
      </c>
      <c r="F1450" t="s">
        <v>79</v>
      </c>
      <c r="G1450" t="s">
        <v>79</v>
      </c>
      <c r="H1450">
        <v>48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1025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0</v>
      </c>
      <c r="Y1450">
        <v>0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22</v>
      </c>
      <c r="C1451">
        <v>11</v>
      </c>
      <c r="D1451">
        <v>2</v>
      </c>
      <c r="E1451">
        <v>0</v>
      </c>
      <c r="F1451" t="s">
        <v>79</v>
      </c>
      <c r="G1451" t="s">
        <v>79</v>
      </c>
      <c r="H1451">
        <v>49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3150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0</v>
      </c>
      <c r="Y1451">
        <v>0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22</v>
      </c>
      <c r="C1452">
        <v>11</v>
      </c>
      <c r="D1452">
        <v>3</v>
      </c>
      <c r="E1452">
        <v>0</v>
      </c>
      <c r="F1452" t="s">
        <v>79</v>
      </c>
      <c r="G1452" t="s">
        <v>79</v>
      </c>
      <c r="H1452">
        <v>43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3151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0</v>
      </c>
      <c r="Y1452">
        <v>0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22</v>
      </c>
      <c r="C1453">
        <v>11</v>
      </c>
      <c r="D1453">
        <v>4</v>
      </c>
      <c r="E1453">
        <v>0</v>
      </c>
      <c r="F1453" t="s">
        <v>79</v>
      </c>
      <c r="G1453" t="s">
        <v>79</v>
      </c>
      <c r="H1453">
        <v>678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3152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0</v>
      </c>
      <c r="Y1453">
        <v>0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22</v>
      </c>
      <c r="C1454">
        <v>11</v>
      </c>
      <c r="D1454">
        <v>5</v>
      </c>
      <c r="E1454">
        <v>0</v>
      </c>
      <c r="F1454" t="s">
        <v>79</v>
      </c>
      <c r="G1454" t="s">
        <v>79</v>
      </c>
      <c r="H1454">
        <v>682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3153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0</v>
      </c>
      <c r="Y1454">
        <v>0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0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22</v>
      </c>
      <c r="C1455">
        <v>11</v>
      </c>
      <c r="D1455">
        <v>6</v>
      </c>
      <c r="E1455">
        <v>0</v>
      </c>
      <c r="F1455" t="s">
        <v>79</v>
      </c>
      <c r="G1455" t="s">
        <v>79</v>
      </c>
      <c r="H1455">
        <v>531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3154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0</v>
      </c>
      <c r="Y1455">
        <v>0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22</v>
      </c>
      <c r="C1456">
        <v>11</v>
      </c>
      <c r="D1456">
        <v>7</v>
      </c>
      <c r="E1456">
        <v>0</v>
      </c>
      <c r="F1456" t="s">
        <v>79</v>
      </c>
      <c r="G1456" t="s">
        <v>79</v>
      </c>
      <c r="H1456">
        <v>371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3155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0</v>
      </c>
      <c r="Y1456">
        <v>0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22</v>
      </c>
      <c r="C1457">
        <v>11</v>
      </c>
      <c r="D1457">
        <v>8</v>
      </c>
      <c r="E1457">
        <v>0</v>
      </c>
      <c r="F1457" t="s">
        <v>79</v>
      </c>
      <c r="G1457" t="s">
        <v>79</v>
      </c>
      <c r="H1457">
        <v>406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3156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0</v>
      </c>
      <c r="Y1457">
        <v>0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22</v>
      </c>
      <c r="C1458">
        <v>12</v>
      </c>
      <c r="D1458">
        <v>1</v>
      </c>
      <c r="E1458">
        <v>0</v>
      </c>
      <c r="F1458" t="s">
        <v>79</v>
      </c>
      <c r="G1458" t="s">
        <v>79</v>
      </c>
      <c r="H1458">
        <v>673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2513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0</v>
      </c>
      <c r="Y1458">
        <v>0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22</v>
      </c>
      <c r="C1459">
        <v>12</v>
      </c>
      <c r="D1459">
        <v>2</v>
      </c>
      <c r="E1459">
        <v>0</v>
      </c>
      <c r="F1459" t="s">
        <v>79</v>
      </c>
      <c r="G1459" t="s">
        <v>79</v>
      </c>
      <c r="H1459">
        <v>255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3157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0</v>
      </c>
      <c r="Y1459">
        <v>0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22</v>
      </c>
      <c r="C1460">
        <v>12</v>
      </c>
      <c r="D1460">
        <v>3</v>
      </c>
      <c r="E1460">
        <v>0</v>
      </c>
      <c r="F1460" t="s">
        <v>79</v>
      </c>
      <c r="G1460" t="s">
        <v>79</v>
      </c>
      <c r="H1460">
        <v>705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1030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0</v>
      </c>
      <c r="Y1460">
        <v>0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22</v>
      </c>
      <c r="C1461">
        <v>12</v>
      </c>
      <c r="D1461">
        <v>4</v>
      </c>
      <c r="E1461">
        <v>0</v>
      </c>
      <c r="F1461" t="s">
        <v>79</v>
      </c>
      <c r="G1461" t="s">
        <v>79</v>
      </c>
      <c r="H1461">
        <v>595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3158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0</v>
      </c>
      <c r="Y1461">
        <v>0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22</v>
      </c>
      <c r="C1462">
        <v>12</v>
      </c>
      <c r="D1462">
        <v>5</v>
      </c>
      <c r="E1462">
        <v>0</v>
      </c>
      <c r="F1462" t="s">
        <v>79</v>
      </c>
      <c r="G1462" t="s">
        <v>79</v>
      </c>
      <c r="H1462">
        <v>1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2291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0</v>
      </c>
      <c r="Y1462">
        <v>0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22</v>
      </c>
      <c r="C1463">
        <v>12</v>
      </c>
      <c r="D1463">
        <v>6</v>
      </c>
      <c r="E1463">
        <v>0</v>
      </c>
      <c r="F1463" t="s">
        <v>79</v>
      </c>
      <c r="G1463" t="s">
        <v>79</v>
      </c>
      <c r="H1463">
        <v>44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3159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0</v>
      </c>
      <c r="Y1463">
        <v>0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22</v>
      </c>
      <c r="C1464">
        <v>12</v>
      </c>
      <c r="D1464">
        <v>7</v>
      </c>
      <c r="E1464">
        <v>0</v>
      </c>
      <c r="F1464" t="s">
        <v>79</v>
      </c>
      <c r="G1464" t="s">
        <v>79</v>
      </c>
      <c r="H1464">
        <v>706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3160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0</v>
      </c>
      <c r="Y1464">
        <v>0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22</v>
      </c>
      <c r="C1465">
        <v>12</v>
      </c>
      <c r="D1465">
        <v>8</v>
      </c>
      <c r="E1465">
        <v>0</v>
      </c>
      <c r="F1465" t="s">
        <v>79</v>
      </c>
      <c r="G1465" t="s">
        <v>79</v>
      </c>
      <c r="H1465">
        <v>336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733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0</v>
      </c>
      <c r="Y1465">
        <v>0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22</v>
      </c>
      <c r="C1466">
        <v>13</v>
      </c>
      <c r="D1466">
        <v>1</v>
      </c>
      <c r="E1466">
        <v>0</v>
      </c>
      <c r="F1466" t="s">
        <v>79</v>
      </c>
      <c r="G1466" t="s">
        <v>79</v>
      </c>
      <c r="H1466">
        <v>525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1026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0</v>
      </c>
      <c r="Y1466">
        <v>0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22</v>
      </c>
      <c r="C1467">
        <v>13</v>
      </c>
      <c r="D1467">
        <v>2</v>
      </c>
      <c r="E1467">
        <v>0</v>
      </c>
      <c r="F1467" t="s">
        <v>79</v>
      </c>
      <c r="G1467" t="s">
        <v>79</v>
      </c>
      <c r="H1467">
        <v>526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3161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0</v>
      </c>
      <c r="Y1467">
        <v>0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22</v>
      </c>
      <c r="C1468">
        <v>13</v>
      </c>
      <c r="D1468">
        <v>3</v>
      </c>
      <c r="E1468">
        <v>0</v>
      </c>
      <c r="F1468" t="s">
        <v>79</v>
      </c>
      <c r="G1468" t="s">
        <v>79</v>
      </c>
      <c r="H1468">
        <v>394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769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0</v>
      </c>
      <c r="Y1468">
        <v>0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22</v>
      </c>
      <c r="C1469">
        <v>13</v>
      </c>
      <c r="D1469">
        <v>4</v>
      </c>
      <c r="E1469">
        <v>0</v>
      </c>
      <c r="F1469" t="s">
        <v>79</v>
      </c>
      <c r="G1469" t="s">
        <v>79</v>
      </c>
      <c r="H1469">
        <v>40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3162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0</v>
      </c>
      <c r="Y1469">
        <v>0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22</v>
      </c>
      <c r="C1470">
        <v>13</v>
      </c>
      <c r="D1470">
        <v>5</v>
      </c>
      <c r="E1470">
        <v>0</v>
      </c>
      <c r="F1470" t="s">
        <v>79</v>
      </c>
      <c r="G1470" t="s">
        <v>79</v>
      </c>
      <c r="H1470">
        <v>704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3163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0</v>
      </c>
      <c r="Y1470">
        <v>0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22</v>
      </c>
      <c r="C1471">
        <v>13</v>
      </c>
      <c r="D1471">
        <v>6</v>
      </c>
      <c r="E1471">
        <v>0</v>
      </c>
      <c r="F1471" t="s">
        <v>79</v>
      </c>
      <c r="G1471" t="s">
        <v>79</v>
      </c>
      <c r="H1471">
        <v>438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2800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0</v>
      </c>
      <c r="Y1471">
        <v>0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22</v>
      </c>
      <c r="C1472">
        <v>13</v>
      </c>
      <c r="D1472">
        <v>7</v>
      </c>
      <c r="E1472">
        <v>0</v>
      </c>
      <c r="F1472" t="s">
        <v>79</v>
      </c>
      <c r="G1472" t="s">
        <v>79</v>
      </c>
      <c r="H1472">
        <v>363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3164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0</v>
      </c>
      <c r="Y1472">
        <v>0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22</v>
      </c>
      <c r="C1473">
        <v>13</v>
      </c>
      <c r="D1473">
        <v>8</v>
      </c>
      <c r="E1473">
        <v>0</v>
      </c>
      <c r="F1473" t="s">
        <v>79</v>
      </c>
      <c r="G1473" t="s">
        <v>79</v>
      </c>
      <c r="H1473">
        <v>114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3165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0</v>
      </c>
      <c r="Y1473">
        <v>0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23</v>
      </c>
      <c r="C1474">
        <v>1</v>
      </c>
      <c r="D1474">
        <v>1</v>
      </c>
      <c r="E1474">
        <v>0</v>
      </c>
      <c r="F1474" t="s">
        <v>79</v>
      </c>
      <c r="G1474" t="s">
        <v>79</v>
      </c>
      <c r="H1474">
        <v>0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79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0</v>
      </c>
      <c r="Y1474">
        <v>0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23</v>
      </c>
      <c r="C1475">
        <v>1</v>
      </c>
      <c r="D1475">
        <v>2</v>
      </c>
      <c r="E1475">
        <v>0</v>
      </c>
      <c r="F1475" t="s">
        <v>79</v>
      </c>
      <c r="G1475" t="s">
        <v>79</v>
      </c>
      <c r="H1475">
        <v>0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79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0</v>
      </c>
      <c r="Y1475">
        <v>0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23</v>
      </c>
      <c r="C1476">
        <v>1</v>
      </c>
      <c r="D1476">
        <v>3</v>
      </c>
      <c r="E1476">
        <v>0</v>
      </c>
      <c r="F1476" t="s">
        <v>79</v>
      </c>
      <c r="G1476" t="s">
        <v>79</v>
      </c>
      <c r="H1476">
        <v>246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3166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0</v>
      </c>
      <c r="Y1476">
        <v>0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23</v>
      </c>
      <c r="C1477">
        <v>1</v>
      </c>
      <c r="D1477">
        <v>4</v>
      </c>
      <c r="E1477">
        <v>0</v>
      </c>
      <c r="F1477" t="s">
        <v>79</v>
      </c>
      <c r="G1477" t="s">
        <v>79</v>
      </c>
      <c r="H1477">
        <v>94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3167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0</v>
      </c>
      <c r="Y1477">
        <v>0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23</v>
      </c>
      <c r="C1478">
        <v>1</v>
      </c>
      <c r="D1478">
        <v>5</v>
      </c>
      <c r="E1478">
        <v>0</v>
      </c>
      <c r="F1478" t="s">
        <v>79</v>
      </c>
      <c r="G1478" t="s">
        <v>79</v>
      </c>
      <c r="H1478">
        <v>295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3168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0</v>
      </c>
      <c r="Y1478">
        <v>0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23</v>
      </c>
      <c r="C1479">
        <v>1</v>
      </c>
      <c r="D1479">
        <v>6</v>
      </c>
      <c r="E1479">
        <v>0</v>
      </c>
      <c r="F1479" t="s">
        <v>79</v>
      </c>
      <c r="G1479" t="s">
        <v>79</v>
      </c>
      <c r="H1479">
        <v>0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79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0</v>
      </c>
      <c r="Y1479">
        <v>0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23</v>
      </c>
      <c r="C1480">
        <v>1</v>
      </c>
      <c r="D1480">
        <v>7</v>
      </c>
      <c r="E1480">
        <v>0</v>
      </c>
      <c r="F1480" t="s">
        <v>79</v>
      </c>
      <c r="G1480" t="s">
        <v>79</v>
      </c>
      <c r="H1480">
        <v>0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79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0</v>
      </c>
      <c r="Y1480">
        <v>0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23</v>
      </c>
      <c r="C1481">
        <v>1</v>
      </c>
      <c r="D1481">
        <v>8</v>
      </c>
      <c r="E1481">
        <v>0</v>
      </c>
      <c r="F1481" t="s">
        <v>79</v>
      </c>
      <c r="G148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79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0</v>
      </c>
      <c r="Y1481">
        <v>0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23</v>
      </c>
      <c r="C1482">
        <v>2</v>
      </c>
      <c r="D1482">
        <v>1</v>
      </c>
      <c r="E1482">
        <v>0</v>
      </c>
      <c r="F1482" t="s">
        <v>79</v>
      </c>
      <c r="G1482" t="s">
        <v>79</v>
      </c>
      <c r="H1482">
        <v>36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3169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0</v>
      </c>
      <c r="Y1482">
        <v>0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23</v>
      </c>
      <c r="C1483">
        <v>2</v>
      </c>
      <c r="D1483">
        <v>2</v>
      </c>
      <c r="E1483">
        <v>0</v>
      </c>
      <c r="F1483" t="s">
        <v>79</v>
      </c>
      <c r="G1483" t="s">
        <v>79</v>
      </c>
      <c r="H1483">
        <v>720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3170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0</v>
      </c>
      <c r="Y1483">
        <v>0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23</v>
      </c>
      <c r="C1484">
        <v>2</v>
      </c>
      <c r="D1484">
        <v>3</v>
      </c>
      <c r="E1484">
        <v>0</v>
      </c>
      <c r="F1484" t="s">
        <v>79</v>
      </c>
      <c r="G1484" t="s">
        <v>79</v>
      </c>
      <c r="H1484">
        <v>695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3171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0</v>
      </c>
      <c r="Y1484">
        <v>0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23</v>
      </c>
      <c r="C1485">
        <v>2</v>
      </c>
      <c r="D1485">
        <v>4</v>
      </c>
      <c r="E1485">
        <v>0</v>
      </c>
      <c r="F1485" t="s">
        <v>79</v>
      </c>
      <c r="G1485" t="s">
        <v>79</v>
      </c>
      <c r="H1485">
        <v>37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1045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0</v>
      </c>
      <c r="Y1485">
        <v>0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23</v>
      </c>
      <c r="C1486">
        <v>2</v>
      </c>
      <c r="D1486">
        <v>5</v>
      </c>
      <c r="E1486">
        <v>0</v>
      </c>
      <c r="F1486" t="s">
        <v>79</v>
      </c>
      <c r="G1486" t="s">
        <v>79</v>
      </c>
      <c r="H1486">
        <v>546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3171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0</v>
      </c>
      <c r="Y1486">
        <v>0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23</v>
      </c>
      <c r="C1487">
        <v>2</v>
      </c>
      <c r="D1487">
        <v>6</v>
      </c>
      <c r="E1487">
        <v>0</v>
      </c>
      <c r="F1487" t="s">
        <v>79</v>
      </c>
      <c r="G1487" t="s">
        <v>79</v>
      </c>
      <c r="H1487">
        <v>664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3172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0</v>
      </c>
      <c r="Y1487">
        <v>0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23</v>
      </c>
      <c r="C1488">
        <v>2</v>
      </c>
      <c r="D1488">
        <v>7</v>
      </c>
      <c r="E1488">
        <v>0</v>
      </c>
      <c r="F1488" t="s">
        <v>79</v>
      </c>
      <c r="G1488" t="s">
        <v>79</v>
      </c>
      <c r="H1488">
        <v>284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3173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0</v>
      </c>
      <c r="Y1488">
        <v>0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23</v>
      </c>
      <c r="C1489">
        <v>2</v>
      </c>
      <c r="D1489">
        <v>8</v>
      </c>
      <c r="E1489">
        <v>0</v>
      </c>
      <c r="F1489" t="s">
        <v>79</v>
      </c>
      <c r="G1489" t="s">
        <v>79</v>
      </c>
      <c r="H1489">
        <v>33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3174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0</v>
      </c>
      <c r="Y1489">
        <v>0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23</v>
      </c>
      <c r="C1490">
        <v>3</v>
      </c>
      <c r="D1490">
        <v>1</v>
      </c>
      <c r="E1490">
        <v>0</v>
      </c>
      <c r="F1490" t="s">
        <v>79</v>
      </c>
      <c r="G1490" t="s">
        <v>79</v>
      </c>
      <c r="H1490">
        <v>285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3175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0</v>
      </c>
      <c r="Y1490">
        <v>0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23</v>
      </c>
      <c r="C1491">
        <v>3</v>
      </c>
      <c r="D1491">
        <v>2</v>
      </c>
      <c r="E1491">
        <v>0</v>
      </c>
      <c r="F1491" t="s">
        <v>79</v>
      </c>
      <c r="G1491" t="s">
        <v>79</v>
      </c>
      <c r="H1491">
        <v>647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2238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0</v>
      </c>
      <c r="Y1491">
        <v>0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23</v>
      </c>
      <c r="C1492">
        <v>3</v>
      </c>
      <c r="D1492">
        <v>3</v>
      </c>
      <c r="E1492">
        <v>0</v>
      </c>
      <c r="F1492" t="s">
        <v>79</v>
      </c>
      <c r="G1492" t="s">
        <v>79</v>
      </c>
      <c r="H1492">
        <v>154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3176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0</v>
      </c>
      <c r="Y1492">
        <v>0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23</v>
      </c>
      <c r="C1493">
        <v>3</v>
      </c>
      <c r="D1493">
        <v>4</v>
      </c>
      <c r="E1493">
        <v>0</v>
      </c>
      <c r="F1493" t="s">
        <v>79</v>
      </c>
      <c r="G1493" t="s">
        <v>79</v>
      </c>
      <c r="H1493">
        <v>326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3177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0</v>
      </c>
      <c r="Y1493">
        <v>0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23</v>
      </c>
      <c r="C1494">
        <v>3</v>
      </c>
      <c r="D1494">
        <v>5</v>
      </c>
      <c r="E1494">
        <v>0</v>
      </c>
      <c r="F1494" t="s">
        <v>79</v>
      </c>
      <c r="G1494" t="s">
        <v>79</v>
      </c>
      <c r="H1494">
        <v>722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3178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0</v>
      </c>
      <c r="Y1494">
        <v>0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23</v>
      </c>
      <c r="C1495">
        <v>3</v>
      </c>
      <c r="D1495">
        <v>6</v>
      </c>
      <c r="E1495">
        <v>0</v>
      </c>
      <c r="F1495" t="s">
        <v>79</v>
      </c>
      <c r="G1495" t="s">
        <v>79</v>
      </c>
      <c r="H1495">
        <v>488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2238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0</v>
      </c>
      <c r="Y1495">
        <v>0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23</v>
      </c>
      <c r="C1496">
        <v>3</v>
      </c>
      <c r="D1496">
        <v>7</v>
      </c>
      <c r="E1496">
        <v>0</v>
      </c>
      <c r="F1496" t="s">
        <v>79</v>
      </c>
      <c r="G1496" t="s">
        <v>79</v>
      </c>
      <c r="H1496">
        <v>487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3179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0</v>
      </c>
      <c r="Y1496">
        <v>0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23</v>
      </c>
      <c r="C1497">
        <v>3</v>
      </c>
      <c r="D1497">
        <v>8</v>
      </c>
      <c r="E1497">
        <v>0</v>
      </c>
      <c r="F1497" t="s">
        <v>79</v>
      </c>
      <c r="G1497" t="s">
        <v>79</v>
      </c>
      <c r="H1497">
        <v>290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3180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0</v>
      </c>
      <c r="Y1497">
        <v>0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23</v>
      </c>
      <c r="C1498">
        <v>4</v>
      </c>
      <c r="D1498">
        <v>1</v>
      </c>
      <c r="E1498">
        <v>0</v>
      </c>
      <c r="F1498" t="s">
        <v>79</v>
      </c>
      <c r="G1498" t="s">
        <v>79</v>
      </c>
      <c r="H1498">
        <v>35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3181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0</v>
      </c>
      <c r="Y1498">
        <v>0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23</v>
      </c>
      <c r="C1499">
        <v>4</v>
      </c>
      <c r="D1499">
        <v>2</v>
      </c>
      <c r="E1499">
        <v>0</v>
      </c>
      <c r="F1499" t="s">
        <v>79</v>
      </c>
      <c r="G1499" t="s">
        <v>79</v>
      </c>
      <c r="H1499">
        <v>714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3182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0</v>
      </c>
      <c r="Y1499">
        <v>0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23</v>
      </c>
      <c r="C1500">
        <v>4</v>
      </c>
      <c r="D1500">
        <v>3</v>
      </c>
      <c r="E1500">
        <v>0</v>
      </c>
      <c r="F1500" t="s">
        <v>79</v>
      </c>
      <c r="G1500" t="s">
        <v>79</v>
      </c>
      <c r="H1500">
        <v>282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3183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0</v>
      </c>
      <c r="Y1500">
        <v>0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23</v>
      </c>
      <c r="C1501">
        <v>4</v>
      </c>
      <c r="D1501">
        <v>4</v>
      </c>
      <c r="E1501">
        <v>0</v>
      </c>
      <c r="F1501" t="s">
        <v>79</v>
      </c>
      <c r="G1501" t="s">
        <v>79</v>
      </c>
      <c r="H1501">
        <v>612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3184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0</v>
      </c>
      <c r="Y1501">
        <v>0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23</v>
      </c>
      <c r="C1502">
        <v>4</v>
      </c>
      <c r="D1502">
        <v>5</v>
      </c>
      <c r="E1502">
        <v>0</v>
      </c>
      <c r="F1502" t="s">
        <v>79</v>
      </c>
      <c r="G1502" t="s">
        <v>79</v>
      </c>
      <c r="H1502">
        <v>383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3185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0</v>
      </c>
      <c r="Y1502">
        <v>0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23</v>
      </c>
      <c r="C1503">
        <v>4</v>
      </c>
      <c r="D1503">
        <v>6</v>
      </c>
      <c r="E1503">
        <v>0</v>
      </c>
      <c r="F1503" t="s">
        <v>79</v>
      </c>
      <c r="G1503" t="s">
        <v>79</v>
      </c>
      <c r="H1503">
        <v>292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3186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0</v>
      </c>
      <c r="Y1503">
        <v>0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23</v>
      </c>
      <c r="C1504">
        <v>4</v>
      </c>
      <c r="D1504">
        <v>7</v>
      </c>
      <c r="E1504">
        <v>0</v>
      </c>
      <c r="F1504" t="s">
        <v>79</v>
      </c>
      <c r="G1504" t="s">
        <v>79</v>
      </c>
      <c r="H1504">
        <v>328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3187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0</v>
      </c>
      <c r="Y1504">
        <v>0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23</v>
      </c>
      <c r="C1505">
        <v>4</v>
      </c>
      <c r="D1505">
        <v>8</v>
      </c>
      <c r="E1505">
        <v>0</v>
      </c>
      <c r="F1505" t="s">
        <v>79</v>
      </c>
      <c r="G1505" t="s">
        <v>79</v>
      </c>
      <c r="H1505">
        <v>155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3188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0</v>
      </c>
      <c r="Y1505">
        <v>0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23</v>
      </c>
      <c r="C1506">
        <v>5</v>
      </c>
      <c r="D1506">
        <v>1</v>
      </c>
      <c r="E1506">
        <v>0</v>
      </c>
      <c r="F1506" t="s">
        <v>79</v>
      </c>
      <c r="G1506" t="s">
        <v>79</v>
      </c>
      <c r="H1506">
        <v>86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3189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0</v>
      </c>
      <c r="Y1506">
        <v>0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23</v>
      </c>
      <c r="C1507">
        <v>5</v>
      </c>
      <c r="D1507">
        <v>2</v>
      </c>
      <c r="E1507">
        <v>0</v>
      </c>
      <c r="F1507" t="s">
        <v>79</v>
      </c>
      <c r="G1507" t="s">
        <v>79</v>
      </c>
      <c r="H1507">
        <v>358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3190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0</v>
      </c>
      <c r="Y1507">
        <v>0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23</v>
      </c>
      <c r="C1508">
        <v>5</v>
      </c>
      <c r="D1508">
        <v>3</v>
      </c>
      <c r="E1508">
        <v>0</v>
      </c>
      <c r="F1508" t="s">
        <v>79</v>
      </c>
      <c r="G1508" t="s">
        <v>79</v>
      </c>
      <c r="H1508">
        <v>464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3191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0</v>
      </c>
      <c r="Y1508">
        <v>0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23</v>
      </c>
      <c r="C1509">
        <v>5</v>
      </c>
      <c r="D1509">
        <v>4</v>
      </c>
      <c r="E1509">
        <v>0</v>
      </c>
      <c r="F1509" t="s">
        <v>79</v>
      </c>
      <c r="G1509" t="s">
        <v>79</v>
      </c>
      <c r="H1509">
        <v>87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3192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0</v>
      </c>
      <c r="Y1509">
        <v>0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23</v>
      </c>
      <c r="C1510">
        <v>5</v>
      </c>
      <c r="D1510">
        <v>5</v>
      </c>
      <c r="E1510">
        <v>0</v>
      </c>
      <c r="F1510" t="s">
        <v>79</v>
      </c>
      <c r="G1510" t="s">
        <v>79</v>
      </c>
      <c r="H1510">
        <v>289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3193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0</v>
      </c>
      <c r="Y1510">
        <v>0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23</v>
      </c>
      <c r="C1511">
        <v>5</v>
      </c>
      <c r="D1511">
        <v>6</v>
      </c>
      <c r="E1511">
        <v>0</v>
      </c>
      <c r="F1511" t="s">
        <v>79</v>
      </c>
      <c r="G1511" t="s">
        <v>79</v>
      </c>
      <c r="H1511">
        <v>721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3194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0</v>
      </c>
      <c r="Y1511">
        <v>0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23</v>
      </c>
      <c r="C1512">
        <v>5</v>
      </c>
      <c r="D1512">
        <v>7</v>
      </c>
      <c r="E1512">
        <v>0</v>
      </c>
      <c r="F1512" t="s">
        <v>79</v>
      </c>
      <c r="G1512" t="s">
        <v>79</v>
      </c>
      <c r="H1512">
        <v>635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3195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0</v>
      </c>
      <c r="Y1512">
        <v>0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23</v>
      </c>
      <c r="C1513">
        <v>5</v>
      </c>
      <c r="D1513">
        <v>8</v>
      </c>
      <c r="E1513">
        <v>0</v>
      </c>
      <c r="F1513" t="s">
        <v>79</v>
      </c>
      <c r="G1513" t="s">
        <v>79</v>
      </c>
      <c r="H1513">
        <v>617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3196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0</v>
      </c>
      <c r="Y1513">
        <v>0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23</v>
      </c>
      <c r="C1514">
        <v>6</v>
      </c>
      <c r="D1514">
        <v>1</v>
      </c>
      <c r="E1514">
        <v>0</v>
      </c>
      <c r="F1514" t="s">
        <v>79</v>
      </c>
      <c r="G1514" t="s">
        <v>79</v>
      </c>
      <c r="H1514">
        <v>662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1047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0</v>
      </c>
      <c r="Y1514">
        <v>0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23</v>
      </c>
      <c r="C1515">
        <v>6</v>
      </c>
      <c r="D1515">
        <v>2</v>
      </c>
      <c r="E1515">
        <v>0</v>
      </c>
      <c r="F1515" t="s">
        <v>79</v>
      </c>
      <c r="G1515" t="s">
        <v>79</v>
      </c>
      <c r="H1515">
        <v>321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1036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0</v>
      </c>
      <c r="Y1515">
        <v>0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23</v>
      </c>
      <c r="C1516">
        <v>6</v>
      </c>
      <c r="D1516">
        <v>3</v>
      </c>
      <c r="E1516">
        <v>0</v>
      </c>
      <c r="F1516" t="s">
        <v>79</v>
      </c>
      <c r="G1516" t="s">
        <v>79</v>
      </c>
      <c r="H1516">
        <v>34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3197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0</v>
      </c>
      <c r="Y1516">
        <v>0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23</v>
      </c>
      <c r="C1517">
        <v>6</v>
      </c>
      <c r="D1517">
        <v>4</v>
      </c>
      <c r="E1517">
        <v>0</v>
      </c>
      <c r="F1517" t="s">
        <v>79</v>
      </c>
      <c r="G1517" t="s">
        <v>79</v>
      </c>
      <c r="H1517">
        <v>319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1048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0</v>
      </c>
      <c r="Y1517">
        <v>0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23</v>
      </c>
      <c r="C1518">
        <v>6</v>
      </c>
      <c r="D1518">
        <v>5</v>
      </c>
      <c r="E1518">
        <v>0</v>
      </c>
      <c r="F1518" t="s">
        <v>79</v>
      </c>
      <c r="G1518" t="s">
        <v>79</v>
      </c>
      <c r="H1518">
        <v>232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1035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0</v>
      </c>
      <c r="Y1518">
        <v>0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23</v>
      </c>
      <c r="C1519">
        <v>6</v>
      </c>
      <c r="D1519">
        <v>6</v>
      </c>
      <c r="E1519">
        <v>0</v>
      </c>
      <c r="F1519" t="s">
        <v>79</v>
      </c>
      <c r="G1519" t="s">
        <v>79</v>
      </c>
      <c r="H1519">
        <v>583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2217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0</v>
      </c>
      <c r="Y1519">
        <v>0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23</v>
      </c>
      <c r="C1520">
        <v>6</v>
      </c>
      <c r="D1520">
        <v>7</v>
      </c>
      <c r="E1520">
        <v>0</v>
      </c>
      <c r="F1520" t="s">
        <v>79</v>
      </c>
      <c r="G1520" t="s">
        <v>79</v>
      </c>
      <c r="H1520">
        <v>541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3198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0</v>
      </c>
      <c r="Y1520">
        <v>0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23</v>
      </c>
      <c r="C1521">
        <v>6</v>
      </c>
      <c r="D1521">
        <v>8</v>
      </c>
      <c r="E1521">
        <v>0</v>
      </c>
      <c r="F1521" t="s">
        <v>79</v>
      </c>
      <c r="G1521" t="s">
        <v>79</v>
      </c>
      <c r="H1521">
        <v>88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1032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0</v>
      </c>
      <c r="Y1521">
        <v>0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23</v>
      </c>
      <c r="C1522">
        <v>7</v>
      </c>
      <c r="D1522">
        <v>1</v>
      </c>
      <c r="E1522">
        <v>0</v>
      </c>
      <c r="F1522" t="s">
        <v>79</v>
      </c>
      <c r="G1522" t="s">
        <v>79</v>
      </c>
      <c r="H1522">
        <v>461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3199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0</v>
      </c>
      <c r="Y1522">
        <v>0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23</v>
      </c>
      <c r="C1523">
        <v>7</v>
      </c>
      <c r="D1523">
        <v>2</v>
      </c>
      <c r="E1523">
        <v>0</v>
      </c>
      <c r="F1523" t="s">
        <v>79</v>
      </c>
      <c r="G1523" t="s">
        <v>79</v>
      </c>
      <c r="H1523">
        <v>608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3200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0</v>
      </c>
      <c r="Y1523">
        <v>0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23</v>
      </c>
      <c r="C1524">
        <v>7</v>
      </c>
      <c r="D1524">
        <v>3</v>
      </c>
      <c r="E1524">
        <v>0</v>
      </c>
      <c r="F1524" t="s">
        <v>79</v>
      </c>
      <c r="G1524" t="s">
        <v>79</v>
      </c>
      <c r="H1524">
        <v>181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3201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0</v>
      </c>
      <c r="Y1524">
        <v>0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23</v>
      </c>
      <c r="C1525">
        <v>7</v>
      </c>
      <c r="D1525">
        <v>4</v>
      </c>
      <c r="E1525">
        <v>0</v>
      </c>
      <c r="F1525" t="s">
        <v>79</v>
      </c>
      <c r="G1525" t="s">
        <v>79</v>
      </c>
      <c r="H1525">
        <v>180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3202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0</v>
      </c>
      <c r="Y1525">
        <v>0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23</v>
      </c>
      <c r="C1526">
        <v>7</v>
      </c>
      <c r="D1526">
        <v>5</v>
      </c>
      <c r="E1526">
        <v>0</v>
      </c>
      <c r="F1526" t="s">
        <v>79</v>
      </c>
      <c r="G1526" t="s">
        <v>79</v>
      </c>
      <c r="H1526">
        <v>711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3203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0</v>
      </c>
      <c r="Y1526">
        <v>0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23</v>
      </c>
      <c r="C1527">
        <v>7</v>
      </c>
      <c r="D1527">
        <v>6</v>
      </c>
      <c r="E1527">
        <v>0</v>
      </c>
      <c r="F1527" t="s">
        <v>79</v>
      </c>
      <c r="G1527" t="s">
        <v>79</v>
      </c>
      <c r="H1527">
        <v>145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3204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0</v>
      </c>
      <c r="Y1527">
        <v>0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23</v>
      </c>
      <c r="C1528">
        <v>7</v>
      </c>
      <c r="D1528">
        <v>7</v>
      </c>
      <c r="E1528">
        <v>0</v>
      </c>
      <c r="F1528" t="s">
        <v>79</v>
      </c>
      <c r="G1528" t="s">
        <v>79</v>
      </c>
      <c r="H1528">
        <v>605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3205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0</v>
      </c>
      <c r="Y1528">
        <v>0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23</v>
      </c>
      <c r="C1529">
        <v>7</v>
      </c>
      <c r="D1529">
        <v>8</v>
      </c>
      <c r="E1529">
        <v>0</v>
      </c>
      <c r="F1529" t="s">
        <v>79</v>
      </c>
      <c r="G1529" t="s">
        <v>79</v>
      </c>
      <c r="H1529">
        <v>693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3206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23</v>
      </c>
      <c r="C1530">
        <v>8</v>
      </c>
      <c r="D1530">
        <v>1</v>
      </c>
      <c r="E1530">
        <v>0</v>
      </c>
      <c r="F1530" t="s">
        <v>79</v>
      </c>
      <c r="G1530" t="s">
        <v>79</v>
      </c>
      <c r="H1530">
        <v>463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1050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0</v>
      </c>
      <c r="Y1530">
        <v>0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23</v>
      </c>
      <c r="C1531">
        <v>8</v>
      </c>
      <c r="D1531">
        <v>2</v>
      </c>
      <c r="E1531">
        <v>0</v>
      </c>
      <c r="F1531" t="s">
        <v>79</v>
      </c>
      <c r="G1531" t="s">
        <v>79</v>
      </c>
      <c r="H1531">
        <v>84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3207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0</v>
      </c>
      <c r="Y1531">
        <v>0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23</v>
      </c>
      <c r="C1532">
        <v>8</v>
      </c>
      <c r="D1532">
        <v>3</v>
      </c>
      <c r="E1532">
        <v>0</v>
      </c>
      <c r="F1532" t="s">
        <v>79</v>
      </c>
      <c r="G1532" t="s">
        <v>79</v>
      </c>
      <c r="H1532">
        <v>18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726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0</v>
      </c>
      <c r="Y1532">
        <v>0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23</v>
      </c>
      <c r="C1533">
        <v>8</v>
      </c>
      <c r="D1533">
        <v>4</v>
      </c>
      <c r="E1533">
        <v>0</v>
      </c>
      <c r="F1533" t="s">
        <v>79</v>
      </c>
      <c r="G1533" t="s">
        <v>79</v>
      </c>
      <c r="H1533">
        <v>517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3208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0</v>
      </c>
      <c r="Y1533">
        <v>0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23</v>
      </c>
      <c r="C1534">
        <v>8</v>
      </c>
      <c r="D1534">
        <v>5</v>
      </c>
      <c r="E1534">
        <v>0</v>
      </c>
      <c r="F1534" t="s">
        <v>79</v>
      </c>
      <c r="G1534" t="s">
        <v>79</v>
      </c>
      <c r="H1534">
        <v>78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2247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0</v>
      </c>
      <c r="Y1534">
        <v>0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23</v>
      </c>
      <c r="C1535">
        <v>8</v>
      </c>
      <c r="D1535">
        <v>6</v>
      </c>
      <c r="E1535">
        <v>0</v>
      </c>
      <c r="F1535" t="s">
        <v>79</v>
      </c>
      <c r="G1535" t="s">
        <v>79</v>
      </c>
      <c r="H1535">
        <v>661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720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0</v>
      </c>
      <c r="Y1535">
        <v>0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23</v>
      </c>
      <c r="C1536">
        <v>8</v>
      </c>
      <c r="D1536">
        <v>7</v>
      </c>
      <c r="E1536">
        <v>0</v>
      </c>
      <c r="F1536" t="s">
        <v>79</v>
      </c>
      <c r="G1536" t="s">
        <v>79</v>
      </c>
      <c r="H1536">
        <v>353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3209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0</v>
      </c>
      <c r="Y1536">
        <v>0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0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23</v>
      </c>
      <c r="C1537">
        <v>8</v>
      </c>
      <c r="D1537">
        <v>8</v>
      </c>
      <c r="E1537">
        <v>0</v>
      </c>
      <c r="F1537" t="s">
        <v>79</v>
      </c>
      <c r="G1537" t="s">
        <v>79</v>
      </c>
      <c r="H1537">
        <v>277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3210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0</v>
      </c>
      <c r="Y1537">
        <v>0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23</v>
      </c>
      <c r="C1538">
        <v>9</v>
      </c>
      <c r="D1538">
        <v>1</v>
      </c>
      <c r="E1538">
        <v>0</v>
      </c>
      <c r="F1538" t="s">
        <v>79</v>
      </c>
      <c r="G1538" t="s">
        <v>79</v>
      </c>
      <c r="H1538">
        <v>516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1126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0</v>
      </c>
      <c r="Y1538">
        <v>0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23</v>
      </c>
      <c r="C1539">
        <v>9</v>
      </c>
      <c r="D1539">
        <v>2</v>
      </c>
      <c r="E1539">
        <v>0</v>
      </c>
      <c r="F1539" t="s">
        <v>79</v>
      </c>
      <c r="G1539" t="s">
        <v>79</v>
      </c>
      <c r="H1539">
        <v>276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327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0</v>
      </c>
      <c r="Y1539">
        <v>0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23</v>
      </c>
      <c r="C1540">
        <v>9</v>
      </c>
      <c r="D1540">
        <v>3</v>
      </c>
      <c r="E1540">
        <v>0</v>
      </c>
      <c r="F1540" t="s">
        <v>79</v>
      </c>
      <c r="G1540" t="s">
        <v>79</v>
      </c>
      <c r="H1540">
        <v>355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3211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0</v>
      </c>
      <c r="Y1540">
        <v>0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23</v>
      </c>
      <c r="C1541">
        <v>9</v>
      </c>
      <c r="D1541">
        <v>4</v>
      </c>
      <c r="E1541">
        <v>0</v>
      </c>
      <c r="F1541" t="s">
        <v>79</v>
      </c>
      <c r="G1541" t="s">
        <v>79</v>
      </c>
      <c r="H1541">
        <v>571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3212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0</v>
      </c>
      <c r="Y1541">
        <v>0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23</v>
      </c>
      <c r="C1542">
        <v>9</v>
      </c>
      <c r="D1542">
        <v>5</v>
      </c>
      <c r="E1542">
        <v>0</v>
      </c>
      <c r="F1542" t="s">
        <v>79</v>
      </c>
      <c r="G1542" t="s">
        <v>79</v>
      </c>
      <c r="H1542">
        <v>484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3213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0</v>
      </c>
      <c r="Y1542">
        <v>0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23</v>
      </c>
      <c r="C1543">
        <v>9</v>
      </c>
      <c r="D1543">
        <v>6</v>
      </c>
      <c r="E1543">
        <v>0</v>
      </c>
      <c r="F1543" t="s">
        <v>79</v>
      </c>
      <c r="G1543" t="s">
        <v>79</v>
      </c>
      <c r="H1543">
        <v>356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3214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0</v>
      </c>
      <c r="Y1543">
        <v>0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23</v>
      </c>
      <c r="C1544">
        <v>9</v>
      </c>
      <c r="D1544">
        <v>7</v>
      </c>
      <c r="E1544">
        <v>0</v>
      </c>
      <c r="F1544" t="s">
        <v>79</v>
      </c>
      <c r="G1544" t="s">
        <v>79</v>
      </c>
      <c r="H1544">
        <v>349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3215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0</v>
      </c>
      <c r="Y1544">
        <v>0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23</v>
      </c>
      <c r="C1545">
        <v>9</v>
      </c>
      <c r="D1545">
        <v>8</v>
      </c>
      <c r="E1545">
        <v>0</v>
      </c>
      <c r="F1545" t="s">
        <v>79</v>
      </c>
      <c r="G1545" t="s">
        <v>79</v>
      </c>
      <c r="H1545">
        <v>606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3216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0</v>
      </c>
      <c r="Y1545">
        <v>0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24</v>
      </c>
      <c r="C1546">
        <v>1</v>
      </c>
      <c r="D1546">
        <v>1</v>
      </c>
      <c r="E1546">
        <v>0</v>
      </c>
      <c r="F1546" t="s">
        <v>79</v>
      </c>
      <c r="G1546" t="s">
        <v>79</v>
      </c>
      <c r="H1546">
        <v>0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79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0</v>
      </c>
      <c r="Y1546">
        <v>0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24</v>
      </c>
      <c r="C1547">
        <v>1</v>
      </c>
      <c r="D1547">
        <v>2</v>
      </c>
      <c r="E1547">
        <v>0</v>
      </c>
      <c r="F1547" t="s">
        <v>79</v>
      </c>
      <c r="G1547" t="s">
        <v>79</v>
      </c>
      <c r="H1547">
        <v>685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2522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0</v>
      </c>
      <c r="Y1547">
        <v>0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24</v>
      </c>
      <c r="C1548">
        <v>1</v>
      </c>
      <c r="D1548">
        <v>3</v>
      </c>
      <c r="E1548">
        <v>0</v>
      </c>
      <c r="F1548" t="s">
        <v>79</v>
      </c>
      <c r="G1548" t="s">
        <v>79</v>
      </c>
      <c r="H1548">
        <v>642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3217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0</v>
      </c>
      <c r="Y1548">
        <v>0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24</v>
      </c>
      <c r="C1549">
        <v>1</v>
      </c>
      <c r="D1549">
        <v>4</v>
      </c>
      <c r="E1549">
        <v>0</v>
      </c>
      <c r="F1549" t="s">
        <v>79</v>
      </c>
      <c r="G1549" t="s">
        <v>79</v>
      </c>
      <c r="H1549">
        <v>58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3176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0</v>
      </c>
      <c r="Y1549">
        <v>0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24</v>
      </c>
      <c r="C1550">
        <v>1</v>
      </c>
      <c r="D1550">
        <v>5</v>
      </c>
      <c r="E1550">
        <v>0</v>
      </c>
      <c r="F1550" t="s">
        <v>79</v>
      </c>
      <c r="G1550" t="s">
        <v>79</v>
      </c>
      <c r="H1550">
        <v>269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3218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0</v>
      </c>
      <c r="Y1550">
        <v>0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24</v>
      </c>
      <c r="C1551">
        <v>1</v>
      </c>
      <c r="D1551">
        <v>6</v>
      </c>
      <c r="E1551">
        <v>0</v>
      </c>
      <c r="F1551" t="s">
        <v>79</v>
      </c>
      <c r="G1551" t="s">
        <v>79</v>
      </c>
      <c r="H1551">
        <v>27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3219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0</v>
      </c>
      <c r="Y1551">
        <v>0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24</v>
      </c>
      <c r="C1552">
        <v>1</v>
      </c>
      <c r="D1552">
        <v>7</v>
      </c>
      <c r="E1552">
        <v>0</v>
      </c>
      <c r="F1552" t="s">
        <v>79</v>
      </c>
      <c r="G1552" t="s">
        <v>79</v>
      </c>
      <c r="H1552">
        <v>222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2211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0</v>
      </c>
      <c r="Y1552">
        <v>0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24</v>
      </c>
      <c r="C1553">
        <v>1</v>
      </c>
      <c r="D1553">
        <v>8</v>
      </c>
      <c r="E1553">
        <v>0</v>
      </c>
      <c r="F1553" t="s">
        <v>79</v>
      </c>
      <c r="G1553" t="s">
        <v>79</v>
      </c>
      <c r="H1553">
        <v>0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79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0</v>
      </c>
      <c r="Y1553">
        <v>0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24</v>
      </c>
      <c r="C1554">
        <v>2</v>
      </c>
      <c r="D1554">
        <v>1</v>
      </c>
      <c r="E1554">
        <v>0</v>
      </c>
      <c r="F1554" t="s">
        <v>79</v>
      </c>
      <c r="G1554" t="s">
        <v>79</v>
      </c>
      <c r="H1554">
        <v>409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3220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0</v>
      </c>
      <c r="Y1554">
        <v>0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24</v>
      </c>
      <c r="C1555">
        <v>2</v>
      </c>
      <c r="D1555">
        <v>2</v>
      </c>
      <c r="E1555">
        <v>0</v>
      </c>
      <c r="F1555" t="s">
        <v>79</v>
      </c>
      <c r="G1555" t="s">
        <v>79</v>
      </c>
      <c r="H1555">
        <v>707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3182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0</v>
      </c>
      <c r="Y1555">
        <v>0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24</v>
      </c>
      <c r="C1556">
        <v>2</v>
      </c>
      <c r="D1556">
        <v>3</v>
      </c>
      <c r="E1556">
        <v>0</v>
      </c>
      <c r="F1556" t="s">
        <v>79</v>
      </c>
      <c r="G1556" t="s">
        <v>79</v>
      </c>
      <c r="H1556">
        <v>56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3221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0</v>
      </c>
      <c r="Y1556">
        <v>0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24</v>
      </c>
      <c r="C1557">
        <v>2</v>
      </c>
      <c r="D1557">
        <v>4</v>
      </c>
      <c r="E1557">
        <v>0</v>
      </c>
      <c r="F1557" t="s">
        <v>79</v>
      </c>
      <c r="G1557" t="s">
        <v>79</v>
      </c>
      <c r="H1557">
        <v>653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3222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0</v>
      </c>
      <c r="Y1557">
        <v>0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24</v>
      </c>
      <c r="C1558">
        <v>2</v>
      </c>
      <c r="D1558">
        <v>5</v>
      </c>
      <c r="E1558">
        <v>0</v>
      </c>
      <c r="F1558" t="s">
        <v>79</v>
      </c>
      <c r="G1558" t="s">
        <v>79</v>
      </c>
      <c r="H1558">
        <v>121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3195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0</v>
      </c>
      <c r="Y1558">
        <v>0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24</v>
      </c>
      <c r="C1559">
        <v>2</v>
      </c>
      <c r="D1559">
        <v>6</v>
      </c>
      <c r="E1559">
        <v>0</v>
      </c>
      <c r="F1559" t="s">
        <v>79</v>
      </c>
      <c r="G1559" t="s">
        <v>79</v>
      </c>
      <c r="H1559">
        <v>268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3223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0</v>
      </c>
      <c r="Y1559">
        <v>0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24</v>
      </c>
      <c r="C1560">
        <v>2</v>
      </c>
      <c r="D1560">
        <v>7</v>
      </c>
      <c r="E1560">
        <v>0</v>
      </c>
      <c r="F1560" t="s">
        <v>79</v>
      </c>
      <c r="G1560" t="s">
        <v>79</v>
      </c>
      <c r="H1560">
        <v>45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3220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24</v>
      </c>
      <c r="C1561">
        <v>2</v>
      </c>
      <c r="D1561">
        <v>8</v>
      </c>
      <c r="E1561">
        <v>0</v>
      </c>
      <c r="F1561" t="s">
        <v>79</v>
      </c>
      <c r="G1561" t="s">
        <v>79</v>
      </c>
      <c r="H1561">
        <v>55</v>
      </c>
      <c r="I1561">
        <v>0</v>
      </c>
      <c r="J1561">
        <v>0</v>
      </c>
      <c r="K1561">
        <v>0</v>
      </c>
      <c r="L1561">
        <v>0</v>
      </c>
      <c r="M1561" t="s">
        <v>79</v>
      </c>
      <c r="N1561" t="s">
        <v>79</v>
      </c>
      <c r="O1561" t="s">
        <v>79</v>
      </c>
      <c r="P1561" t="s">
        <v>79</v>
      </c>
      <c r="Q1561" t="s">
        <v>79</v>
      </c>
      <c r="R1561" t="s">
        <v>1056</v>
      </c>
      <c r="S1561" t="s">
        <v>79</v>
      </c>
      <c r="T1561">
        <v>0</v>
      </c>
      <c r="U1561" t="s">
        <v>79</v>
      </c>
      <c r="V1561" t="s">
        <v>79</v>
      </c>
      <c r="W1561" t="s">
        <v>79</v>
      </c>
      <c r="X1561">
        <v>0</v>
      </c>
      <c r="Y1561">
        <v>0</v>
      </c>
      <c r="Z1561" t="s">
        <v>79</v>
      </c>
      <c r="AA1561" t="s">
        <v>79</v>
      </c>
      <c r="AB1561" t="s">
        <v>79</v>
      </c>
      <c r="AC1561" t="s">
        <v>79</v>
      </c>
      <c r="AD1561" t="s">
        <v>79</v>
      </c>
      <c r="AE1561">
        <v>0</v>
      </c>
      <c r="AF1561" t="s">
        <v>79</v>
      </c>
      <c r="AG1561">
        <v>0</v>
      </c>
      <c r="AH1561" t="s">
        <v>79</v>
      </c>
      <c r="AI1561" t="s">
        <v>79</v>
      </c>
      <c r="AJ1561" t="s">
        <v>79</v>
      </c>
      <c r="AK1561" t="s">
        <v>79</v>
      </c>
      <c r="AL1561" t="s">
        <v>79</v>
      </c>
      <c r="AM1561" t="s">
        <v>79</v>
      </c>
      <c r="AN1561" t="s">
        <v>79</v>
      </c>
      <c r="AO1561" t="s">
        <v>79</v>
      </c>
      <c r="AP1561" t="s">
        <v>79</v>
      </c>
      <c r="AQ1561" t="s">
        <v>79</v>
      </c>
      <c r="AR1561" t="s">
        <v>79</v>
      </c>
      <c r="AS1561">
        <v>0</v>
      </c>
      <c r="AT1561" t="s">
        <v>79</v>
      </c>
      <c r="AU156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24</v>
      </c>
      <c r="C1562">
        <v>3</v>
      </c>
      <c r="D1562">
        <v>1</v>
      </c>
      <c r="E1562">
        <v>0</v>
      </c>
      <c r="F1562" t="s">
        <v>79</v>
      </c>
      <c r="G1562" t="s">
        <v>79</v>
      </c>
      <c r="H1562">
        <v>120</v>
      </c>
      <c r="I1562">
        <v>0</v>
      </c>
      <c r="J1562">
        <v>0</v>
      </c>
      <c r="K1562">
        <v>0</v>
      </c>
      <c r="L1562">
        <v>0</v>
      </c>
      <c r="M1562" t="s">
        <v>79</v>
      </c>
      <c r="N1562" t="s">
        <v>79</v>
      </c>
      <c r="O1562" t="s">
        <v>79</v>
      </c>
      <c r="P1562" t="s">
        <v>79</v>
      </c>
      <c r="Q1562" t="s">
        <v>79</v>
      </c>
      <c r="R1562" t="s">
        <v>3224</v>
      </c>
      <c r="S1562" t="s">
        <v>79</v>
      </c>
      <c r="T1562">
        <v>0</v>
      </c>
      <c r="U1562" t="s">
        <v>79</v>
      </c>
      <c r="V1562" t="s">
        <v>79</v>
      </c>
      <c r="W1562" t="s">
        <v>79</v>
      </c>
      <c r="X1562">
        <v>0</v>
      </c>
      <c r="Y1562">
        <v>0</v>
      </c>
      <c r="Z1562" t="s">
        <v>79</v>
      </c>
      <c r="AA1562" t="s">
        <v>79</v>
      </c>
      <c r="AB1562" t="s">
        <v>79</v>
      </c>
      <c r="AC1562" t="s">
        <v>79</v>
      </c>
      <c r="AD1562" t="s">
        <v>79</v>
      </c>
      <c r="AE1562">
        <v>0</v>
      </c>
      <c r="AF1562" t="s">
        <v>79</v>
      </c>
      <c r="AG1562">
        <v>0</v>
      </c>
      <c r="AH1562" t="s">
        <v>79</v>
      </c>
      <c r="AI1562" t="s">
        <v>79</v>
      </c>
      <c r="AJ1562" t="s">
        <v>79</v>
      </c>
      <c r="AK1562" t="s">
        <v>79</v>
      </c>
      <c r="AL1562" t="s">
        <v>79</v>
      </c>
      <c r="AM1562" t="s">
        <v>79</v>
      </c>
      <c r="AN1562" t="s">
        <v>79</v>
      </c>
      <c r="AO1562" t="s">
        <v>79</v>
      </c>
      <c r="AP1562" t="s">
        <v>79</v>
      </c>
      <c r="AQ1562" t="s">
        <v>79</v>
      </c>
      <c r="AR1562" t="s">
        <v>79</v>
      </c>
      <c r="AS1562">
        <v>0</v>
      </c>
      <c r="AT1562" t="s">
        <v>79</v>
      </c>
      <c r="AU1562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24</v>
      </c>
      <c r="C1563">
        <v>3</v>
      </c>
      <c r="D1563">
        <v>2</v>
      </c>
      <c r="E1563">
        <v>0</v>
      </c>
      <c r="F1563" t="s">
        <v>79</v>
      </c>
      <c r="G1563" t="s">
        <v>79</v>
      </c>
      <c r="H1563">
        <v>652</v>
      </c>
      <c r="I1563">
        <v>0</v>
      </c>
      <c r="J1563">
        <v>0</v>
      </c>
      <c r="K1563">
        <v>0</v>
      </c>
      <c r="L1563">
        <v>0</v>
      </c>
      <c r="M1563" t="s">
        <v>79</v>
      </c>
      <c r="N1563" t="s">
        <v>79</v>
      </c>
      <c r="O1563" t="s">
        <v>79</v>
      </c>
      <c r="P1563" t="s">
        <v>79</v>
      </c>
      <c r="Q1563" t="s">
        <v>79</v>
      </c>
      <c r="R1563" t="s">
        <v>3225</v>
      </c>
      <c r="S1563" t="s">
        <v>79</v>
      </c>
      <c r="T1563">
        <v>0</v>
      </c>
      <c r="U1563" t="s">
        <v>79</v>
      </c>
      <c r="V1563" t="s">
        <v>79</v>
      </c>
      <c r="W1563" t="s">
        <v>79</v>
      </c>
      <c r="X1563">
        <v>0</v>
      </c>
      <c r="Y1563">
        <v>0</v>
      </c>
      <c r="Z1563" t="s">
        <v>79</v>
      </c>
      <c r="AA1563" t="s">
        <v>79</v>
      </c>
      <c r="AB1563" t="s">
        <v>79</v>
      </c>
      <c r="AC1563" t="s">
        <v>79</v>
      </c>
      <c r="AD1563" t="s">
        <v>79</v>
      </c>
      <c r="AE1563">
        <v>0</v>
      </c>
      <c r="AF1563" t="s">
        <v>79</v>
      </c>
      <c r="AG1563">
        <v>0</v>
      </c>
      <c r="AH1563" t="s">
        <v>79</v>
      </c>
      <c r="AI1563" t="s">
        <v>79</v>
      </c>
      <c r="AJ1563" t="s">
        <v>79</v>
      </c>
      <c r="AK1563" t="s">
        <v>79</v>
      </c>
      <c r="AL1563" t="s">
        <v>79</v>
      </c>
      <c r="AM1563" t="s">
        <v>79</v>
      </c>
      <c r="AN1563" t="s">
        <v>79</v>
      </c>
      <c r="AO1563" t="s">
        <v>79</v>
      </c>
      <c r="AP1563" t="s">
        <v>79</v>
      </c>
      <c r="AQ1563" t="s">
        <v>79</v>
      </c>
      <c r="AR1563" t="s">
        <v>79</v>
      </c>
      <c r="AS1563">
        <v>0</v>
      </c>
      <c r="AT1563" t="s">
        <v>79</v>
      </c>
      <c r="AU1563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24</v>
      </c>
      <c r="C1564">
        <v>3</v>
      </c>
      <c r="D1564">
        <v>3</v>
      </c>
      <c r="E1564">
        <v>0</v>
      </c>
      <c r="F1564" t="s">
        <v>79</v>
      </c>
      <c r="G1564" t="s">
        <v>79</v>
      </c>
      <c r="H1564">
        <v>126</v>
      </c>
      <c r="I1564">
        <v>0</v>
      </c>
      <c r="J1564">
        <v>0</v>
      </c>
      <c r="K1564">
        <v>0</v>
      </c>
      <c r="L1564">
        <v>0</v>
      </c>
      <c r="M1564" t="s">
        <v>79</v>
      </c>
      <c r="N1564" t="s">
        <v>79</v>
      </c>
      <c r="O1564" t="s">
        <v>79</v>
      </c>
      <c r="P1564" t="s">
        <v>79</v>
      </c>
      <c r="Q1564" t="s">
        <v>79</v>
      </c>
      <c r="R1564" t="s">
        <v>3226</v>
      </c>
      <c r="S1564" t="s">
        <v>79</v>
      </c>
      <c r="T1564">
        <v>0</v>
      </c>
      <c r="U1564" t="s">
        <v>79</v>
      </c>
      <c r="V1564" t="s">
        <v>79</v>
      </c>
      <c r="W1564" t="s">
        <v>79</v>
      </c>
      <c r="X1564">
        <v>0</v>
      </c>
      <c r="Y1564">
        <v>0</v>
      </c>
      <c r="Z1564" t="s">
        <v>79</v>
      </c>
      <c r="AA1564" t="s">
        <v>79</v>
      </c>
      <c r="AB1564" t="s">
        <v>79</v>
      </c>
      <c r="AC1564" t="s">
        <v>79</v>
      </c>
      <c r="AD1564" t="s">
        <v>79</v>
      </c>
      <c r="AE1564">
        <v>0</v>
      </c>
      <c r="AF1564" t="s">
        <v>79</v>
      </c>
      <c r="AG1564">
        <v>0</v>
      </c>
      <c r="AH1564" t="s">
        <v>79</v>
      </c>
      <c r="AI1564" t="s">
        <v>79</v>
      </c>
      <c r="AJ1564" t="s">
        <v>79</v>
      </c>
      <c r="AK1564" t="s">
        <v>79</v>
      </c>
      <c r="AL1564" t="s">
        <v>79</v>
      </c>
      <c r="AM1564" t="s">
        <v>79</v>
      </c>
      <c r="AN1564" t="s">
        <v>79</v>
      </c>
      <c r="AO1564" t="s">
        <v>79</v>
      </c>
      <c r="AP1564" t="s">
        <v>79</v>
      </c>
      <c r="AQ1564" t="s">
        <v>79</v>
      </c>
      <c r="AR1564" t="s">
        <v>79</v>
      </c>
      <c r="AS1564">
        <v>0</v>
      </c>
      <c r="AT1564" t="s">
        <v>79</v>
      </c>
      <c r="AU1564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24</v>
      </c>
      <c r="C1565">
        <v>3</v>
      </c>
      <c r="D1565">
        <v>4</v>
      </c>
      <c r="E1565">
        <v>0</v>
      </c>
      <c r="F1565" t="s">
        <v>79</v>
      </c>
      <c r="G1565" t="s">
        <v>79</v>
      </c>
      <c r="H1565">
        <v>32</v>
      </c>
      <c r="I1565">
        <v>0</v>
      </c>
      <c r="J1565">
        <v>0</v>
      </c>
      <c r="K1565">
        <v>0</v>
      </c>
      <c r="L1565">
        <v>0</v>
      </c>
      <c r="M1565" t="s">
        <v>79</v>
      </c>
      <c r="N1565" t="s">
        <v>79</v>
      </c>
      <c r="O1565" t="s">
        <v>79</v>
      </c>
      <c r="P1565" t="s">
        <v>79</v>
      </c>
      <c r="Q1565" t="s">
        <v>79</v>
      </c>
      <c r="R1565" t="s">
        <v>3227</v>
      </c>
      <c r="S1565" t="s">
        <v>79</v>
      </c>
      <c r="T1565">
        <v>0</v>
      </c>
      <c r="U1565" t="s">
        <v>79</v>
      </c>
      <c r="V1565" t="s">
        <v>79</v>
      </c>
      <c r="W1565" t="s">
        <v>79</v>
      </c>
      <c r="X1565">
        <v>0</v>
      </c>
      <c r="Y1565">
        <v>0</v>
      </c>
      <c r="Z1565" t="s">
        <v>79</v>
      </c>
      <c r="AA1565" t="s">
        <v>79</v>
      </c>
      <c r="AB1565" t="s">
        <v>79</v>
      </c>
      <c r="AC1565" t="s">
        <v>79</v>
      </c>
      <c r="AD1565" t="s">
        <v>79</v>
      </c>
      <c r="AE1565">
        <v>0</v>
      </c>
      <c r="AF1565" t="s">
        <v>79</v>
      </c>
      <c r="AG1565">
        <v>0</v>
      </c>
      <c r="AH1565" t="s">
        <v>79</v>
      </c>
      <c r="AI1565" t="s">
        <v>79</v>
      </c>
      <c r="AJ1565" t="s">
        <v>79</v>
      </c>
      <c r="AK1565" t="s">
        <v>79</v>
      </c>
      <c r="AL1565" t="s">
        <v>79</v>
      </c>
      <c r="AM1565" t="s">
        <v>79</v>
      </c>
      <c r="AN1565" t="s">
        <v>79</v>
      </c>
      <c r="AO1565" t="s">
        <v>79</v>
      </c>
      <c r="AP1565" t="s">
        <v>79</v>
      </c>
      <c r="AQ1565" t="s">
        <v>79</v>
      </c>
      <c r="AR1565" t="s">
        <v>79</v>
      </c>
      <c r="AS1565">
        <v>0</v>
      </c>
      <c r="AT1565" t="s">
        <v>79</v>
      </c>
      <c r="AU1565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24</v>
      </c>
      <c r="C1566">
        <v>3</v>
      </c>
      <c r="D1566">
        <v>5</v>
      </c>
      <c r="E1566">
        <v>0</v>
      </c>
      <c r="F1566" t="s">
        <v>79</v>
      </c>
      <c r="G1566" t="s">
        <v>79</v>
      </c>
      <c r="H1566">
        <v>444</v>
      </c>
      <c r="I1566">
        <v>0</v>
      </c>
      <c r="J1566">
        <v>0</v>
      </c>
      <c r="K1566">
        <v>0</v>
      </c>
      <c r="L1566">
        <v>0</v>
      </c>
      <c r="M1566" t="s">
        <v>79</v>
      </c>
      <c r="N1566" t="s">
        <v>79</v>
      </c>
      <c r="O1566" t="s">
        <v>79</v>
      </c>
      <c r="P1566" t="s">
        <v>79</v>
      </c>
      <c r="Q1566" t="s">
        <v>79</v>
      </c>
      <c r="R1566" t="s">
        <v>3228</v>
      </c>
      <c r="S1566" t="s">
        <v>79</v>
      </c>
      <c r="T1566">
        <v>0</v>
      </c>
      <c r="U1566" t="s">
        <v>79</v>
      </c>
      <c r="V1566" t="s">
        <v>79</v>
      </c>
      <c r="W1566" t="s">
        <v>79</v>
      </c>
      <c r="X1566">
        <v>0</v>
      </c>
      <c r="Y1566">
        <v>0</v>
      </c>
      <c r="Z1566" t="s">
        <v>79</v>
      </c>
      <c r="AA1566" t="s">
        <v>79</v>
      </c>
      <c r="AB1566" t="s">
        <v>79</v>
      </c>
      <c r="AC1566" t="s">
        <v>79</v>
      </c>
      <c r="AD1566" t="s">
        <v>79</v>
      </c>
      <c r="AE1566">
        <v>0</v>
      </c>
      <c r="AF1566" t="s">
        <v>79</v>
      </c>
      <c r="AG1566">
        <v>0</v>
      </c>
      <c r="AH1566" t="s">
        <v>79</v>
      </c>
      <c r="AI1566" t="s">
        <v>79</v>
      </c>
      <c r="AJ1566" t="s">
        <v>79</v>
      </c>
      <c r="AK1566" t="s">
        <v>79</v>
      </c>
      <c r="AL1566" t="s">
        <v>79</v>
      </c>
      <c r="AM1566" t="s">
        <v>79</v>
      </c>
      <c r="AN1566" t="s">
        <v>79</v>
      </c>
      <c r="AO1566" t="s">
        <v>79</v>
      </c>
      <c r="AP1566" t="s">
        <v>79</v>
      </c>
      <c r="AQ1566" t="s">
        <v>79</v>
      </c>
      <c r="AR1566" t="s">
        <v>79</v>
      </c>
      <c r="AS1566">
        <v>0</v>
      </c>
      <c r="AT1566" t="s">
        <v>79</v>
      </c>
      <c r="AU1566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24</v>
      </c>
      <c r="C1567">
        <v>3</v>
      </c>
      <c r="D1567">
        <v>6</v>
      </c>
      <c r="E1567">
        <v>0</v>
      </c>
      <c r="F1567" t="s">
        <v>79</v>
      </c>
      <c r="G1567" t="s">
        <v>79</v>
      </c>
      <c r="H1567">
        <v>628</v>
      </c>
      <c r="I1567">
        <v>0</v>
      </c>
      <c r="J1567">
        <v>0</v>
      </c>
      <c r="K1567">
        <v>0</v>
      </c>
      <c r="L1567">
        <v>0</v>
      </c>
      <c r="M1567" t="s">
        <v>79</v>
      </c>
      <c r="N1567" t="s">
        <v>79</v>
      </c>
      <c r="O1567" t="s">
        <v>79</v>
      </c>
      <c r="P1567" t="s">
        <v>79</v>
      </c>
      <c r="Q1567" t="s">
        <v>79</v>
      </c>
      <c r="R1567" t="s">
        <v>3229</v>
      </c>
      <c r="S1567" t="s">
        <v>79</v>
      </c>
      <c r="T1567">
        <v>0</v>
      </c>
      <c r="U1567" t="s">
        <v>79</v>
      </c>
      <c r="V1567" t="s">
        <v>79</v>
      </c>
      <c r="W1567" t="s">
        <v>79</v>
      </c>
      <c r="X1567">
        <v>0</v>
      </c>
      <c r="Y1567">
        <v>0</v>
      </c>
      <c r="Z1567" t="s">
        <v>79</v>
      </c>
      <c r="AA1567" t="s">
        <v>79</v>
      </c>
      <c r="AB1567" t="s">
        <v>79</v>
      </c>
      <c r="AC1567" t="s">
        <v>79</v>
      </c>
      <c r="AD1567" t="s">
        <v>79</v>
      </c>
      <c r="AE1567">
        <v>0</v>
      </c>
      <c r="AF1567" t="s">
        <v>79</v>
      </c>
      <c r="AG1567">
        <v>0</v>
      </c>
      <c r="AH1567" t="s">
        <v>79</v>
      </c>
      <c r="AI1567" t="s">
        <v>79</v>
      </c>
      <c r="AJ1567" t="s">
        <v>79</v>
      </c>
      <c r="AK1567" t="s">
        <v>79</v>
      </c>
      <c r="AL1567" t="s">
        <v>79</v>
      </c>
      <c r="AM1567" t="s">
        <v>79</v>
      </c>
      <c r="AN1567" t="s">
        <v>79</v>
      </c>
      <c r="AO1567" t="s">
        <v>79</v>
      </c>
      <c r="AP1567" t="s">
        <v>79</v>
      </c>
      <c r="AQ1567" t="s">
        <v>79</v>
      </c>
      <c r="AR1567" t="s">
        <v>79</v>
      </c>
      <c r="AS1567">
        <v>0</v>
      </c>
      <c r="AT1567" t="s">
        <v>79</v>
      </c>
      <c r="AU1567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24</v>
      </c>
      <c r="C1568">
        <v>3</v>
      </c>
      <c r="D1568">
        <v>7</v>
      </c>
      <c r="E1568">
        <v>0</v>
      </c>
      <c r="F1568" t="s">
        <v>79</v>
      </c>
      <c r="G1568" t="s">
        <v>79</v>
      </c>
      <c r="H1568">
        <v>625</v>
      </c>
      <c r="I1568">
        <v>0</v>
      </c>
      <c r="J1568">
        <v>0</v>
      </c>
      <c r="K1568">
        <v>0</v>
      </c>
      <c r="L1568">
        <v>0</v>
      </c>
      <c r="M1568" t="s">
        <v>79</v>
      </c>
      <c r="N1568" t="s">
        <v>79</v>
      </c>
      <c r="O1568" t="s">
        <v>79</v>
      </c>
      <c r="P1568" t="s">
        <v>79</v>
      </c>
      <c r="Q1568" t="s">
        <v>79</v>
      </c>
      <c r="R1568" t="s">
        <v>3230</v>
      </c>
      <c r="S1568" t="s">
        <v>79</v>
      </c>
      <c r="T1568">
        <v>0</v>
      </c>
      <c r="U1568" t="s">
        <v>79</v>
      </c>
      <c r="V1568" t="s">
        <v>79</v>
      </c>
      <c r="W1568" t="s">
        <v>79</v>
      </c>
      <c r="X1568">
        <v>0</v>
      </c>
      <c r="Y1568">
        <v>0</v>
      </c>
      <c r="Z1568" t="s">
        <v>79</v>
      </c>
      <c r="AA1568" t="s">
        <v>79</v>
      </c>
      <c r="AB1568" t="s">
        <v>79</v>
      </c>
      <c r="AC1568" t="s">
        <v>79</v>
      </c>
      <c r="AD1568" t="s">
        <v>79</v>
      </c>
      <c r="AE1568">
        <v>0</v>
      </c>
      <c r="AF1568" t="s">
        <v>79</v>
      </c>
      <c r="AG1568">
        <v>0</v>
      </c>
      <c r="AH1568" t="s">
        <v>79</v>
      </c>
      <c r="AI1568" t="s">
        <v>79</v>
      </c>
      <c r="AJ1568" t="s">
        <v>79</v>
      </c>
      <c r="AK1568" t="s">
        <v>79</v>
      </c>
      <c r="AL1568" t="s">
        <v>79</v>
      </c>
      <c r="AM1568" t="s">
        <v>79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>
        <v>0</v>
      </c>
      <c r="AT1568" t="s">
        <v>79</v>
      </c>
      <c r="AU1568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24</v>
      </c>
      <c r="C1569">
        <v>3</v>
      </c>
      <c r="D1569">
        <v>8</v>
      </c>
      <c r="E1569">
        <v>0</v>
      </c>
      <c r="F1569" t="s">
        <v>79</v>
      </c>
      <c r="G1569" t="s">
        <v>79</v>
      </c>
      <c r="H1569">
        <v>256</v>
      </c>
      <c r="I1569">
        <v>0</v>
      </c>
      <c r="J1569">
        <v>0</v>
      </c>
      <c r="K1569">
        <v>0</v>
      </c>
      <c r="L1569">
        <v>0</v>
      </c>
      <c r="M1569" t="s">
        <v>79</v>
      </c>
      <c r="N1569" t="s">
        <v>79</v>
      </c>
      <c r="O1569" t="s">
        <v>79</v>
      </c>
      <c r="P1569" t="s">
        <v>79</v>
      </c>
      <c r="Q1569" t="s">
        <v>79</v>
      </c>
      <c r="R1569" t="s">
        <v>3192</v>
      </c>
      <c r="S1569" t="s">
        <v>79</v>
      </c>
      <c r="T1569">
        <v>0</v>
      </c>
      <c r="U1569" t="s">
        <v>79</v>
      </c>
      <c r="V1569" t="s">
        <v>79</v>
      </c>
      <c r="W1569" t="s">
        <v>79</v>
      </c>
      <c r="X1569">
        <v>0</v>
      </c>
      <c r="Y1569">
        <v>0</v>
      </c>
      <c r="Z1569" t="s">
        <v>79</v>
      </c>
      <c r="AA1569" t="s">
        <v>79</v>
      </c>
      <c r="AB1569" t="s">
        <v>79</v>
      </c>
      <c r="AC1569" t="s">
        <v>79</v>
      </c>
      <c r="AD1569" t="s">
        <v>79</v>
      </c>
      <c r="AE1569">
        <v>0</v>
      </c>
      <c r="AF1569" t="s">
        <v>79</v>
      </c>
      <c r="AG1569">
        <v>0</v>
      </c>
      <c r="AH1569" t="s">
        <v>79</v>
      </c>
      <c r="AI1569" t="s">
        <v>79</v>
      </c>
      <c r="AJ1569" t="s">
        <v>79</v>
      </c>
      <c r="AK1569" t="s">
        <v>79</v>
      </c>
      <c r="AL1569" t="s">
        <v>79</v>
      </c>
      <c r="AM1569" t="s">
        <v>79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>
        <v>0</v>
      </c>
      <c r="AT1569" t="s">
        <v>79</v>
      </c>
      <c r="AU15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24</v>
      </c>
      <c r="C1570">
        <v>4</v>
      </c>
      <c r="D1570">
        <v>1</v>
      </c>
      <c r="E1570">
        <v>0</v>
      </c>
      <c r="F1570" t="s">
        <v>79</v>
      </c>
      <c r="G1570" t="s">
        <v>79</v>
      </c>
      <c r="H1570">
        <v>12</v>
      </c>
      <c r="I1570">
        <v>0</v>
      </c>
      <c r="J1570">
        <v>0</v>
      </c>
      <c r="K1570">
        <v>0</v>
      </c>
      <c r="L1570">
        <v>0</v>
      </c>
      <c r="M1570" t="s">
        <v>79</v>
      </c>
      <c r="N1570" t="s">
        <v>79</v>
      </c>
      <c r="O1570" t="s">
        <v>79</v>
      </c>
      <c r="P1570" t="s">
        <v>79</v>
      </c>
      <c r="Q1570" t="s">
        <v>79</v>
      </c>
      <c r="R1570" t="s">
        <v>3231</v>
      </c>
      <c r="S1570" t="s">
        <v>79</v>
      </c>
      <c r="T1570">
        <v>0</v>
      </c>
      <c r="U1570" t="s">
        <v>79</v>
      </c>
      <c r="V1570" t="s">
        <v>79</v>
      </c>
      <c r="W1570" t="s">
        <v>79</v>
      </c>
      <c r="X1570">
        <v>0</v>
      </c>
      <c r="Y1570">
        <v>0</v>
      </c>
      <c r="Z1570" t="s">
        <v>79</v>
      </c>
      <c r="AA1570" t="s">
        <v>79</v>
      </c>
      <c r="AB1570" t="s">
        <v>79</v>
      </c>
      <c r="AC1570" t="s">
        <v>79</v>
      </c>
      <c r="AD1570" t="s">
        <v>79</v>
      </c>
      <c r="AE1570">
        <v>0</v>
      </c>
      <c r="AF1570" t="s">
        <v>79</v>
      </c>
      <c r="AG1570">
        <v>0</v>
      </c>
      <c r="AH1570" t="s">
        <v>79</v>
      </c>
      <c r="AI1570" t="s">
        <v>79</v>
      </c>
      <c r="AJ1570" t="s">
        <v>79</v>
      </c>
      <c r="AK1570" t="s">
        <v>79</v>
      </c>
      <c r="AL1570" t="s">
        <v>79</v>
      </c>
      <c r="AM1570" t="s">
        <v>79</v>
      </c>
      <c r="AN1570" t="s">
        <v>79</v>
      </c>
      <c r="AO1570" t="s">
        <v>79</v>
      </c>
      <c r="AP1570" t="s">
        <v>79</v>
      </c>
      <c r="AQ1570" t="s">
        <v>79</v>
      </c>
      <c r="AR1570" t="s">
        <v>79</v>
      </c>
      <c r="AS1570">
        <v>0</v>
      </c>
      <c r="AT1570" t="s">
        <v>79</v>
      </c>
      <c r="AU1570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24</v>
      </c>
      <c r="C1571">
        <v>4</v>
      </c>
      <c r="D1571">
        <v>2</v>
      </c>
      <c r="E1571">
        <v>0</v>
      </c>
      <c r="F1571" t="s">
        <v>79</v>
      </c>
      <c r="G1571" t="s">
        <v>79</v>
      </c>
      <c r="H1571">
        <v>312</v>
      </c>
      <c r="I1571">
        <v>0</v>
      </c>
      <c r="J1571">
        <v>0</v>
      </c>
      <c r="K1571">
        <v>0</v>
      </c>
      <c r="L1571">
        <v>0</v>
      </c>
      <c r="M1571" t="s">
        <v>79</v>
      </c>
      <c r="N1571" t="s">
        <v>79</v>
      </c>
      <c r="O1571" t="s">
        <v>79</v>
      </c>
      <c r="P1571" t="s">
        <v>79</v>
      </c>
      <c r="Q1571" t="s">
        <v>79</v>
      </c>
      <c r="R1571" t="s">
        <v>3232</v>
      </c>
      <c r="S1571" t="s">
        <v>79</v>
      </c>
      <c r="T1571">
        <v>0</v>
      </c>
      <c r="U1571" t="s">
        <v>79</v>
      </c>
      <c r="V1571" t="s">
        <v>79</v>
      </c>
      <c r="W1571" t="s">
        <v>79</v>
      </c>
      <c r="X1571">
        <v>0</v>
      </c>
      <c r="Y1571">
        <v>0</v>
      </c>
      <c r="Z1571" t="s">
        <v>79</v>
      </c>
      <c r="AA1571" t="s">
        <v>79</v>
      </c>
      <c r="AB1571" t="s">
        <v>79</v>
      </c>
      <c r="AC1571" t="s">
        <v>79</v>
      </c>
      <c r="AD1571" t="s">
        <v>79</v>
      </c>
      <c r="AE1571">
        <v>0</v>
      </c>
      <c r="AF1571" t="s">
        <v>79</v>
      </c>
      <c r="AG1571">
        <v>0</v>
      </c>
      <c r="AH1571" t="s">
        <v>79</v>
      </c>
      <c r="AI1571" t="s">
        <v>79</v>
      </c>
      <c r="AJ1571" t="s">
        <v>79</v>
      </c>
      <c r="AK1571" t="s">
        <v>79</v>
      </c>
      <c r="AL1571" t="s">
        <v>79</v>
      </c>
      <c r="AM1571" t="s">
        <v>79</v>
      </c>
      <c r="AN1571" t="s">
        <v>79</v>
      </c>
      <c r="AO1571" t="s">
        <v>79</v>
      </c>
      <c r="AP1571" t="s">
        <v>79</v>
      </c>
      <c r="AQ1571" t="s">
        <v>79</v>
      </c>
      <c r="AR1571" t="s">
        <v>79</v>
      </c>
      <c r="AS1571">
        <v>0</v>
      </c>
      <c r="AT1571" t="s">
        <v>79</v>
      </c>
      <c r="AU157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24</v>
      </c>
      <c r="C1572">
        <v>4</v>
      </c>
      <c r="D1572">
        <v>3</v>
      </c>
      <c r="E1572">
        <v>0</v>
      </c>
      <c r="F1572" t="s">
        <v>79</v>
      </c>
      <c r="G1572" t="s">
        <v>79</v>
      </c>
      <c r="H1572">
        <v>376</v>
      </c>
      <c r="I1572">
        <v>0</v>
      </c>
      <c r="J1572">
        <v>0</v>
      </c>
      <c r="K1572">
        <v>0</v>
      </c>
      <c r="L1572">
        <v>0</v>
      </c>
      <c r="M1572" t="s">
        <v>79</v>
      </c>
      <c r="N1572" t="s">
        <v>79</v>
      </c>
      <c r="O1572" t="s">
        <v>79</v>
      </c>
      <c r="P1572" t="s">
        <v>79</v>
      </c>
      <c r="Q1572" t="s">
        <v>79</v>
      </c>
      <c r="R1572" t="s">
        <v>3233</v>
      </c>
      <c r="S1572" t="s">
        <v>79</v>
      </c>
      <c r="T1572">
        <v>0</v>
      </c>
      <c r="U1572" t="s">
        <v>79</v>
      </c>
      <c r="V1572" t="s">
        <v>79</v>
      </c>
      <c r="W1572" t="s">
        <v>79</v>
      </c>
      <c r="X1572">
        <v>0</v>
      </c>
      <c r="Y1572">
        <v>0</v>
      </c>
      <c r="Z1572" t="s">
        <v>79</v>
      </c>
      <c r="AA1572" t="s">
        <v>79</v>
      </c>
      <c r="AB1572" t="s">
        <v>79</v>
      </c>
      <c r="AC1572" t="s">
        <v>79</v>
      </c>
      <c r="AD1572" t="s">
        <v>79</v>
      </c>
      <c r="AE1572">
        <v>0</v>
      </c>
      <c r="AF1572" t="s">
        <v>79</v>
      </c>
      <c r="AG1572">
        <v>0</v>
      </c>
      <c r="AH1572" t="s">
        <v>79</v>
      </c>
      <c r="AI1572" t="s">
        <v>79</v>
      </c>
      <c r="AJ1572" t="s">
        <v>79</v>
      </c>
      <c r="AK1572" t="s">
        <v>79</v>
      </c>
      <c r="AL1572" t="s">
        <v>79</v>
      </c>
      <c r="AM1572" t="s">
        <v>79</v>
      </c>
      <c r="AN1572" t="s">
        <v>79</v>
      </c>
      <c r="AO1572" t="s">
        <v>79</v>
      </c>
      <c r="AP1572" t="s">
        <v>79</v>
      </c>
      <c r="AQ1572" t="s">
        <v>79</v>
      </c>
      <c r="AR1572" t="s">
        <v>79</v>
      </c>
      <c r="AS1572">
        <v>0</v>
      </c>
      <c r="AT1572" t="s">
        <v>79</v>
      </c>
      <c r="AU1572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24</v>
      </c>
      <c r="C1573">
        <v>4</v>
      </c>
      <c r="D1573">
        <v>4</v>
      </c>
      <c r="E1573">
        <v>0</v>
      </c>
      <c r="F1573" t="s">
        <v>79</v>
      </c>
      <c r="G1573" t="s">
        <v>79</v>
      </c>
      <c r="H1573">
        <v>315</v>
      </c>
      <c r="I1573">
        <v>0</v>
      </c>
      <c r="J1573">
        <v>0</v>
      </c>
      <c r="K1573">
        <v>0</v>
      </c>
      <c r="L1573">
        <v>0</v>
      </c>
      <c r="M1573" t="s">
        <v>79</v>
      </c>
      <c r="N1573" t="s">
        <v>79</v>
      </c>
      <c r="O1573" t="s">
        <v>79</v>
      </c>
      <c r="P1573" t="s">
        <v>79</v>
      </c>
      <c r="Q1573" t="s">
        <v>79</v>
      </c>
      <c r="R1573" t="s">
        <v>3234</v>
      </c>
      <c r="S1573" t="s">
        <v>79</v>
      </c>
      <c r="T1573">
        <v>0</v>
      </c>
      <c r="U1573" t="s">
        <v>79</v>
      </c>
      <c r="V1573" t="s">
        <v>79</v>
      </c>
      <c r="W1573" t="s">
        <v>79</v>
      </c>
      <c r="X1573">
        <v>0</v>
      </c>
      <c r="Y1573">
        <v>0</v>
      </c>
      <c r="Z1573" t="s">
        <v>79</v>
      </c>
      <c r="AA1573" t="s">
        <v>79</v>
      </c>
      <c r="AB1573" t="s">
        <v>79</v>
      </c>
      <c r="AC1573" t="s">
        <v>79</v>
      </c>
      <c r="AD1573" t="s">
        <v>79</v>
      </c>
      <c r="AE1573">
        <v>0</v>
      </c>
      <c r="AF1573" t="s">
        <v>79</v>
      </c>
      <c r="AG1573">
        <v>0</v>
      </c>
      <c r="AH1573" t="s">
        <v>79</v>
      </c>
      <c r="AI1573" t="s">
        <v>79</v>
      </c>
      <c r="AJ1573" t="s">
        <v>79</v>
      </c>
      <c r="AK1573" t="s">
        <v>79</v>
      </c>
      <c r="AL1573" t="s">
        <v>79</v>
      </c>
      <c r="AM1573" t="s">
        <v>79</v>
      </c>
      <c r="AN1573" t="s">
        <v>79</v>
      </c>
      <c r="AO1573" t="s">
        <v>79</v>
      </c>
      <c r="AP1573" t="s">
        <v>79</v>
      </c>
      <c r="AQ1573" t="s">
        <v>79</v>
      </c>
      <c r="AR1573" t="s">
        <v>79</v>
      </c>
      <c r="AS1573">
        <v>0</v>
      </c>
      <c r="AT1573" t="s">
        <v>79</v>
      </c>
      <c r="AU1573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24</v>
      </c>
      <c r="C1574">
        <v>4</v>
      </c>
      <c r="D1574">
        <v>5</v>
      </c>
      <c r="E1574">
        <v>0</v>
      </c>
      <c r="F1574" t="s">
        <v>79</v>
      </c>
      <c r="G1574" t="s">
        <v>79</v>
      </c>
      <c r="H1574">
        <v>171</v>
      </c>
      <c r="I1574">
        <v>0</v>
      </c>
      <c r="J1574">
        <v>0</v>
      </c>
      <c r="K1574">
        <v>0</v>
      </c>
      <c r="L1574">
        <v>0</v>
      </c>
      <c r="M1574" t="s">
        <v>79</v>
      </c>
      <c r="N1574" t="s">
        <v>79</v>
      </c>
      <c r="O1574" t="s">
        <v>79</v>
      </c>
      <c r="P1574" t="s">
        <v>79</v>
      </c>
      <c r="Q1574" t="s">
        <v>79</v>
      </c>
      <c r="R1574" t="s">
        <v>3235</v>
      </c>
      <c r="S1574" t="s">
        <v>79</v>
      </c>
      <c r="T1574">
        <v>0</v>
      </c>
      <c r="U1574" t="s">
        <v>79</v>
      </c>
      <c r="V1574" t="s">
        <v>79</v>
      </c>
      <c r="W1574" t="s">
        <v>79</v>
      </c>
      <c r="X1574">
        <v>0</v>
      </c>
      <c r="Y1574">
        <v>0</v>
      </c>
      <c r="Z1574" t="s">
        <v>79</v>
      </c>
      <c r="AA1574" t="s">
        <v>79</v>
      </c>
      <c r="AB1574" t="s">
        <v>79</v>
      </c>
      <c r="AC1574" t="s">
        <v>79</v>
      </c>
      <c r="AD1574" t="s">
        <v>79</v>
      </c>
      <c r="AE1574">
        <v>0</v>
      </c>
      <c r="AF1574" t="s">
        <v>79</v>
      </c>
      <c r="AG1574">
        <v>0</v>
      </c>
      <c r="AH1574" t="s">
        <v>79</v>
      </c>
      <c r="AI1574" t="s">
        <v>79</v>
      </c>
      <c r="AJ1574" t="s">
        <v>79</v>
      </c>
      <c r="AK1574" t="s">
        <v>79</v>
      </c>
      <c r="AL1574" t="s">
        <v>79</v>
      </c>
      <c r="AM1574" t="s">
        <v>79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>
        <v>0</v>
      </c>
      <c r="AT1574" t="s">
        <v>79</v>
      </c>
      <c r="AU1574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24</v>
      </c>
      <c r="C1575">
        <v>4</v>
      </c>
      <c r="D1575">
        <v>6</v>
      </c>
      <c r="E1575">
        <v>0</v>
      </c>
      <c r="F1575" t="s">
        <v>79</v>
      </c>
      <c r="G1575" t="s">
        <v>79</v>
      </c>
      <c r="H1575">
        <v>403</v>
      </c>
      <c r="I1575">
        <v>0</v>
      </c>
      <c r="J1575">
        <v>0</v>
      </c>
      <c r="K1575">
        <v>0</v>
      </c>
      <c r="L1575">
        <v>0</v>
      </c>
      <c r="M1575" t="s">
        <v>79</v>
      </c>
      <c r="N1575" t="s">
        <v>79</v>
      </c>
      <c r="O1575" t="s">
        <v>79</v>
      </c>
      <c r="P1575" t="s">
        <v>79</v>
      </c>
      <c r="Q1575" t="s">
        <v>79</v>
      </c>
      <c r="R1575" t="s">
        <v>3236</v>
      </c>
      <c r="S1575" t="s">
        <v>79</v>
      </c>
      <c r="T1575">
        <v>0</v>
      </c>
      <c r="U1575" t="s">
        <v>79</v>
      </c>
      <c r="V1575" t="s">
        <v>79</v>
      </c>
      <c r="W1575" t="s">
        <v>79</v>
      </c>
      <c r="X1575">
        <v>0</v>
      </c>
      <c r="Y1575">
        <v>0</v>
      </c>
      <c r="Z1575" t="s">
        <v>79</v>
      </c>
      <c r="AA1575" t="s">
        <v>79</v>
      </c>
      <c r="AB1575" t="s">
        <v>79</v>
      </c>
      <c r="AC1575" t="s">
        <v>79</v>
      </c>
      <c r="AD1575" t="s">
        <v>79</v>
      </c>
      <c r="AE1575">
        <v>0</v>
      </c>
      <c r="AF1575" t="s">
        <v>79</v>
      </c>
      <c r="AG1575">
        <v>0</v>
      </c>
      <c r="AH1575" t="s">
        <v>79</v>
      </c>
      <c r="AI1575" t="s">
        <v>79</v>
      </c>
      <c r="AJ1575" t="s">
        <v>79</v>
      </c>
      <c r="AK1575" t="s">
        <v>79</v>
      </c>
      <c r="AL1575" t="s">
        <v>79</v>
      </c>
      <c r="AM1575" t="s">
        <v>79</v>
      </c>
      <c r="AN1575" t="s">
        <v>79</v>
      </c>
      <c r="AO1575" t="s">
        <v>79</v>
      </c>
      <c r="AP1575" t="s">
        <v>79</v>
      </c>
      <c r="AQ1575" t="s">
        <v>79</v>
      </c>
      <c r="AR1575" t="s">
        <v>79</v>
      </c>
      <c r="AS1575">
        <v>0</v>
      </c>
      <c r="AT1575" t="s">
        <v>79</v>
      </c>
      <c r="AU1575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24</v>
      </c>
      <c r="C1576">
        <v>4</v>
      </c>
      <c r="D1576">
        <v>7</v>
      </c>
      <c r="E1576">
        <v>0</v>
      </c>
      <c r="F1576" t="s">
        <v>79</v>
      </c>
      <c r="G1576" t="s">
        <v>79</v>
      </c>
      <c r="H1576">
        <v>341</v>
      </c>
      <c r="I1576">
        <v>0</v>
      </c>
      <c r="J1576">
        <v>0</v>
      </c>
      <c r="K1576">
        <v>0</v>
      </c>
      <c r="L1576">
        <v>0</v>
      </c>
      <c r="M1576" t="s">
        <v>79</v>
      </c>
      <c r="N1576" t="s">
        <v>79</v>
      </c>
      <c r="O1576" t="s">
        <v>79</v>
      </c>
      <c r="P1576" t="s">
        <v>79</v>
      </c>
      <c r="Q1576" t="s">
        <v>79</v>
      </c>
      <c r="R1576" t="s">
        <v>3237</v>
      </c>
      <c r="S1576" t="s">
        <v>79</v>
      </c>
      <c r="T1576">
        <v>0</v>
      </c>
      <c r="U1576" t="s">
        <v>79</v>
      </c>
      <c r="V1576" t="s">
        <v>79</v>
      </c>
      <c r="W1576" t="s">
        <v>79</v>
      </c>
      <c r="X1576">
        <v>0</v>
      </c>
      <c r="Y1576">
        <v>0</v>
      </c>
      <c r="Z1576" t="s">
        <v>79</v>
      </c>
      <c r="AA1576" t="s">
        <v>79</v>
      </c>
      <c r="AB1576" t="s">
        <v>79</v>
      </c>
      <c r="AC1576" t="s">
        <v>79</v>
      </c>
      <c r="AD1576" t="s">
        <v>79</v>
      </c>
      <c r="AE1576">
        <v>0</v>
      </c>
      <c r="AF1576" t="s">
        <v>79</v>
      </c>
      <c r="AG1576">
        <v>0</v>
      </c>
      <c r="AH1576" t="s">
        <v>79</v>
      </c>
      <c r="AI1576" t="s">
        <v>79</v>
      </c>
      <c r="AJ1576" t="s">
        <v>79</v>
      </c>
      <c r="AK1576" t="s">
        <v>79</v>
      </c>
      <c r="AL1576" t="s">
        <v>79</v>
      </c>
      <c r="AM1576" t="s">
        <v>79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>
        <v>0</v>
      </c>
      <c r="AT1576" t="s">
        <v>79</v>
      </c>
      <c r="AU1576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24</v>
      </c>
      <c r="C1577">
        <v>4</v>
      </c>
      <c r="D1577">
        <v>8</v>
      </c>
      <c r="E1577">
        <v>0</v>
      </c>
      <c r="F1577" t="s">
        <v>79</v>
      </c>
      <c r="G1577" t="s">
        <v>79</v>
      </c>
      <c r="H1577">
        <v>533</v>
      </c>
      <c r="I1577">
        <v>0</v>
      </c>
      <c r="J1577">
        <v>0</v>
      </c>
      <c r="K1577">
        <v>0</v>
      </c>
      <c r="L1577">
        <v>0</v>
      </c>
      <c r="M1577" t="s">
        <v>79</v>
      </c>
      <c r="N1577" t="s">
        <v>79</v>
      </c>
      <c r="O1577" t="s">
        <v>79</v>
      </c>
      <c r="P1577" t="s">
        <v>79</v>
      </c>
      <c r="Q1577" t="s">
        <v>79</v>
      </c>
      <c r="R1577" t="s">
        <v>1038</v>
      </c>
      <c r="S1577" t="s">
        <v>79</v>
      </c>
      <c r="T1577">
        <v>0</v>
      </c>
      <c r="U1577" t="s">
        <v>79</v>
      </c>
      <c r="V1577" t="s">
        <v>79</v>
      </c>
      <c r="W1577" t="s">
        <v>79</v>
      </c>
      <c r="X1577">
        <v>0</v>
      </c>
      <c r="Y1577">
        <v>0</v>
      </c>
      <c r="Z1577" t="s">
        <v>79</v>
      </c>
      <c r="AA1577" t="s">
        <v>79</v>
      </c>
      <c r="AB1577" t="s">
        <v>79</v>
      </c>
      <c r="AC1577" t="s">
        <v>79</v>
      </c>
      <c r="AD1577" t="s">
        <v>79</v>
      </c>
      <c r="AE1577">
        <v>0</v>
      </c>
      <c r="AF1577" t="s">
        <v>79</v>
      </c>
      <c r="AG1577">
        <v>0</v>
      </c>
      <c r="AH1577" t="s">
        <v>79</v>
      </c>
      <c r="AI1577" t="s">
        <v>79</v>
      </c>
      <c r="AJ1577" t="s">
        <v>79</v>
      </c>
      <c r="AK1577" t="s">
        <v>79</v>
      </c>
      <c r="AL1577" t="s">
        <v>79</v>
      </c>
      <c r="AM1577" t="s">
        <v>79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>
        <v>0</v>
      </c>
      <c r="AT1577" t="s">
        <v>79</v>
      </c>
      <c r="AU1577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24</v>
      </c>
      <c r="C1578">
        <v>5</v>
      </c>
      <c r="D1578">
        <v>1</v>
      </c>
      <c r="E1578">
        <v>0</v>
      </c>
      <c r="F1578" t="s">
        <v>79</v>
      </c>
      <c r="G1578" t="s">
        <v>79</v>
      </c>
      <c r="H1578">
        <v>367</v>
      </c>
      <c r="I1578">
        <v>0</v>
      </c>
      <c r="J1578">
        <v>0</v>
      </c>
      <c r="K1578">
        <v>0</v>
      </c>
      <c r="L1578">
        <v>0</v>
      </c>
      <c r="M1578" t="s">
        <v>79</v>
      </c>
      <c r="N1578" t="s">
        <v>79</v>
      </c>
      <c r="O1578" t="s">
        <v>79</v>
      </c>
      <c r="P1578" t="s">
        <v>79</v>
      </c>
      <c r="Q1578" t="s">
        <v>79</v>
      </c>
      <c r="R1578" t="s">
        <v>3238</v>
      </c>
      <c r="S1578" t="s">
        <v>79</v>
      </c>
      <c r="T1578">
        <v>0</v>
      </c>
      <c r="U1578" t="s">
        <v>79</v>
      </c>
      <c r="V1578" t="s">
        <v>79</v>
      </c>
      <c r="W1578" t="s">
        <v>79</v>
      </c>
      <c r="X1578">
        <v>0</v>
      </c>
      <c r="Y1578">
        <v>0</v>
      </c>
      <c r="Z1578" t="s">
        <v>79</v>
      </c>
      <c r="AA1578" t="s">
        <v>79</v>
      </c>
      <c r="AB1578" t="s">
        <v>79</v>
      </c>
      <c r="AC1578" t="s">
        <v>79</v>
      </c>
      <c r="AD1578" t="s">
        <v>79</v>
      </c>
      <c r="AE1578">
        <v>0</v>
      </c>
      <c r="AF1578" t="s">
        <v>79</v>
      </c>
      <c r="AG1578">
        <v>0</v>
      </c>
      <c r="AH1578" t="s">
        <v>79</v>
      </c>
      <c r="AI1578" t="s">
        <v>79</v>
      </c>
      <c r="AJ1578" t="s">
        <v>79</v>
      </c>
      <c r="AK1578" t="s">
        <v>79</v>
      </c>
      <c r="AL1578" t="s">
        <v>79</v>
      </c>
      <c r="AM1578" t="s">
        <v>79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>
        <v>0</v>
      </c>
      <c r="AT1578" t="s">
        <v>79</v>
      </c>
      <c r="AU1578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24</v>
      </c>
      <c r="C1579">
        <v>5</v>
      </c>
      <c r="D1579">
        <v>2</v>
      </c>
      <c r="E1579">
        <v>0</v>
      </c>
      <c r="F1579" t="s">
        <v>79</v>
      </c>
      <c r="G1579" t="s">
        <v>79</v>
      </c>
      <c r="H1579">
        <v>443</v>
      </c>
      <c r="I1579">
        <v>0</v>
      </c>
      <c r="J1579">
        <v>0</v>
      </c>
      <c r="K1579">
        <v>0</v>
      </c>
      <c r="L1579">
        <v>0</v>
      </c>
      <c r="M1579" t="s">
        <v>79</v>
      </c>
      <c r="N1579" t="s">
        <v>79</v>
      </c>
      <c r="O1579" t="s">
        <v>79</v>
      </c>
      <c r="P1579" t="s">
        <v>79</v>
      </c>
      <c r="Q1579" t="s">
        <v>79</v>
      </c>
      <c r="R1579" t="s">
        <v>3239</v>
      </c>
      <c r="S1579" t="s">
        <v>79</v>
      </c>
      <c r="T1579">
        <v>0</v>
      </c>
      <c r="U1579" t="s">
        <v>79</v>
      </c>
      <c r="V1579" t="s">
        <v>79</v>
      </c>
      <c r="W1579" t="s">
        <v>79</v>
      </c>
      <c r="X1579">
        <v>0</v>
      </c>
      <c r="Y1579">
        <v>0</v>
      </c>
      <c r="Z1579" t="s">
        <v>79</v>
      </c>
      <c r="AA1579" t="s">
        <v>79</v>
      </c>
      <c r="AB1579" t="s">
        <v>79</v>
      </c>
      <c r="AC1579" t="s">
        <v>79</v>
      </c>
      <c r="AD1579" t="s">
        <v>79</v>
      </c>
      <c r="AE1579">
        <v>0</v>
      </c>
      <c r="AF1579" t="s">
        <v>79</v>
      </c>
      <c r="AG1579">
        <v>0</v>
      </c>
      <c r="AH1579" t="s">
        <v>79</v>
      </c>
      <c r="AI1579" t="s">
        <v>79</v>
      </c>
      <c r="AJ1579" t="s">
        <v>79</v>
      </c>
      <c r="AK1579" t="s">
        <v>79</v>
      </c>
      <c r="AL1579" t="s">
        <v>79</v>
      </c>
      <c r="AM1579" t="s">
        <v>79</v>
      </c>
      <c r="AN1579" t="s">
        <v>79</v>
      </c>
      <c r="AO1579" t="s">
        <v>79</v>
      </c>
      <c r="AP1579" t="s">
        <v>79</v>
      </c>
      <c r="AQ1579" t="s">
        <v>79</v>
      </c>
      <c r="AR1579" t="s">
        <v>79</v>
      </c>
      <c r="AS1579">
        <v>0</v>
      </c>
      <c r="AT1579" t="s">
        <v>79</v>
      </c>
      <c r="AU157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24</v>
      </c>
      <c r="C1580">
        <v>5</v>
      </c>
      <c r="D1580">
        <v>3</v>
      </c>
      <c r="E1580">
        <v>0</v>
      </c>
      <c r="F1580" t="s">
        <v>79</v>
      </c>
      <c r="G1580" t="s">
        <v>79</v>
      </c>
      <c r="H1580">
        <v>556</v>
      </c>
      <c r="I1580">
        <v>0</v>
      </c>
      <c r="J1580">
        <v>0</v>
      </c>
      <c r="K1580">
        <v>0</v>
      </c>
      <c r="L1580">
        <v>0</v>
      </c>
      <c r="M1580" t="s">
        <v>79</v>
      </c>
      <c r="N1580" t="s">
        <v>79</v>
      </c>
      <c r="O1580" t="s">
        <v>79</v>
      </c>
      <c r="P1580" t="s">
        <v>79</v>
      </c>
      <c r="Q1580" t="s">
        <v>79</v>
      </c>
      <c r="R1580" t="s">
        <v>1128</v>
      </c>
      <c r="S1580" t="s">
        <v>79</v>
      </c>
      <c r="T1580">
        <v>0</v>
      </c>
      <c r="U1580" t="s">
        <v>79</v>
      </c>
      <c r="V1580" t="s">
        <v>79</v>
      </c>
      <c r="W1580" t="s">
        <v>79</v>
      </c>
      <c r="X1580">
        <v>0</v>
      </c>
      <c r="Y1580">
        <v>0</v>
      </c>
      <c r="Z1580" t="s">
        <v>79</v>
      </c>
      <c r="AA1580" t="s">
        <v>79</v>
      </c>
      <c r="AB1580" t="s">
        <v>79</v>
      </c>
      <c r="AC1580" t="s">
        <v>79</v>
      </c>
      <c r="AD1580" t="s">
        <v>79</v>
      </c>
      <c r="AE1580">
        <v>0</v>
      </c>
      <c r="AF1580" t="s">
        <v>79</v>
      </c>
      <c r="AG1580">
        <v>0</v>
      </c>
      <c r="AH1580" t="s">
        <v>79</v>
      </c>
      <c r="AI1580" t="s">
        <v>79</v>
      </c>
      <c r="AJ1580" t="s">
        <v>79</v>
      </c>
      <c r="AK1580" t="s">
        <v>79</v>
      </c>
      <c r="AL1580" t="s">
        <v>79</v>
      </c>
      <c r="AM1580" t="s">
        <v>79</v>
      </c>
      <c r="AN1580" t="s">
        <v>79</v>
      </c>
      <c r="AO1580" t="s">
        <v>79</v>
      </c>
      <c r="AP1580" t="s">
        <v>79</v>
      </c>
      <c r="AQ1580" t="s">
        <v>79</v>
      </c>
      <c r="AR1580" t="s">
        <v>79</v>
      </c>
      <c r="AS1580">
        <v>0</v>
      </c>
      <c r="AT1580" t="s">
        <v>79</v>
      </c>
      <c r="AU1580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24</v>
      </c>
      <c r="C1581">
        <v>5</v>
      </c>
      <c r="D1581">
        <v>4</v>
      </c>
      <c r="E1581">
        <v>0</v>
      </c>
      <c r="F1581" t="s">
        <v>79</v>
      </c>
      <c r="G1581" t="s">
        <v>79</v>
      </c>
      <c r="H1581">
        <v>190</v>
      </c>
      <c r="I1581">
        <v>0</v>
      </c>
      <c r="J1581">
        <v>0</v>
      </c>
      <c r="K1581">
        <v>0</v>
      </c>
      <c r="L1581">
        <v>0</v>
      </c>
      <c r="M1581" t="s">
        <v>79</v>
      </c>
      <c r="N1581" t="s">
        <v>79</v>
      </c>
      <c r="O1581" t="s">
        <v>79</v>
      </c>
      <c r="P1581" t="s">
        <v>79</v>
      </c>
      <c r="Q1581" t="s">
        <v>79</v>
      </c>
      <c r="R1581" t="s">
        <v>3240</v>
      </c>
      <c r="S1581" t="s">
        <v>79</v>
      </c>
      <c r="T1581">
        <v>0</v>
      </c>
      <c r="U1581" t="s">
        <v>79</v>
      </c>
      <c r="V1581" t="s">
        <v>79</v>
      </c>
      <c r="W1581" t="s">
        <v>79</v>
      </c>
      <c r="X1581">
        <v>0</v>
      </c>
      <c r="Y1581">
        <v>0</v>
      </c>
      <c r="Z1581" t="s">
        <v>79</v>
      </c>
      <c r="AA1581" t="s">
        <v>79</v>
      </c>
      <c r="AB1581" t="s">
        <v>79</v>
      </c>
      <c r="AC1581" t="s">
        <v>79</v>
      </c>
      <c r="AD1581" t="s">
        <v>79</v>
      </c>
      <c r="AE1581">
        <v>0</v>
      </c>
      <c r="AF1581" t="s">
        <v>79</v>
      </c>
      <c r="AG1581">
        <v>0</v>
      </c>
      <c r="AH1581" t="s">
        <v>79</v>
      </c>
      <c r="AI1581" t="s">
        <v>79</v>
      </c>
      <c r="AJ1581" t="s">
        <v>79</v>
      </c>
      <c r="AK1581" t="s">
        <v>79</v>
      </c>
      <c r="AL1581" t="s">
        <v>79</v>
      </c>
      <c r="AM1581" t="s">
        <v>79</v>
      </c>
      <c r="AN1581" t="s">
        <v>79</v>
      </c>
      <c r="AO1581" t="s">
        <v>79</v>
      </c>
      <c r="AP1581" t="s">
        <v>79</v>
      </c>
      <c r="AQ1581" t="s">
        <v>79</v>
      </c>
      <c r="AR1581" t="s">
        <v>79</v>
      </c>
      <c r="AS1581">
        <v>0</v>
      </c>
      <c r="AT1581" t="s">
        <v>79</v>
      </c>
      <c r="AU158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24</v>
      </c>
      <c r="C1582">
        <v>5</v>
      </c>
      <c r="D1582">
        <v>5</v>
      </c>
      <c r="E1582">
        <v>0</v>
      </c>
      <c r="F1582" t="s">
        <v>79</v>
      </c>
      <c r="G1582" t="s">
        <v>79</v>
      </c>
      <c r="H1582">
        <v>598</v>
      </c>
      <c r="I1582">
        <v>0</v>
      </c>
      <c r="J1582">
        <v>0</v>
      </c>
      <c r="K1582">
        <v>0</v>
      </c>
      <c r="L1582">
        <v>0</v>
      </c>
      <c r="M1582" t="s">
        <v>79</v>
      </c>
      <c r="N1582" t="s">
        <v>79</v>
      </c>
      <c r="O1582" t="s">
        <v>79</v>
      </c>
      <c r="P1582" t="s">
        <v>79</v>
      </c>
      <c r="Q1582" t="s">
        <v>79</v>
      </c>
      <c r="R1582" t="s">
        <v>3241</v>
      </c>
      <c r="S1582" t="s">
        <v>79</v>
      </c>
      <c r="T1582">
        <v>0</v>
      </c>
      <c r="U1582" t="s">
        <v>79</v>
      </c>
      <c r="V1582" t="s">
        <v>79</v>
      </c>
      <c r="W1582" t="s">
        <v>79</v>
      </c>
      <c r="X1582">
        <v>0</v>
      </c>
      <c r="Y1582">
        <v>0</v>
      </c>
      <c r="Z1582" t="s">
        <v>79</v>
      </c>
      <c r="AA1582" t="s">
        <v>79</v>
      </c>
      <c r="AB1582" t="s">
        <v>79</v>
      </c>
      <c r="AC1582" t="s">
        <v>79</v>
      </c>
      <c r="AD1582" t="s">
        <v>79</v>
      </c>
      <c r="AE1582">
        <v>0</v>
      </c>
      <c r="AF1582" t="s">
        <v>79</v>
      </c>
      <c r="AG1582">
        <v>0</v>
      </c>
      <c r="AH1582" t="s">
        <v>79</v>
      </c>
      <c r="AI1582" t="s">
        <v>79</v>
      </c>
      <c r="AJ1582" t="s">
        <v>79</v>
      </c>
      <c r="AK1582" t="s">
        <v>79</v>
      </c>
      <c r="AL1582" t="s">
        <v>79</v>
      </c>
      <c r="AM1582" t="s">
        <v>79</v>
      </c>
      <c r="AN1582" t="s">
        <v>79</v>
      </c>
      <c r="AO1582" t="s">
        <v>79</v>
      </c>
      <c r="AP1582" t="s">
        <v>79</v>
      </c>
      <c r="AQ1582" t="s">
        <v>79</v>
      </c>
      <c r="AR1582" t="s">
        <v>79</v>
      </c>
      <c r="AS1582">
        <v>0</v>
      </c>
      <c r="AT1582" t="s">
        <v>79</v>
      </c>
      <c r="AU1582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24</v>
      </c>
      <c r="C1583">
        <v>5</v>
      </c>
      <c r="D1583">
        <v>6</v>
      </c>
      <c r="E1583">
        <v>0</v>
      </c>
      <c r="F1583" t="s">
        <v>79</v>
      </c>
      <c r="G1583" t="s">
        <v>79</v>
      </c>
      <c r="H1583">
        <v>681</v>
      </c>
      <c r="I1583">
        <v>0</v>
      </c>
      <c r="J1583">
        <v>0</v>
      </c>
      <c r="K1583">
        <v>0</v>
      </c>
      <c r="L1583">
        <v>0</v>
      </c>
      <c r="M1583" t="s">
        <v>79</v>
      </c>
      <c r="N1583" t="s">
        <v>79</v>
      </c>
      <c r="O1583" t="s">
        <v>79</v>
      </c>
      <c r="P1583" t="s">
        <v>79</v>
      </c>
      <c r="Q1583" t="s">
        <v>79</v>
      </c>
      <c r="R1583" t="s">
        <v>3242</v>
      </c>
      <c r="S1583" t="s">
        <v>79</v>
      </c>
      <c r="T1583">
        <v>0</v>
      </c>
      <c r="U1583" t="s">
        <v>79</v>
      </c>
      <c r="V1583" t="s">
        <v>79</v>
      </c>
      <c r="W1583" t="s">
        <v>79</v>
      </c>
      <c r="X1583">
        <v>0</v>
      </c>
      <c r="Y1583">
        <v>0</v>
      </c>
      <c r="Z1583" t="s">
        <v>79</v>
      </c>
      <c r="AA1583" t="s">
        <v>79</v>
      </c>
      <c r="AB1583" t="s">
        <v>79</v>
      </c>
      <c r="AC1583" t="s">
        <v>79</v>
      </c>
      <c r="AD1583" t="s">
        <v>79</v>
      </c>
      <c r="AE1583">
        <v>0</v>
      </c>
      <c r="AF1583" t="s">
        <v>79</v>
      </c>
      <c r="AG1583">
        <v>0</v>
      </c>
      <c r="AH1583" t="s">
        <v>79</v>
      </c>
      <c r="AI1583" t="s">
        <v>79</v>
      </c>
      <c r="AJ1583" t="s">
        <v>79</v>
      </c>
      <c r="AK1583" t="s">
        <v>79</v>
      </c>
      <c r="AL1583" t="s">
        <v>79</v>
      </c>
      <c r="AM1583" t="s">
        <v>79</v>
      </c>
      <c r="AN1583" t="s">
        <v>79</v>
      </c>
      <c r="AO1583" t="s">
        <v>79</v>
      </c>
      <c r="AP1583" t="s">
        <v>79</v>
      </c>
      <c r="AQ1583" t="s">
        <v>79</v>
      </c>
      <c r="AR1583" t="s">
        <v>79</v>
      </c>
      <c r="AS1583">
        <v>0</v>
      </c>
      <c r="AT1583" t="s">
        <v>79</v>
      </c>
      <c r="AU1583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24</v>
      </c>
      <c r="C1584">
        <v>5</v>
      </c>
      <c r="D1584">
        <v>7</v>
      </c>
      <c r="E1584">
        <v>0</v>
      </c>
      <c r="F1584" t="s">
        <v>79</v>
      </c>
      <c r="G1584" t="s">
        <v>79</v>
      </c>
      <c r="H1584">
        <v>188</v>
      </c>
      <c r="I1584">
        <v>0</v>
      </c>
      <c r="J1584">
        <v>0</v>
      </c>
      <c r="K1584">
        <v>0</v>
      </c>
      <c r="L1584">
        <v>0</v>
      </c>
      <c r="M1584" t="s">
        <v>79</v>
      </c>
      <c r="N1584" t="s">
        <v>79</v>
      </c>
      <c r="O1584" t="s">
        <v>79</v>
      </c>
      <c r="P1584" t="s">
        <v>79</v>
      </c>
      <c r="Q1584" t="s">
        <v>79</v>
      </c>
      <c r="R1584" t="s">
        <v>3243</v>
      </c>
      <c r="S1584" t="s">
        <v>79</v>
      </c>
      <c r="T1584">
        <v>0</v>
      </c>
      <c r="U1584" t="s">
        <v>79</v>
      </c>
      <c r="V1584" t="s">
        <v>79</v>
      </c>
      <c r="W1584" t="s">
        <v>79</v>
      </c>
      <c r="X1584">
        <v>0</v>
      </c>
      <c r="Y1584">
        <v>0</v>
      </c>
      <c r="Z1584" t="s">
        <v>79</v>
      </c>
      <c r="AA1584" t="s">
        <v>79</v>
      </c>
      <c r="AB1584" t="s">
        <v>79</v>
      </c>
      <c r="AC1584" t="s">
        <v>79</v>
      </c>
      <c r="AD1584" t="s">
        <v>79</v>
      </c>
      <c r="AE1584">
        <v>0</v>
      </c>
      <c r="AF1584" t="s">
        <v>79</v>
      </c>
      <c r="AG1584">
        <v>0</v>
      </c>
      <c r="AH1584" t="s">
        <v>79</v>
      </c>
      <c r="AI1584" t="s">
        <v>79</v>
      </c>
      <c r="AJ1584" t="s">
        <v>79</v>
      </c>
      <c r="AK1584" t="s">
        <v>79</v>
      </c>
      <c r="AL1584" t="s">
        <v>79</v>
      </c>
      <c r="AM1584" t="s">
        <v>79</v>
      </c>
      <c r="AN1584" t="s">
        <v>79</v>
      </c>
      <c r="AO1584" t="s">
        <v>79</v>
      </c>
      <c r="AP1584" t="s">
        <v>79</v>
      </c>
      <c r="AQ1584" t="s">
        <v>79</v>
      </c>
      <c r="AR1584" t="s">
        <v>79</v>
      </c>
      <c r="AS1584">
        <v>0</v>
      </c>
      <c r="AT1584" t="s">
        <v>79</v>
      </c>
      <c r="AU1584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24</v>
      </c>
      <c r="C1585">
        <v>5</v>
      </c>
      <c r="D1585">
        <v>8</v>
      </c>
      <c r="E1585">
        <v>0</v>
      </c>
      <c r="F1585" t="s">
        <v>79</v>
      </c>
      <c r="G1585" t="s">
        <v>79</v>
      </c>
      <c r="H1585">
        <v>29</v>
      </c>
      <c r="I1585">
        <v>0</v>
      </c>
      <c r="J1585">
        <v>0</v>
      </c>
      <c r="K1585">
        <v>0</v>
      </c>
      <c r="L1585">
        <v>0</v>
      </c>
      <c r="M1585" t="s">
        <v>79</v>
      </c>
      <c r="N1585" t="s">
        <v>79</v>
      </c>
      <c r="O1585" t="s">
        <v>79</v>
      </c>
      <c r="P1585" t="s">
        <v>79</v>
      </c>
      <c r="Q1585" t="s">
        <v>79</v>
      </c>
      <c r="R1585" t="s">
        <v>3244</v>
      </c>
      <c r="S1585" t="s">
        <v>79</v>
      </c>
      <c r="T1585">
        <v>0</v>
      </c>
      <c r="U1585" t="s">
        <v>79</v>
      </c>
      <c r="V1585" t="s">
        <v>79</v>
      </c>
      <c r="W1585" t="s">
        <v>79</v>
      </c>
      <c r="X1585">
        <v>0</v>
      </c>
      <c r="Y1585">
        <v>0</v>
      </c>
      <c r="Z1585" t="s">
        <v>79</v>
      </c>
      <c r="AA1585" t="s">
        <v>79</v>
      </c>
      <c r="AB1585" t="s">
        <v>79</v>
      </c>
      <c r="AC1585" t="s">
        <v>79</v>
      </c>
      <c r="AD1585" t="s">
        <v>79</v>
      </c>
      <c r="AE1585">
        <v>0</v>
      </c>
      <c r="AF1585" t="s">
        <v>79</v>
      </c>
      <c r="AG1585">
        <v>0</v>
      </c>
      <c r="AH1585" t="s">
        <v>79</v>
      </c>
      <c r="AI1585" t="s">
        <v>79</v>
      </c>
      <c r="AJ1585" t="s">
        <v>79</v>
      </c>
      <c r="AK1585" t="s">
        <v>79</v>
      </c>
      <c r="AL1585" t="s">
        <v>79</v>
      </c>
      <c r="AM1585" t="s">
        <v>79</v>
      </c>
      <c r="AN1585" t="s">
        <v>79</v>
      </c>
      <c r="AO1585" t="s">
        <v>79</v>
      </c>
      <c r="AP1585" t="s">
        <v>79</v>
      </c>
      <c r="AQ1585" t="s">
        <v>79</v>
      </c>
      <c r="AR1585" t="s">
        <v>79</v>
      </c>
      <c r="AS1585">
        <v>0</v>
      </c>
      <c r="AT1585" t="s">
        <v>79</v>
      </c>
      <c r="AU1585" t="s">
        <v>79</v>
      </c>
      <c r="AV1585">
        <v>0</v>
      </c>
      <c r="AW1585">
        <v>0</v>
      </c>
    </row>
    <row r="1586" spans="1:49" x14ac:dyDescent="0.2">
      <c r="A1586">
        <v>1</v>
      </c>
      <c r="B1586">
        <v>24</v>
      </c>
      <c r="C1586">
        <v>6</v>
      </c>
      <c r="D1586">
        <v>1</v>
      </c>
      <c r="E1586">
        <v>0</v>
      </c>
      <c r="F1586" t="s">
        <v>79</v>
      </c>
      <c r="G1586" t="s">
        <v>79</v>
      </c>
      <c r="H1586">
        <v>264</v>
      </c>
      <c r="I1586">
        <v>0</v>
      </c>
      <c r="J1586">
        <v>0</v>
      </c>
      <c r="K1586">
        <v>0</v>
      </c>
      <c r="L1586">
        <v>0</v>
      </c>
      <c r="M1586" t="s">
        <v>79</v>
      </c>
      <c r="N1586" t="s">
        <v>79</v>
      </c>
      <c r="O1586" t="s">
        <v>79</v>
      </c>
      <c r="P1586" t="s">
        <v>79</v>
      </c>
      <c r="Q1586" t="s">
        <v>79</v>
      </c>
      <c r="R1586" t="s">
        <v>3245</v>
      </c>
      <c r="S1586" t="s">
        <v>79</v>
      </c>
      <c r="T1586">
        <v>0</v>
      </c>
      <c r="U1586" t="s">
        <v>79</v>
      </c>
      <c r="V1586" t="s">
        <v>79</v>
      </c>
      <c r="W1586" t="s">
        <v>79</v>
      </c>
      <c r="X1586">
        <v>0</v>
      </c>
      <c r="Y1586">
        <v>0</v>
      </c>
      <c r="Z1586" t="s">
        <v>79</v>
      </c>
      <c r="AA1586" t="s">
        <v>79</v>
      </c>
      <c r="AB1586" t="s">
        <v>79</v>
      </c>
      <c r="AC1586" t="s">
        <v>79</v>
      </c>
      <c r="AD1586" t="s">
        <v>79</v>
      </c>
      <c r="AE1586">
        <v>0</v>
      </c>
      <c r="AF1586" t="s">
        <v>79</v>
      </c>
      <c r="AG1586">
        <v>0</v>
      </c>
      <c r="AH1586" t="s">
        <v>79</v>
      </c>
      <c r="AI1586" t="s">
        <v>79</v>
      </c>
      <c r="AJ1586" t="s">
        <v>79</v>
      </c>
      <c r="AK1586" t="s">
        <v>79</v>
      </c>
      <c r="AL1586" t="s">
        <v>79</v>
      </c>
      <c r="AM1586" t="s">
        <v>79</v>
      </c>
      <c r="AN1586" t="s">
        <v>79</v>
      </c>
      <c r="AO1586" t="s">
        <v>79</v>
      </c>
      <c r="AP1586" t="s">
        <v>79</v>
      </c>
      <c r="AQ1586" t="s">
        <v>79</v>
      </c>
      <c r="AR1586" t="s">
        <v>79</v>
      </c>
      <c r="AS1586">
        <v>0</v>
      </c>
      <c r="AT1586" t="s">
        <v>79</v>
      </c>
      <c r="AU1586" t="s">
        <v>79</v>
      </c>
      <c r="AV1586">
        <v>0</v>
      </c>
      <c r="AW1586">
        <v>0</v>
      </c>
    </row>
    <row r="1587" spans="1:49" x14ac:dyDescent="0.2">
      <c r="A1587">
        <v>1</v>
      </c>
      <c r="B1587">
        <v>24</v>
      </c>
      <c r="C1587">
        <v>6</v>
      </c>
      <c r="D1587">
        <v>2</v>
      </c>
      <c r="E1587">
        <v>0</v>
      </c>
      <c r="F1587" t="s">
        <v>79</v>
      </c>
      <c r="G1587" t="s">
        <v>79</v>
      </c>
      <c r="H1587">
        <v>623</v>
      </c>
      <c r="I1587">
        <v>0</v>
      </c>
      <c r="J1587">
        <v>0</v>
      </c>
      <c r="K1587">
        <v>0</v>
      </c>
      <c r="L1587">
        <v>0</v>
      </c>
      <c r="M1587" t="s">
        <v>79</v>
      </c>
      <c r="N1587" t="s">
        <v>79</v>
      </c>
      <c r="O1587" t="s">
        <v>79</v>
      </c>
      <c r="P1587" t="s">
        <v>79</v>
      </c>
      <c r="Q1587" t="s">
        <v>79</v>
      </c>
      <c r="R1587" t="s">
        <v>3246</v>
      </c>
      <c r="S1587" t="s">
        <v>79</v>
      </c>
      <c r="T1587">
        <v>0</v>
      </c>
      <c r="U1587" t="s">
        <v>79</v>
      </c>
      <c r="V1587" t="s">
        <v>79</v>
      </c>
      <c r="W1587" t="s">
        <v>79</v>
      </c>
      <c r="X1587">
        <v>0</v>
      </c>
      <c r="Y1587">
        <v>0</v>
      </c>
      <c r="Z1587" t="s">
        <v>79</v>
      </c>
      <c r="AA1587" t="s">
        <v>79</v>
      </c>
      <c r="AB1587" t="s">
        <v>79</v>
      </c>
      <c r="AC1587" t="s">
        <v>79</v>
      </c>
      <c r="AD1587" t="s">
        <v>79</v>
      </c>
      <c r="AE1587">
        <v>0</v>
      </c>
      <c r="AF1587" t="s">
        <v>79</v>
      </c>
      <c r="AG1587">
        <v>0</v>
      </c>
      <c r="AH1587" t="s">
        <v>79</v>
      </c>
      <c r="AI1587" t="s">
        <v>79</v>
      </c>
      <c r="AJ1587" t="s">
        <v>79</v>
      </c>
      <c r="AK1587" t="s">
        <v>79</v>
      </c>
      <c r="AL1587" t="s">
        <v>79</v>
      </c>
      <c r="AM1587" t="s">
        <v>79</v>
      </c>
      <c r="AN1587" t="s">
        <v>79</v>
      </c>
      <c r="AO1587" t="s">
        <v>79</v>
      </c>
      <c r="AP1587" t="s">
        <v>79</v>
      </c>
      <c r="AQ1587" t="s">
        <v>79</v>
      </c>
      <c r="AR1587" t="s">
        <v>79</v>
      </c>
      <c r="AS1587">
        <v>0</v>
      </c>
      <c r="AT1587" t="s">
        <v>79</v>
      </c>
      <c r="AU1587" t="s">
        <v>79</v>
      </c>
      <c r="AV1587">
        <v>0</v>
      </c>
      <c r="AW1587">
        <v>0</v>
      </c>
    </row>
    <row r="1588" spans="1:49" x14ac:dyDescent="0.2">
      <c r="A1588">
        <v>1</v>
      </c>
      <c r="B1588">
        <v>24</v>
      </c>
      <c r="C1588">
        <v>6</v>
      </c>
      <c r="D1588">
        <v>3</v>
      </c>
      <c r="E1588">
        <v>0</v>
      </c>
      <c r="F1588" t="s">
        <v>79</v>
      </c>
      <c r="G1588" t="s">
        <v>79</v>
      </c>
      <c r="H1588">
        <v>530</v>
      </c>
      <c r="I1588">
        <v>0</v>
      </c>
      <c r="J1588">
        <v>0</v>
      </c>
      <c r="K1588">
        <v>0</v>
      </c>
      <c r="L1588">
        <v>0</v>
      </c>
      <c r="M1588" t="s">
        <v>79</v>
      </c>
      <c r="N1588" t="s">
        <v>79</v>
      </c>
      <c r="O1588" t="s">
        <v>79</v>
      </c>
      <c r="P1588" t="s">
        <v>79</v>
      </c>
      <c r="Q1588" t="s">
        <v>79</v>
      </c>
      <c r="R1588" t="s">
        <v>3247</v>
      </c>
      <c r="S1588" t="s">
        <v>79</v>
      </c>
      <c r="T1588">
        <v>0</v>
      </c>
      <c r="U1588" t="s">
        <v>79</v>
      </c>
      <c r="V1588" t="s">
        <v>79</v>
      </c>
      <c r="W1588" t="s">
        <v>79</v>
      </c>
      <c r="X1588">
        <v>0</v>
      </c>
      <c r="Y1588">
        <v>0</v>
      </c>
      <c r="Z1588" t="s">
        <v>79</v>
      </c>
      <c r="AA1588" t="s">
        <v>79</v>
      </c>
      <c r="AB1588" t="s">
        <v>79</v>
      </c>
      <c r="AC1588" t="s">
        <v>79</v>
      </c>
      <c r="AD1588" t="s">
        <v>79</v>
      </c>
      <c r="AE1588">
        <v>0</v>
      </c>
      <c r="AF1588" t="s">
        <v>79</v>
      </c>
      <c r="AG1588">
        <v>0</v>
      </c>
      <c r="AH1588" t="s">
        <v>79</v>
      </c>
      <c r="AI1588" t="s">
        <v>79</v>
      </c>
      <c r="AJ1588" t="s">
        <v>79</v>
      </c>
      <c r="AK1588" t="s">
        <v>79</v>
      </c>
      <c r="AL1588" t="s">
        <v>79</v>
      </c>
      <c r="AM1588" t="s">
        <v>79</v>
      </c>
      <c r="AN1588" t="s">
        <v>79</v>
      </c>
      <c r="AO1588" t="s">
        <v>79</v>
      </c>
      <c r="AP1588" t="s">
        <v>79</v>
      </c>
      <c r="AQ1588" t="s">
        <v>79</v>
      </c>
      <c r="AR1588" t="s">
        <v>79</v>
      </c>
      <c r="AS1588">
        <v>0</v>
      </c>
      <c r="AT1588" t="s">
        <v>79</v>
      </c>
      <c r="AU1588" t="s">
        <v>79</v>
      </c>
      <c r="AV1588">
        <v>0</v>
      </c>
      <c r="AW1588">
        <v>0</v>
      </c>
    </row>
    <row r="1589" spans="1:49" x14ac:dyDescent="0.2">
      <c r="A1589">
        <v>1</v>
      </c>
      <c r="B1589">
        <v>24</v>
      </c>
      <c r="C1589">
        <v>6</v>
      </c>
      <c r="D1589">
        <v>4</v>
      </c>
      <c r="E1589">
        <v>0</v>
      </c>
      <c r="F1589" t="s">
        <v>79</v>
      </c>
      <c r="G1589" t="s">
        <v>79</v>
      </c>
      <c r="H1589">
        <v>343</v>
      </c>
      <c r="I1589">
        <v>0</v>
      </c>
      <c r="J1589">
        <v>0</v>
      </c>
      <c r="K1589">
        <v>0</v>
      </c>
      <c r="L1589">
        <v>0</v>
      </c>
      <c r="M1589" t="s">
        <v>79</v>
      </c>
      <c r="N1589" t="s">
        <v>79</v>
      </c>
      <c r="O1589" t="s">
        <v>79</v>
      </c>
      <c r="P1589" t="s">
        <v>79</v>
      </c>
      <c r="Q1589" t="s">
        <v>79</v>
      </c>
      <c r="R1589" t="s">
        <v>1124</v>
      </c>
      <c r="S1589" t="s">
        <v>79</v>
      </c>
      <c r="T1589">
        <v>0</v>
      </c>
      <c r="U1589" t="s">
        <v>79</v>
      </c>
      <c r="V1589" t="s">
        <v>79</v>
      </c>
      <c r="W1589" t="s">
        <v>79</v>
      </c>
      <c r="X1589">
        <v>0</v>
      </c>
      <c r="Y1589">
        <v>0</v>
      </c>
      <c r="Z1589" t="s">
        <v>79</v>
      </c>
      <c r="AA1589" t="s">
        <v>79</v>
      </c>
      <c r="AB1589" t="s">
        <v>79</v>
      </c>
      <c r="AC1589" t="s">
        <v>79</v>
      </c>
      <c r="AD1589" t="s">
        <v>79</v>
      </c>
      <c r="AE1589">
        <v>0</v>
      </c>
      <c r="AF1589" t="s">
        <v>79</v>
      </c>
      <c r="AG1589">
        <v>0</v>
      </c>
      <c r="AH1589" t="s">
        <v>79</v>
      </c>
      <c r="AI1589" t="s">
        <v>79</v>
      </c>
      <c r="AJ1589" t="s">
        <v>79</v>
      </c>
      <c r="AK1589" t="s">
        <v>79</v>
      </c>
      <c r="AL1589" t="s">
        <v>79</v>
      </c>
      <c r="AM1589" t="s">
        <v>79</v>
      </c>
      <c r="AN1589" t="s">
        <v>79</v>
      </c>
      <c r="AO1589" t="s">
        <v>79</v>
      </c>
      <c r="AP1589" t="s">
        <v>79</v>
      </c>
      <c r="AQ1589" t="s">
        <v>79</v>
      </c>
      <c r="AR1589" t="s">
        <v>79</v>
      </c>
      <c r="AS1589">
        <v>0</v>
      </c>
      <c r="AT1589" t="s">
        <v>79</v>
      </c>
      <c r="AU1589" t="s">
        <v>79</v>
      </c>
      <c r="AV1589">
        <v>0</v>
      </c>
      <c r="AW1589">
        <v>0</v>
      </c>
    </row>
    <row r="1590" spans="1:49" x14ac:dyDescent="0.2">
      <c r="A1590">
        <v>1</v>
      </c>
      <c r="B1590">
        <v>24</v>
      </c>
      <c r="C1590">
        <v>6</v>
      </c>
      <c r="D1590">
        <v>5</v>
      </c>
      <c r="E1590">
        <v>0</v>
      </c>
      <c r="F1590" t="s">
        <v>79</v>
      </c>
      <c r="G1590" t="s">
        <v>79</v>
      </c>
      <c r="H1590">
        <v>305</v>
      </c>
      <c r="I1590">
        <v>0</v>
      </c>
      <c r="J1590">
        <v>0</v>
      </c>
      <c r="K1590">
        <v>0</v>
      </c>
      <c r="L1590">
        <v>0</v>
      </c>
      <c r="M1590" t="s">
        <v>79</v>
      </c>
      <c r="N1590" t="s">
        <v>79</v>
      </c>
      <c r="O1590" t="s">
        <v>79</v>
      </c>
      <c r="P1590" t="s">
        <v>79</v>
      </c>
      <c r="Q1590" t="s">
        <v>79</v>
      </c>
      <c r="R1590" t="s">
        <v>2247</v>
      </c>
      <c r="S1590" t="s">
        <v>79</v>
      </c>
      <c r="T1590">
        <v>0</v>
      </c>
      <c r="U1590" t="s">
        <v>79</v>
      </c>
      <c r="V1590" t="s">
        <v>79</v>
      </c>
      <c r="W1590" t="s">
        <v>79</v>
      </c>
      <c r="X1590">
        <v>0</v>
      </c>
      <c r="Y1590">
        <v>0</v>
      </c>
      <c r="Z1590" t="s">
        <v>79</v>
      </c>
      <c r="AA1590" t="s">
        <v>79</v>
      </c>
      <c r="AB1590" t="s">
        <v>79</v>
      </c>
      <c r="AC1590" t="s">
        <v>79</v>
      </c>
      <c r="AD1590" t="s">
        <v>79</v>
      </c>
      <c r="AE1590">
        <v>0</v>
      </c>
      <c r="AF1590" t="s">
        <v>79</v>
      </c>
      <c r="AG1590">
        <v>0</v>
      </c>
      <c r="AH1590" t="s">
        <v>79</v>
      </c>
      <c r="AI1590" t="s">
        <v>79</v>
      </c>
      <c r="AJ1590" t="s">
        <v>79</v>
      </c>
      <c r="AK1590" t="s">
        <v>79</v>
      </c>
      <c r="AL1590" t="s">
        <v>79</v>
      </c>
      <c r="AM1590" t="s">
        <v>79</v>
      </c>
      <c r="AN1590" t="s">
        <v>79</v>
      </c>
      <c r="AO1590" t="s">
        <v>79</v>
      </c>
      <c r="AP1590" t="s">
        <v>79</v>
      </c>
      <c r="AQ1590" t="s">
        <v>79</v>
      </c>
      <c r="AR1590" t="s">
        <v>79</v>
      </c>
      <c r="AS1590">
        <v>0</v>
      </c>
      <c r="AT1590" t="s">
        <v>79</v>
      </c>
      <c r="AU1590" t="s">
        <v>79</v>
      </c>
      <c r="AV1590">
        <v>0</v>
      </c>
      <c r="AW1590">
        <v>0</v>
      </c>
    </row>
    <row r="1591" spans="1:49" x14ac:dyDescent="0.2">
      <c r="A1591">
        <v>1</v>
      </c>
      <c r="B1591">
        <v>24</v>
      </c>
      <c r="C1591">
        <v>6</v>
      </c>
      <c r="D1591">
        <v>6</v>
      </c>
      <c r="E1591">
        <v>0</v>
      </c>
      <c r="F1591" t="s">
        <v>79</v>
      </c>
      <c r="G1591" t="s">
        <v>79</v>
      </c>
      <c r="H1591">
        <v>313</v>
      </c>
      <c r="I1591">
        <v>0</v>
      </c>
      <c r="J1591">
        <v>0</v>
      </c>
      <c r="K1591">
        <v>0</v>
      </c>
      <c r="L1591">
        <v>0</v>
      </c>
      <c r="M1591" t="s">
        <v>79</v>
      </c>
      <c r="N1591" t="s">
        <v>79</v>
      </c>
      <c r="O1591" t="s">
        <v>79</v>
      </c>
      <c r="P1591" t="s">
        <v>79</v>
      </c>
      <c r="Q1591" t="s">
        <v>79</v>
      </c>
      <c r="R1591" t="s">
        <v>2531</v>
      </c>
      <c r="S1591" t="s">
        <v>79</v>
      </c>
      <c r="T1591">
        <v>0</v>
      </c>
      <c r="U1591" t="s">
        <v>79</v>
      </c>
      <c r="V1591" t="s">
        <v>79</v>
      </c>
      <c r="W1591" t="s">
        <v>79</v>
      </c>
      <c r="X1591">
        <v>0</v>
      </c>
      <c r="Y1591">
        <v>0</v>
      </c>
      <c r="Z1591" t="s">
        <v>79</v>
      </c>
      <c r="AA1591" t="s">
        <v>79</v>
      </c>
      <c r="AB1591" t="s">
        <v>79</v>
      </c>
      <c r="AC1591" t="s">
        <v>79</v>
      </c>
      <c r="AD1591" t="s">
        <v>79</v>
      </c>
      <c r="AE1591">
        <v>0</v>
      </c>
      <c r="AF1591" t="s">
        <v>79</v>
      </c>
      <c r="AG1591">
        <v>0</v>
      </c>
      <c r="AH1591" t="s">
        <v>79</v>
      </c>
      <c r="AI1591" t="s">
        <v>79</v>
      </c>
      <c r="AJ1591" t="s">
        <v>79</v>
      </c>
      <c r="AK1591" t="s">
        <v>79</v>
      </c>
      <c r="AL1591" t="s">
        <v>79</v>
      </c>
      <c r="AM1591" t="s">
        <v>79</v>
      </c>
      <c r="AN1591" t="s">
        <v>79</v>
      </c>
      <c r="AO1591" t="s">
        <v>79</v>
      </c>
      <c r="AP1591" t="s">
        <v>79</v>
      </c>
      <c r="AQ1591" t="s">
        <v>79</v>
      </c>
      <c r="AR1591" t="s">
        <v>79</v>
      </c>
      <c r="AS1591">
        <v>0</v>
      </c>
      <c r="AT1591" t="s">
        <v>79</v>
      </c>
      <c r="AU1591" t="s">
        <v>79</v>
      </c>
      <c r="AV1591">
        <v>0</v>
      </c>
      <c r="AW1591">
        <v>0</v>
      </c>
    </row>
    <row r="1592" spans="1:49" x14ac:dyDescent="0.2">
      <c r="A1592">
        <v>1</v>
      </c>
      <c r="B1592">
        <v>24</v>
      </c>
      <c r="C1592">
        <v>6</v>
      </c>
      <c r="D1592">
        <v>7</v>
      </c>
      <c r="E1592">
        <v>0</v>
      </c>
      <c r="F1592" t="s">
        <v>79</v>
      </c>
      <c r="G1592" t="s">
        <v>79</v>
      </c>
      <c r="H1592">
        <v>15</v>
      </c>
      <c r="I1592">
        <v>0</v>
      </c>
      <c r="J1592">
        <v>0</v>
      </c>
      <c r="K1592">
        <v>0</v>
      </c>
      <c r="L1592">
        <v>0</v>
      </c>
      <c r="M1592" t="s">
        <v>79</v>
      </c>
      <c r="N1592" t="s">
        <v>79</v>
      </c>
      <c r="O1592" t="s">
        <v>79</v>
      </c>
      <c r="P1592" t="s">
        <v>79</v>
      </c>
      <c r="Q1592" t="s">
        <v>79</v>
      </c>
      <c r="R1592" t="s">
        <v>3248</v>
      </c>
      <c r="S1592" t="s">
        <v>79</v>
      </c>
      <c r="T1592">
        <v>0</v>
      </c>
      <c r="U1592" t="s">
        <v>79</v>
      </c>
      <c r="V1592" t="s">
        <v>79</v>
      </c>
      <c r="W1592" t="s">
        <v>79</v>
      </c>
      <c r="X1592">
        <v>0</v>
      </c>
      <c r="Y1592">
        <v>0</v>
      </c>
      <c r="Z1592" t="s">
        <v>79</v>
      </c>
      <c r="AA1592" t="s">
        <v>79</v>
      </c>
      <c r="AB1592" t="s">
        <v>79</v>
      </c>
      <c r="AC1592" t="s">
        <v>79</v>
      </c>
      <c r="AD1592" t="s">
        <v>79</v>
      </c>
      <c r="AE1592">
        <v>0</v>
      </c>
      <c r="AF1592" t="s">
        <v>79</v>
      </c>
      <c r="AG1592">
        <v>0</v>
      </c>
      <c r="AH1592" t="s">
        <v>79</v>
      </c>
      <c r="AI1592" t="s">
        <v>79</v>
      </c>
      <c r="AJ1592" t="s">
        <v>79</v>
      </c>
      <c r="AK1592" t="s">
        <v>79</v>
      </c>
      <c r="AL1592" t="s">
        <v>79</v>
      </c>
      <c r="AM1592" t="s">
        <v>79</v>
      </c>
      <c r="AN1592" t="s">
        <v>79</v>
      </c>
      <c r="AO1592" t="s">
        <v>79</v>
      </c>
      <c r="AP1592" t="s">
        <v>79</v>
      </c>
      <c r="AQ1592" t="s">
        <v>79</v>
      </c>
      <c r="AR1592" t="s">
        <v>79</v>
      </c>
      <c r="AS1592">
        <v>0</v>
      </c>
      <c r="AT1592" t="s">
        <v>79</v>
      </c>
      <c r="AU1592" t="s">
        <v>79</v>
      </c>
      <c r="AV1592">
        <v>0</v>
      </c>
      <c r="AW1592">
        <v>0</v>
      </c>
    </row>
    <row r="1593" spans="1:49" x14ac:dyDescent="0.2">
      <c r="A1593">
        <v>1</v>
      </c>
      <c r="B1593">
        <v>24</v>
      </c>
      <c r="C1593">
        <v>6</v>
      </c>
      <c r="D1593">
        <v>8</v>
      </c>
      <c r="E1593">
        <v>0</v>
      </c>
      <c r="F1593" t="s">
        <v>79</v>
      </c>
      <c r="G1593" t="s">
        <v>79</v>
      </c>
      <c r="H1593">
        <v>374</v>
      </c>
      <c r="I1593">
        <v>0</v>
      </c>
      <c r="J1593">
        <v>0</v>
      </c>
      <c r="K1593">
        <v>0</v>
      </c>
      <c r="L1593">
        <v>0</v>
      </c>
      <c r="M1593" t="s">
        <v>79</v>
      </c>
      <c r="N1593" t="s">
        <v>79</v>
      </c>
      <c r="O1593" t="s">
        <v>79</v>
      </c>
      <c r="P1593" t="s">
        <v>79</v>
      </c>
      <c r="Q1593" t="s">
        <v>79</v>
      </c>
      <c r="R1593" t="s">
        <v>3209</v>
      </c>
      <c r="S1593" t="s">
        <v>79</v>
      </c>
      <c r="T1593">
        <v>0</v>
      </c>
      <c r="U1593" t="s">
        <v>79</v>
      </c>
      <c r="V1593" t="s">
        <v>79</v>
      </c>
      <c r="W1593" t="s">
        <v>79</v>
      </c>
      <c r="X1593">
        <v>0</v>
      </c>
      <c r="Y1593">
        <v>0</v>
      </c>
      <c r="Z1593" t="s">
        <v>79</v>
      </c>
      <c r="AA1593" t="s">
        <v>79</v>
      </c>
      <c r="AB1593" t="s">
        <v>79</v>
      </c>
      <c r="AC1593" t="s">
        <v>79</v>
      </c>
      <c r="AD1593" t="s">
        <v>79</v>
      </c>
      <c r="AE1593">
        <v>0</v>
      </c>
      <c r="AF1593" t="s">
        <v>79</v>
      </c>
      <c r="AG1593">
        <v>0</v>
      </c>
      <c r="AH1593" t="s">
        <v>79</v>
      </c>
      <c r="AI1593" t="s">
        <v>79</v>
      </c>
      <c r="AJ1593" t="s">
        <v>79</v>
      </c>
      <c r="AK1593" t="s">
        <v>79</v>
      </c>
      <c r="AL1593" t="s">
        <v>79</v>
      </c>
      <c r="AM1593" t="s">
        <v>79</v>
      </c>
      <c r="AN1593" t="s">
        <v>79</v>
      </c>
      <c r="AO1593" t="s">
        <v>79</v>
      </c>
      <c r="AP1593" t="s">
        <v>79</v>
      </c>
      <c r="AQ1593" t="s">
        <v>79</v>
      </c>
      <c r="AR1593" t="s">
        <v>79</v>
      </c>
      <c r="AS1593">
        <v>0</v>
      </c>
      <c r="AT1593" t="s">
        <v>79</v>
      </c>
      <c r="AU1593" t="s">
        <v>79</v>
      </c>
      <c r="AV1593">
        <v>0</v>
      </c>
      <c r="AW1593">
        <v>0</v>
      </c>
    </row>
    <row r="1594" spans="1:49" x14ac:dyDescent="0.2">
      <c r="A1594">
        <v>1</v>
      </c>
      <c r="B1594">
        <v>24</v>
      </c>
      <c r="C1594">
        <v>7</v>
      </c>
      <c r="D1594">
        <v>1</v>
      </c>
      <c r="E1594">
        <v>0</v>
      </c>
      <c r="F1594" t="s">
        <v>79</v>
      </c>
      <c r="G1594" t="s">
        <v>79</v>
      </c>
      <c r="H1594">
        <v>308</v>
      </c>
      <c r="I1594">
        <v>0</v>
      </c>
      <c r="J1594">
        <v>0</v>
      </c>
      <c r="K1594">
        <v>0</v>
      </c>
      <c r="L1594">
        <v>0</v>
      </c>
      <c r="M1594" t="s">
        <v>79</v>
      </c>
      <c r="N1594" t="s">
        <v>79</v>
      </c>
      <c r="O1594" t="s">
        <v>79</v>
      </c>
      <c r="P1594" t="s">
        <v>79</v>
      </c>
      <c r="Q1594" t="s">
        <v>79</v>
      </c>
      <c r="R1594" t="s">
        <v>2600</v>
      </c>
      <c r="S1594" t="s">
        <v>79</v>
      </c>
      <c r="T1594">
        <v>0</v>
      </c>
      <c r="U1594" t="s">
        <v>79</v>
      </c>
      <c r="V1594" t="s">
        <v>79</v>
      </c>
      <c r="W1594" t="s">
        <v>79</v>
      </c>
      <c r="X1594">
        <v>0</v>
      </c>
      <c r="Y1594">
        <v>0</v>
      </c>
      <c r="Z1594" t="s">
        <v>79</v>
      </c>
      <c r="AA1594" t="s">
        <v>79</v>
      </c>
      <c r="AB1594" t="s">
        <v>79</v>
      </c>
      <c r="AC1594" t="s">
        <v>79</v>
      </c>
      <c r="AD1594" t="s">
        <v>79</v>
      </c>
      <c r="AE1594">
        <v>0</v>
      </c>
      <c r="AF1594" t="s">
        <v>79</v>
      </c>
      <c r="AG1594">
        <v>0</v>
      </c>
      <c r="AH1594" t="s">
        <v>79</v>
      </c>
      <c r="AI1594" t="s">
        <v>79</v>
      </c>
      <c r="AJ1594" t="s">
        <v>79</v>
      </c>
      <c r="AK1594" t="s">
        <v>79</v>
      </c>
      <c r="AL1594" t="s">
        <v>79</v>
      </c>
      <c r="AM1594" t="s">
        <v>79</v>
      </c>
      <c r="AN1594" t="s">
        <v>79</v>
      </c>
      <c r="AO1594" t="s">
        <v>79</v>
      </c>
      <c r="AP1594" t="s">
        <v>79</v>
      </c>
      <c r="AQ1594" t="s">
        <v>79</v>
      </c>
      <c r="AR1594" t="s">
        <v>79</v>
      </c>
      <c r="AS1594">
        <v>0</v>
      </c>
      <c r="AT1594" t="s">
        <v>79</v>
      </c>
      <c r="AU1594" t="s">
        <v>79</v>
      </c>
      <c r="AV1594">
        <v>0</v>
      </c>
      <c r="AW1594">
        <v>0</v>
      </c>
    </row>
    <row r="1595" spans="1:49" x14ac:dyDescent="0.2">
      <c r="A1595">
        <v>1</v>
      </c>
      <c r="B1595">
        <v>24</v>
      </c>
      <c r="C1595">
        <v>7</v>
      </c>
      <c r="D1595">
        <v>2</v>
      </c>
      <c r="E1595">
        <v>0</v>
      </c>
      <c r="F1595" t="s">
        <v>79</v>
      </c>
      <c r="G1595" t="s">
        <v>79</v>
      </c>
      <c r="H1595">
        <v>597</v>
      </c>
      <c r="I1595">
        <v>0</v>
      </c>
      <c r="J1595">
        <v>0</v>
      </c>
      <c r="K1595">
        <v>0</v>
      </c>
      <c r="L1595">
        <v>0</v>
      </c>
      <c r="M1595" t="s">
        <v>79</v>
      </c>
      <c r="N1595" t="s">
        <v>79</v>
      </c>
      <c r="O1595" t="s">
        <v>79</v>
      </c>
      <c r="P1595" t="s">
        <v>79</v>
      </c>
      <c r="Q1595" t="s">
        <v>79</v>
      </c>
      <c r="R1595" t="s">
        <v>2529</v>
      </c>
      <c r="S1595" t="s">
        <v>79</v>
      </c>
      <c r="T1595">
        <v>0</v>
      </c>
      <c r="U1595" t="s">
        <v>79</v>
      </c>
      <c r="V1595" t="s">
        <v>79</v>
      </c>
      <c r="W1595" t="s">
        <v>79</v>
      </c>
      <c r="X1595">
        <v>0</v>
      </c>
      <c r="Y1595">
        <v>0</v>
      </c>
      <c r="Z1595" t="s">
        <v>79</v>
      </c>
      <c r="AA1595" t="s">
        <v>79</v>
      </c>
      <c r="AB1595" t="s">
        <v>79</v>
      </c>
      <c r="AC1595" t="s">
        <v>79</v>
      </c>
      <c r="AD1595" t="s">
        <v>79</v>
      </c>
      <c r="AE1595">
        <v>0</v>
      </c>
      <c r="AF1595" t="s">
        <v>79</v>
      </c>
      <c r="AG1595">
        <v>0</v>
      </c>
      <c r="AH1595" t="s">
        <v>79</v>
      </c>
      <c r="AI1595" t="s">
        <v>79</v>
      </c>
      <c r="AJ1595" t="s">
        <v>79</v>
      </c>
      <c r="AK1595" t="s">
        <v>79</v>
      </c>
      <c r="AL1595" t="s">
        <v>79</v>
      </c>
      <c r="AM1595" t="s">
        <v>79</v>
      </c>
      <c r="AN1595" t="s">
        <v>79</v>
      </c>
      <c r="AO1595" t="s">
        <v>79</v>
      </c>
      <c r="AP1595" t="s">
        <v>79</v>
      </c>
      <c r="AQ1595" t="s">
        <v>79</v>
      </c>
      <c r="AR1595" t="s">
        <v>79</v>
      </c>
      <c r="AS1595">
        <v>0</v>
      </c>
      <c r="AT1595" t="s">
        <v>79</v>
      </c>
      <c r="AU1595" t="s">
        <v>79</v>
      </c>
      <c r="AV1595">
        <v>0</v>
      </c>
      <c r="AW1595">
        <v>0</v>
      </c>
    </row>
    <row r="1596" spans="1:49" x14ac:dyDescent="0.2">
      <c r="A1596">
        <v>1</v>
      </c>
      <c r="B1596">
        <v>24</v>
      </c>
      <c r="C1596">
        <v>7</v>
      </c>
      <c r="D1596">
        <v>3</v>
      </c>
      <c r="E1596">
        <v>0</v>
      </c>
      <c r="F1596" t="s">
        <v>79</v>
      </c>
      <c r="G1596" t="s">
        <v>79</v>
      </c>
      <c r="H1596">
        <v>46</v>
      </c>
      <c r="I1596">
        <v>0</v>
      </c>
      <c r="J1596">
        <v>0</v>
      </c>
      <c r="K1596">
        <v>0</v>
      </c>
      <c r="L1596">
        <v>0</v>
      </c>
      <c r="M1596" t="s">
        <v>79</v>
      </c>
      <c r="N1596" t="s">
        <v>79</v>
      </c>
      <c r="O1596" t="s">
        <v>79</v>
      </c>
      <c r="P1596" t="s">
        <v>79</v>
      </c>
      <c r="Q1596" t="s">
        <v>79</v>
      </c>
      <c r="R1596" t="s">
        <v>2603</v>
      </c>
      <c r="S1596" t="s">
        <v>79</v>
      </c>
      <c r="T1596">
        <v>0</v>
      </c>
      <c r="U1596" t="s">
        <v>79</v>
      </c>
      <c r="V1596" t="s">
        <v>79</v>
      </c>
      <c r="W1596" t="s">
        <v>79</v>
      </c>
      <c r="X1596">
        <v>0</v>
      </c>
      <c r="Y1596">
        <v>0</v>
      </c>
      <c r="Z1596" t="s">
        <v>79</v>
      </c>
      <c r="AA1596" t="s">
        <v>79</v>
      </c>
      <c r="AB1596" t="s">
        <v>79</v>
      </c>
      <c r="AC1596" t="s">
        <v>79</v>
      </c>
      <c r="AD1596" t="s">
        <v>79</v>
      </c>
      <c r="AE1596">
        <v>0</v>
      </c>
      <c r="AF1596" t="s">
        <v>79</v>
      </c>
      <c r="AG1596">
        <v>0</v>
      </c>
      <c r="AH1596" t="s">
        <v>79</v>
      </c>
      <c r="AI1596" t="s">
        <v>79</v>
      </c>
      <c r="AJ1596" t="s">
        <v>79</v>
      </c>
      <c r="AK1596" t="s">
        <v>79</v>
      </c>
      <c r="AL1596" t="s">
        <v>79</v>
      </c>
      <c r="AM1596" t="s">
        <v>79</v>
      </c>
      <c r="AN1596" t="s">
        <v>79</v>
      </c>
      <c r="AO1596" t="s">
        <v>79</v>
      </c>
      <c r="AP1596" t="s">
        <v>79</v>
      </c>
      <c r="AQ1596" t="s">
        <v>79</v>
      </c>
      <c r="AR1596" t="s">
        <v>79</v>
      </c>
      <c r="AS1596">
        <v>0</v>
      </c>
      <c r="AT1596" t="s">
        <v>79</v>
      </c>
      <c r="AU1596" t="s">
        <v>79</v>
      </c>
      <c r="AV1596">
        <v>0</v>
      </c>
      <c r="AW1596">
        <v>0</v>
      </c>
    </row>
    <row r="1597" spans="1:49" x14ac:dyDescent="0.2">
      <c r="A1597">
        <v>1</v>
      </c>
      <c r="B1597">
        <v>24</v>
      </c>
      <c r="C1597">
        <v>7</v>
      </c>
      <c r="D1597">
        <v>4</v>
      </c>
      <c r="E1597">
        <v>0</v>
      </c>
      <c r="F1597" t="s">
        <v>79</v>
      </c>
      <c r="G1597" t="s">
        <v>79</v>
      </c>
      <c r="H1597">
        <v>258</v>
      </c>
      <c r="I1597">
        <v>0</v>
      </c>
      <c r="J1597">
        <v>0</v>
      </c>
      <c r="K1597">
        <v>0</v>
      </c>
      <c r="L1597">
        <v>0</v>
      </c>
      <c r="M1597" t="s">
        <v>79</v>
      </c>
      <c r="N1597" t="s">
        <v>79</v>
      </c>
      <c r="O1597" t="s">
        <v>79</v>
      </c>
      <c r="P1597" t="s">
        <v>79</v>
      </c>
      <c r="Q1597" t="s">
        <v>79</v>
      </c>
      <c r="R1597" t="s">
        <v>3249</v>
      </c>
      <c r="S1597" t="s">
        <v>79</v>
      </c>
      <c r="T1597">
        <v>0</v>
      </c>
      <c r="U1597" t="s">
        <v>79</v>
      </c>
      <c r="V1597" t="s">
        <v>79</v>
      </c>
      <c r="W1597" t="s">
        <v>79</v>
      </c>
      <c r="X1597">
        <v>0</v>
      </c>
      <c r="Y1597">
        <v>0</v>
      </c>
      <c r="Z1597" t="s">
        <v>79</v>
      </c>
      <c r="AA1597" t="s">
        <v>79</v>
      </c>
      <c r="AB1597" t="s">
        <v>79</v>
      </c>
      <c r="AC1597" t="s">
        <v>79</v>
      </c>
      <c r="AD1597" t="s">
        <v>79</v>
      </c>
      <c r="AE1597">
        <v>0</v>
      </c>
      <c r="AF1597" t="s">
        <v>79</v>
      </c>
      <c r="AG1597">
        <v>0</v>
      </c>
      <c r="AH1597" t="s">
        <v>79</v>
      </c>
      <c r="AI1597" t="s">
        <v>79</v>
      </c>
      <c r="AJ1597" t="s">
        <v>79</v>
      </c>
      <c r="AK1597" t="s">
        <v>79</v>
      </c>
      <c r="AL1597" t="s">
        <v>79</v>
      </c>
      <c r="AM1597" t="s">
        <v>79</v>
      </c>
      <c r="AN1597" t="s">
        <v>79</v>
      </c>
      <c r="AO1597" t="s">
        <v>79</v>
      </c>
      <c r="AP1597" t="s">
        <v>79</v>
      </c>
      <c r="AQ1597" t="s">
        <v>79</v>
      </c>
      <c r="AR1597" t="s">
        <v>79</v>
      </c>
      <c r="AS1597">
        <v>0</v>
      </c>
      <c r="AT1597" t="s">
        <v>79</v>
      </c>
      <c r="AU1597" t="s">
        <v>79</v>
      </c>
      <c r="AV1597">
        <v>0</v>
      </c>
      <c r="AW1597">
        <v>0</v>
      </c>
    </row>
    <row r="1598" spans="1:49" x14ac:dyDescent="0.2">
      <c r="A1598">
        <v>1</v>
      </c>
      <c r="B1598">
        <v>24</v>
      </c>
      <c r="C1598">
        <v>7</v>
      </c>
      <c r="D1598">
        <v>5</v>
      </c>
      <c r="E1598">
        <v>0</v>
      </c>
      <c r="F1598" t="s">
        <v>79</v>
      </c>
      <c r="G1598" t="s">
        <v>79</v>
      </c>
      <c r="H1598">
        <v>5</v>
      </c>
      <c r="I1598">
        <v>0</v>
      </c>
      <c r="J1598">
        <v>0</v>
      </c>
      <c r="K1598">
        <v>0</v>
      </c>
      <c r="L1598">
        <v>0</v>
      </c>
      <c r="M1598" t="s">
        <v>79</v>
      </c>
      <c r="N1598" t="s">
        <v>79</v>
      </c>
      <c r="O1598" t="s">
        <v>79</v>
      </c>
      <c r="P1598" t="s">
        <v>79</v>
      </c>
      <c r="Q1598" t="s">
        <v>79</v>
      </c>
      <c r="R1598" t="s">
        <v>2603</v>
      </c>
      <c r="S1598" t="s">
        <v>79</v>
      </c>
      <c r="T1598">
        <v>0</v>
      </c>
      <c r="U1598" t="s">
        <v>79</v>
      </c>
      <c r="V1598" t="s">
        <v>79</v>
      </c>
      <c r="W1598" t="s">
        <v>79</v>
      </c>
      <c r="X1598">
        <v>0</v>
      </c>
      <c r="Y1598">
        <v>0</v>
      </c>
      <c r="Z1598" t="s">
        <v>79</v>
      </c>
      <c r="AA1598" t="s">
        <v>79</v>
      </c>
      <c r="AB1598" t="s">
        <v>79</v>
      </c>
      <c r="AC1598" t="s">
        <v>79</v>
      </c>
      <c r="AD1598" t="s">
        <v>79</v>
      </c>
      <c r="AE1598">
        <v>0</v>
      </c>
      <c r="AF1598" t="s">
        <v>79</v>
      </c>
      <c r="AG1598">
        <v>0</v>
      </c>
      <c r="AH1598" t="s">
        <v>79</v>
      </c>
      <c r="AI1598" t="s">
        <v>79</v>
      </c>
      <c r="AJ1598" t="s">
        <v>79</v>
      </c>
      <c r="AK1598" t="s">
        <v>79</v>
      </c>
      <c r="AL1598" t="s">
        <v>79</v>
      </c>
      <c r="AM1598" t="s">
        <v>79</v>
      </c>
      <c r="AN1598" t="s">
        <v>79</v>
      </c>
      <c r="AO1598" t="s">
        <v>79</v>
      </c>
      <c r="AP1598" t="s">
        <v>79</v>
      </c>
      <c r="AQ1598" t="s">
        <v>79</v>
      </c>
      <c r="AR1598" t="s">
        <v>79</v>
      </c>
      <c r="AS1598">
        <v>0</v>
      </c>
      <c r="AT1598" t="s">
        <v>79</v>
      </c>
      <c r="AU1598" t="s">
        <v>79</v>
      </c>
      <c r="AV1598">
        <v>0</v>
      </c>
      <c r="AW1598">
        <v>0</v>
      </c>
    </row>
    <row r="1599" spans="1:49" x14ac:dyDescent="0.2">
      <c r="A1599">
        <v>1</v>
      </c>
      <c r="B1599">
        <v>24</v>
      </c>
      <c r="C1599">
        <v>7</v>
      </c>
      <c r="D1599">
        <v>6</v>
      </c>
      <c r="E1599">
        <v>0</v>
      </c>
      <c r="F1599" t="s">
        <v>79</v>
      </c>
      <c r="G1599" t="s">
        <v>79</v>
      </c>
      <c r="H1599">
        <v>368</v>
      </c>
      <c r="I1599">
        <v>0</v>
      </c>
      <c r="J1599">
        <v>0</v>
      </c>
      <c r="K1599">
        <v>0</v>
      </c>
      <c r="L1599">
        <v>0</v>
      </c>
      <c r="M1599" t="s">
        <v>79</v>
      </c>
      <c r="N1599" t="s">
        <v>79</v>
      </c>
      <c r="O1599" t="s">
        <v>79</v>
      </c>
      <c r="P1599" t="s">
        <v>79</v>
      </c>
      <c r="Q1599" t="s">
        <v>79</v>
      </c>
      <c r="R1599" t="s">
        <v>3250</v>
      </c>
      <c r="S1599" t="s">
        <v>79</v>
      </c>
      <c r="T1599">
        <v>0</v>
      </c>
      <c r="U1599" t="s">
        <v>79</v>
      </c>
      <c r="V1599" t="s">
        <v>79</v>
      </c>
      <c r="W1599" t="s">
        <v>79</v>
      </c>
      <c r="X1599">
        <v>0</v>
      </c>
      <c r="Y1599">
        <v>0</v>
      </c>
      <c r="Z1599" t="s">
        <v>79</v>
      </c>
      <c r="AA1599" t="s">
        <v>79</v>
      </c>
      <c r="AB1599" t="s">
        <v>79</v>
      </c>
      <c r="AC1599" t="s">
        <v>79</v>
      </c>
      <c r="AD1599" t="s">
        <v>79</v>
      </c>
      <c r="AE1599">
        <v>0</v>
      </c>
      <c r="AF1599" t="s">
        <v>79</v>
      </c>
      <c r="AG1599">
        <v>0</v>
      </c>
      <c r="AH1599" t="s">
        <v>79</v>
      </c>
      <c r="AI1599" t="s">
        <v>79</v>
      </c>
      <c r="AJ1599" t="s">
        <v>79</v>
      </c>
      <c r="AK1599" t="s">
        <v>79</v>
      </c>
      <c r="AL1599" t="s">
        <v>79</v>
      </c>
      <c r="AM1599" t="s">
        <v>79</v>
      </c>
      <c r="AN1599" t="s">
        <v>79</v>
      </c>
      <c r="AO1599" t="s">
        <v>79</v>
      </c>
      <c r="AP1599" t="s">
        <v>79</v>
      </c>
      <c r="AQ1599" t="s">
        <v>79</v>
      </c>
      <c r="AR1599" t="s">
        <v>79</v>
      </c>
      <c r="AS1599">
        <v>0</v>
      </c>
      <c r="AT1599" t="s">
        <v>79</v>
      </c>
      <c r="AU1599" t="s">
        <v>79</v>
      </c>
      <c r="AV1599">
        <v>0</v>
      </c>
      <c r="AW1599">
        <v>0</v>
      </c>
    </row>
    <row r="1600" spans="1:49" x14ac:dyDescent="0.2">
      <c r="A1600">
        <v>1</v>
      </c>
      <c r="B1600">
        <v>24</v>
      </c>
      <c r="C1600">
        <v>7</v>
      </c>
      <c r="D1600">
        <v>7</v>
      </c>
      <c r="E1600">
        <v>0</v>
      </c>
      <c r="F1600" t="s">
        <v>79</v>
      </c>
      <c r="G1600" t="s">
        <v>79</v>
      </c>
      <c r="H1600">
        <v>24</v>
      </c>
      <c r="I1600">
        <v>0</v>
      </c>
      <c r="J1600">
        <v>0</v>
      </c>
      <c r="K1600">
        <v>0</v>
      </c>
      <c r="L1600">
        <v>0</v>
      </c>
      <c r="M1600" t="s">
        <v>79</v>
      </c>
      <c r="N1600" t="s">
        <v>79</v>
      </c>
      <c r="O1600" t="s">
        <v>79</v>
      </c>
      <c r="P1600" t="s">
        <v>79</v>
      </c>
      <c r="Q1600" t="s">
        <v>79</v>
      </c>
      <c r="R1600" t="s">
        <v>1058</v>
      </c>
      <c r="S1600" t="s">
        <v>79</v>
      </c>
      <c r="T1600">
        <v>0</v>
      </c>
      <c r="U1600" t="s">
        <v>79</v>
      </c>
      <c r="V1600" t="s">
        <v>79</v>
      </c>
      <c r="W1600" t="s">
        <v>79</v>
      </c>
      <c r="X1600">
        <v>0</v>
      </c>
      <c r="Y1600">
        <v>0</v>
      </c>
      <c r="Z1600" t="s">
        <v>79</v>
      </c>
      <c r="AA1600" t="s">
        <v>79</v>
      </c>
      <c r="AB1600" t="s">
        <v>79</v>
      </c>
      <c r="AC1600" t="s">
        <v>79</v>
      </c>
      <c r="AD1600" t="s">
        <v>79</v>
      </c>
      <c r="AE1600">
        <v>0</v>
      </c>
      <c r="AF1600" t="s">
        <v>79</v>
      </c>
      <c r="AG1600">
        <v>0</v>
      </c>
      <c r="AH1600" t="s">
        <v>79</v>
      </c>
      <c r="AI1600" t="s">
        <v>79</v>
      </c>
      <c r="AJ1600" t="s">
        <v>79</v>
      </c>
      <c r="AK1600" t="s">
        <v>79</v>
      </c>
      <c r="AL1600" t="s">
        <v>79</v>
      </c>
      <c r="AM1600" t="s">
        <v>79</v>
      </c>
      <c r="AN1600" t="s">
        <v>79</v>
      </c>
      <c r="AO1600" t="s">
        <v>79</v>
      </c>
      <c r="AP1600" t="s">
        <v>79</v>
      </c>
      <c r="AQ1600" t="s">
        <v>79</v>
      </c>
      <c r="AR1600" t="s">
        <v>79</v>
      </c>
      <c r="AS1600">
        <v>0</v>
      </c>
      <c r="AT1600" t="s">
        <v>79</v>
      </c>
      <c r="AU1600" t="s">
        <v>79</v>
      </c>
      <c r="AV1600">
        <v>0</v>
      </c>
      <c r="AW1600">
        <v>0</v>
      </c>
    </row>
    <row r="1601" spans="1:49" x14ac:dyDescent="0.2">
      <c r="A1601">
        <v>1</v>
      </c>
      <c r="B1601">
        <v>24</v>
      </c>
      <c r="C1601">
        <v>7</v>
      </c>
      <c r="D1601">
        <v>8</v>
      </c>
      <c r="E1601">
        <v>0</v>
      </c>
      <c r="F1601" t="s">
        <v>79</v>
      </c>
      <c r="G1601" t="s">
        <v>79</v>
      </c>
      <c r="H1601">
        <v>20</v>
      </c>
      <c r="I1601">
        <v>0</v>
      </c>
      <c r="J1601">
        <v>0</v>
      </c>
      <c r="K1601">
        <v>0</v>
      </c>
      <c r="L1601">
        <v>0</v>
      </c>
      <c r="M1601" t="s">
        <v>79</v>
      </c>
      <c r="N1601" t="s">
        <v>79</v>
      </c>
      <c r="O1601" t="s">
        <v>79</v>
      </c>
      <c r="P1601" t="s">
        <v>79</v>
      </c>
      <c r="Q1601" t="s">
        <v>79</v>
      </c>
      <c r="R1601" t="s">
        <v>1125</v>
      </c>
      <c r="S1601" t="s">
        <v>79</v>
      </c>
      <c r="T1601">
        <v>0</v>
      </c>
      <c r="U1601" t="s">
        <v>79</v>
      </c>
      <c r="V1601" t="s">
        <v>79</v>
      </c>
      <c r="W1601" t="s">
        <v>79</v>
      </c>
      <c r="X1601">
        <v>0</v>
      </c>
      <c r="Y1601">
        <v>0</v>
      </c>
      <c r="Z1601" t="s">
        <v>79</v>
      </c>
      <c r="AA1601" t="s">
        <v>79</v>
      </c>
      <c r="AB1601" t="s">
        <v>79</v>
      </c>
      <c r="AC1601" t="s">
        <v>79</v>
      </c>
      <c r="AD1601" t="s">
        <v>79</v>
      </c>
      <c r="AE1601">
        <v>0</v>
      </c>
      <c r="AF1601" t="s">
        <v>79</v>
      </c>
      <c r="AG1601">
        <v>0</v>
      </c>
      <c r="AH1601" t="s">
        <v>79</v>
      </c>
      <c r="AI1601" t="s">
        <v>79</v>
      </c>
      <c r="AJ1601" t="s">
        <v>79</v>
      </c>
      <c r="AK1601" t="s">
        <v>79</v>
      </c>
      <c r="AL1601" t="s">
        <v>79</v>
      </c>
      <c r="AM1601" t="s">
        <v>79</v>
      </c>
      <c r="AN1601" t="s">
        <v>79</v>
      </c>
      <c r="AO1601" t="s">
        <v>79</v>
      </c>
      <c r="AP1601" t="s">
        <v>79</v>
      </c>
      <c r="AQ1601" t="s">
        <v>79</v>
      </c>
      <c r="AR1601" t="s">
        <v>79</v>
      </c>
      <c r="AS1601">
        <v>0</v>
      </c>
      <c r="AT1601" t="s">
        <v>79</v>
      </c>
      <c r="AU1601" t="s">
        <v>79</v>
      </c>
      <c r="AV1601">
        <v>0</v>
      </c>
      <c r="AW1601">
        <v>0</v>
      </c>
    </row>
    <row r="1602" spans="1:49" x14ac:dyDescent="0.2">
      <c r="A1602">
        <v>1</v>
      </c>
      <c r="B1602">
        <v>24</v>
      </c>
      <c r="C1602">
        <v>8</v>
      </c>
      <c r="D1602">
        <v>1</v>
      </c>
      <c r="E1602">
        <v>0</v>
      </c>
      <c r="F1602" t="s">
        <v>79</v>
      </c>
      <c r="G1602" t="s">
        <v>79</v>
      </c>
      <c r="H1602">
        <v>185</v>
      </c>
      <c r="I1602">
        <v>0</v>
      </c>
      <c r="J1602">
        <v>0</v>
      </c>
      <c r="K1602">
        <v>0</v>
      </c>
      <c r="L1602">
        <v>0</v>
      </c>
      <c r="M1602" t="s">
        <v>79</v>
      </c>
      <c r="N1602" t="s">
        <v>79</v>
      </c>
      <c r="O1602" t="s">
        <v>79</v>
      </c>
      <c r="P1602" t="s">
        <v>79</v>
      </c>
      <c r="Q1602" t="s">
        <v>79</v>
      </c>
      <c r="R1602" t="s">
        <v>3251</v>
      </c>
      <c r="S1602" t="s">
        <v>79</v>
      </c>
      <c r="T1602">
        <v>0</v>
      </c>
      <c r="U1602" t="s">
        <v>79</v>
      </c>
      <c r="V1602" t="s">
        <v>79</v>
      </c>
      <c r="W1602" t="s">
        <v>79</v>
      </c>
      <c r="X1602">
        <v>0</v>
      </c>
      <c r="Y1602">
        <v>0</v>
      </c>
      <c r="Z1602" t="s">
        <v>79</v>
      </c>
      <c r="AA1602" t="s">
        <v>79</v>
      </c>
      <c r="AB1602" t="s">
        <v>79</v>
      </c>
      <c r="AC1602" t="s">
        <v>79</v>
      </c>
      <c r="AD1602" t="s">
        <v>79</v>
      </c>
      <c r="AE1602">
        <v>0</v>
      </c>
      <c r="AF1602" t="s">
        <v>79</v>
      </c>
      <c r="AG1602">
        <v>0</v>
      </c>
      <c r="AH1602" t="s">
        <v>79</v>
      </c>
      <c r="AI1602" t="s">
        <v>79</v>
      </c>
      <c r="AJ1602" t="s">
        <v>79</v>
      </c>
      <c r="AK1602" t="s">
        <v>79</v>
      </c>
      <c r="AL1602" t="s">
        <v>79</v>
      </c>
      <c r="AM1602" t="s">
        <v>79</v>
      </c>
      <c r="AN1602" t="s">
        <v>79</v>
      </c>
      <c r="AO1602" t="s">
        <v>79</v>
      </c>
      <c r="AP1602" t="s">
        <v>79</v>
      </c>
      <c r="AQ1602" t="s">
        <v>79</v>
      </c>
      <c r="AR1602" t="s">
        <v>79</v>
      </c>
      <c r="AS1602">
        <v>0</v>
      </c>
      <c r="AT1602" t="s">
        <v>79</v>
      </c>
      <c r="AU1602" t="s">
        <v>79</v>
      </c>
      <c r="AV1602">
        <v>0</v>
      </c>
      <c r="AW1602">
        <v>0</v>
      </c>
    </row>
    <row r="1603" spans="1:49" x14ac:dyDescent="0.2">
      <c r="A1603">
        <v>1</v>
      </c>
      <c r="B1603">
        <v>24</v>
      </c>
      <c r="C1603">
        <v>8</v>
      </c>
      <c r="D1603">
        <v>2</v>
      </c>
      <c r="E1603">
        <v>0</v>
      </c>
      <c r="F1603" t="s">
        <v>79</v>
      </c>
      <c r="G1603" t="s">
        <v>79</v>
      </c>
      <c r="H1603">
        <v>555</v>
      </c>
      <c r="I1603">
        <v>0</v>
      </c>
      <c r="J1603">
        <v>0</v>
      </c>
      <c r="K1603">
        <v>0</v>
      </c>
      <c r="L1603">
        <v>0</v>
      </c>
      <c r="M1603" t="s">
        <v>79</v>
      </c>
      <c r="N1603" t="s">
        <v>79</v>
      </c>
      <c r="O1603" t="s">
        <v>79</v>
      </c>
      <c r="P1603" t="s">
        <v>79</v>
      </c>
      <c r="Q1603" t="s">
        <v>79</v>
      </c>
      <c r="R1603" t="s">
        <v>3252</v>
      </c>
      <c r="S1603" t="s">
        <v>79</v>
      </c>
      <c r="T1603">
        <v>0</v>
      </c>
      <c r="U1603" t="s">
        <v>79</v>
      </c>
      <c r="V1603" t="s">
        <v>79</v>
      </c>
      <c r="W1603" t="s">
        <v>79</v>
      </c>
      <c r="X1603">
        <v>0</v>
      </c>
      <c r="Y1603">
        <v>0</v>
      </c>
      <c r="Z1603" t="s">
        <v>79</v>
      </c>
      <c r="AA1603" t="s">
        <v>79</v>
      </c>
      <c r="AB1603" t="s">
        <v>79</v>
      </c>
      <c r="AC1603" t="s">
        <v>79</v>
      </c>
      <c r="AD1603" t="s">
        <v>79</v>
      </c>
      <c r="AE1603">
        <v>0</v>
      </c>
      <c r="AF1603" t="s">
        <v>79</v>
      </c>
      <c r="AG1603">
        <v>0</v>
      </c>
      <c r="AH1603" t="s">
        <v>79</v>
      </c>
      <c r="AI1603" t="s">
        <v>79</v>
      </c>
      <c r="AJ1603" t="s">
        <v>79</v>
      </c>
      <c r="AK1603" t="s">
        <v>79</v>
      </c>
      <c r="AL1603" t="s">
        <v>79</v>
      </c>
      <c r="AM1603" t="s">
        <v>79</v>
      </c>
      <c r="AN1603" t="s">
        <v>79</v>
      </c>
      <c r="AO1603" t="s">
        <v>79</v>
      </c>
      <c r="AP1603" t="s">
        <v>79</v>
      </c>
      <c r="AQ1603" t="s">
        <v>79</v>
      </c>
      <c r="AR1603" t="s">
        <v>79</v>
      </c>
      <c r="AS1603">
        <v>0</v>
      </c>
      <c r="AT1603" t="s">
        <v>79</v>
      </c>
      <c r="AU1603" t="s">
        <v>79</v>
      </c>
      <c r="AV1603">
        <v>0</v>
      </c>
      <c r="AW1603">
        <v>0</v>
      </c>
    </row>
    <row r="1604" spans="1:49" x14ac:dyDescent="0.2">
      <c r="A1604">
        <v>1</v>
      </c>
      <c r="B1604">
        <v>24</v>
      </c>
      <c r="C1604">
        <v>8</v>
      </c>
      <c r="D1604">
        <v>3</v>
      </c>
      <c r="E1604">
        <v>0</v>
      </c>
      <c r="F1604" t="s">
        <v>79</v>
      </c>
      <c r="G1604" t="s">
        <v>79</v>
      </c>
      <c r="H1604">
        <v>210</v>
      </c>
      <c r="I1604">
        <v>0</v>
      </c>
      <c r="J1604">
        <v>0</v>
      </c>
      <c r="K1604">
        <v>0</v>
      </c>
      <c r="L1604">
        <v>0</v>
      </c>
      <c r="M1604" t="s">
        <v>79</v>
      </c>
      <c r="N1604" t="s">
        <v>79</v>
      </c>
      <c r="O1604" t="s">
        <v>79</v>
      </c>
      <c r="P1604" t="s">
        <v>79</v>
      </c>
      <c r="Q1604" t="s">
        <v>79</v>
      </c>
      <c r="R1604" t="s">
        <v>3253</v>
      </c>
      <c r="S1604" t="s">
        <v>79</v>
      </c>
      <c r="T1604">
        <v>0</v>
      </c>
      <c r="U1604" t="s">
        <v>79</v>
      </c>
      <c r="V1604" t="s">
        <v>79</v>
      </c>
      <c r="W1604" t="s">
        <v>79</v>
      </c>
      <c r="X1604">
        <v>0</v>
      </c>
      <c r="Y1604">
        <v>0</v>
      </c>
      <c r="Z1604" t="s">
        <v>79</v>
      </c>
      <c r="AA1604" t="s">
        <v>79</v>
      </c>
      <c r="AB1604" t="s">
        <v>79</v>
      </c>
      <c r="AC1604" t="s">
        <v>79</v>
      </c>
      <c r="AD1604" t="s">
        <v>79</v>
      </c>
      <c r="AE1604">
        <v>0</v>
      </c>
      <c r="AF1604" t="s">
        <v>79</v>
      </c>
      <c r="AG1604">
        <v>0</v>
      </c>
      <c r="AH1604" t="s">
        <v>79</v>
      </c>
      <c r="AI1604" t="s">
        <v>79</v>
      </c>
      <c r="AJ1604" t="s">
        <v>79</v>
      </c>
      <c r="AK1604" t="s">
        <v>79</v>
      </c>
      <c r="AL1604" t="s">
        <v>79</v>
      </c>
      <c r="AM1604" t="s">
        <v>79</v>
      </c>
      <c r="AN1604" t="s">
        <v>79</v>
      </c>
      <c r="AO1604" t="s">
        <v>79</v>
      </c>
      <c r="AP1604" t="s">
        <v>79</v>
      </c>
      <c r="AQ1604" t="s">
        <v>79</v>
      </c>
      <c r="AR1604" t="s">
        <v>79</v>
      </c>
      <c r="AS1604">
        <v>0</v>
      </c>
      <c r="AT1604" t="s">
        <v>79</v>
      </c>
      <c r="AU1604" t="s">
        <v>79</v>
      </c>
      <c r="AV1604">
        <v>0</v>
      </c>
      <c r="AW1604">
        <v>0</v>
      </c>
    </row>
    <row r="1605" spans="1:49" x14ac:dyDescent="0.2">
      <c r="A1605">
        <v>1</v>
      </c>
      <c r="B1605">
        <v>24</v>
      </c>
      <c r="C1605">
        <v>8</v>
      </c>
      <c r="D1605">
        <v>4</v>
      </c>
      <c r="E1605">
        <v>0</v>
      </c>
      <c r="F1605" t="s">
        <v>79</v>
      </c>
      <c r="G1605" t="s">
        <v>79</v>
      </c>
      <c r="H1605">
        <v>440</v>
      </c>
      <c r="I1605">
        <v>0</v>
      </c>
      <c r="J1605">
        <v>0</v>
      </c>
      <c r="K1605">
        <v>0</v>
      </c>
      <c r="L1605">
        <v>0</v>
      </c>
      <c r="M1605" t="s">
        <v>79</v>
      </c>
      <c r="N1605" t="s">
        <v>79</v>
      </c>
      <c r="O1605" t="s">
        <v>79</v>
      </c>
      <c r="P1605" t="s">
        <v>79</v>
      </c>
      <c r="Q1605" t="s">
        <v>79</v>
      </c>
      <c r="R1605" t="s">
        <v>507</v>
      </c>
      <c r="S1605" t="s">
        <v>79</v>
      </c>
      <c r="T1605">
        <v>0</v>
      </c>
      <c r="U1605" t="s">
        <v>79</v>
      </c>
      <c r="V1605" t="s">
        <v>79</v>
      </c>
      <c r="W1605" t="s">
        <v>79</v>
      </c>
      <c r="X1605">
        <v>0</v>
      </c>
      <c r="Y1605">
        <v>0</v>
      </c>
      <c r="Z1605" t="s">
        <v>79</v>
      </c>
      <c r="AA1605" t="s">
        <v>79</v>
      </c>
      <c r="AB1605" t="s">
        <v>79</v>
      </c>
      <c r="AC1605" t="s">
        <v>79</v>
      </c>
      <c r="AD1605" t="s">
        <v>79</v>
      </c>
      <c r="AE1605">
        <v>0</v>
      </c>
      <c r="AF1605" t="s">
        <v>79</v>
      </c>
      <c r="AG1605">
        <v>0</v>
      </c>
      <c r="AH1605" t="s">
        <v>79</v>
      </c>
      <c r="AI1605" t="s">
        <v>79</v>
      </c>
      <c r="AJ1605" t="s">
        <v>79</v>
      </c>
      <c r="AK1605" t="s">
        <v>79</v>
      </c>
      <c r="AL1605" t="s">
        <v>79</v>
      </c>
      <c r="AM1605" t="s">
        <v>79</v>
      </c>
      <c r="AN1605" t="s">
        <v>79</v>
      </c>
      <c r="AO1605" t="s">
        <v>79</v>
      </c>
      <c r="AP1605" t="s">
        <v>79</v>
      </c>
      <c r="AQ1605" t="s">
        <v>79</v>
      </c>
      <c r="AR1605" t="s">
        <v>79</v>
      </c>
      <c r="AS1605">
        <v>0</v>
      </c>
      <c r="AT1605" t="s">
        <v>79</v>
      </c>
      <c r="AU1605" t="s">
        <v>79</v>
      </c>
      <c r="AV1605">
        <v>0</v>
      </c>
      <c r="AW1605">
        <v>0</v>
      </c>
    </row>
    <row r="1606" spans="1:49" x14ac:dyDescent="0.2">
      <c r="A1606">
        <v>1</v>
      </c>
      <c r="B1606">
        <v>24</v>
      </c>
      <c r="C1606">
        <v>8</v>
      </c>
      <c r="D1606">
        <v>5</v>
      </c>
      <c r="E1606">
        <v>0</v>
      </c>
      <c r="F1606" t="s">
        <v>79</v>
      </c>
      <c r="G1606" t="s">
        <v>79</v>
      </c>
      <c r="H1606">
        <v>11</v>
      </c>
      <c r="I1606">
        <v>0</v>
      </c>
      <c r="J1606">
        <v>0</v>
      </c>
      <c r="K1606">
        <v>0</v>
      </c>
      <c r="L1606">
        <v>0</v>
      </c>
      <c r="M1606" t="s">
        <v>79</v>
      </c>
      <c r="N1606" t="s">
        <v>79</v>
      </c>
      <c r="O1606" t="s">
        <v>79</v>
      </c>
      <c r="P1606" t="s">
        <v>79</v>
      </c>
      <c r="Q1606" t="s">
        <v>79</v>
      </c>
      <c r="R1606" t="s">
        <v>3253</v>
      </c>
      <c r="S1606" t="s">
        <v>79</v>
      </c>
      <c r="T1606">
        <v>0</v>
      </c>
      <c r="U1606" t="s">
        <v>79</v>
      </c>
      <c r="V1606" t="s">
        <v>79</v>
      </c>
      <c r="W1606" t="s">
        <v>79</v>
      </c>
      <c r="X1606">
        <v>0</v>
      </c>
      <c r="Y1606">
        <v>0</v>
      </c>
      <c r="Z1606" t="s">
        <v>79</v>
      </c>
      <c r="AA1606" t="s">
        <v>79</v>
      </c>
      <c r="AB1606" t="s">
        <v>79</v>
      </c>
      <c r="AC1606" t="s">
        <v>79</v>
      </c>
      <c r="AD1606" t="s">
        <v>79</v>
      </c>
      <c r="AE1606">
        <v>0</v>
      </c>
      <c r="AF1606" t="s">
        <v>79</v>
      </c>
      <c r="AG1606">
        <v>0</v>
      </c>
      <c r="AH1606" t="s">
        <v>79</v>
      </c>
      <c r="AI1606" t="s">
        <v>79</v>
      </c>
      <c r="AJ1606" t="s">
        <v>79</v>
      </c>
      <c r="AK1606" t="s">
        <v>79</v>
      </c>
      <c r="AL1606" t="s">
        <v>79</v>
      </c>
      <c r="AM1606" t="s">
        <v>79</v>
      </c>
      <c r="AN1606" t="s">
        <v>79</v>
      </c>
      <c r="AO1606" t="s">
        <v>79</v>
      </c>
      <c r="AP1606" t="s">
        <v>79</v>
      </c>
      <c r="AQ1606" t="s">
        <v>79</v>
      </c>
      <c r="AR1606" t="s">
        <v>79</v>
      </c>
      <c r="AS1606">
        <v>0</v>
      </c>
      <c r="AT1606" t="s">
        <v>79</v>
      </c>
      <c r="AU1606" t="s">
        <v>79</v>
      </c>
      <c r="AV1606">
        <v>0</v>
      </c>
      <c r="AW1606">
        <v>0</v>
      </c>
    </row>
    <row r="1607" spans="1:49" x14ac:dyDescent="0.2">
      <c r="A1607">
        <v>1</v>
      </c>
      <c r="B1607">
        <v>24</v>
      </c>
      <c r="C1607">
        <v>8</v>
      </c>
      <c r="D1607">
        <v>6</v>
      </c>
      <c r="E1607">
        <v>0</v>
      </c>
      <c r="F1607" t="s">
        <v>79</v>
      </c>
      <c r="G1607" t="s">
        <v>79</v>
      </c>
      <c r="H1607">
        <v>314</v>
      </c>
      <c r="I1607">
        <v>0</v>
      </c>
      <c r="J1607">
        <v>0</v>
      </c>
      <c r="K1607">
        <v>0</v>
      </c>
      <c r="L1607">
        <v>0</v>
      </c>
      <c r="M1607" t="s">
        <v>79</v>
      </c>
      <c r="N1607" t="s">
        <v>79</v>
      </c>
      <c r="O1607" t="s">
        <v>79</v>
      </c>
      <c r="P1607" t="s">
        <v>79</v>
      </c>
      <c r="Q1607" t="s">
        <v>79</v>
      </c>
      <c r="R1607" t="s">
        <v>1042</v>
      </c>
      <c r="S1607" t="s">
        <v>79</v>
      </c>
      <c r="T1607">
        <v>0</v>
      </c>
      <c r="U1607" t="s">
        <v>79</v>
      </c>
      <c r="V1607" t="s">
        <v>79</v>
      </c>
      <c r="W1607" t="s">
        <v>79</v>
      </c>
      <c r="X1607">
        <v>0</v>
      </c>
      <c r="Y1607">
        <v>0</v>
      </c>
      <c r="Z1607" t="s">
        <v>79</v>
      </c>
      <c r="AA1607" t="s">
        <v>79</v>
      </c>
      <c r="AB1607" t="s">
        <v>79</v>
      </c>
      <c r="AC1607" t="s">
        <v>79</v>
      </c>
      <c r="AD1607" t="s">
        <v>79</v>
      </c>
      <c r="AE1607">
        <v>0</v>
      </c>
      <c r="AF1607" t="s">
        <v>79</v>
      </c>
      <c r="AG1607">
        <v>0</v>
      </c>
      <c r="AH1607" t="s">
        <v>79</v>
      </c>
      <c r="AI1607" t="s">
        <v>79</v>
      </c>
      <c r="AJ1607" t="s">
        <v>79</v>
      </c>
      <c r="AK1607" t="s">
        <v>79</v>
      </c>
      <c r="AL1607" t="s">
        <v>79</v>
      </c>
      <c r="AM1607" t="s">
        <v>79</v>
      </c>
      <c r="AN1607" t="s">
        <v>79</v>
      </c>
      <c r="AO1607" t="s">
        <v>79</v>
      </c>
      <c r="AP1607" t="s">
        <v>79</v>
      </c>
      <c r="AQ1607" t="s">
        <v>79</v>
      </c>
      <c r="AR1607" t="s">
        <v>79</v>
      </c>
      <c r="AS1607">
        <v>0</v>
      </c>
      <c r="AT1607" t="s">
        <v>79</v>
      </c>
      <c r="AU1607" t="s">
        <v>79</v>
      </c>
      <c r="AV1607">
        <v>0</v>
      </c>
      <c r="AW1607">
        <v>0</v>
      </c>
    </row>
    <row r="1608" spans="1:49" x14ac:dyDescent="0.2">
      <c r="A1608">
        <v>1</v>
      </c>
      <c r="B1608">
        <v>24</v>
      </c>
      <c r="C1608">
        <v>8</v>
      </c>
      <c r="D1608">
        <v>7</v>
      </c>
      <c r="E1608">
        <v>0</v>
      </c>
      <c r="F1608" t="s">
        <v>79</v>
      </c>
      <c r="G1608" t="s">
        <v>79</v>
      </c>
      <c r="H1608">
        <v>310</v>
      </c>
      <c r="I1608">
        <v>0</v>
      </c>
      <c r="J1608">
        <v>0</v>
      </c>
      <c r="K1608">
        <v>0</v>
      </c>
      <c r="L1608">
        <v>0</v>
      </c>
      <c r="M1608" t="s">
        <v>79</v>
      </c>
      <c r="N1608" t="s">
        <v>79</v>
      </c>
      <c r="O1608" t="s">
        <v>79</v>
      </c>
      <c r="P1608" t="s">
        <v>79</v>
      </c>
      <c r="Q1608" t="s">
        <v>79</v>
      </c>
      <c r="R1608" t="s">
        <v>3254</v>
      </c>
      <c r="S1608" t="s">
        <v>79</v>
      </c>
      <c r="T1608">
        <v>0</v>
      </c>
      <c r="U1608" t="s">
        <v>79</v>
      </c>
      <c r="V1608" t="s">
        <v>79</v>
      </c>
      <c r="W1608" t="s">
        <v>79</v>
      </c>
      <c r="X1608">
        <v>0</v>
      </c>
      <c r="Y1608">
        <v>0</v>
      </c>
      <c r="Z1608" t="s">
        <v>79</v>
      </c>
      <c r="AA1608" t="s">
        <v>79</v>
      </c>
      <c r="AB1608" t="s">
        <v>79</v>
      </c>
      <c r="AC1608" t="s">
        <v>79</v>
      </c>
      <c r="AD1608" t="s">
        <v>79</v>
      </c>
      <c r="AE1608">
        <v>0</v>
      </c>
      <c r="AF1608" t="s">
        <v>79</v>
      </c>
      <c r="AG1608">
        <v>0</v>
      </c>
      <c r="AH1608" t="s">
        <v>79</v>
      </c>
      <c r="AI1608" t="s">
        <v>79</v>
      </c>
      <c r="AJ1608" t="s">
        <v>79</v>
      </c>
      <c r="AK1608" t="s">
        <v>79</v>
      </c>
      <c r="AL1608" t="s">
        <v>79</v>
      </c>
      <c r="AM1608" t="s">
        <v>79</v>
      </c>
      <c r="AN1608" t="s">
        <v>79</v>
      </c>
      <c r="AO1608" t="s">
        <v>79</v>
      </c>
      <c r="AP1608" t="s">
        <v>79</v>
      </c>
      <c r="AQ1608" t="s">
        <v>79</v>
      </c>
      <c r="AR1608" t="s">
        <v>79</v>
      </c>
      <c r="AS1608">
        <v>0</v>
      </c>
      <c r="AT1608" t="s">
        <v>79</v>
      </c>
      <c r="AU1608" t="s">
        <v>79</v>
      </c>
      <c r="AV1608">
        <v>0</v>
      </c>
      <c r="AW1608">
        <v>0</v>
      </c>
    </row>
    <row r="1609" spans="1:49" x14ac:dyDescent="0.2">
      <c r="A1609">
        <v>1</v>
      </c>
      <c r="B1609">
        <v>24</v>
      </c>
      <c r="C1609">
        <v>8</v>
      </c>
      <c r="D1609">
        <v>8</v>
      </c>
      <c r="E1609">
        <v>0</v>
      </c>
      <c r="F1609" t="s">
        <v>79</v>
      </c>
      <c r="G1609" t="s">
        <v>79</v>
      </c>
      <c r="H1609">
        <v>214</v>
      </c>
      <c r="I1609">
        <v>0</v>
      </c>
      <c r="J1609">
        <v>0</v>
      </c>
      <c r="K1609">
        <v>0</v>
      </c>
      <c r="L1609">
        <v>0</v>
      </c>
      <c r="M1609" t="s">
        <v>79</v>
      </c>
      <c r="N1609" t="s">
        <v>79</v>
      </c>
      <c r="O1609" t="s">
        <v>79</v>
      </c>
      <c r="P1609" t="s">
        <v>79</v>
      </c>
      <c r="Q1609" t="s">
        <v>79</v>
      </c>
      <c r="R1609" t="s">
        <v>3255</v>
      </c>
      <c r="S1609" t="s">
        <v>79</v>
      </c>
      <c r="T1609">
        <v>0</v>
      </c>
      <c r="U1609" t="s">
        <v>79</v>
      </c>
      <c r="V1609" t="s">
        <v>79</v>
      </c>
      <c r="W1609" t="s">
        <v>79</v>
      </c>
      <c r="X1609">
        <v>0</v>
      </c>
      <c r="Y1609">
        <v>0</v>
      </c>
      <c r="Z1609" t="s">
        <v>79</v>
      </c>
      <c r="AA1609" t="s">
        <v>79</v>
      </c>
      <c r="AB1609" t="s">
        <v>79</v>
      </c>
      <c r="AC1609" t="s">
        <v>79</v>
      </c>
      <c r="AD1609" t="s">
        <v>79</v>
      </c>
      <c r="AE1609">
        <v>0</v>
      </c>
      <c r="AF1609" t="s">
        <v>79</v>
      </c>
      <c r="AG1609">
        <v>0</v>
      </c>
      <c r="AH1609" t="s">
        <v>79</v>
      </c>
      <c r="AI1609" t="s">
        <v>79</v>
      </c>
      <c r="AJ1609" t="s">
        <v>79</v>
      </c>
      <c r="AK1609" t="s">
        <v>79</v>
      </c>
      <c r="AL1609" t="s">
        <v>79</v>
      </c>
      <c r="AM1609" t="s">
        <v>79</v>
      </c>
      <c r="AN1609" t="s">
        <v>79</v>
      </c>
      <c r="AO1609" t="s">
        <v>79</v>
      </c>
      <c r="AP1609" t="s">
        <v>79</v>
      </c>
      <c r="AQ1609" t="s">
        <v>79</v>
      </c>
      <c r="AR1609" t="s">
        <v>79</v>
      </c>
      <c r="AS1609">
        <v>0</v>
      </c>
      <c r="AT1609" t="s">
        <v>79</v>
      </c>
      <c r="AU1609" t="s">
        <v>79</v>
      </c>
      <c r="AV1609">
        <v>0</v>
      </c>
      <c r="AW1609">
        <v>0</v>
      </c>
    </row>
    <row r="1610" spans="1:49" x14ac:dyDescent="0.2">
      <c r="A1610">
        <v>1</v>
      </c>
      <c r="B1610">
        <v>24</v>
      </c>
      <c r="C1610">
        <v>9</v>
      </c>
      <c r="D1610">
        <v>1</v>
      </c>
      <c r="E1610">
        <v>0</v>
      </c>
      <c r="F1610" t="s">
        <v>79</v>
      </c>
      <c r="G1610" t="s">
        <v>79</v>
      </c>
      <c r="H1610">
        <v>337</v>
      </c>
      <c r="I1610">
        <v>0</v>
      </c>
      <c r="J1610">
        <v>0</v>
      </c>
      <c r="K1610">
        <v>0</v>
      </c>
      <c r="L1610">
        <v>0</v>
      </c>
      <c r="M1610" t="s">
        <v>79</v>
      </c>
      <c r="N1610" t="s">
        <v>79</v>
      </c>
      <c r="O1610" t="s">
        <v>79</v>
      </c>
      <c r="P1610" t="s">
        <v>79</v>
      </c>
      <c r="Q1610" t="s">
        <v>79</v>
      </c>
      <c r="R1610" t="s">
        <v>1043</v>
      </c>
      <c r="S1610" t="s">
        <v>79</v>
      </c>
      <c r="T1610">
        <v>0</v>
      </c>
      <c r="U1610" t="s">
        <v>79</v>
      </c>
      <c r="V1610" t="s">
        <v>79</v>
      </c>
      <c r="W1610" t="s">
        <v>79</v>
      </c>
      <c r="X1610">
        <v>0</v>
      </c>
      <c r="Y1610">
        <v>0</v>
      </c>
      <c r="Z1610" t="s">
        <v>79</v>
      </c>
      <c r="AA1610" t="s">
        <v>79</v>
      </c>
      <c r="AB1610" t="s">
        <v>79</v>
      </c>
      <c r="AC1610" t="s">
        <v>79</v>
      </c>
      <c r="AD1610" t="s">
        <v>79</v>
      </c>
      <c r="AE1610">
        <v>0</v>
      </c>
      <c r="AF1610" t="s">
        <v>79</v>
      </c>
      <c r="AG1610">
        <v>0</v>
      </c>
      <c r="AH1610" t="s">
        <v>79</v>
      </c>
      <c r="AI1610" t="s">
        <v>79</v>
      </c>
      <c r="AJ1610" t="s">
        <v>79</v>
      </c>
      <c r="AK1610" t="s">
        <v>79</v>
      </c>
      <c r="AL1610" t="s">
        <v>79</v>
      </c>
      <c r="AM1610" t="s">
        <v>79</v>
      </c>
      <c r="AN1610" t="s">
        <v>79</v>
      </c>
      <c r="AO1610" t="s">
        <v>79</v>
      </c>
      <c r="AP1610" t="s">
        <v>79</v>
      </c>
      <c r="AQ1610" t="s">
        <v>79</v>
      </c>
      <c r="AR1610" t="s">
        <v>79</v>
      </c>
      <c r="AS1610">
        <v>0</v>
      </c>
      <c r="AT1610" t="s">
        <v>79</v>
      </c>
      <c r="AU1610" t="s">
        <v>79</v>
      </c>
      <c r="AV1610">
        <v>0</v>
      </c>
      <c r="AW1610">
        <v>0</v>
      </c>
    </row>
    <row r="1611" spans="1:49" x14ac:dyDescent="0.2">
      <c r="A1611">
        <v>1</v>
      </c>
      <c r="B1611">
        <v>24</v>
      </c>
      <c r="C1611">
        <v>9</v>
      </c>
      <c r="D1611">
        <v>2</v>
      </c>
      <c r="E1611">
        <v>0</v>
      </c>
      <c r="F1611" t="s">
        <v>79</v>
      </c>
      <c r="G1611" t="s">
        <v>79</v>
      </c>
      <c r="H1611">
        <v>213</v>
      </c>
      <c r="I1611">
        <v>0</v>
      </c>
      <c r="J1611">
        <v>0</v>
      </c>
      <c r="K1611">
        <v>0</v>
      </c>
      <c r="L1611">
        <v>0</v>
      </c>
      <c r="M1611" t="s">
        <v>79</v>
      </c>
      <c r="N1611" t="s">
        <v>79</v>
      </c>
      <c r="O1611" t="s">
        <v>79</v>
      </c>
      <c r="P1611" t="s">
        <v>79</v>
      </c>
      <c r="Q1611" t="s">
        <v>79</v>
      </c>
      <c r="R1611" t="s">
        <v>1051</v>
      </c>
      <c r="S1611" t="s">
        <v>79</v>
      </c>
      <c r="T1611">
        <v>0</v>
      </c>
      <c r="U1611" t="s">
        <v>79</v>
      </c>
      <c r="V1611" t="s">
        <v>79</v>
      </c>
      <c r="W1611" t="s">
        <v>79</v>
      </c>
      <c r="X1611">
        <v>0</v>
      </c>
      <c r="Y1611">
        <v>0</v>
      </c>
      <c r="Z1611" t="s">
        <v>79</v>
      </c>
      <c r="AA1611" t="s">
        <v>79</v>
      </c>
      <c r="AB1611" t="s">
        <v>79</v>
      </c>
      <c r="AC1611" t="s">
        <v>79</v>
      </c>
      <c r="AD1611" t="s">
        <v>79</v>
      </c>
      <c r="AE1611">
        <v>0</v>
      </c>
      <c r="AF1611" t="s">
        <v>79</v>
      </c>
      <c r="AG1611">
        <v>0</v>
      </c>
      <c r="AH1611" t="s">
        <v>79</v>
      </c>
      <c r="AI1611" t="s">
        <v>79</v>
      </c>
      <c r="AJ1611" t="s">
        <v>79</v>
      </c>
      <c r="AK1611" t="s">
        <v>79</v>
      </c>
      <c r="AL1611" t="s">
        <v>79</v>
      </c>
      <c r="AM1611" t="s">
        <v>79</v>
      </c>
      <c r="AN1611" t="s">
        <v>79</v>
      </c>
      <c r="AO1611" t="s">
        <v>79</v>
      </c>
      <c r="AP1611" t="s">
        <v>79</v>
      </c>
      <c r="AQ1611" t="s">
        <v>79</v>
      </c>
      <c r="AR1611" t="s">
        <v>79</v>
      </c>
      <c r="AS1611">
        <v>0</v>
      </c>
      <c r="AT1611" t="s">
        <v>79</v>
      </c>
      <c r="AU1611" t="s">
        <v>79</v>
      </c>
      <c r="AV1611">
        <v>0</v>
      </c>
      <c r="AW1611">
        <v>0</v>
      </c>
    </row>
    <row r="1612" spans="1:49" x14ac:dyDescent="0.2">
      <c r="A1612">
        <v>1</v>
      </c>
      <c r="B1612">
        <v>24</v>
      </c>
      <c r="C1612">
        <v>9</v>
      </c>
      <c r="D1612">
        <v>3</v>
      </c>
      <c r="E1612">
        <v>0</v>
      </c>
      <c r="F1612" t="s">
        <v>79</v>
      </c>
      <c r="G1612" t="s">
        <v>79</v>
      </c>
      <c r="H1612">
        <v>370</v>
      </c>
      <c r="I1612">
        <v>0</v>
      </c>
      <c r="J1612">
        <v>0</v>
      </c>
      <c r="K1612">
        <v>0</v>
      </c>
      <c r="L1612">
        <v>0</v>
      </c>
      <c r="M1612" t="s">
        <v>79</v>
      </c>
      <c r="N1612" t="s">
        <v>79</v>
      </c>
      <c r="O1612" t="s">
        <v>79</v>
      </c>
      <c r="P1612" t="s">
        <v>79</v>
      </c>
      <c r="Q1612" t="s">
        <v>79</v>
      </c>
      <c r="R1612" t="s">
        <v>3256</v>
      </c>
      <c r="S1612" t="s">
        <v>79</v>
      </c>
      <c r="T1612">
        <v>0</v>
      </c>
      <c r="U1612" t="s">
        <v>79</v>
      </c>
      <c r="V1612" t="s">
        <v>79</v>
      </c>
      <c r="W1612" t="s">
        <v>79</v>
      </c>
      <c r="X1612">
        <v>0</v>
      </c>
      <c r="Y1612">
        <v>0</v>
      </c>
      <c r="Z1612" t="s">
        <v>79</v>
      </c>
      <c r="AA1612" t="s">
        <v>79</v>
      </c>
      <c r="AB1612" t="s">
        <v>79</v>
      </c>
      <c r="AC1612" t="s">
        <v>79</v>
      </c>
      <c r="AD1612" t="s">
        <v>79</v>
      </c>
      <c r="AE1612">
        <v>0</v>
      </c>
      <c r="AF1612" t="s">
        <v>79</v>
      </c>
      <c r="AG1612">
        <v>0</v>
      </c>
      <c r="AH1612" t="s">
        <v>79</v>
      </c>
      <c r="AI1612" t="s">
        <v>79</v>
      </c>
      <c r="AJ1612" t="s">
        <v>79</v>
      </c>
      <c r="AK1612" t="s">
        <v>79</v>
      </c>
      <c r="AL1612" t="s">
        <v>79</v>
      </c>
      <c r="AM1612" t="s">
        <v>79</v>
      </c>
      <c r="AN1612" t="s">
        <v>79</v>
      </c>
      <c r="AO1612" t="s">
        <v>79</v>
      </c>
      <c r="AP1612" t="s">
        <v>79</v>
      </c>
      <c r="AQ1612" t="s">
        <v>79</v>
      </c>
      <c r="AR1612" t="s">
        <v>79</v>
      </c>
      <c r="AS1612">
        <v>0</v>
      </c>
      <c r="AT1612" t="s">
        <v>79</v>
      </c>
      <c r="AU1612" t="s">
        <v>79</v>
      </c>
      <c r="AV1612">
        <v>0</v>
      </c>
      <c r="AW1612">
        <v>0</v>
      </c>
    </row>
    <row r="1613" spans="1:49" x14ac:dyDescent="0.2">
      <c r="A1613">
        <v>1</v>
      </c>
      <c r="B1613">
        <v>24</v>
      </c>
      <c r="C1613">
        <v>9</v>
      </c>
      <c r="D1613">
        <v>4</v>
      </c>
      <c r="E1613">
        <v>0</v>
      </c>
      <c r="F1613" t="s">
        <v>79</v>
      </c>
      <c r="G1613" t="s">
        <v>79</v>
      </c>
      <c r="H1613">
        <v>212</v>
      </c>
      <c r="I1613">
        <v>0</v>
      </c>
      <c r="J1613">
        <v>0</v>
      </c>
      <c r="K1613">
        <v>0</v>
      </c>
      <c r="L1613">
        <v>0</v>
      </c>
      <c r="M1613" t="s">
        <v>79</v>
      </c>
      <c r="N1613" t="s">
        <v>79</v>
      </c>
      <c r="O1613" t="s">
        <v>79</v>
      </c>
      <c r="P1613" t="s">
        <v>79</v>
      </c>
      <c r="Q1613" t="s">
        <v>79</v>
      </c>
      <c r="R1613" t="s">
        <v>3257</v>
      </c>
      <c r="S1613" t="s">
        <v>79</v>
      </c>
      <c r="T1613">
        <v>0</v>
      </c>
      <c r="U1613" t="s">
        <v>79</v>
      </c>
      <c r="V1613" t="s">
        <v>79</v>
      </c>
      <c r="W1613" t="s">
        <v>79</v>
      </c>
      <c r="X1613">
        <v>0</v>
      </c>
      <c r="Y1613">
        <v>0</v>
      </c>
      <c r="Z1613" t="s">
        <v>79</v>
      </c>
      <c r="AA1613" t="s">
        <v>79</v>
      </c>
      <c r="AB1613" t="s">
        <v>79</v>
      </c>
      <c r="AC1613" t="s">
        <v>79</v>
      </c>
      <c r="AD1613" t="s">
        <v>79</v>
      </c>
      <c r="AE1613">
        <v>0</v>
      </c>
      <c r="AF1613" t="s">
        <v>79</v>
      </c>
      <c r="AG1613">
        <v>0</v>
      </c>
      <c r="AH1613" t="s">
        <v>79</v>
      </c>
      <c r="AI1613" t="s">
        <v>79</v>
      </c>
      <c r="AJ1613" t="s">
        <v>79</v>
      </c>
      <c r="AK1613" t="s">
        <v>79</v>
      </c>
      <c r="AL1613" t="s">
        <v>79</v>
      </c>
      <c r="AM1613" t="s">
        <v>79</v>
      </c>
      <c r="AN1613" t="s">
        <v>79</v>
      </c>
      <c r="AO1613" t="s">
        <v>79</v>
      </c>
      <c r="AP1613" t="s">
        <v>79</v>
      </c>
      <c r="AQ1613" t="s">
        <v>79</v>
      </c>
      <c r="AR1613" t="s">
        <v>79</v>
      </c>
      <c r="AS1613">
        <v>0</v>
      </c>
      <c r="AT1613" t="s">
        <v>79</v>
      </c>
      <c r="AU1613" t="s">
        <v>79</v>
      </c>
      <c r="AV1613">
        <v>0</v>
      </c>
      <c r="AW1613">
        <v>0</v>
      </c>
    </row>
    <row r="1614" spans="1:49" x14ac:dyDescent="0.2">
      <c r="A1614">
        <v>1</v>
      </c>
      <c r="B1614">
        <v>24</v>
      </c>
      <c r="C1614">
        <v>9</v>
      </c>
      <c r="D1614">
        <v>5</v>
      </c>
      <c r="E1614">
        <v>0</v>
      </c>
      <c r="F1614" t="s">
        <v>79</v>
      </c>
      <c r="G1614" t="s">
        <v>79</v>
      </c>
      <c r="H1614">
        <v>311</v>
      </c>
      <c r="I1614">
        <v>0</v>
      </c>
      <c r="J1614">
        <v>0</v>
      </c>
      <c r="K1614">
        <v>0</v>
      </c>
      <c r="L1614">
        <v>0</v>
      </c>
      <c r="M1614" t="s">
        <v>79</v>
      </c>
      <c r="N1614" t="s">
        <v>79</v>
      </c>
      <c r="O1614" t="s">
        <v>79</v>
      </c>
      <c r="P1614" t="s">
        <v>79</v>
      </c>
      <c r="Q1614" t="s">
        <v>79</v>
      </c>
      <c r="R1614" t="s">
        <v>3258</v>
      </c>
      <c r="S1614" t="s">
        <v>79</v>
      </c>
      <c r="T1614">
        <v>0</v>
      </c>
      <c r="U1614" t="s">
        <v>79</v>
      </c>
      <c r="V1614" t="s">
        <v>79</v>
      </c>
      <c r="W1614" t="s">
        <v>79</v>
      </c>
      <c r="X1614">
        <v>0</v>
      </c>
      <c r="Y1614">
        <v>0</v>
      </c>
      <c r="Z1614" t="s">
        <v>79</v>
      </c>
      <c r="AA1614" t="s">
        <v>79</v>
      </c>
      <c r="AB1614" t="s">
        <v>79</v>
      </c>
      <c r="AC1614" t="s">
        <v>79</v>
      </c>
      <c r="AD1614" t="s">
        <v>79</v>
      </c>
      <c r="AE1614">
        <v>0</v>
      </c>
      <c r="AF1614" t="s">
        <v>79</v>
      </c>
      <c r="AG1614">
        <v>0</v>
      </c>
      <c r="AH1614" t="s">
        <v>79</v>
      </c>
      <c r="AI1614" t="s">
        <v>79</v>
      </c>
      <c r="AJ1614" t="s">
        <v>79</v>
      </c>
      <c r="AK1614" t="s">
        <v>79</v>
      </c>
      <c r="AL1614" t="s">
        <v>79</v>
      </c>
      <c r="AM1614" t="s">
        <v>79</v>
      </c>
      <c r="AN1614" t="s">
        <v>79</v>
      </c>
      <c r="AO1614" t="s">
        <v>79</v>
      </c>
      <c r="AP1614" t="s">
        <v>79</v>
      </c>
      <c r="AQ1614" t="s">
        <v>79</v>
      </c>
      <c r="AR1614" t="s">
        <v>79</v>
      </c>
      <c r="AS1614">
        <v>0</v>
      </c>
      <c r="AT1614" t="s">
        <v>79</v>
      </c>
      <c r="AU1614" t="s">
        <v>79</v>
      </c>
      <c r="AV1614">
        <v>0</v>
      </c>
      <c r="AW1614">
        <v>0</v>
      </c>
    </row>
    <row r="1615" spans="1:49" x14ac:dyDescent="0.2">
      <c r="A1615">
        <v>1</v>
      </c>
      <c r="B1615">
        <v>24</v>
      </c>
      <c r="C1615">
        <v>9</v>
      </c>
      <c r="D1615">
        <v>6</v>
      </c>
      <c r="E1615">
        <v>0</v>
      </c>
      <c r="F1615" t="s">
        <v>79</v>
      </c>
      <c r="G1615" t="s">
        <v>79</v>
      </c>
      <c r="H1615">
        <v>596</v>
      </c>
      <c r="I1615">
        <v>0</v>
      </c>
      <c r="J1615">
        <v>0</v>
      </c>
      <c r="K1615">
        <v>0</v>
      </c>
      <c r="L1615">
        <v>0</v>
      </c>
      <c r="M1615" t="s">
        <v>79</v>
      </c>
      <c r="N1615" t="s">
        <v>79</v>
      </c>
      <c r="O1615" t="s">
        <v>79</v>
      </c>
      <c r="P1615" t="s">
        <v>79</v>
      </c>
      <c r="Q1615" t="s">
        <v>79</v>
      </c>
      <c r="R1615" t="s">
        <v>2535</v>
      </c>
      <c r="S1615" t="s">
        <v>79</v>
      </c>
      <c r="T1615">
        <v>0</v>
      </c>
      <c r="U1615" t="s">
        <v>79</v>
      </c>
      <c r="V1615" t="s">
        <v>79</v>
      </c>
      <c r="W1615" t="s">
        <v>79</v>
      </c>
      <c r="X1615">
        <v>0</v>
      </c>
      <c r="Y1615">
        <v>0</v>
      </c>
      <c r="Z1615" t="s">
        <v>79</v>
      </c>
      <c r="AA1615" t="s">
        <v>79</v>
      </c>
      <c r="AB1615" t="s">
        <v>79</v>
      </c>
      <c r="AC1615" t="s">
        <v>79</v>
      </c>
      <c r="AD1615" t="s">
        <v>79</v>
      </c>
      <c r="AE1615">
        <v>0</v>
      </c>
      <c r="AF1615" t="s">
        <v>79</v>
      </c>
      <c r="AG1615">
        <v>0</v>
      </c>
      <c r="AH1615" t="s">
        <v>79</v>
      </c>
      <c r="AI1615" t="s">
        <v>79</v>
      </c>
      <c r="AJ1615" t="s">
        <v>79</v>
      </c>
      <c r="AK1615" t="s">
        <v>79</v>
      </c>
      <c r="AL1615" t="s">
        <v>79</v>
      </c>
      <c r="AM1615" t="s">
        <v>79</v>
      </c>
      <c r="AN1615" t="s">
        <v>79</v>
      </c>
      <c r="AO1615" t="s">
        <v>79</v>
      </c>
      <c r="AP1615" t="s">
        <v>79</v>
      </c>
      <c r="AQ1615" t="s">
        <v>79</v>
      </c>
      <c r="AR1615" t="s">
        <v>79</v>
      </c>
      <c r="AS1615">
        <v>0</v>
      </c>
      <c r="AT1615" t="s">
        <v>79</v>
      </c>
      <c r="AU1615" t="s">
        <v>79</v>
      </c>
      <c r="AV1615">
        <v>0</v>
      </c>
      <c r="AW1615">
        <v>0</v>
      </c>
    </row>
    <row r="1616" spans="1:49" x14ac:dyDescent="0.2">
      <c r="A1616">
        <v>1</v>
      </c>
      <c r="B1616">
        <v>24</v>
      </c>
      <c r="C1616">
        <v>9</v>
      </c>
      <c r="D1616">
        <v>7</v>
      </c>
      <c r="E1616">
        <v>0</v>
      </c>
      <c r="F1616" t="s">
        <v>79</v>
      </c>
      <c r="G1616" t="s">
        <v>79</v>
      </c>
      <c r="H1616">
        <v>14</v>
      </c>
      <c r="I1616">
        <v>0</v>
      </c>
      <c r="J1616">
        <v>0</v>
      </c>
      <c r="K1616">
        <v>0</v>
      </c>
      <c r="L1616">
        <v>0</v>
      </c>
      <c r="M1616" t="s">
        <v>79</v>
      </c>
      <c r="N1616" t="s">
        <v>79</v>
      </c>
      <c r="O1616" t="s">
        <v>79</v>
      </c>
      <c r="P1616" t="s">
        <v>79</v>
      </c>
      <c r="Q1616" t="s">
        <v>79</v>
      </c>
      <c r="R1616" t="s">
        <v>2814</v>
      </c>
      <c r="S1616" t="s">
        <v>79</v>
      </c>
      <c r="T1616">
        <v>0</v>
      </c>
      <c r="U1616" t="s">
        <v>79</v>
      </c>
      <c r="V1616" t="s">
        <v>79</v>
      </c>
      <c r="W1616" t="s">
        <v>79</v>
      </c>
      <c r="X1616">
        <v>0</v>
      </c>
      <c r="Y1616">
        <v>0</v>
      </c>
      <c r="Z1616" t="s">
        <v>79</v>
      </c>
      <c r="AA1616" t="s">
        <v>79</v>
      </c>
      <c r="AB1616" t="s">
        <v>79</v>
      </c>
      <c r="AC1616" t="s">
        <v>79</v>
      </c>
      <c r="AD1616" t="s">
        <v>79</v>
      </c>
      <c r="AE1616">
        <v>0</v>
      </c>
      <c r="AF1616" t="s">
        <v>79</v>
      </c>
      <c r="AG1616">
        <v>0</v>
      </c>
      <c r="AH1616" t="s">
        <v>79</v>
      </c>
      <c r="AI1616" t="s">
        <v>79</v>
      </c>
      <c r="AJ1616" t="s">
        <v>79</v>
      </c>
      <c r="AK1616" t="s">
        <v>79</v>
      </c>
      <c r="AL1616" t="s">
        <v>79</v>
      </c>
      <c r="AM1616" t="s">
        <v>79</v>
      </c>
      <c r="AN1616" t="s">
        <v>79</v>
      </c>
      <c r="AO1616" t="s">
        <v>79</v>
      </c>
      <c r="AP1616" t="s">
        <v>79</v>
      </c>
      <c r="AQ1616" t="s">
        <v>79</v>
      </c>
      <c r="AR1616" t="s">
        <v>79</v>
      </c>
      <c r="AS1616">
        <v>0</v>
      </c>
      <c r="AT1616" t="s">
        <v>79</v>
      </c>
      <c r="AU1616" t="s">
        <v>79</v>
      </c>
      <c r="AV1616">
        <v>0</v>
      </c>
      <c r="AW1616">
        <v>0</v>
      </c>
    </row>
    <row r="1617" spans="1:49" x14ac:dyDescent="0.2">
      <c r="A1617">
        <v>1</v>
      </c>
      <c r="B1617">
        <v>24</v>
      </c>
      <c r="C1617">
        <v>9</v>
      </c>
      <c r="D1617">
        <v>8</v>
      </c>
      <c r="E1617">
        <v>0</v>
      </c>
      <c r="F1617" t="s">
        <v>79</v>
      </c>
      <c r="G1617" t="s">
        <v>79</v>
      </c>
      <c r="H1617">
        <v>365</v>
      </c>
      <c r="I1617">
        <v>0</v>
      </c>
      <c r="J1617">
        <v>0</v>
      </c>
      <c r="K1617">
        <v>0</v>
      </c>
      <c r="L1617">
        <v>0</v>
      </c>
      <c r="M1617" t="s">
        <v>79</v>
      </c>
      <c r="N1617" t="s">
        <v>79</v>
      </c>
      <c r="O1617" t="s">
        <v>79</v>
      </c>
      <c r="P1617" t="s">
        <v>79</v>
      </c>
      <c r="Q1617" t="s">
        <v>79</v>
      </c>
      <c r="R1617" t="s">
        <v>3259</v>
      </c>
      <c r="S1617" t="s">
        <v>79</v>
      </c>
      <c r="T1617">
        <v>0</v>
      </c>
      <c r="U1617" t="s">
        <v>79</v>
      </c>
      <c r="V1617" t="s">
        <v>79</v>
      </c>
      <c r="W1617" t="s">
        <v>79</v>
      </c>
      <c r="X1617">
        <v>0</v>
      </c>
      <c r="Y1617">
        <v>0</v>
      </c>
      <c r="Z1617" t="s">
        <v>79</v>
      </c>
      <c r="AA1617" t="s">
        <v>79</v>
      </c>
      <c r="AB1617" t="s">
        <v>79</v>
      </c>
      <c r="AC1617" t="s">
        <v>79</v>
      </c>
      <c r="AD1617" t="s">
        <v>79</v>
      </c>
      <c r="AE1617">
        <v>0</v>
      </c>
      <c r="AF1617" t="s">
        <v>79</v>
      </c>
      <c r="AG1617">
        <v>0</v>
      </c>
      <c r="AH1617" t="s">
        <v>79</v>
      </c>
      <c r="AI1617" t="s">
        <v>79</v>
      </c>
      <c r="AJ1617" t="s">
        <v>79</v>
      </c>
      <c r="AK1617" t="s">
        <v>79</v>
      </c>
      <c r="AL1617" t="s">
        <v>79</v>
      </c>
      <c r="AM1617" t="s">
        <v>79</v>
      </c>
      <c r="AN1617" t="s">
        <v>79</v>
      </c>
      <c r="AO1617" t="s">
        <v>79</v>
      </c>
      <c r="AP1617" t="s">
        <v>79</v>
      </c>
      <c r="AQ1617" t="s">
        <v>79</v>
      </c>
      <c r="AR1617" t="s">
        <v>79</v>
      </c>
      <c r="AS1617">
        <v>0</v>
      </c>
      <c r="AT1617" t="s">
        <v>79</v>
      </c>
      <c r="AU1617" t="s">
        <v>79</v>
      </c>
      <c r="AV1617">
        <v>0</v>
      </c>
      <c r="AW1617">
        <v>0</v>
      </c>
    </row>
    <row r="1618" spans="1:49" x14ac:dyDescent="0.2">
      <c r="A1618">
        <v>1</v>
      </c>
      <c r="B1618">
        <v>24</v>
      </c>
      <c r="C1618">
        <v>10</v>
      </c>
      <c r="D1618">
        <v>1</v>
      </c>
      <c r="E1618">
        <v>0</v>
      </c>
      <c r="F1618" t="s">
        <v>79</v>
      </c>
      <c r="G1618" t="s">
        <v>79</v>
      </c>
      <c r="H1618">
        <v>524</v>
      </c>
      <c r="I1618">
        <v>0</v>
      </c>
      <c r="J1618">
        <v>0</v>
      </c>
      <c r="K1618">
        <v>0</v>
      </c>
      <c r="L1618">
        <v>0</v>
      </c>
      <c r="M1618" t="s">
        <v>79</v>
      </c>
      <c r="N1618" t="s">
        <v>79</v>
      </c>
      <c r="O1618" t="s">
        <v>79</v>
      </c>
      <c r="P1618" t="s">
        <v>79</v>
      </c>
      <c r="Q1618" t="s">
        <v>79</v>
      </c>
      <c r="R1618" t="s">
        <v>2610</v>
      </c>
      <c r="S1618" t="s">
        <v>79</v>
      </c>
      <c r="T1618">
        <v>0</v>
      </c>
      <c r="U1618" t="s">
        <v>79</v>
      </c>
      <c r="V1618" t="s">
        <v>79</v>
      </c>
      <c r="W1618" t="s">
        <v>79</v>
      </c>
      <c r="X1618">
        <v>0</v>
      </c>
      <c r="Y1618">
        <v>0</v>
      </c>
      <c r="Z1618" t="s">
        <v>79</v>
      </c>
      <c r="AA1618" t="s">
        <v>79</v>
      </c>
      <c r="AB1618" t="s">
        <v>79</v>
      </c>
      <c r="AC1618" t="s">
        <v>79</v>
      </c>
      <c r="AD1618" t="s">
        <v>79</v>
      </c>
      <c r="AE1618">
        <v>0</v>
      </c>
      <c r="AF1618" t="s">
        <v>79</v>
      </c>
      <c r="AG1618">
        <v>0</v>
      </c>
      <c r="AH1618" t="s">
        <v>79</v>
      </c>
      <c r="AI1618" t="s">
        <v>79</v>
      </c>
      <c r="AJ1618" t="s">
        <v>79</v>
      </c>
      <c r="AK1618" t="s">
        <v>79</v>
      </c>
      <c r="AL1618" t="s">
        <v>79</v>
      </c>
      <c r="AM1618" t="s">
        <v>79</v>
      </c>
      <c r="AN1618" t="s">
        <v>79</v>
      </c>
      <c r="AO1618" t="s">
        <v>79</v>
      </c>
      <c r="AP1618" t="s">
        <v>79</v>
      </c>
      <c r="AQ1618" t="s">
        <v>79</v>
      </c>
      <c r="AR1618" t="s">
        <v>79</v>
      </c>
      <c r="AS1618">
        <v>0</v>
      </c>
      <c r="AT1618" t="s">
        <v>79</v>
      </c>
      <c r="AU1618" t="s">
        <v>79</v>
      </c>
      <c r="AV1618">
        <v>0</v>
      </c>
      <c r="AW1618">
        <v>0</v>
      </c>
    </row>
    <row r="1619" spans="1:49" x14ac:dyDescent="0.2">
      <c r="A1619">
        <v>1</v>
      </c>
      <c r="B1619">
        <v>24</v>
      </c>
      <c r="C1619">
        <v>10</v>
      </c>
      <c r="D1619">
        <v>2</v>
      </c>
      <c r="E1619">
        <v>0</v>
      </c>
      <c r="F1619" t="s">
        <v>79</v>
      </c>
      <c r="G1619" t="s">
        <v>79</v>
      </c>
      <c r="H1619">
        <v>211</v>
      </c>
      <c r="I1619">
        <v>0</v>
      </c>
      <c r="J1619">
        <v>0</v>
      </c>
      <c r="K1619">
        <v>0</v>
      </c>
      <c r="L1619">
        <v>0</v>
      </c>
      <c r="M1619" t="s">
        <v>79</v>
      </c>
      <c r="N1619" t="s">
        <v>79</v>
      </c>
      <c r="O1619" t="s">
        <v>79</v>
      </c>
      <c r="P1619" t="s">
        <v>79</v>
      </c>
      <c r="Q1619" t="s">
        <v>79</v>
      </c>
      <c r="R1619" t="s">
        <v>3260</v>
      </c>
      <c r="S1619" t="s">
        <v>79</v>
      </c>
      <c r="T1619">
        <v>0</v>
      </c>
      <c r="U1619" t="s">
        <v>79</v>
      </c>
      <c r="V1619" t="s">
        <v>79</v>
      </c>
      <c r="W1619" t="s">
        <v>79</v>
      </c>
      <c r="X1619">
        <v>0</v>
      </c>
      <c r="Y1619">
        <v>0</v>
      </c>
      <c r="Z1619" t="s">
        <v>79</v>
      </c>
      <c r="AA1619" t="s">
        <v>79</v>
      </c>
      <c r="AB1619" t="s">
        <v>79</v>
      </c>
      <c r="AC1619" t="s">
        <v>79</v>
      </c>
      <c r="AD1619" t="s">
        <v>79</v>
      </c>
      <c r="AE1619">
        <v>0</v>
      </c>
      <c r="AF1619" t="s">
        <v>79</v>
      </c>
      <c r="AG1619">
        <v>0</v>
      </c>
      <c r="AH1619" t="s">
        <v>79</v>
      </c>
      <c r="AI1619" t="s">
        <v>79</v>
      </c>
      <c r="AJ1619" t="s">
        <v>79</v>
      </c>
      <c r="AK1619" t="s">
        <v>79</v>
      </c>
      <c r="AL1619" t="s">
        <v>79</v>
      </c>
      <c r="AM1619" t="s">
        <v>79</v>
      </c>
      <c r="AN1619" t="s">
        <v>79</v>
      </c>
      <c r="AO1619" t="s">
        <v>79</v>
      </c>
      <c r="AP1619" t="s">
        <v>79</v>
      </c>
      <c r="AQ1619" t="s">
        <v>79</v>
      </c>
      <c r="AR1619" t="s">
        <v>79</v>
      </c>
      <c r="AS1619">
        <v>0</v>
      </c>
      <c r="AT1619" t="s">
        <v>79</v>
      </c>
      <c r="AU1619" t="s">
        <v>79</v>
      </c>
      <c r="AV1619">
        <v>0</v>
      </c>
      <c r="AW1619">
        <v>0</v>
      </c>
    </row>
    <row r="1620" spans="1:49" x14ac:dyDescent="0.2">
      <c r="A1620">
        <v>1</v>
      </c>
      <c r="B1620">
        <v>24</v>
      </c>
      <c r="C1620">
        <v>10</v>
      </c>
      <c r="D1620">
        <v>3</v>
      </c>
      <c r="E1620">
        <v>0</v>
      </c>
      <c r="F1620" t="s">
        <v>79</v>
      </c>
      <c r="G1620" t="s">
        <v>79</v>
      </c>
      <c r="H1620">
        <v>373</v>
      </c>
      <c r="I1620">
        <v>0</v>
      </c>
      <c r="J1620">
        <v>0</v>
      </c>
      <c r="K1620">
        <v>0</v>
      </c>
      <c r="L1620">
        <v>0</v>
      </c>
      <c r="M1620" t="s">
        <v>79</v>
      </c>
      <c r="N1620" t="s">
        <v>79</v>
      </c>
      <c r="O1620" t="s">
        <v>79</v>
      </c>
      <c r="P1620" t="s">
        <v>79</v>
      </c>
      <c r="Q1620" t="s">
        <v>79</v>
      </c>
      <c r="R1620" t="s">
        <v>3261</v>
      </c>
      <c r="S1620" t="s">
        <v>79</v>
      </c>
      <c r="T1620">
        <v>0</v>
      </c>
      <c r="U1620" t="s">
        <v>79</v>
      </c>
      <c r="V1620" t="s">
        <v>79</v>
      </c>
      <c r="W1620" t="s">
        <v>79</v>
      </c>
      <c r="X1620">
        <v>0</v>
      </c>
      <c r="Y1620">
        <v>0</v>
      </c>
      <c r="Z1620" t="s">
        <v>79</v>
      </c>
      <c r="AA1620" t="s">
        <v>79</v>
      </c>
      <c r="AB1620" t="s">
        <v>79</v>
      </c>
      <c r="AC1620" t="s">
        <v>79</v>
      </c>
      <c r="AD1620" t="s">
        <v>79</v>
      </c>
      <c r="AE1620">
        <v>0</v>
      </c>
      <c r="AF1620" t="s">
        <v>79</v>
      </c>
      <c r="AG1620">
        <v>0</v>
      </c>
      <c r="AH1620" t="s">
        <v>79</v>
      </c>
      <c r="AI1620" t="s">
        <v>79</v>
      </c>
      <c r="AJ1620" t="s">
        <v>79</v>
      </c>
      <c r="AK1620" t="s">
        <v>79</v>
      </c>
      <c r="AL1620" t="s">
        <v>79</v>
      </c>
      <c r="AM1620" t="s">
        <v>79</v>
      </c>
      <c r="AN1620" t="s">
        <v>79</v>
      </c>
      <c r="AO1620" t="s">
        <v>79</v>
      </c>
      <c r="AP1620" t="s">
        <v>79</v>
      </c>
      <c r="AQ1620" t="s">
        <v>79</v>
      </c>
      <c r="AR1620" t="s">
        <v>79</v>
      </c>
      <c r="AS1620">
        <v>0</v>
      </c>
      <c r="AT1620" t="s">
        <v>79</v>
      </c>
      <c r="AU1620" t="s">
        <v>79</v>
      </c>
      <c r="AV1620">
        <v>0</v>
      </c>
      <c r="AW1620">
        <v>0</v>
      </c>
    </row>
    <row r="1621" spans="1:49" x14ac:dyDescent="0.2">
      <c r="A1621">
        <v>1</v>
      </c>
      <c r="B1621">
        <v>24</v>
      </c>
      <c r="C1621">
        <v>10</v>
      </c>
      <c r="D1621">
        <v>4</v>
      </c>
      <c r="E1621">
        <v>0</v>
      </c>
      <c r="F1621" t="s">
        <v>79</v>
      </c>
      <c r="G1621" t="s">
        <v>79</v>
      </c>
      <c r="H1621">
        <v>301</v>
      </c>
      <c r="I1621">
        <v>0</v>
      </c>
      <c r="J1621">
        <v>0</v>
      </c>
      <c r="K1621">
        <v>0</v>
      </c>
      <c r="L1621">
        <v>0</v>
      </c>
      <c r="M1621" t="s">
        <v>79</v>
      </c>
      <c r="N1621" t="s">
        <v>79</v>
      </c>
      <c r="O1621" t="s">
        <v>79</v>
      </c>
      <c r="P1621" t="s">
        <v>79</v>
      </c>
      <c r="Q1621" t="s">
        <v>79</v>
      </c>
      <c r="R1621" t="s">
        <v>3262</v>
      </c>
      <c r="S1621" t="s">
        <v>79</v>
      </c>
      <c r="T1621">
        <v>0</v>
      </c>
      <c r="U1621" t="s">
        <v>79</v>
      </c>
      <c r="V1621" t="s">
        <v>79</v>
      </c>
      <c r="W1621" t="s">
        <v>79</v>
      </c>
      <c r="X1621">
        <v>0</v>
      </c>
      <c r="Y1621">
        <v>0</v>
      </c>
      <c r="Z1621" t="s">
        <v>79</v>
      </c>
      <c r="AA1621" t="s">
        <v>79</v>
      </c>
      <c r="AB1621" t="s">
        <v>79</v>
      </c>
      <c r="AC1621" t="s">
        <v>79</v>
      </c>
      <c r="AD1621" t="s">
        <v>79</v>
      </c>
      <c r="AE1621">
        <v>0</v>
      </c>
      <c r="AF1621" t="s">
        <v>79</v>
      </c>
      <c r="AG1621">
        <v>0</v>
      </c>
      <c r="AH1621" t="s">
        <v>79</v>
      </c>
      <c r="AI1621" t="s">
        <v>79</v>
      </c>
      <c r="AJ1621" t="s">
        <v>79</v>
      </c>
      <c r="AK1621" t="s">
        <v>79</v>
      </c>
      <c r="AL1621" t="s">
        <v>79</v>
      </c>
      <c r="AM1621" t="s">
        <v>79</v>
      </c>
      <c r="AN1621" t="s">
        <v>79</v>
      </c>
      <c r="AO1621" t="s">
        <v>79</v>
      </c>
      <c r="AP1621" t="s">
        <v>79</v>
      </c>
      <c r="AQ1621" t="s">
        <v>79</v>
      </c>
      <c r="AR1621" t="s">
        <v>79</v>
      </c>
      <c r="AS1621">
        <v>0</v>
      </c>
      <c r="AT1621" t="s">
        <v>79</v>
      </c>
      <c r="AU1621" t="s">
        <v>79</v>
      </c>
      <c r="AV1621">
        <v>0</v>
      </c>
      <c r="AW1621">
        <v>0</v>
      </c>
    </row>
    <row r="1622" spans="1:49" x14ac:dyDescent="0.2">
      <c r="A1622">
        <v>1</v>
      </c>
      <c r="B1622">
        <v>24</v>
      </c>
      <c r="C1622">
        <v>10</v>
      </c>
      <c r="D1622">
        <v>5</v>
      </c>
      <c r="E1622">
        <v>0</v>
      </c>
      <c r="F1622" t="s">
        <v>79</v>
      </c>
      <c r="G1622" t="s">
        <v>79</v>
      </c>
      <c r="H1622">
        <v>477</v>
      </c>
      <c r="I1622">
        <v>0</v>
      </c>
      <c r="J1622">
        <v>0</v>
      </c>
      <c r="K1622">
        <v>0</v>
      </c>
      <c r="L1622">
        <v>0</v>
      </c>
      <c r="M1622" t="s">
        <v>79</v>
      </c>
      <c r="N1622" t="s">
        <v>79</v>
      </c>
      <c r="O1622" t="s">
        <v>79</v>
      </c>
      <c r="P1622" t="s">
        <v>79</v>
      </c>
      <c r="Q1622" t="s">
        <v>79</v>
      </c>
      <c r="R1622" t="s">
        <v>2922</v>
      </c>
      <c r="S1622" t="s">
        <v>79</v>
      </c>
      <c r="T1622">
        <v>0</v>
      </c>
      <c r="U1622" t="s">
        <v>79</v>
      </c>
      <c r="V1622" t="s">
        <v>79</v>
      </c>
      <c r="W1622" t="s">
        <v>79</v>
      </c>
      <c r="X1622">
        <v>0</v>
      </c>
      <c r="Y1622">
        <v>0</v>
      </c>
      <c r="Z1622" t="s">
        <v>79</v>
      </c>
      <c r="AA1622" t="s">
        <v>79</v>
      </c>
      <c r="AB1622" t="s">
        <v>79</v>
      </c>
      <c r="AC1622" t="s">
        <v>79</v>
      </c>
      <c r="AD1622" t="s">
        <v>79</v>
      </c>
      <c r="AE1622">
        <v>0</v>
      </c>
      <c r="AF1622" t="s">
        <v>79</v>
      </c>
      <c r="AG1622">
        <v>0</v>
      </c>
      <c r="AH1622" t="s">
        <v>79</v>
      </c>
      <c r="AI1622" t="s">
        <v>79</v>
      </c>
      <c r="AJ1622" t="s">
        <v>79</v>
      </c>
      <c r="AK1622" t="s">
        <v>79</v>
      </c>
      <c r="AL1622" t="s">
        <v>79</v>
      </c>
      <c r="AM1622" t="s">
        <v>79</v>
      </c>
      <c r="AN1622" t="s">
        <v>79</v>
      </c>
      <c r="AO1622" t="s">
        <v>79</v>
      </c>
      <c r="AP1622" t="s">
        <v>79</v>
      </c>
      <c r="AQ1622" t="s">
        <v>79</v>
      </c>
      <c r="AR1622" t="s">
        <v>79</v>
      </c>
      <c r="AS1622">
        <v>0</v>
      </c>
      <c r="AT1622" t="s">
        <v>79</v>
      </c>
      <c r="AU1622" t="s">
        <v>79</v>
      </c>
      <c r="AV1622">
        <v>0</v>
      </c>
      <c r="AW1622">
        <v>0</v>
      </c>
    </row>
    <row r="1623" spans="1:49" x14ac:dyDescent="0.2">
      <c r="A1623">
        <v>1</v>
      </c>
      <c r="B1623">
        <v>24</v>
      </c>
      <c r="C1623">
        <v>10</v>
      </c>
      <c r="D1623">
        <v>6</v>
      </c>
      <c r="E1623">
        <v>0</v>
      </c>
      <c r="F1623" t="s">
        <v>79</v>
      </c>
      <c r="G1623" t="s">
        <v>79</v>
      </c>
      <c r="H1623">
        <v>592</v>
      </c>
      <c r="I1623">
        <v>0</v>
      </c>
      <c r="J1623">
        <v>0</v>
      </c>
      <c r="K1623">
        <v>0</v>
      </c>
      <c r="L1623">
        <v>0</v>
      </c>
      <c r="M1623" t="s">
        <v>79</v>
      </c>
      <c r="N1623" t="s">
        <v>79</v>
      </c>
      <c r="O1623" t="s">
        <v>79</v>
      </c>
      <c r="P1623" t="s">
        <v>79</v>
      </c>
      <c r="Q1623" t="s">
        <v>79</v>
      </c>
      <c r="R1623" t="s">
        <v>2692</v>
      </c>
      <c r="S1623" t="s">
        <v>79</v>
      </c>
      <c r="T1623">
        <v>0</v>
      </c>
      <c r="U1623" t="s">
        <v>79</v>
      </c>
      <c r="V1623" t="s">
        <v>79</v>
      </c>
      <c r="W1623" t="s">
        <v>79</v>
      </c>
      <c r="X1623">
        <v>0</v>
      </c>
      <c r="Y1623">
        <v>0</v>
      </c>
      <c r="Z1623" t="s">
        <v>79</v>
      </c>
      <c r="AA1623" t="s">
        <v>79</v>
      </c>
      <c r="AB1623" t="s">
        <v>79</v>
      </c>
      <c r="AC1623" t="s">
        <v>79</v>
      </c>
      <c r="AD1623" t="s">
        <v>79</v>
      </c>
      <c r="AE1623">
        <v>0</v>
      </c>
      <c r="AF1623" t="s">
        <v>79</v>
      </c>
      <c r="AG1623">
        <v>0</v>
      </c>
      <c r="AH1623" t="s">
        <v>79</v>
      </c>
      <c r="AI1623" t="s">
        <v>79</v>
      </c>
      <c r="AJ1623" t="s">
        <v>79</v>
      </c>
      <c r="AK1623" t="s">
        <v>79</v>
      </c>
      <c r="AL1623" t="s">
        <v>79</v>
      </c>
      <c r="AM1623" t="s">
        <v>79</v>
      </c>
      <c r="AN1623" t="s">
        <v>79</v>
      </c>
      <c r="AO1623" t="s">
        <v>79</v>
      </c>
      <c r="AP1623" t="s">
        <v>79</v>
      </c>
      <c r="AQ1623" t="s">
        <v>79</v>
      </c>
      <c r="AR1623" t="s">
        <v>79</v>
      </c>
      <c r="AS1623">
        <v>0</v>
      </c>
      <c r="AT1623" t="s">
        <v>79</v>
      </c>
      <c r="AU1623" t="s">
        <v>79</v>
      </c>
      <c r="AV1623">
        <v>0</v>
      </c>
      <c r="AW1623">
        <v>0</v>
      </c>
    </row>
    <row r="1624" spans="1:49" x14ac:dyDescent="0.2">
      <c r="A1624">
        <v>1</v>
      </c>
      <c r="B1624">
        <v>24</v>
      </c>
      <c r="C1624">
        <v>10</v>
      </c>
      <c r="D1624">
        <v>7</v>
      </c>
      <c r="E1624">
        <v>0</v>
      </c>
      <c r="F1624" t="s">
        <v>79</v>
      </c>
      <c r="G1624" t="s">
        <v>79</v>
      </c>
      <c r="H1624">
        <v>169</v>
      </c>
      <c r="I1624">
        <v>0</v>
      </c>
      <c r="J1624">
        <v>0</v>
      </c>
      <c r="K1624">
        <v>0</v>
      </c>
      <c r="L1624">
        <v>0</v>
      </c>
      <c r="M1624" t="s">
        <v>79</v>
      </c>
      <c r="N1624" t="s">
        <v>79</v>
      </c>
      <c r="O1624" t="s">
        <v>79</v>
      </c>
      <c r="P1624" t="s">
        <v>79</v>
      </c>
      <c r="Q1624" t="s">
        <v>79</v>
      </c>
      <c r="R1624" t="s">
        <v>1132</v>
      </c>
      <c r="S1624" t="s">
        <v>79</v>
      </c>
      <c r="T1624">
        <v>0</v>
      </c>
      <c r="U1624" t="s">
        <v>79</v>
      </c>
      <c r="V1624" t="s">
        <v>79</v>
      </c>
      <c r="W1624" t="s">
        <v>79</v>
      </c>
      <c r="X1624">
        <v>0</v>
      </c>
      <c r="Y1624">
        <v>0</v>
      </c>
      <c r="Z1624" t="s">
        <v>79</v>
      </c>
      <c r="AA1624" t="s">
        <v>79</v>
      </c>
      <c r="AB1624" t="s">
        <v>79</v>
      </c>
      <c r="AC1624" t="s">
        <v>79</v>
      </c>
      <c r="AD1624" t="s">
        <v>79</v>
      </c>
      <c r="AE1624">
        <v>0</v>
      </c>
      <c r="AF1624" t="s">
        <v>79</v>
      </c>
      <c r="AG1624">
        <v>0</v>
      </c>
      <c r="AH1624" t="s">
        <v>79</v>
      </c>
      <c r="AI1624" t="s">
        <v>79</v>
      </c>
      <c r="AJ1624" t="s">
        <v>79</v>
      </c>
      <c r="AK1624" t="s">
        <v>79</v>
      </c>
      <c r="AL1624" t="s">
        <v>79</v>
      </c>
      <c r="AM1624" t="s">
        <v>79</v>
      </c>
      <c r="AN1624" t="s">
        <v>79</v>
      </c>
      <c r="AO1624" t="s">
        <v>79</v>
      </c>
      <c r="AP1624" t="s">
        <v>79</v>
      </c>
      <c r="AQ1624" t="s">
        <v>79</v>
      </c>
      <c r="AR1624" t="s">
        <v>79</v>
      </c>
      <c r="AS1624">
        <v>0</v>
      </c>
      <c r="AT1624" t="s">
        <v>79</v>
      </c>
      <c r="AU1624" t="s">
        <v>79</v>
      </c>
      <c r="AV1624">
        <v>0</v>
      </c>
      <c r="AW1624">
        <v>0</v>
      </c>
    </row>
    <row r="1625" spans="1:49" x14ac:dyDescent="0.2">
      <c r="A1625">
        <v>1</v>
      </c>
      <c r="B1625">
        <v>24</v>
      </c>
      <c r="C1625">
        <v>10</v>
      </c>
      <c r="D1625">
        <v>8</v>
      </c>
      <c r="E1625">
        <v>0</v>
      </c>
      <c r="F1625" t="s">
        <v>79</v>
      </c>
      <c r="G1625" t="s">
        <v>79</v>
      </c>
      <c r="H1625">
        <v>335</v>
      </c>
      <c r="I1625">
        <v>0</v>
      </c>
      <c r="J1625">
        <v>0</v>
      </c>
      <c r="K1625">
        <v>0</v>
      </c>
      <c r="L1625">
        <v>0</v>
      </c>
      <c r="M1625" t="s">
        <v>79</v>
      </c>
      <c r="N1625" t="s">
        <v>79</v>
      </c>
      <c r="O1625" t="s">
        <v>79</v>
      </c>
      <c r="P1625" t="s">
        <v>79</v>
      </c>
      <c r="Q1625" t="s">
        <v>79</v>
      </c>
      <c r="R1625" t="s">
        <v>1044</v>
      </c>
      <c r="S1625" t="s">
        <v>79</v>
      </c>
      <c r="T1625">
        <v>0</v>
      </c>
      <c r="U1625" t="s">
        <v>79</v>
      </c>
      <c r="V1625" t="s">
        <v>79</v>
      </c>
      <c r="W1625" t="s">
        <v>79</v>
      </c>
      <c r="X1625">
        <v>0</v>
      </c>
      <c r="Y1625">
        <v>0</v>
      </c>
      <c r="Z1625" t="s">
        <v>79</v>
      </c>
      <c r="AA1625" t="s">
        <v>79</v>
      </c>
      <c r="AB1625" t="s">
        <v>79</v>
      </c>
      <c r="AC1625" t="s">
        <v>79</v>
      </c>
      <c r="AD1625" t="s">
        <v>79</v>
      </c>
      <c r="AE1625">
        <v>0</v>
      </c>
      <c r="AF1625" t="s">
        <v>79</v>
      </c>
      <c r="AG1625">
        <v>0</v>
      </c>
      <c r="AH1625" t="s">
        <v>79</v>
      </c>
      <c r="AI1625" t="s">
        <v>79</v>
      </c>
      <c r="AJ1625" t="s">
        <v>79</v>
      </c>
      <c r="AK1625" t="s">
        <v>79</v>
      </c>
      <c r="AL1625" t="s">
        <v>79</v>
      </c>
      <c r="AM1625" t="s">
        <v>79</v>
      </c>
      <c r="AN1625" t="s">
        <v>79</v>
      </c>
      <c r="AO1625" t="s">
        <v>79</v>
      </c>
      <c r="AP1625" t="s">
        <v>79</v>
      </c>
      <c r="AQ1625" t="s">
        <v>79</v>
      </c>
      <c r="AR1625" t="s">
        <v>79</v>
      </c>
      <c r="AS1625">
        <v>0</v>
      </c>
      <c r="AT1625" t="s">
        <v>79</v>
      </c>
      <c r="AU1625" t="s">
        <v>79</v>
      </c>
      <c r="AV1625">
        <v>0</v>
      </c>
      <c r="AW1625">
        <v>0</v>
      </c>
    </row>
    <row r="1626" spans="1:49" x14ac:dyDescent="0.2">
      <c r="A1626">
        <v>1</v>
      </c>
      <c r="B1626">
        <v>24</v>
      </c>
      <c r="C1626">
        <v>11</v>
      </c>
      <c r="D1626">
        <v>1</v>
      </c>
      <c r="E1626">
        <v>0</v>
      </c>
      <c r="F1626" t="s">
        <v>79</v>
      </c>
      <c r="G1626" t="s">
        <v>79</v>
      </c>
      <c r="H1626">
        <v>398</v>
      </c>
      <c r="I1626">
        <v>0</v>
      </c>
      <c r="J1626">
        <v>0</v>
      </c>
      <c r="K1626">
        <v>0</v>
      </c>
      <c r="L1626">
        <v>0</v>
      </c>
      <c r="M1626" t="s">
        <v>79</v>
      </c>
      <c r="N1626" t="s">
        <v>79</v>
      </c>
      <c r="O1626" t="s">
        <v>79</v>
      </c>
      <c r="P1626" t="s">
        <v>79</v>
      </c>
      <c r="Q1626" t="s">
        <v>79</v>
      </c>
      <c r="R1626" t="s">
        <v>2550</v>
      </c>
      <c r="S1626" t="s">
        <v>79</v>
      </c>
      <c r="T1626">
        <v>0</v>
      </c>
      <c r="U1626" t="s">
        <v>79</v>
      </c>
      <c r="V1626" t="s">
        <v>79</v>
      </c>
      <c r="W1626" t="s">
        <v>79</v>
      </c>
      <c r="X1626">
        <v>0</v>
      </c>
      <c r="Y1626">
        <v>0</v>
      </c>
      <c r="Z1626" t="s">
        <v>79</v>
      </c>
      <c r="AA1626" t="s">
        <v>79</v>
      </c>
      <c r="AB1626" t="s">
        <v>79</v>
      </c>
      <c r="AC1626" t="s">
        <v>79</v>
      </c>
      <c r="AD1626" t="s">
        <v>79</v>
      </c>
      <c r="AE1626">
        <v>0</v>
      </c>
      <c r="AF1626" t="s">
        <v>79</v>
      </c>
      <c r="AG1626">
        <v>0</v>
      </c>
      <c r="AH1626" t="s">
        <v>79</v>
      </c>
      <c r="AI1626" t="s">
        <v>79</v>
      </c>
      <c r="AJ1626" t="s">
        <v>79</v>
      </c>
      <c r="AK1626" t="s">
        <v>79</v>
      </c>
      <c r="AL1626" t="s">
        <v>79</v>
      </c>
      <c r="AM1626" t="s">
        <v>79</v>
      </c>
      <c r="AN1626" t="s">
        <v>79</v>
      </c>
      <c r="AO1626" t="s">
        <v>79</v>
      </c>
      <c r="AP1626" t="s">
        <v>79</v>
      </c>
      <c r="AQ1626" t="s">
        <v>79</v>
      </c>
      <c r="AR1626" t="s">
        <v>79</v>
      </c>
      <c r="AS1626">
        <v>0</v>
      </c>
      <c r="AT1626" t="s">
        <v>79</v>
      </c>
      <c r="AU1626" t="s">
        <v>79</v>
      </c>
      <c r="AV1626">
        <v>0</v>
      </c>
      <c r="AW1626">
        <v>0</v>
      </c>
    </row>
    <row r="1627" spans="1:49" x14ac:dyDescent="0.2">
      <c r="A1627">
        <v>1</v>
      </c>
      <c r="B1627">
        <v>24</v>
      </c>
      <c r="C1627">
        <v>11</v>
      </c>
      <c r="D1627">
        <v>2</v>
      </c>
      <c r="E1627">
        <v>0</v>
      </c>
      <c r="F1627" t="s">
        <v>79</v>
      </c>
      <c r="G1627" t="s">
        <v>79</v>
      </c>
      <c r="H1627">
        <v>39</v>
      </c>
      <c r="I1627">
        <v>0</v>
      </c>
      <c r="J1627">
        <v>0</v>
      </c>
      <c r="K1627">
        <v>0</v>
      </c>
      <c r="L1627">
        <v>0</v>
      </c>
      <c r="M1627" t="s">
        <v>79</v>
      </c>
      <c r="N1627" t="s">
        <v>79</v>
      </c>
      <c r="O1627" t="s">
        <v>79</v>
      </c>
      <c r="P1627" t="s">
        <v>79</v>
      </c>
      <c r="Q1627" t="s">
        <v>79</v>
      </c>
      <c r="R1627" t="s">
        <v>3263</v>
      </c>
      <c r="S1627" t="s">
        <v>79</v>
      </c>
      <c r="T1627">
        <v>0</v>
      </c>
      <c r="U1627" t="s">
        <v>79</v>
      </c>
      <c r="V1627" t="s">
        <v>79</v>
      </c>
      <c r="W1627" t="s">
        <v>79</v>
      </c>
      <c r="X1627">
        <v>0</v>
      </c>
      <c r="Y1627">
        <v>0</v>
      </c>
      <c r="Z1627" t="s">
        <v>79</v>
      </c>
      <c r="AA1627" t="s">
        <v>79</v>
      </c>
      <c r="AB1627" t="s">
        <v>79</v>
      </c>
      <c r="AC1627" t="s">
        <v>79</v>
      </c>
      <c r="AD1627" t="s">
        <v>79</v>
      </c>
      <c r="AE1627">
        <v>0</v>
      </c>
      <c r="AF1627" t="s">
        <v>79</v>
      </c>
      <c r="AG1627">
        <v>0</v>
      </c>
      <c r="AH1627" t="s">
        <v>79</v>
      </c>
      <c r="AI1627" t="s">
        <v>79</v>
      </c>
      <c r="AJ1627" t="s">
        <v>79</v>
      </c>
      <c r="AK1627" t="s">
        <v>79</v>
      </c>
      <c r="AL1627" t="s">
        <v>79</v>
      </c>
      <c r="AM1627" t="s">
        <v>79</v>
      </c>
      <c r="AN1627" t="s">
        <v>79</v>
      </c>
      <c r="AO1627" t="s">
        <v>79</v>
      </c>
      <c r="AP1627" t="s">
        <v>79</v>
      </c>
      <c r="AQ1627" t="s">
        <v>79</v>
      </c>
      <c r="AR1627" t="s">
        <v>79</v>
      </c>
      <c r="AS1627">
        <v>0</v>
      </c>
      <c r="AT1627" t="s">
        <v>79</v>
      </c>
      <c r="AU1627" t="s">
        <v>79</v>
      </c>
      <c r="AV1627">
        <v>0</v>
      </c>
      <c r="AW1627">
        <v>0</v>
      </c>
    </row>
    <row r="1628" spans="1:49" x14ac:dyDescent="0.2">
      <c r="A1628">
        <v>1</v>
      </c>
      <c r="B1628">
        <v>24</v>
      </c>
      <c r="C1628">
        <v>11</v>
      </c>
      <c r="D1628">
        <v>3</v>
      </c>
      <c r="E1628">
        <v>0</v>
      </c>
      <c r="F1628" t="s">
        <v>79</v>
      </c>
      <c r="G1628" t="s">
        <v>79</v>
      </c>
      <c r="H1628">
        <v>206</v>
      </c>
      <c r="I1628">
        <v>0</v>
      </c>
      <c r="J1628">
        <v>0</v>
      </c>
      <c r="K1628">
        <v>0</v>
      </c>
      <c r="L1628">
        <v>0</v>
      </c>
      <c r="M1628" t="s">
        <v>79</v>
      </c>
      <c r="N1628" t="s">
        <v>79</v>
      </c>
      <c r="O1628" t="s">
        <v>79</v>
      </c>
      <c r="P1628" t="s">
        <v>79</v>
      </c>
      <c r="Q1628" t="s">
        <v>79</v>
      </c>
      <c r="R1628" t="s">
        <v>3264</v>
      </c>
      <c r="S1628" t="s">
        <v>79</v>
      </c>
      <c r="T1628">
        <v>0</v>
      </c>
      <c r="U1628" t="s">
        <v>79</v>
      </c>
      <c r="V1628" t="s">
        <v>79</v>
      </c>
      <c r="W1628" t="s">
        <v>79</v>
      </c>
      <c r="X1628">
        <v>0</v>
      </c>
      <c r="Y1628">
        <v>0</v>
      </c>
      <c r="Z1628" t="s">
        <v>79</v>
      </c>
      <c r="AA1628" t="s">
        <v>79</v>
      </c>
      <c r="AB1628" t="s">
        <v>79</v>
      </c>
      <c r="AC1628" t="s">
        <v>79</v>
      </c>
      <c r="AD1628" t="s">
        <v>79</v>
      </c>
      <c r="AE1628">
        <v>0</v>
      </c>
      <c r="AF1628" t="s">
        <v>79</v>
      </c>
      <c r="AG1628">
        <v>0</v>
      </c>
      <c r="AH1628" t="s">
        <v>79</v>
      </c>
      <c r="AI1628" t="s">
        <v>79</v>
      </c>
      <c r="AJ1628" t="s">
        <v>79</v>
      </c>
      <c r="AK1628" t="s">
        <v>79</v>
      </c>
      <c r="AL1628" t="s">
        <v>79</v>
      </c>
      <c r="AM1628" t="s">
        <v>79</v>
      </c>
      <c r="AN1628" t="s">
        <v>79</v>
      </c>
      <c r="AO1628" t="s">
        <v>79</v>
      </c>
      <c r="AP1628" t="s">
        <v>79</v>
      </c>
      <c r="AQ1628" t="s">
        <v>79</v>
      </c>
      <c r="AR1628" t="s">
        <v>79</v>
      </c>
      <c r="AS1628">
        <v>0</v>
      </c>
      <c r="AT1628" t="s">
        <v>79</v>
      </c>
      <c r="AU1628" t="s">
        <v>79</v>
      </c>
      <c r="AV1628">
        <v>0</v>
      </c>
      <c r="AW1628">
        <v>0</v>
      </c>
    </row>
    <row r="1629" spans="1:49" x14ac:dyDescent="0.2">
      <c r="A1629">
        <v>1</v>
      </c>
      <c r="B1629">
        <v>24</v>
      </c>
      <c r="C1629">
        <v>11</v>
      </c>
      <c r="D1629">
        <v>4</v>
      </c>
      <c r="E1629">
        <v>0</v>
      </c>
      <c r="F1629" t="s">
        <v>79</v>
      </c>
      <c r="G1629" t="s">
        <v>79</v>
      </c>
      <c r="H1629">
        <v>111</v>
      </c>
      <c r="I1629">
        <v>0</v>
      </c>
      <c r="J1629">
        <v>0</v>
      </c>
      <c r="K1629">
        <v>0</v>
      </c>
      <c r="L1629">
        <v>0</v>
      </c>
      <c r="M1629" t="s">
        <v>79</v>
      </c>
      <c r="N1629" t="s">
        <v>79</v>
      </c>
      <c r="O1629" t="s">
        <v>79</v>
      </c>
      <c r="P1629" t="s">
        <v>79</v>
      </c>
      <c r="Q1629" t="s">
        <v>79</v>
      </c>
      <c r="R1629" t="s">
        <v>3265</v>
      </c>
      <c r="S1629" t="s">
        <v>79</v>
      </c>
      <c r="T1629">
        <v>0</v>
      </c>
      <c r="U1629" t="s">
        <v>79</v>
      </c>
      <c r="V1629" t="s">
        <v>79</v>
      </c>
      <c r="W1629" t="s">
        <v>79</v>
      </c>
      <c r="X1629">
        <v>0</v>
      </c>
      <c r="Y1629">
        <v>0</v>
      </c>
      <c r="Z1629" t="s">
        <v>79</v>
      </c>
      <c r="AA1629" t="s">
        <v>79</v>
      </c>
      <c r="AB1629" t="s">
        <v>79</v>
      </c>
      <c r="AC1629" t="s">
        <v>79</v>
      </c>
      <c r="AD1629" t="s">
        <v>79</v>
      </c>
      <c r="AE1629">
        <v>0</v>
      </c>
      <c r="AF1629" t="s">
        <v>79</v>
      </c>
      <c r="AG1629">
        <v>0</v>
      </c>
      <c r="AH1629" t="s">
        <v>79</v>
      </c>
      <c r="AI1629" t="s">
        <v>79</v>
      </c>
      <c r="AJ1629" t="s">
        <v>79</v>
      </c>
      <c r="AK1629" t="s">
        <v>79</v>
      </c>
      <c r="AL1629" t="s">
        <v>79</v>
      </c>
      <c r="AM1629" t="s">
        <v>79</v>
      </c>
      <c r="AN1629" t="s">
        <v>79</v>
      </c>
      <c r="AO1629" t="s">
        <v>79</v>
      </c>
      <c r="AP1629" t="s">
        <v>79</v>
      </c>
      <c r="AQ1629" t="s">
        <v>79</v>
      </c>
      <c r="AR1629" t="s">
        <v>79</v>
      </c>
      <c r="AS1629">
        <v>0</v>
      </c>
      <c r="AT1629" t="s">
        <v>79</v>
      </c>
      <c r="AU1629" t="s">
        <v>79</v>
      </c>
      <c r="AV1629">
        <v>0</v>
      </c>
      <c r="AW1629">
        <v>0</v>
      </c>
    </row>
    <row r="1630" spans="1:49" x14ac:dyDescent="0.2">
      <c r="A1630">
        <v>1</v>
      </c>
      <c r="B1630">
        <v>24</v>
      </c>
      <c r="C1630">
        <v>11</v>
      </c>
      <c r="D1630">
        <v>5</v>
      </c>
      <c r="E1630">
        <v>0</v>
      </c>
      <c r="F1630" t="s">
        <v>79</v>
      </c>
      <c r="G1630" t="s">
        <v>79</v>
      </c>
      <c r="H1630">
        <v>331</v>
      </c>
      <c r="I1630">
        <v>0</v>
      </c>
      <c r="J1630">
        <v>0</v>
      </c>
      <c r="K1630">
        <v>0</v>
      </c>
      <c r="L1630">
        <v>0</v>
      </c>
      <c r="M1630" t="s">
        <v>79</v>
      </c>
      <c r="N1630" t="s">
        <v>79</v>
      </c>
      <c r="O1630" t="s">
        <v>79</v>
      </c>
      <c r="P1630" t="s">
        <v>79</v>
      </c>
      <c r="Q1630" t="s">
        <v>79</v>
      </c>
      <c r="R1630" t="s">
        <v>3266</v>
      </c>
      <c r="S1630" t="s">
        <v>79</v>
      </c>
      <c r="T1630">
        <v>0</v>
      </c>
      <c r="U1630" t="s">
        <v>79</v>
      </c>
      <c r="V1630" t="s">
        <v>79</v>
      </c>
      <c r="W1630" t="s">
        <v>79</v>
      </c>
      <c r="X1630">
        <v>0</v>
      </c>
      <c r="Y1630">
        <v>0</v>
      </c>
      <c r="Z1630" t="s">
        <v>79</v>
      </c>
      <c r="AA1630" t="s">
        <v>79</v>
      </c>
      <c r="AB1630" t="s">
        <v>79</v>
      </c>
      <c r="AC1630" t="s">
        <v>79</v>
      </c>
      <c r="AD1630" t="s">
        <v>79</v>
      </c>
      <c r="AE1630">
        <v>0</v>
      </c>
      <c r="AF1630" t="s">
        <v>79</v>
      </c>
      <c r="AG1630">
        <v>0</v>
      </c>
      <c r="AH1630" t="s">
        <v>79</v>
      </c>
      <c r="AI1630" t="s">
        <v>79</v>
      </c>
      <c r="AJ1630" t="s">
        <v>79</v>
      </c>
      <c r="AK1630" t="s">
        <v>79</v>
      </c>
      <c r="AL1630" t="s">
        <v>79</v>
      </c>
      <c r="AM1630" t="s">
        <v>79</v>
      </c>
      <c r="AN1630" t="s">
        <v>79</v>
      </c>
      <c r="AO1630" t="s">
        <v>79</v>
      </c>
      <c r="AP1630" t="s">
        <v>79</v>
      </c>
      <c r="AQ1630" t="s">
        <v>79</v>
      </c>
      <c r="AR1630" t="s">
        <v>79</v>
      </c>
      <c r="AS1630">
        <v>0</v>
      </c>
      <c r="AT1630" t="s">
        <v>79</v>
      </c>
      <c r="AU1630" t="s">
        <v>79</v>
      </c>
      <c r="AV1630">
        <v>0</v>
      </c>
      <c r="AW1630">
        <v>0</v>
      </c>
    </row>
    <row r="1631" spans="1:49" x14ac:dyDescent="0.2">
      <c r="A1631">
        <v>1</v>
      </c>
      <c r="B1631">
        <v>24</v>
      </c>
      <c r="C1631">
        <v>11</v>
      </c>
      <c r="D1631">
        <v>6</v>
      </c>
      <c r="E1631">
        <v>0</v>
      </c>
      <c r="F1631" t="s">
        <v>79</v>
      </c>
      <c r="G1631" t="s">
        <v>79</v>
      </c>
      <c r="H1631">
        <v>332</v>
      </c>
      <c r="I1631">
        <v>0</v>
      </c>
      <c r="J1631">
        <v>0</v>
      </c>
      <c r="K1631">
        <v>0</v>
      </c>
      <c r="L1631">
        <v>0</v>
      </c>
      <c r="M1631" t="s">
        <v>79</v>
      </c>
      <c r="N1631" t="s">
        <v>79</v>
      </c>
      <c r="O1631" t="s">
        <v>79</v>
      </c>
      <c r="P1631" t="s">
        <v>79</v>
      </c>
      <c r="Q1631" t="s">
        <v>79</v>
      </c>
      <c r="R1631" t="s">
        <v>3267</v>
      </c>
      <c r="S1631" t="s">
        <v>79</v>
      </c>
      <c r="T1631">
        <v>0</v>
      </c>
      <c r="U1631" t="s">
        <v>79</v>
      </c>
      <c r="V1631" t="s">
        <v>79</v>
      </c>
      <c r="W1631" t="s">
        <v>79</v>
      </c>
      <c r="X1631">
        <v>0</v>
      </c>
      <c r="Y1631">
        <v>0</v>
      </c>
      <c r="Z1631" t="s">
        <v>79</v>
      </c>
      <c r="AA1631" t="s">
        <v>79</v>
      </c>
      <c r="AB1631" t="s">
        <v>79</v>
      </c>
      <c r="AC1631" t="s">
        <v>79</v>
      </c>
      <c r="AD1631" t="s">
        <v>79</v>
      </c>
      <c r="AE1631">
        <v>0</v>
      </c>
      <c r="AF1631" t="s">
        <v>79</v>
      </c>
      <c r="AG1631">
        <v>0</v>
      </c>
      <c r="AH1631" t="s">
        <v>79</v>
      </c>
      <c r="AI1631" t="s">
        <v>79</v>
      </c>
      <c r="AJ1631" t="s">
        <v>79</v>
      </c>
      <c r="AK1631" t="s">
        <v>79</v>
      </c>
      <c r="AL1631" t="s">
        <v>79</v>
      </c>
      <c r="AM1631" t="s">
        <v>79</v>
      </c>
      <c r="AN1631" t="s">
        <v>79</v>
      </c>
      <c r="AO1631" t="s">
        <v>79</v>
      </c>
      <c r="AP1631" t="s">
        <v>79</v>
      </c>
      <c r="AQ1631" t="s">
        <v>79</v>
      </c>
      <c r="AR1631" t="s">
        <v>79</v>
      </c>
      <c r="AS1631">
        <v>0</v>
      </c>
      <c r="AT1631" t="s">
        <v>79</v>
      </c>
      <c r="AU1631" t="s">
        <v>79</v>
      </c>
      <c r="AV1631">
        <v>0</v>
      </c>
      <c r="AW1631">
        <v>0</v>
      </c>
    </row>
    <row r="1632" spans="1:49" x14ac:dyDescent="0.2">
      <c r="A1632">
        <v>1</v>
      </c>
      <c r="B1632">
        <v>24</v>
      </c>
      <c r="C1632">
        <v>11</v>
      </c>
      <c r="D1632">
        <v>7</v>
      </c>
      <c r="E1632">
        <v>0</v>
      </c>
      <c r="F1632" t="s">
        <v>79</v>
      </c>
      <c r="G1632" t="s">
        <v>79</v>
      </c>
      <c r="H1632">
        <v>2</v>
      </c>
      <c r="I1632">
        <v>0</v>
      </c>
      <c r="J1632">
        <v>0</v>
      </c>
      <c r="K1632">
        <v>0</v>
      </c>
      <c r="L1632">
        <v>0</v>
      </c>
      <c r="M1632" t="s">
        <v>79</v>
      </c>
      <c r="N1632" t="s">
        <v>79</v>
      </c>
      <c r="O1632" t="s">
        <v>79</v>
      </c>
      <c r="P1632" t="s">
        <v>79</v>
      </c>
      <c r="Q1632" t="s">
        <v>79</v>
      </c>
      <c r="R1632" t="s">
        <v>3268</v>
      </c>
      <c r="S1632" t="s">
        <v>79</v>
      </c>
      <c r="T1632">
        <v>0</v>
      </c>
      <c r="U1632" t="s">
        <v>79</v>
      </c>
      <c r="V1632" t="s">
        <v>79</v>
      </c>
      <c r="W1632" t="s">
        <v>79</v>
      </c>
      <c r="X1632">
        <v>0</v>
      </c>
      <c r="Y1632">
        <v>0</v>
      </c>
      <c r="Z1632" t="s">
        <v>79</v>
      </c>
      <c r="AA1632" t="s">
        <v>79</v>
      </c>
      <c r="AB1632" t="s">
        <v>79</v>
      </c>
      <c r="AC1632" t="s">
        <v>79</v>
      </c>
      <c r="AD1632" t="s">
        <v>79</v>
      </c>
      <c r="AE1632">
        <v>0</v>
      </c>
      <c r="AF1632" t="s">
        <v>79</v>
      </c>
      <c r="AG1632">
        <v>0</v>
      </c>
      <c r="AH1632" t="s">
        <v>79</v>
      </c>
      <c r="AI1632" t="s">
        <v>79</v>
      </c>
      <c r="AJ1632" t="s">
        <v>79</v>
      </c>
      <c r="AK1632" t="s">
        <v>79</v>
      </c>
      <c r="AL1632" t="s">
        <v>79</v>
      </c>
      <c r="AM1632" t="s">
        <v>79</v>
      </c>
      <c r="AN1632" t="s">
        <v>79</v>
      </c>
      <c r="AO1632" t="s">
        <v>79</v>
      </c>
      <c r="AP1632" t="s">
        <v>79</v>
      </c>
      <c r="AQ1632" t="s">
        <v>79</v>
      </c>
      <c r="AR1632" t="s">
        <v>79</v>
      </c>
      <c r="AS1632">
        <v>0</v>
      </c>
      <c r="AT1632" t="s">
        <v>79</v>
      </c>
      <c r="AU1632" t="s">
        <v>79</v>
      </c>
      <c r="AV1632">
        <v>0</v>
      </c>
      <c r="AW1632">
        <v>0</v>
      </c>
    </row>
    <row r="1633" spans="1:49" x14ac:dyDescent="0.2">
      <c r="A1633">
        <v>1</v>
      </c>
      <c r="B1633">
        <v>24</v>
      </c>
      <c r="C1633">
        <v>11</v>
      </c>
      <c r="D1633">
        <v>8</v>
      </c>
      <c r="E1633">
        <v>0</v>
      </c>
      <c r="F1633" t="s">
        <v>79</v>
      </c>
      <c r="G1633" t="s">
        <v>79</v>
      </c>
      <c r="H1633">
        <v>208</v>
      </c>
      <c r="I1633">
        <v>0</v>
      </c>
      <c r="J1633">
        <v>0</v>
      </c>
      <c r="K1633">
        <v>0</v>
      </c>
      <c r="L1633">
        <v>0</v>
      </c>
      <c r="M1633" t="s">
        <v>79</v>
      </c>
      <c r="N1633" t="s">
        <v>79</v>
      </c>
      <c r="O1633" t="s">
        <v>79</v>
      </c>
      <c r="P1633" t="s">
        <v>79</v>
      </c>
      <c r="Q1633" t="s">
        <v>79</v>
      </c>
      <c r="R1633" t="s">
        <v>3269</v>
      </c>
      <c r="S1633" t="s">
        <v>79</v>
      </c>
      <c r="T1633">
        <v>0</v>
      </c>
      <c r="U1633" t="s">
        <v>79</v>
      </c>
      <c r="V1633" t="s">
        <v>79</v>
      </c>
      <c r="W1633" t="s">
        <v>79</v>
      </c>
      <c r="X1633">
        <v>0</v>
      </c>
      <c r="Y1633">
        <v>0</v>
      </c>
      <c r="Z1633" t="s">
        <v>79</v>
      </c>
      <c r="AA1633" t="s">
        <v>79</v>
      </c>
      <c r="AB1633" t="s">
        <v>79</v>
      </c>
      <c r="AC1633" t="s">
        <v>79</v>
      </c>
      <c r="AD1633" t="s">
        <v>79</v>
      </c>
      <c r="AE1633">
        <v>0</v>
      </c>
      <c r="AF1633" t="s">
        <v>79</v>
      </c>
      <c r="AG1633">
        <v>0</v>
      </c>
      <c r="AH1633" t="s">
        <v>79</v>
      </c>
      <c r="AI1633" t="s">
        <v>79</v>
      </c>
      <c r="AJ1633" t="s">
        <v>79</v>
      </c>
      <c r="AK1633" t="s">
        <v>79</v>
      </c>
      <c r="AL1633" t="s">
        <v>79</v>
      </c>
      <c r="AM1633" t="s">
        <v>79</v>
      </c>
      <c r="AN1633" t="s">
        <v>79</v>
      </c>
      <c r="AO1633" t="s">
        <v>79</v>
      </c>
      <c r="AP1633" t="s">
        <v>79</v>
      </c>
      <c r="AQ1633" t="s">
        <v>79</v>
      </c>
      <c r="AR1633" t="s">
        <v>79</v>
      </c>
      <c r="AS1633">
        <v>0</v>
      </c>
      <c r="AT1633" t="s">
        <v>79</v>
      </c>
      <c r="AU1633" t="s">
        <v>79</v>
      </c>
      <c r="AV1633">
        <v>0</v>
      </c>
      <c r="AW1633">
        <v>0</v>
      </c>
    </row>
    <row r="1634" spans="1:49" x14ac:dyDescent="0.2">
      <c r="A1634">
        <v>1</v>
      </c>
      <c r="B1634">
        <v>25</v>
      </c>
      <c r="C1634">
        <v>1</v>
      </c>
      <c r="D1634">
        <v>1</v>
      </c>
      <c r="E1634">
        <v>0</v>
      </c>
      <c r="F1634" t="s">
        <v>79</v>
      </c>
      <c r="G1634" t="s">
        <v>79</v>
      </c>
      <c r="H1634">
        <v>0</v>
      </c>
      <c r="I1634">
        <v>0</v>
      </c>
      <c r="J1634">
        <v>0</v>
      </c>
      <c r="K1634">
        <v>0</v>
      </c>
      <c r="L1634">
        <v>0</v>
      </c>
      <c r="M1634" t="s">
        <v>79</v>
      </c>
      <c r="N1634" t="s">
        <v>79</v>
      </c>
      <c r="O1634" t="s">
        <v>79</v>
      </c>
      <c r="P1634" t="s">
        <v>79</v>
      </c>
      <c r="Q1634" t="s">
        <v>79</v>
      </c>
      <c r="R1634" t="s">
        <v>79</v>
      </c>
      <c r="S1634" t="s">
        <v>79</v>
      </c>
      <c r="T1634">
        <v>0</v>
      </c>
      <c r="U1634" t="s">
        <v>79</v>
      </c>
      <c r="V1634" t="s">
        <v>79</v>
      </c>
      <c r="W1634" t="s">
        <v>79</v>
      </c>
      <c r="X1634">
        <v>0</v>
      </c>
      <c r="Y1634">
        <v>0</v>
      </c>
      <c r="Z1634" t="s">
        <v>79</v>
      </c>
      <c r="AA1634" t="s">
        <v>79</v>
      </c>
      <c r="AB1634" t="s">
        <v>79</v>
      </c>
      <c r="AC1634" t="s">
        <v>79</v>
      </c>
      <c r="AD1634" t="s">
        <v>79</v>
      </c>
      <c r="AE1634">
        <v>0</v>
      </c>
      <c r="AF1634" t="s">
        <v>79</v>
      </c>
      <c r="AG1634">
        <v>0</v>
      </c>
      <c r="AH1634" t="s">
        <v>79</v>
      </c>
      <c r="AI1634" t="s">
        <v>79</v>
      </c>
      <c r="AJ1634" t="s">
        <v>79</v>
      </c>
      <c r="AK1634" t="s">
        <v>79</v>
      </c>
      <c r="AL1634" t="s">
        <v>79</v>
      </c>
      <c r="AM1634" t="s">
        <v>79</v>
      </c>
      <c r="AN1634" t="s">
        <v>79</v>
      </c>
      <c r="AO1634" t="s">
        <v>79</v>
      </c>
      <c r="AP1634" t="s">
        <v>79</v>
      </c>
      <c r="AQ1634" t="s">
        <v>79</v>
      </c>
      <c r="AR1634" t="s">
        <v>79</v>
      </c>
      <c r="AS1634">
        <v>0</v>
      </c>
      <c r="AT1634" t="s">
        <v>79</v>
      </c>
      <c r="AU1634" t="s">
        <v>79</v>
      </c>
      <c r="AV1634">
        <v>0</v>
      </c>
      <c r="AW1634">
        <v>0</v>
      </c>
    </row>
    <row r="1635" spans="1:49" x14ac:dyDescent="0.2">
      <c r="A1635">
        <v>1</v>
      </c>
      <c r="B1635">
        <v>25</v>
      </c>
      <c r="C1635">
        <v>1</v>
      </c>
      <c r="D1635">
        <v>2</v>
      </c>
      <c r="E1635">
        <v>0</v>
      </c>
      <c r="F1635" t="s">
        <v>79</v>
      </c>
      <c r="G1635" t="s">
        <v>79</v>
      </c>
      <c r="H1635">
        <v>0</v>
      </c>
      <c r="I1635">
        <v>0</v>
      </c>
      <c r="J1635">
        <v>0</v>
      </c>
      <c r="K1635">
        <v>0</v>
      </c>
      <c r="L1635">
        <v>0</v>
      </c>
      <c r="M1635" t="s">
        <v>79</v>
      </c>
      <c r="N1635" t="s">
        <v>79</v>
      </c>
      <c r="O1635" t="s">
        <v>79</v>
      </c>
      <c r="P1635" t="s">
        <v>79</v>
      </c>
      <c r="Q1635" t="s">
        <v>79</v>
      </c>
      <c r="R1635" t="s">
        <v>79</v>
      </c>
      <c r="S1635" t="s">
        <v>79</v>
      </c>
      <c r="T1635">
        <v>0</v>
      </c>
      <c r="U1635" t="s">
        <v>79</v>
      </c>
      <c r="V1635" t="s">
        <v>79</v>
      </c>
      <c r="W1635" t="s">
        <v>79</v>
      </c>
      <c r="X1635">
        <v>0</v>
      </c>
      <c r="Y1635">
        <v>0</v>
      </c>
      <c r="Z1635" t="s">
        <v>79</v>
      </c>
      <c r="AA1635" t="s">
        <v>79</v>
      </c>
      <c r="AB1635" t="s">
        <v>79</v>
      </c>
      <c r="AC1635" t="s">
        <v>79</v>
      </c>
      <c r="AD1635" t="s">
        <v>79</v>
      </c>
      <c r="AE1635">
        <v>0</v>
      </c>
      <c r="AF1635" t="s">
        <v>79</v>
      </c>
      <c r="AG1635">
        <v>0</v>
      </c>
      <c r="AH1635" t="s">
        <v>79</v>
      </c>
      <c r="AI1635" t="s">
        <v>79</v>
      </c>
      <c r="AJ1635" t="s">
        <v>79</v>
      </c>
      <c r="AK1635" t="s">
        <v>79</v>
      </c>
      <c r="AL1635" t="s">
        <v>79</v>
      </c>
      <c r="AM1635" t="s">
        <v>79</v>
      </c>
      <c r="AN1635" t="s">
        <v>79</v>
      </c>
      <c r="AO1635" t="s">
        <v>79</v>
      </c>
      <c r="AP1635" t="s">
        <v>79</v>
      </c>
      <c r="AQ1635" t="s">
        <v>79</v>
      </c>
      <c r="AR1635" t="s">
        <v>79</v>
      </c>
      <c r="AS1635">
        <v>0</v>
      </c>
      <c r="AT1635" t="s">
        <v>79</v>
      </c>
      <c r="AU1635" t="s">
        <v>79</v>
      </c>
      <c r="AV1635">
        <v>0</v>
      </c>
      <c r="AW1635">
        <v>0</v>
      </c>
    </row>
    <row r="1636" spans="1:49" x14ac:dyDescent="0.2">
      <c r="A1636">
        <v>1</v>
      </c>
      <c r="B1636">
        <v>25</v>
      </c>
      <c r="C1636">
        <v>1</v>
      </c>
      <c r="D1636">
        <v>3</v>
      </c>
      <c r="E1636">
        <v>0</v>
      </c>
      <c r="F1636" t="s">
        <v>79</v>
      </c>
      <c r="G1636" t="s">
        <v>79</v>
      </c>
      <c r="H1636">
        <v>249</v>
      </c>
      <c r="I1636">
        <v>0</v>
      </c>
      <c r="J1636">
        <v>0</v>
      </c>
      <c r="K1636">
        <v>0</v>
      </c>
      <c r="L1636">
        <v>0</v>
      </c>
      <c r="M1636" t="s">
        <v>79</v>
      </c>
      <c r="N1636" t="s">
        <v>79</v>
      </c>
      <c r="O1636" t="s">
        <v>79</v>
      </c>
      <c r="P1636" t="s">
        <v>79</v>
      </c>
      <c r="Q1636" t="s">
        <v>79</v>
      </c>
      <c r="R1636" t="s">
        <v>2200</v>
      </c>
      <c r="S1636" t="s">
        <v>79</v>
      </c>
      <c r="T1636">
        <v>0</v>
      </c>
      <c r="U1636" t="s">
        <v>79</v>
      </c>
      <c r="V1636" t="s">
        <v>79</v>
      </c>
      <c r="W1636" t="s">
        <v>79</v>
      </c>
      <c r="X1636">
        <v>0</v>
      </c>
      <c r="Y1636">
        <v>0</v>
      </c>
      <c r="Z1636" t="s">
        <v>79</v>
      </c>
      <c r="AA1636" t="s">
        <v>79</v>
      </c>
      <c r="AB1636" t="s">
        <v>79</v>
      </c>
      <c r="AC1636" t="s">
        <v>79</v>
      </c>
      <c r="AD1636" t="s">
        <v>79</v>
      </c>
      <c r="AE1636">
        <v>0</v>
      </c>
      <c r="AF1636" t="s">
        <v>79</v>
      </c>
      <c r="AG1636">
        <v>0</v>
      </c>
      <c r="AH1636" t="s">
        <v>79</v>
      </c>
      <c r="AI1636" t="s">
        <v>79</v>
      </c>
      <c r="AJ1636" t="s">
        <v>79</v>
      </c>
      <c r="AK1636" t="s">
        <v>79</v>
      </c>
      <c r="AL1636" t="s">
        <v>79</v>
      </c>
      <c r="AM1636" t="s">
        <v>79</v>
      </c>
      <c r="AN1636" t="s">
        <v>79</v>
      </c>
      <c r="AO1636" t="s">
        <v>79</v>
      </c>
      <c r="AP1636" t="s">
        <v>79</v>
      </c>
      <c r="AQ1636" t="s">
        <v>79</v>
      </c>
      <c r="AR1636" t="s">
        <v>79</v>
      </c>
      <c r="AS1636">
        <v>0</v>
      </c>
      <c r="AT1636" t="s">
        <v>79</v>
      </c>
      <c r="AU1636" t="s">
        <v>79</v>
      </c>
      <c r="AV1636">
        <v>0</v>
      </c>
      <c r="AW1636">
        <v>0</v>
      </c>
    </row>
    <row r="1637" spans="1:49" x14ac:dyDescent="0.2">
      <c r="A1637">
        <v>1</v>
      </c>
      <c r="B1637">
        <v>25</v>
      </c>
      <c r="C1637">
        <v>1</v>
      </c>
      <c r="D1637">
        <v>4</v>
      </c>
      <c r="E1637">
        <v>0</v>
      </c>
      <c r="F1637" t="s">
        <v>79</v>
      </c>
      <c r="G1637" t="s">
        <v>79</v>
      </c>
      <c r="H1637">
        <v>465</v>
      </c>
      <c r="I1637">
        <v>0</v>
      </c>
      <c r="J1637">
        <v>0</v>
      </c>
      <c r="K1637">
        <v>0</v>
      </c>
      <c r="L1637">
        <v>0</v>
      </c>
      <c r="M1637" t="s">
        <v>79</v>
      </c>
      <c r="N1637" t="s">
        <v>79</v>
      </c>
      <c r="O1637" t="s">
        <v>79</v>
      </c>
      <c r="P1637" t="s">
        <v>79</v>
      </c>
      <c r="Q1637" t="s">
        <v>79</v>
      </c>
      <c r="R1637" t="s">
        <v>3270</v>
      </c>
      <c r="S1637" t="s">
        <v>79</v>
      </c>
      <c r="T1637">
        <v>0</v>
      </c>
      <c r="U1637" t="s">
        <v>79</v>
      </c>
      <c r="V1637" t="s">
        <v>79</v>
      </c>
      <c r="W1637" t="s">
        <v>79</v>
      </c>
      <c r="X1637">
        <v>0</v>
      </c>
      <c r="Y1637">
        <v>0</v>
      </c>
      <c r="Z1637" t="s">
        <v>79</v>
      </c>
      <c r="AA1637" t="s">
        <v>79</v>
      </c>
      <c r="AB1637" t="s">
        <v>79</v>
      </c>
      <c r="AC1637" t="s">
        <v>79</v>
      </c>
      <c r="AD1637" t="s">
        <v>79</v>
      </c>
      <c r="AE1637">
        <v>0</v>
      </c>
      <c r="AF1637" t="s">
        <v>79</v>
      </c>
      <c r="AG1637">
        <v>0</v>
      </c>
      <c r="AH1637" t="s">
        <v>79</v>
      </c>
      <c r="AI1637" t="s">
        <v>79</v>
      </c>
      <c r="AJ1637" t="s">
        <v>79</v>
      </c>
      <c r="AK1637" t="s">
        <v>79</v>
      </c>
      <c r="AL1637" t="s">
        <v>79</v>
      </c>
      <c r="AM1637" t="s">
        <v>79</v>
      </c>
      <c r="AN1637" t="s">
        <v>79</v>
      </c>
      <c r="AO1637" t="s">
        <v>79</v>
      </c>
      <c r="AP1637" t="s">
        <v>79</v>
      </c>
      <c r="AQ1637" t="s">
        <v>79</v>
      </c>
      <c r="AR1637" t="s">
        <v>79</v>
      </c>
      <c r="AS1637">
        <v>0</v>
      </c>
      <c r="AT1637" t="s">
        <v>79</v>
      </c>
      <c r="AU1637" t="s">
        <v>79</v>
      </c>
      <c r="AV1637">
        <v>0</v>
      </c>
      <c r="AW1637">
        <v>0</v>
      </c>
    </row>
    <row r="1638" spans="1:49" x14ac:dyDescent="0.2">
      <c r="A1638">
        <v>1</v>
      </c>
      <c r="B1638">
        <v>25</v>
      </c>
      <c r="C1638">
        <v>1</v>
      </c>
      <c r="D1638">
        <v>5</v>
      </c>
      <c r="E1638">
        <v>0</v>
      </c>
      <c r="F1638" t="s">
        <v>79</v>
      </c>
      <c r="G1638" t="s">
        <v>79</v>
      </c>
      <c r="H1638">
        <v>548</v>
      </c>
      <c r="I1638">
        <v>0</v>
      </c>
      <c r="J1638">
        <v>0</v>
      </c>
      <c r="K1638">
        <v>0</v>
      </c>
      <c r="L1638">
        <v>0</v>
      </c>
      <c r="M1638" t="s">
        <v>79</v>
      </c>
      <c r="N1638" t="s">
        <v>79</v>
      </c>
      <c r="O1638" t="s">
        <v>79</v>
      </c>
      <c r="P1638" t="s">
        <v>79</v>
      </c>
      <c r="Q1638" t="s">
        <v>79</v>
      </c>
      <c r="R1638" t="s">
        <v>2234</v>
      </c>
      <c r="S1638" t="s">
        <v>79</v>
      </c>
      <c r="T1638">
        <v>0</v>
      </c>
      <c r="U1638" t="s">
        <v>79</v>
      </c>
      <c r="V1638" t="s">
        <v>79</v>
      </c>
      <c r="W1638" t="s">
        <v>79</v>
      </c>
      <c r="X1638">
        <v>0</v>
      </c>
      <c r="Y1638">
        <v>0</v>
      </c>
      <c r="Z1638" t="s">
        <v>79</v>
      </c>
      <c r="AA1638" t="s">
        <v>79</v>
      </c>
      <c r="AB1638" t="s">
        <v>79</v>
      </c>
      <c r="AC1638" t="s">
        <v>79</v>
      </c>
      <c r="AD1638" t="s">
        <v>79</v>
      </c>
      <c r="AE1638">
        <v>0</v>
      </c>
      <c r="AF1638" t="s">
        <v>79</v>
      </c>
      <c r="AG1638">
        <v>0</v>
      </c>
      <c r="AH1638" t="s">
        <v>79</v>
      </c>
      <c r="AI1638" t="s">
        <v>79</v>
      </c>
      <c r="AJ1638" t="s">
        <v>79</v>
      </c>
      <c r="AK1638" t="s">
        <v>79</v>
      </c>
      <c r="AL1638" t="s">
        <v>79</v>
      </c>
      <c r="AM1638" t="s">
        <v>79</v>
      </c>
      <c r="AN1638" t="s">
        <v>79</v>
      </c>
      <c r="AO1638" t="s">
        <v>79</v>
      </c>
      <c r="AP1638" t="s">
        <v>79</v>
      </c>
      <c r="AQ1638" t="s">
        <v>79</v>
      </c>
      <c r="AR1638" t="s">
        <v>79</v>
      </c>
      <c r="AS1638">
        <v>0</v>
      </c>
      <c r="AT1638" t="s">
        <v>79</v>
      </c>
      <c r="AU1638" t="s">
        <v>79</v>
      </c>
      <c r="AV1638">
        <v>0</v>
      </c>
      <c r="AW1638">
        <v>0</v>
      </c>
    </row>
    <row r="1639" spans="1:49" x14ac:dyDescent="0.2">
      <c r="A1639">
        <v>1</v>
      </c>
      <c r="B1639">
        <v>25</v>
      </c>
      <c r="C1639">
        <v>1</v>
      </c>
      <c r="D1639">
        <v>6</v>
      </c>
      <c r="E1639">
        <v>0</v>
      </c>
      <c r="F1639" t="s">
        <v>79</v>
      </c>
      <c r="G1639" t="s">
        <v>79</v>
      </c>
      <c r="H1639">
        <v>0</v>
      </c>
      <c r="I1639">
        <v>0</v>
      </c>
      <c r="J1639">
        <v>0</v>
      </c>
      <c r="K1639">
        <v>0</v>
      </c>
      <c r="L1639">
        <v>0</v>
      </c>
      <c r="M1639" t="s">
        <v>79</v>
      </c>
      <c r="N1639" t="s">
        <v>79</v>
      </c>
      <c r="O1639" t="s">
        <v>79</v>
      </c>
      <c r="P1639" t="s">
        <v>79</v>
      </c>
      <c r="Q1639" t="s">
        <v>79</v>
      </c>
      <c r="R1639" t="s">
        <v>79</v>
      </c>
      <c r="S1639" t="s">
        <v>79</v>
      </c>
      <c r="T1639">
        <v>0</v>
      </c>
      <c r="U1639" t="s">
        <v>79</v>
      </c>
      <c r="V1639" t="s">
        <v>79</v>
      </c>
      <c r="W1639" t="s">
        <v>79</v>
      </c>
      <c r="X1639">
        <v>0</v>
      </c>
      <c r="Y1639">
        <v>0</v>
      </c>
      <c r="Z1639" t="s">
        <v>79</v>
      </c>
      <c r="AA1639" t="s">
        <v>79</v>
      </c>
      <c r="AB1639" t="s">
        <v>79</v>
      </c>
      <c r="AC1639" t="s">
        <v>79</v>
      </c>
      <c r="AD1639" t="s">
        <v>79</v>
      </c>
      <c r="AE1639">
        <v>0</v>
      </c>
      <c r="AF1639" t="s">
        <v>79</v>
      </c>
      <c r="AG1639">
        <v>0</v>
      </c>
      <c r="AH1639" t="s">
        <v>79</v>
      </c>
      <c r="AI1639" t="s">
        <v>79</v>
      </c>
      <c r="AJ1639" t="s">
        <v>79</v>
      </c>
      <c r="AK1639" t="s">
        <v>79</v>
      </c>
      <c r="AL1639" t="s">
        <v>79</v>
      </c>
      <c r="AM1639" t="s">
        <v>79</v>
      </c>
      <c r="AN1639" t="s">
        <v>79</v>
      </c>
      <c r="AO1639" t="s">
        <v>79</v>
      </c>
      <c r="AP1639" t="s">
        <v>79</v>
      </c>
      <c r="AQ1639" t="s">
        <v>79</v>
      </c>
      <c r="AR1639" t="s">
        <v>79</v>
      </c>
      <c r="AS1639">
        <v>0</v>
      </c>
      <c r="AT1639" t="s">
        <v>79</v>
      </c>
      <c r="AU1639" t="s">
        <v>79</v>
      </c>
      <c r="AV1639">
        <v>0</v>
      </c>
      <c r="AW1639">
        <v>0</v>
      </c>
    </row>
    <row r="1640" spans="1:49" x14ac:dyDescent="0.2">
      <c r="A1640">
        <v>1</v>
      </c>
      <c r="B1640">
        <v>25</v>
      </c>
      <c r="C1640">
        <v>1</v>
      </c>
      <c r="D1640">
        <v>7</v>
      </c>
      <c r="E1640">
        <v>0</v>
      </c>
      <c r="F1640" t="s">
        <v>79</v>
      </c>
      <c r="G1640" t="s">
        <v>79</v>
      </c>
      <c r="H1640">
        <v>0</v>
      </c>
      <c r="I1640">
        <v>0</v>
      </c>
      <c r="J1640">
        <v>0</v>
      </c>
      <c r="K1640">
        <v>0</v>
      </c>
      <c r="L1640">
        <v>0</v>
      </c>
      <c r="M1640" t="s">
        <v>79</v>
      </c>
      <c r="N1640" t="s">
        <v>79</v>
      </c>
      <c r="O1640" t="s">
        <v>79</v>
      </c>
      <c r="P1640" t="s">
        <v>79</v>
      </c>
      <c r="Q1640" t="s">
        <v>79</v>
      </c>
      <c r="R1640" t="s">
        <v>79</v>
      </c>
      <c r="S1640" t="s">
        <v>79</v>
      </c>
      <c r="T1640">
        <v>0</v>
      </c>
      <c r="U1640" t="s">
        <v>79</v>
      </c>
      <c r="V1640" t="s">
        <v>79</v>
      </c>
      <c r="W1640" t="s">
        <v>79</v>
      </c>
      <c r="X1640">
        <v>0</v>
      </c>
      <c r="Y1640">
        <v>0</v>
      </c>
      <c r="Z1640" t="s">
        <v>79</v>
      </c>
      <c r="AA1640" t="s">
        <v>79</v>
      </c>
      <c r="AB1640" t="s">
        <v>79</v>
      </c>
      <c r="AC1640" t="s">
        <v>79</v>
      </c>
      <c r="AD1640" t="s">
        <v>79</v>
      </c>
      <c r="AE1640">
        <v>0</v>
      </c>
      <c r="AF1640" t="s">
        <v>79</v>
      </c>
      <c r="AG1640">
        <v>0</v>
      </c>
      <c r="AH1640" t="s">
        <v>79</v>
      </c>
      <c r="AI1640" t="s">
        <v>79</v>
      </c>
      <c r="AJ1640" t="s">
        <v>79</v>
      </c>
      <c r="AK1640" t="s">
        <v>79</v>
      </c>
      <c r="AL1640" t="s">
        <v>79</v>
      </c>
      <c r="AM1640" t="s">
        <v>79</v>
      </c>
      <c r="AN1640" t="s">
        <v>79</v>
      </c>
      <c r="AO1640" t="s">
        <v>79</v>
      </c>
      <c r="AP1640" t="s">
        <v>79</v>
      </c>
      <c r="AQ1640" t="s">
        <v>79</v>
      </c>
      <c r="AR1640" t="s">
        <v>79</v>
      </c>
      <c r="AS1640">
        <v>0</v>
      </c>
      <c r="AT1640" t="s">
        <v>79</v>
      </c>
      <c r="AU1640" t="s">
        <v>79</v>
      </c>
      <c r="AV1640">
        <v>0</v>
      </c>
      <c r="AW1640">
        <v>0</v>
      </c>
    </row>
    <row r="1641" spans="1:49" x14ac:dyDescent="0.2">
      <c r="A1641">
        <v>1</v>
      </c>
      <c r="B1641">
        <v>25</v>
      </c>
      <c r="C1641">
        <v>1</v>
      </c>
      <c r="D1641">
        <v>8</v>
      </c>
      <c r="E1641">
        <v>0</v>
      </c>
      <c r="F1641" t="s">
        <v>79</v>
      </c>
      <c r="G1641" t="s">
        <v>79</v>
      </c>
      <c r="H1641">
        <v>0</v>
      </c>
      <c r="I1641">
        <v>0</v>
      </c>
      <c r="J1641">
        <v>0</v>
      </c>
      <c r="K1641">
        <v>0</v>
      </c>
      <c r="L1641">
        <v>0</v>
      </c>
      <c r="M1641" t="s">
        <v>79</v>
      </c>
      <c r="N1641" t="s">
        <v>79</v>
      </c>
      <c r="O1641" t="s">
        <v>79</v>
      </c>
      <c r="P1641" t="s">
        <v>79</v>
      </c>
      <c r="Q1641" t="s">
        <v>79</v>
      </c>
      <c r="R1641" t="s">
        <v>79</v>
      </c>
      <c r="S1641" t="s">
        <v>79</v>
      </c>
      <c r="T1641">
        <v>0</v>
      </c>
      <c r="U1641" t="s">
        <v>79</v>
      </c>
      <c r="V1641" t="s">
        <v>79</v>
      </c>
      <c r="W1641" t="s">
        <v>79</v>
      </c>
      <c r="X1641">
        <v>0</v>
      </c>
      <c r="Y1641">
        <v>0</v>
      </c>
      <c r="Z1641" t="s">
        <v>79</v>
      </c>
      <c r="AA1641" t="s">
        <v>79</v>
      </c>
      <c r="AB1641" t="s">
        <v>79</v>
      </c>
      <c r="AC1641" t="s">
        <v>79</v>
      </c>
      <c r="AD1641" t="s">
        <v>79</v>
      </c>
      <c r="AE1641">
        <v>0</v>
      </c>
      <c r="AF1641" t="s">
        <v>79</v>
      </c>
      <c r="AG1641">
        <v>0</v>
      </c>
      <c r="AH1641" t="s">
        <v>79</v>
      </c>
      <c r="AI1641" t="s">
        <v>79</v>
      </c>
      <c r="AJ1641" t="s">
        <v>79</v>
      </c>
      <c r="AK1641" t="s">
        <v>79</v>
      </c>
      <c r="AL1641" t="s">
        <v>79</v>
      </c>
      <c r="AM1641" t="s">
        <v>79</v>
      </c>
      <c r="AN1641" t="s">
        <v>79</v>
      </c>
      <c r="AO1641" t="s">
        <v>79</v>
      </c>
      <c r="AP1641" t="s">
        <v>79</v>
      </c>
      <c r="AQ1641" t="s">
        <v>79</v>
      </c>
      <c r="AR1641" t="s">
        <v>79</v>
      </c>
      <c r="AS1641">
        <v>0</v>
      </c>
      <c r="AT1641" t="s">
        <v>79</v>
      </c>
      <c r="AU1641" t="s">
        <v>79</v>
      </c>
      <c r="AV1641">
        <v>0</v>
      </c>
      <c r="AW1641">
        <v>0</v>
      </c>
    </row>
    <row r="1642" spans="1:49" x14ac:dyDescent="0.2">
      <c r="A1642">
        <v>1</v>
      </c>
      <c r="B1642">
        <v>25</v>
      </c>
      <c r="C1642">
        <v>2</v>
      </c>
      <c r="D1642">
        <v>1</v>
      </c>
      <c r="E1642">
        <v>0</v>
      </c>
      <c r="F1642" t="s">
        <v>79</v>
      </c>
      <c r="G1642" t="s">
        <v>79</v>
      </c>
      <c r="H1642">
        <v>662</v>
      </c>
      <c r="I1642">
        <v>0</v>
      </c>
      <c r="J1642">
        <v>0</v>
      </c>
      <c r="K1642">
        <v>0</v>
      </c>
      <c r="L1642">
        <v>0</v>
      </c>
      <c r="M1642" t="s">
        <v>79</v>
      </c>
      <c r="N1642" t="s">
        <v>79</v>
      </c>
      <c r="O1642" t="s">
        <v>79</v>
      </c>
      <c r="P1642" t="s">
        <v>79</v>
      </c>
      <c r="Q1642" t="s">
        <v>79</v>
      </c>
      <c r="R1642" t="s">
        <v>3170</v>
      </c>
      <c r="S1642" t="s">
        <v>79</v>
      </c>
      <c r="T1642">
        <v>0</v>
      </c>
      <c r="U1642" t="s">
        <v>79</v>
      </c>
      <c r="V1642" t="s">
        <v>79</v>
      </c>
      <c r="W1642" t="s">
        <v>79</v>
      </c>
      <c r="X1642">
        <v>0</v>
      </c>
      <c r="Y1642">
        <v>0</v>
      </c>
      <c r="Z1642" t="s">
        <v>79</v>
      </c>
      <c r="AA1642" t="s">
        <v>79</v>
      </c>
      <c r="AB1642" t="s">
        <v>79</v>
      </c>
      <c r="AC1642" t="s">
        <v>79</v>
      </c>
      <c r="AD1642" t="s">
        <v>79</v>
      </c>
      <c r="AE1642">
        <v>0</v>
      </c>
      <c r="AF1642" t="s">
        <v>79</v>
      </c>
      <c r="AG1642">
        <v>0</v>
      </c>
      <c r="AH1642" t="s">
        <v>79</v>
      </c>
      <c r="AI1642" t="s">
        <v>79</v>
      </c>
      <c r="AJ1642" t="s">
        <v>79</v>
      </c>
      <c r="AK1642" t="s">
        <v>79</v>
      </c>
      <c r="AL1642" t="s">
        <v>79</v>
      </c>
      <c r="AM1642" t="s">
        <v>79</v>
      </c>
      <c r="AN1642" t="s">
        <v>79</v>
      </c>
      <c r="AO1642" t="s">
        <v>79</v>
      </c>
      <c r="AP1642" t="s">
        <v>79</v>
      </c>
      <c r="AQ1642" t="s">
        <v>79</v>
      </c>
      <c r="AR1642" t="s">
        <v>79</v>
      </c>
      <c r="AS1642">
        <v>0</v>
      </c>
      <c r="AT1642" t="s">
        <v>79</v>
      </c>
      <c r="AU1642" t="s">
        <v>79</v>
      </c>
      <c r="AV1642">
        <v>0</v>
      </c>
      <c r="AW1642">
        <v>0</v>
      </c>
    </row>
    <row r="1643" spans="1:49" x14ac:dyDescent="0.2">
      <c r="A1643">
        <v>1</v>
      </c>
      <c r="B1643">
        <v>25</v>
      </c>
      <c r="C1643">
        <v>2</v>
      </c>
      <c r="D1643">
        <v>2</v>
      </c>
      <c r="E1643">
        <v>0</v>
      </c>
      <c r="F1643" t="s">
        <v>79</v>
      </c>
      <c r="G1643" t="s">
        <v>79</v>
      </c>
      <c r="H1643">
        <v>499</v>
      </c>
      <c r="I1643">
        <v>0</v>
      </c>
      <c r="J1643">
        <v>0</v>
      </c>
      <c r="K1643">
        <v>0</v>
      </c>
      <c r="L1643">
        <v>0</v>
      </c>
      <c r="M1643" t="s">
        <v>79</v>
      </c>
      <c r="N1643" t="s">
        <v>79</v>
      </c>
      <c r="O1643" t="s">
        <v>79</v>
      </c>
      <c r="P1643" t="s">
        <v>79</v>
      </c>
      <c r="Q1643" t="s">
        <v>79</v>
      </c>
      <c r="R1643" t="s">
        <v>3271</v>
      </c>
      <c r="S1643" t="s">
        <v>79</v>
      </c>
      <c r="T1643">
        <v>0</v>
      </c>
      <c r="U1643" t="s">
        <v>79</v>
      </c>
      <c r="V1643" t="s">
        <v>79</v>
      </c>
      <c r="W1643" t="s">
        <v>79</v>
      </c>
      <c r="X1643">
        <v>0</v>
      </c>
      <c r="Y1643">
        <v>0</v>
      </c>
      <c r="Z1643" t="s">
        <v>79</v>
      </c>
      <c r="AA1643" t="s">
        <v>79</v>
      </c>
      <c r="AB1643" t="s">
        <v>79</v>
      </c>
      <c r="AC1643" t="s">
        <v>79</v>
      </c>
      <c r="AD1643" t="s">
        <v>79</v>
      </c>
      <c r="AE1643">
        <v>0</v>
      </c>
      <c r="AF1643" t="s">
        <v>79</v>
      </c>
      <c r="AG1643">
        <v>0</v>
      </c>
      <c r="AH1643" t="s">
        <v>79</v>
      </c>
      <c r="AI1643" t="s">
        <v>79</v>
      </c>
      <c r="AJ1643" t="s">
        <v>79</v>
      </c>
      <c r="AK1643" t="s">
        <v>79</v>
      </c>
      <c r="AL1643" t="s">
        <v>79</v>
      </c>
      <c r="AM1643" t="s">
        <v>79</v>
      </c>
      <c r="AN1643" t="s">
        <v>79</v>
      </c>
      <c r="AO1643" t="s">
        <v>79</v>
      </c>
      <c r="AP1643" t="s">
        <v>79</v>
      </c>
      <c r="AQ1643" t="s">
        <v>79</v>
      </c>
      <c r="AR1643" t="s">
        <v>79</v>
      </c>
      <c r="AS1643">
        <v>0</v>
      </c>
      <c r="AT1643" t="s">
        <v>79</v>
      </c>
      <c r="AU1643" t="s">
        <v>79</v>
      </c>
      <c r="AV1643">
        <v>0</v>
      </c>
      <c r="AW1643">
        <v>0</v>
      </c>
    </row>
    <row r="1644" spans="1:49" x14ac:dyDescent="0.2">
      <c r="A1644">
        <v>1</v>
      </c>
      <c r="B1644">
        <v>25</v>
      </c>
      <c r="C1644">
        <v>2</v>
      </c>
      <c r="D1644">
        <v>3</v>
      </c>
      <c r="E1644">
        <v>0</v>
      </c>
      <c r="F1644" t="s">
        <v>79</v>
      </c>
      <c r="G1644" t="s">
        <v>79</v>
      </c>
      <c r="H1644">
        <v>544</v>
      </c>
      <c r="I1644">
        <v>0</v>
      </c>
      <c r="J1644">
        <v>0</v>
      </c>
      <c r="K1644">
        <v>0</v>
      </c>
      <c r="L1644">
        <v>0</v>
      </c>
      <c r="M1644" t="s">
        <v>79</v>
      </c>
      <c r="N1644" t="s">
        <v>79</v>
      </c>
      <c r="O1644" t="s">
        <v>79</v>
      </c>
      <c r="P1644" t="s">
        <v>79</v>
      </c>
      <c r="Q1644" t="s">
        <v>79</v>
      </c>
      <c r="R1644" t="s">
        <v>3272</v>
      </c>
      <c r="S1644" t="s">
        <v>79</v>
      </c>
      <c r="T1644">
        <v>0</v>
      </c>
      <c r="U1644" t="s">
        <v>79</v>
      </c>
      <c r="V1644" t="s">
        <v>79</v>
      </c>
      <c r="W1644" t="s">
        <v>79</v>
      </c>
      <c r="X1644">
        <v>0</v>
      </c>
      <c r="Y1644">
        <v>0</v>
      </c>
      <c r="Z1644" t="s">
        <v>79</v>
      </c>
      <c r="AA1644" t="s">
        <v>79</v>
      </c>
      <c r="AB1644" t="s">
        <v>79</v>
      </c>
      <c r="AC1644" t="s">
        <v>79</v>
      </c>
      <c r="AD1644" t="s">
        <v>79</v>
      </c>
      <c r="AE1644">
        <v>0</v>
      </c>
      <c r="AF1644" t="s">
        <v>79</v>
      </c>
      <c r="AG1644">
        <v>0</v>
      </c>
      <c r="AH1644" t="s">
        <v>79</v>
      </c>
      <c r="AI1644" t="s">
        <v>79</v>
      </c>
      <c r="AJ1644" t="s">
        <v>79</v>
      </c>
      <c r="AK1644" t="s">
        <v>79</v>
      </c>
      <c r="AL1644" t="s">
        <v>79</v>
      </c>
      <c r="AM1644" t="s">
        <v>79</v>
      </c>
      <c r="AN1644" t="s">
        <v>79</v>
      </c>
      <c r="AO1644" t="s">
        <v>79</v>
      </c>
      <c r="AP1644" t="s">
        <v>79</v>
      </c>
      <c r="AQ1644" t="s">
        <v>79</v>
      </c>
      <c r="AR1644" t="s">
        <v>79</v>
      </c>
      <c r="AS1644">
        <v>0</v>
      </c>
      <c r="AT1644" t="s">
        <v>79</v>
      </c>
      <c r="AU1644" t="s">
        <v>79</v>
      </c>
      <c r="AV1644">
        <v>0</v>
      </c>
      <c r="AW1644">
        <v>0</v>
      </c>
    </row>
    <row r="1645" spans="1:49" x14ac:dyDescent="0.2">
      <c r="A1645">
        <v>1</v>
      </c>
      <c r="B1645">
        <v>25</v>
      </c>
      <c r="C1645">
        <v>2</v>
      </c>
      <c r="D1645">
        <v>4</v>
      </c>
      <c r="E1645">
        <v>0</v>
      </c>
      <c r="F1645" t="s">
        <v>79</v>
      </c>
      <c r="G1645" t="s">
        <v>79</v>
      </c>
      <c r="H1645">
        <v>359</v>
      </c>
      <c r="I1645">
        <v>0</v>
      </c>
      <c r="J1645">
        <v>0</v>
      </c>
      <c r="K1645">
        <v>0</v>
      </c>
      <c r="L1645">
        <v>0</v>
      </c>
      <c r="M1645" t="s">
        <v>79</v>
      </c>
      <c r="N1645" t="s">
        <v>79</v>
      </c>
      <c r="O1645" t="s">
        <v>79</v>
      </c>
      <c r="P1645" t="s">
        <v>79</v>
      </c>
      <c r="Q1645" t="s">
        <v>79</v>
      </c>
      <c r="R1645" t="s">
        <v>1055</v>
      </c>
      <c r="S1645" t="s">
        <v>79</v>
      </c>
      <c r="T1645">
        <v>0</v>
      </c>
      <c r="U1645" t="s">
        <v>79</v>
      </c>
      <c r="V1645" t="s">
        <v>79</v>
      </c>
      <c r="W1645" t="s">
        <v>79</v>
      </c>
      <c r="X1645">
        <v>0</v>
      </c>
      <c r="Y1645">
        <v>0</v>
      </c>
      <c r="Z1645" t="s">
        <v>79</v>
      </c>
      <c r="AA1645" t="s">
        <v>79</v>
      </c>
      <c r="AB1645" t="s">
        <v>79</v>
      </c>
      <c r="AC1645" t="s">
        <v>79</v>
      </c>
      <c r="AD1645" t="s">
        <v>79</v>
      </c>
      <c r="AE1645">
        <v>0</v>
      </c>
      <c r="AF1645" t="s">
        <v>79</v>
      </c>
      <c r="AG1645">
        <v>0</v>
      </c>
      <c r="AH1645" t="s">
        <v>79</v>
      </c>
      <c r="AI1645" t="s">
        <v>79</v>
      </c>
      <c r="AJ1645" t="s">
        <v>79</v>
      </c>
      <c r="AK1645" t="s">
        <v>79</v>
      </c>
      <c r="AL1645" t="s">
        <v>79</v>
      </c>
      <c r="AM1645" t="s">
        <v>79</v>
      </c>
      <c r="AN1645" t="s">
        <v>79</v>
      </c>
      <c r="AO1645" t="s">
        <v>79</v>
      </c>
      <c r="AP1645" t="s">
        <v>79</v>
      </c>
      <c r="AQ1645" t="s">
        <v>79</v>
      </c>
      <c r="AR1645" t="s">
        <v>79</v>
      </c>
      <c r="AS1645">
        <v>0</v>
      </c>
      <c r="AT1645" t="s">
        <v>79</v>
      </c>
      <c r="AU1645" t="s">
        <v>79</v>
      </c>
      <c r="AV1645">
        <v>0</v>
      </c>
      <c r="AW1645">
        <v>0</v>
      </c>
    </row>
    <row r="1646" spans="1:49" x14ac:dyDescent="0.2">
      <c r="A1646">
        <v>1</v>
      </c>
      <c r="B1646">
        <v>25</v>
      </c>
      <c r="C1646">
        <v>2</v>
      </c>
      <c r="D1646">
        <v>5</v>
      </c>
      <c r="E1646">
        <v>0</v>
      </c>
      <c r="F1646" t="s">
        <v>79</v>
      </c>
      <c r="G1646" t="s">
        <v>79</v>
      </c>
      <c r="H1646">
        <v>239</v>
      </c>
      <c r="I1646">
        <v>0</v>
      </c>
      <c r="J1646">
        <v>0</v>
      </c>
      <c r="K1646">
        <v>0</v>
      </c>
      <c r="L1646">
        <v>0</v>
      </c>
      <c r="M1646" t="s">
        <v>79</v>
      </c>
      <c r="N1646" t="s">
        <v>79</v>
      </c>
      <c r="O1646" t="s">
        <v>79</v>
      </c>
      <c r="P1646" t="s">
        <v>79</v>
      </c>
      <c r="Q1646" t="s">
        <v>79</v>
      </c>
      <c r="R1646" t="s">
        <v>3273</v>
      </c>
      <c r="S1646" t="s">
        <v>79</v>
      </c>
      <c r="T1646">
        <v>0</v>
      </c>
      <c r="U1646" t="s">
        <v>79</v>
      </c>
      <c r="V1646" t="s">
        <v>79</v>
      </c>
      <c r="W1646" t="s">
        <v>79</v>
      </c>
      <c r="X1646">
        <v>0</v>
      </c>
      <c r="Y1646">
        <v>0</v>
      </c>
      <c r="Z1646" t="s">
        <v>79</v>
      </c>
      <c r="AA1646" t="s">
        <v>79</v>
      </c>
      <c r="AB1646" t="s">
        <v>79</v>
      </c>
      <c r="AC1646" t="s">
        <v>79</v>
      </c>
      <c r="AD1646" t="s">
        <v>79</v>
      </c>
      <c r="AE1646">
        <v>0</v>
      </c>
      <c r="AF1646" t="s">
        <v>79</v>
      </c>
      <c r="AG1646">
        <v>0</v>
      </c>
      <c r="AH1646" t="s">
        <v>79</v>
      </c>
      <c r="AI1646" t="s">
        <v>79</v>
      </c>
      <c r="AJ1646" t="s">
        <v>79</v>
      </c>
      <c r="AK1646" t="s">
        <v>79</v>
      </c>
      <c r="AL1646" t="s">
        <v>79</v>
      </c>
      <c r="AM1646" t="s">
        <v>79</v>
      </c>
      <c r="AN1646" t="s">
        <v>79</v>
      </c>
      <c r="AO1646" t="s">
        <v>79</v>
      </c>
      <c r="AP1646" t="s">
        <v>79</v>
      </c>
      <c r="AQ1646" t="s">
        <v>79</v>
      </c>
      <c r="AR1646" t="s">
        <v>79</v>
      </c>
      <c r="AS1646">
        <v>0</v>
      </c>
      <c r="AT1646" t="s">
        <v>79</v>
      </c>
      <c r="AU1646" t="s">
        <v>79</v>
      </c>
      <c r="AV1646">
        <v>0</v>
      </c>
      <c r="AW1646">
        <v>0</v>
      </c>
    </row>
    <row r="1647" spans="1:49" x14ac:dyDescent="0.2">
      <c r="A1647">
        <v>1</v>
      </c>
      <c r="B1647">
        <v>25</v>
      </c>
      <c r="C1647">
        <v>2</v>
      </c>
      <c r="D1647">
        <v>6</v>
      </c>
      <c r="E1647">
        <v>0</v>
      </c>
      <c r="F1647" t="s">
        <v>79</v>
      </c>
      <c r="G1647" t="s">
        <v>79</v>
      </c>
      <c r="H1647">
        <v>157</v>
      </c>
      <c r="I1647">
        <v>0</v>
      </c>
      <c r="J1647">
        <v>0</v>
      </c>
      <c r="K1647">
        <v>0</v>
      </c>
      <c r="L1647">
        <v>0</v>
      </c>
      <c r="M1647" t="s">
        <v>79</v>
      </c>
      <c r="N1647" t="s">
        <v>79</v>
      </c>
      <c r="O1647" t="s">
        <v>79</v>
      </c>
      <c r="P1647" t="s">
        <v>79</v>
      </c>
      <c r="Q1647" t="s">
        <v>79</v>
      </c>
      <c r="R1647" t="s">
        <v>3274</v>
      </c>
      <c r="S1647" t="s">
        <v>79</v>
      </c>
      <c r="T1647">
        <v>0</v>
      </c>
      <c r="U1647" t="s">
        <v>79</v>
      </c>
      <c r="V1647" t="s">
        <v>79</v>
      </c>
      <c r="W1647" t="s">
        <v>79</v>
      </c>
      <c r="X1647">
        <v>0</v>
      </c>
      <c r="Y1647">
        <v>0</v>
      </c>
      <c r="Z1647" t="s">
        <v>79</v>
      </c>
      <c r="AA1647" t="s">
        <v>79</v>
      </c>
      <c r="AB1647" t="s">
        <v>79</v>
      </c>
      <c r="AC1647" t="s">
        <v>79</v>
      </c>
      <c r="AD1647" t="s">
        <v>79</v>
      </c>
      <c r="AE1647">
        <v>0</v>
      </c>
      <c r="AF1647" t="s">
        <v>79</v>
      </c>
      <c r="AG1647">
        <v>0</v>
      </c>
      <c r="AH1647" t="s">
        <v>79</v>
      </c>
      <c r="AI1647" t="s">
        <v>79</v>
      </c>
      <c r="AJ1647" t="s">
        <v>79</v>
      </c>
      <c r="AK1647" t="s">
        <v>79</v>
      </c>
      <c r="AL1647" t="s">
        <v>79</v>
      </c>
      <c r="AM1647" t="s">
        <v>79</v>
      </c>
      <c r="AN1647" t="s">
        <v>79</v>
      </c>
      <c r="AO1647" t="s">
        <v>79</v>
      </c>
      <c r="AP1647" t="s">
        <v>79</v>
      </c>
      <c r="AQ1647" t="s">
        <v>79</v>
      </c>
      <c r="AR1647" t="s">
        <v>79</v>
      </c>
      <c r="AS1647">
        <v>0</v>
      </c>
      <c r="AT1647" t="s">
        <v>79</v>
      </c>
      <c r="AU1647" t="s">
        <v>79</v>
      </c>
      <c r="AV1647">
        <v>0</v>
      </c>
      <c r="AW1647">
        <v>0</v>
      </c>
    </row>
    <row r="1648" spans="1:49" x14ac:dyDescent="0.2">
      <c r="A1648">
        <v>1</v>
      </c>
      <c r="B1648">
        <v>25</v>
      </c>
      <c r="C1648">
        <v>2</v>
      </c>
      <c r="D1648">
        <v>7</v>
      </c>
      <c r="E1648">
        <v>0</v>
      </c>
      <c r="F1648" t="s">
        <v>79</v>
      </c>
      <c r="G1648" t="s">
        <v>79</v>
      </c>
      <c r="H1648">
        <v>429</v>
      </c>
      <c r="I1648">
        <v>0</v>
      </c>
      <c r="J1648">
        <v>0</v>
      </c>
      <c r="K1648">
        <v>0</v>
      </c>
      <c r="L1648">
        <v>0</v>
      </c>
      <c r="M1648" t="s">
        <v>79</v>
      </c>
      <c r="N1648" t="s">
        <v>79</v>
      </c>
      <c r="O1648" t="s">
        <v>79</v>
      </c>
      <c r="P1648" t="s">
        <v>79</v>
      </c>
      <c r="Q1648" t="s">
        <v>79</v>
      </c>
      <c r="R1648" t="s">
        <v>3275</v>
      </c>
      <c r="S1648" t="s">
        <v>79</v>
      </c>
      <c r="T1648">
        <v>0</v>
      </c>
      <c r="U1648" t="s">
        <v>79</v>
      </c>
      <c r="V1648" t="s">
        <v>79</v>
      </c>
      <c r="W1648" t="s">
        <v>79</v>
      </c>
      <c r="X1648">
        <v>0</v>
      </c>
      <c r="Y1648">
        <v>0</v>
      </c>
      <c r="Z1648" t="s">
        <v>79</v>
      </c>
      <c r="AA1648" t="s">
        <v>79</v>
      </c>
      <c r="AB1648" t="s">
        <v>79</v>
      </c>
      <c r="AC1648" t="s">
        <v>79</v>
      </c>
      <c r="AD1648" t="s">
        <v>79</v>
      </c>
      <c r="AE1648">
        <v>0</v>
      </c>
      <c r="AF1648" t="s">
        <v>79</v>
      </c>
      <c r="AG1648">
        <v>0</v>
      </c>
      <c r="AH1648" t="s">
        <v>79</v>
      </c>
      <c r="AI1648" t="s">
        <v>79</v>
      </c>
      <c r="AJ1648" t="s">
        <v>79</v>
      </c>
      <c r="AK1648" t="s">
        <v>79</v>
      </c>
      <c r="AL1648" t="s">
        <v>79</v>
      </c>
      <c r="AM1648" t="s">
        <v>79</v>
      </c>
      <c r="AN1648" t="s">
        <v>79</v>
      </c>
      <c r="AO1648" t="s">
        <v>79</v>
      </c>
      <c r="AP1648" t="s">
        <v>79</v>
      </c>
      <c r="AQ1648" t="s">
        <v>79</v>
      </c>
      <c r="AR1648" t="s">
        <v>79</v>
      </c>
      <c r="AS1648">
        <v>0</v>
      </c>
      <c r="AT1648" t="s">
        <v>79</v>
      </c>
      <c r="AU1648" t="s">
        <v>79</v>
      </c>
      <c r="AV1648">
        <v>0</v>
      </c>
      <c r="AW1648">
        <v>0</v>
      </c>
    </row>
    <row r="1649" spans="1:49" x14ac:dyDescent="0.2">
      <c r="A1649">
        <v>1</v>
      </c>
      <c r="B1649">
        <v>25</v>
      </c>
      <c r="C1649">
        <v>2</v>
      </c>
      <c r="D1649">
        <v>8</v>
      </c>
      <c r="E1649">
        <v>0</v>
      </c>
      <c r="F1649" t="s">
        <v>79</v>
      </c>
      <c r="G1649" t="s">
        <v>79</v>
      </c>
      <c r="H1649">
        <v>719</v>
      </c>
      <c r="I1649">
        <v>0</v>
      </c>
      <c r="J1649">
        <v>0</v>
      </c>
      <c r="K1649">
        <v>0</v>
      </c>
      <c r="L1649">
        <v>0</v>
      </c>
      <c r="M1649" t="s">
        <v>79</v>
      </c>
      <c r="N1649" t="s">
        <v>79</v>
      </c>
      <c r="O1649" t="s">
        <v>79</v>
      </c>
      <c r="P1649" t="s">
        <v>79</v>
      </c>
      <c r="Q1649" t="s">
        <v>79</v>
      </c>
      <c r="R1649" t="s">
        <v>3276</v>
      </c>
      <c r="S1649" t="s">
        <v>79</v>
      </c>
      <c r="T1649">
        <v>0</v>
      </c>
      <c r="U1649" t="s">
        <v>79</v>
      </c>
      <c r="V1649" t="s">
        <v>79</v>
      </c>
      <c r="W1649" t="s">
        <v>79</v>
      </c>
      <c r="X1649">
        <v>0</v>
      </c>
      <c r="Y1649">
        <v>0</v>
      </c>
      <c r="Z1649" t="s">
        <v>79</v>
      </c>
      <c r="AA1649" t="s">
        <v>79</v>
      </c>
      <c r="AB1649" t="s">
        <v>79</v>
      </c>
      <c r="AC1649" t="s">
        <v>79</v>
      </c>
      <c r="AD1649" t="s">
        <v>79</v>
      </c>
      <c r="AE1649">
        <v>0</v>
      </c>
      <c r="AF1649" t="s">
        <v>79</v>
      </c>
      <c r="AG1649">
        <v>0</v>
      </c>
      <c r="AH1649" t="s">
        <v>79</v>
      </c>
      <c r="AI1649" t="s">
        <v>79</v>
      </c>
      <c r="AJ1649" t="s">
        <v>79</v>
      </c>
      <c r="AK1649" t="s">
        <v>79</v>
      </c>
      <c r="AL1649" t="s">
        <v>79</v>
      </c>
      <c r="AM1649" t="s">
        <v>79</v>
      </c>
      <c r="AN1649" t="s">
        <v>79</v>
      </c>
      <c r="AO1649" t="s">
        <v>79</v>
      </c>
      <c r="AP1649" t="s">
        <v>79</v>
      </c>
      <c r="AQ1649" t="s">
        <v>79</v>
      </c>
      <c r="AR1649" t="s">
        <v>79</v>
      </c>
      <c r="AS1649">
        <v>0</v>
      </c>
      <c r="AT1649" t="s">
        <v>79</v>
      </c>
      <c r="AU1649" t="s">
        <v>79</v>
      </c>
      <c r="AV1649">
        <v>0</v>
      </c>
      <c r="AW1649">
        <v>0</v>
      </c>
    </row>
    <row r="1650" spans="1:49" x14ac:dyDescent="0.2">
      <c r="A1650">
        <v>1</v>
      </c>
      <c r="B1650">
        <v>25</v>
      </c>
      <c r="C1650">
        <v>3</v>
      </c>
      <c r="D1650">
        <v>1</v>
      </c>
      <c r="E1650">
        <v>0</v>
      </c>
      <c r="F1650" t="s">
        <v>79</v>
      </c>
      <c r="G1650" t="s">
        <v>79</v>
      </c>
      <c r="H1650">
        <v>89</v>
      </c>
      <c r="I1650">
        <v>0</v>
      </c>
      <c r="J1650">
        <v>0</v>
      </c>
      <c r="K1650">
        <v>0</v>
      </c>
      <c r="L1650">
        <v>0</v>
      </c>
      <c r="M1650" t="s">
        <v>79</v>
      </c>
      <c r="N1650" t="s">
        <v>79</v>
      </c>
      <c r="O1650" t="s">
        <v>79</v>
      </c>
      <c r="P1650" t="s">
        <v>79</v>
      </c>
      <c r="Q1650" t="s">
        <v>79</v>
      </c>
      <c r="R1650" t="s">
        <v>3277</v>
      </c>
      <c r="S1650" t="s">
        <v>79</v>
      </c>
      <c r="T1650">
        <v>0</v>
      </c>
      <c r="U1650" t="s">
        <v>79</v>
      </c>
      <c r="V1650" t="s">
        <v>79</v>
      </c>
      <c r="W1650" t="s">
        <v>79</v>
      </c>
      <c r="X1650">
        <v>0</v>
      </c>
      <c r="Y1650">
        <v>0</v>
      </c>
      <c r="Z1650" t="s">
        <v>79</v>
      </c>
      <c r="AA1650" t="s">
        <v>79</v>
      </c>
      <c r="AB1650" t="s">
        <v>79</v>
      </c>
      <c r="AC1650" t="s">
        <v>79</v>
      </c>
      <c r="AD1650" t="s">
        <v>79</v>
      </c>
      <c r="AE1650">
        <v>0</v>
      </c>
      <c r="AF1650" t="s">
        <v>79</v>
      </c>
      <c r="AG1650">
        <v>0</v>
      </c>
      <c r="AH1650" t="s">
        <v>79</v>
      </c>
      <c r="AI1650" t="s">
        <v>79</v>
      </c>
      <c r="AJ1650" t="s">
        <v>79</v>
      </c>
      <c r="AK1650" t="s">
        <v>79</v>
      </c>
      <c r="AL1650" t="s">
        <v>79</v>
      </c>
      <c r="AM1650" t="s">
        <v>79</v>
      </c>
      <c r="AN1650" t="s">
        <v>79</v>
      </c>
      <c r="AO1650" t="s">
        <v>79</v>
      </c>
      <c r="AP1650" t="s">
        <v>79</v>
      </c>
      <c r="AQ1650" t="s">
        <v>79</v>
      </c>
      <c r="AR1650" t="s">
        <v>79</v>
      </c>
      <c r="AS1650">
        <v>0</v>
      </c>
      <c r="AT1650" t="s">
        <v>79</v>
      </c>
      <c r="AU1650" t="s">
        <v>79</v>
      </c>
      <c r="AV1650">
        <v>0</v>
      </c>
      <c r="AW1650">
        <v>0</v>
      </c>
    </row>
    <row r="1651" spans="1:49" x14ac:dyDescent="0.2">
      <c r="A1651">
        <v>1</v>
      </c>
      <c r="B1651">
        <v>25</v>
      </c>
      <c r="C1651">
        <v>3</v>
      </c>
      <c r="D1651">
        <v>2</v>
      </c>
      <c r="E1651">
        <v>0</v>
      </c>
      <c r="F1651" t="s">
        <v>79</v>
      </c>
      <c r="G1651" t="s">
        <v>79</v>
      </c>
      <c r="H1651">
        <v>91</v>
      </c>
      <c r="I1651">
        <v>0</v>
      </c>
      <c r="J1651">
        <v>0</v>
      </c>
      <c r="K1651">
        <v>0</v>
      </c>
      <c r="L1651">
        <v>0</v>
      </c>
      <c r="M1651" t="s">
        <v>79</v>
      </c>
      <c r="N1651" t="s">
        <v>79</v>
      </c>
      <c r="O1651" t="s">
        <v>79</v>
      </c>
      <c r="P1651" t="s">
        <v>79</v>
      </c>
      <c r="Q1651" t="s">
        <v>79</v>
      </c>
      <c r="R1651" t="s">
        <v>3278</v>
      </c>
      <c r="S1651" t="s">
        <v>79</v>
      </c>
      <c r="T1651">
        <v>0</v>
      </c>
      <c r="U1651" t="s">
        <v>79</v>
      </c>
      <c r="V1651" t="s">
        <v>79</v>
      </c>
      <c r="W1651" t="s">
        <v>79</v>
      </c>
      <c r="X1651">
        <v>0</v>
      </c>
      <c r="Y1651">
        <v>0</v>
      </c>
      <c r="Z1651" t="s">
        <v>79</v>
      </c>
      <c r="AA1651" t="s">
        <v>79</v>
      </c>
      <c r="AB1651" t="s">
        <v>79</v>
      </c>
      <c r="AC1651" t="s">
        <v>79</v>
      </c>
      <c r="AD1651" t="s">
        <v>79</v>
      </c>
      <c r="AE1651">
        <v>0</v>
      </c>
      <c r="AF1651" t="s">
        <v>79</v>
      </c>
      <c r="AG1651">
        <v>0</v>
      </c>
      <c r="AH1651" t="s">
        <v>79</v>
      </c>
      <c r="AI1651" t="s">
        <v>79</v>
      </c>
      <c r="AJ1651" t="s">
        <v>79</v>
      </c>
      <c r="AK1651" t="s">
        <v>79</v>
      </c>
      <c r="AL1651" t="s">
        <v>79</v>
      </c>
      <c r="AM1651" t="s">
        <v>79</v>
      </c>
      <c r="AN1651" t="s">
        <v>79</v>
      </c>
      <c r="AO1651" t="s">
        <v>79</v>
      </c>
      <c r="AP1651" t="s">
        <v>79</v>
      </c>
      <c r="AQ1651" t="s">
        <v>79</v>
      </c>
      <c r="AR1651" t="s">
        <v>79</v>
      </c>
      <c r="AS1651">
        <v>0</v>
      </c>
      <c r="AT1651" t="s">
        <v>79</v>
      </c>
      <c r="AU1651" t="s">
        <v>79</v>
      </c>
      <c r="AV1651">
        <v>0</v>
      </c>
      <c r="AW1651">
        <v>0</v>
      </c>
    </row>
    <row r="1652" spans="1:49" x14ac:dyDescent="0.2">
      <c r="A1652">
        <v>1</v>
      </c>
      <c r="B1652">
        <v>25</v>
      </c>
      <c r="C1652">
        <v>3</v>
      </c>
      <c r="D1652">
        <v>3</v>
      </c>
      <c r="E1652">
        <v>0</v>
      </c>
      <c r="F1652" t="s">
        <v>79</v>
      </c>
      <c r="G1652" t="s">
        <v>79</v>
      </c>
      <c r="H1652">
        <v>581</v>
      </c>
      <c r="I1652">
        <v>0</v>
      </c>
      <c r="J1652">
        <v>0</v>
      </c>
      <c r="K1652">
        <v>0</v>
      </c>
      <c r="L1652">
        <v>0</v>
      </c>
      <c r="M1652" t="s">
        <v>79</v>
      </c>
      <c r="N1652" t="s">
        <v>79</v>
      </c>
      <c r="O1652" t="s">
        <v>79</v>
      </c>
      <c r="P1652" t="s">
        <v>79</v>
      </c>
      <c r="Q1652" t="s">
        <v>79</v>
      </c>
      <c r="R1652" t="s">
        <v>2806</v>
      </c>
      <c r="S1652" t="s">
        <v>79</v>
      </c>
      <c r="T1652">
        <v>0</v>
      </c>
      <c r="U1652" t="s">
        <v>79</v>
      </c>
      <c r="V1652" t="s">
        <v>79</v>
      </c>
      <c r="W1652" t="s">
        <v>79</v>
      </c>
      <c r="X1652">
        <v>0</v>
      </c>
      <c r="Y1652">
        <v>0</v>
      </c>
      <c r="Z1652" t="s">
        <v>79</v>
      </c>
      <c r="AA1652" t="s">
        <v>79</v>
      </c>
      <c r="AB1652" t="s">
        <v>79</v>
      </c>
      <c r="AC1652" t="s">
        <v>79</v>
      </c>
      <c r="AD1652" t="s">
        <v>79</v>
      </c>
      <c r="AE1652">
        <v>0</v>
      </c>
      <c r="AF1652" t="s">
        <v>79</v>
      </c>
      <c r="AG1652">
        <v>0</v>
      </c>
      <c r="AH1652" t="s">
        <v>79</v>
      </c>
      <c r="AI1652" t="s">
        <v>79</v>
      </c>
      <c r="AJ1652" t="s">
        <v>79</v>
      </c>
      <c r="AK1652" t="s">
        <v>79</v>
      </c>
      <c r="AL1652" t="s">
        <v>79</v>
      </c>
      <c r="AM1652" t="s">
        <v>79</v>
      </c>
      <c r="AN1652" t="s">
        <v>79</v>
      </c>
      <c r="AO1652" t="s">
        <v>79</v>
      </c>
      <c r="AP1652" t="s">
        <v>79</v>
      </c>
      <c r="AQ1652" t="s">
        <v>79</v>
      </c>
      <c r="AR1652" t="s">
        <v>79</v>
      </c>
      <c r="AS1652">
        <v>0</v>
      </c>
      <c r="AT1652" t="s">
        <v>79</v>
      </c>
      <c r="AU1652" t="s">
        <v>79</v>
      </c>
      <c r="AV1652">
        <v>0</v>
      </c>
      <c r="AW1652">
        <v>0</v>
      </c>
    </row>
    <row r="1653" spans="1:49" x14ac:dyDescent="0.2">
      <c r="A1653">
        <v>1</v>
      </c>
      <c r="B1653">
        <v>25</v>
      </c>
      <c r="C1653">
        <v>3</v>
      </c>
      <c r="D1653">
        <v>4</v>
      </c>
      <c r="E1653">
        <v>0</v>
      </c>
      <c r="F1653" t="s">
        <v>79</v>
      </c>
      <c r="G1653" t="s">
        <v>79</v>
      </c>
      <c r="H1653">
        <v>278</v>
      </c>
      <c r="I1653">
        <v>0</v>
      </c>
      <c r="J1653">
        <v>0</v>
      </c>
      <c r="K1653">
        <v>0</v>
      </c>
      <c r="L1653">
        <v>0</v>
      </c>
      <c r="M1653" t="s">
        <v>79</v>
      </c>
      <c r="N1653" t="s">
        <v>79</v>
      </c>
      <c r="O1653" t="s">
        <v>79</v>
      </c>
      <c r="P1653" t="s">
        <v>79</v>
      </c>
      <c r="Q1653" t="s">
        <v>79</v>
      </c>
      <c r="R1653" t="s">
        <v>3279</v>
      </c>
      <c r="S1653" t="s">
        <v>79</v>
      </c>
      <c r="T1653">
        <v>0</v>
      </c>
      <c r="U1653" t="s">
        <v>79</v>
      </c>
      <c r="V1653" t="s">
        <v>79</v>
      </c>
      <c r="W1653" t="s">
        <v>79</v>
      </c>
      <c r="X1653">
        <v>0</v>
      </c>
      <c r="Y1653">
        <v>0</v>
      </c>
      <c r="Z1653" t="s">
        <v>79</v>
      </c>
      <c r="AA1653" t="s">
        <v>79</v>
      </c>
      <c r="AB1653" t="s">
        <v>79</v>
      </c>
      <c r="AC1653" t="s">
        <v>79</v>
      </c>
      <c r="AD1653" t="s">
        <v>79</v>
      </c>
      <c r="AE1653">
        <v>0</v>
      </c>
      <c r="AF1653" t="s">
        <v>79</v>
      </c>
      <c r="AG1653">
        <v>0</v>
      </c>
      <c r="AH1653" t="s">
        <v>79</v>
      </c>
      <c r="AI1653" t="s">
        <v>79</v>
      </c>
      <c r="AJ1653" t="s">
        <v>79</v>
      </c>
      <c r="AK1653" t="s">
        <v>79</v>
      </c>
      <c r="AL1653" t="s">
        <v>79</v>
      </c>
      <c r="AM1653" t="s">
        <v>79</v>
      </c>
      <c r="AN1653" t="s">
        <v>79</v>
      </c>
      <c r="AO1653" t="s">
        <v>79</v>
      </c>
      <c r="AP1653" t="s">
        <v>79</v>
      </c>
      <c r="AQ1653" t="s">
        <v>79</v>
      </c>
      <c r="AR1653" t="s">
        <v>79</v>
      </c>
      <c r="AS1653">
        <v>0</v>
      </c>
      <c r="AT1653" t="s">
        <v>79</v>
      </c>
      <c r="AU1653" t="s">
        <v>79</v>
      </c>
      <c r="AV1653">
        <v>0</v>
      </c>
      <c r="AW1653">
        <v>0</v>
      </c>
    </row>
    <row r="1654" spans="1:49" x14ac:dyDescent="0.2">
      <c r="A1654">
        <v>1</v>
      </c>
      <c r="B1654">
        <v>25</v>
      </c>
      <c r="C1654">
        <v>3</v>
      </c>
      <c r="D1654">
        <v>5</v>
      </c>
      <c r="E1654">
        <v>0</v>
      </c>
      <c r="F1654" t="s">
        <v>79</v>
      </c>
      <c r="G1654" t="s">
        <v>79</v>
      </c>
      <c r="H1654">
        <v>712</v>
      </c>
      <c r="I1654">
        <v>0</v>
      </c>
      <c r="J1654">
        <v>0</v>
      </c>
      <c r="K1654">
        <v>0</v>
      </c>
      <c r="L1654">
        <v>0</v>
      </c>
      <c r="M1654" t="s">
        <v>79</v>
      </c>
      <c r="N1654" t="s">
        <v>79</v>
      </c>
      <c r="O1654" t="s">
        <v>79</v>
      </c>
      <c r="P1654" t="s">
        <v>79</v>
      </c>
      <c r="Q1654" t="s">
        <v>79</v>
      </c>
      <c r="R1654" t="s">
        <v>3280</v>
      </c>
      <c r="S1654" t="s">
        <v>79</v>
      </c>
      <c r="T1654">
        <v>0</v>
      </c>
      <c r="U1654" t="s">
        <v>79</v>
      </c>
      <c r="V1654" t="s">
        <v>79</v>
      </c>
      <c r="W1654" t="s">
        <v>79</v>
      </c>
      <c r="X1654">
        <v>0</v>
      </c>
      <c r="Y1654">
        <v>0</v>
      </c>
      <c r="Z1654" t="s">
        <v>79</v>
      </c>
      <c r="AA1654" t="s">
        <v>79</v>
      </c>
      <c r="AB1654" t="s">
        <v>79</v>
      </c>
      <c r="AC1654" t="s">
        <v>79</v>
      </c>
      <c r="AD1654" t="s">
        <v>79</v>
      </c>
      <c r="AE1654">
        <v>0</v>
      </c>
      <c r="AF1654" t="s">
        <v>79</v>
      </c>
      <c r="AG1654">
        <v>0</v>
      </c>
      <c r="AH1654" t="s">
        <v>79</v>
      </c>
      <c r="AI1654" t="s">
        <v>79</v>
      </c>
      <c r="AJ1654" t="s">
        <v>79</v>
      </c>
      <c r="AK1654" t="s">
        <v>79</v>
      </c>
      <c r="AL1654" t="s">
        <v>79</v>
      </c>
      <c r="AM1654" t="s">
        <v>79</v>
      </c>
      <c r="AN1654" t="s">
        <v>79</v>
      </c>
      <c r="AO1654" t="s">
        <v>79</v>
      </c>
      <c r="AP1654" t="s">
        <v>79</v>
      </c>
      <c r="AQ1654" t="s">
        <v>79</v>
      </c>
      <c r="AR1654" t="s">
        <v>79</v>
      </c>
      <c r="AS1654">
        <v>0</v>
      </c>
      <c r="AT1654" t="s">
        <v>79</v>
      </c>
      <c r="AU1654" t="s">
        <v>79</v>
      </c>
      <c r="AV1654">
        <v>0</v>
      </c>
      <c r="AW1654">
        <v>0</v>
      </c>
    </row>
    <row r="1655" spans="1:49" x14ac:dyDescent="0.2">
      <c r="A1655">
        <v>1</v>
      </c>
      <c r="B1655">
        <v>25</v>
      </c>
      <c r="C1655">
        <v>3</v>
      </c>
      <c r="D1655">
        <v>6</v>
      </c>
      <c r="E1655">
        <v>0</v>
      </c>
      <c r="F1655" t="s">
        <v>79</v>
      </c>
      <c r="G1655" t="s">
        <v>79</v>
      </c>
      <c r="H1655">
        <v>607</v>
      </c>
      <c r="I1655">
        <v>0</v>
      </c>
      <c r="J1655">
        <v>0</v>
      </c>
      <c r="K1655">
        <v>0</v>
      </c>
      <c r="L1655">
        <v>0</v>
      </c>
      <c r="M1655" t="s">
        <v>79</v>
      </c>
      <c r="N1655" t="s">
        <v>79</v>
      </c>
      <c r="O1655" t="s">
        <v>79</v>
      </c>
      <c r="P1655" t="s">
        <v>79</v>
      </c>
      <c r="Q1655" t="s">
        <v>79</v>
      </c>
      <c r="R1655" t="s">
        <v>2241</v>
      </c>
      <c r="S1655" t="s">
        <v>79</v>
      </c>
      <c r="T1655">
        <v>0</v>
      </c>
      <c r="U1655" t="s">
        <v>79</v>
      </c>
      <c r="V1655" t="s">
        <v>79</v>
      </c>
      <c r="W1655" t="s">
        <v>79</v>
      </c>
      <c r="X1655">
        <v>0</v>
      </c>
      <c r="Y1655">
        <v>0</v>
      </c>
      <c r="Z1655" t="s">
        <v>79</v>
      </c>
      <c r="AA1655" t="s">
        <v>79</v>
      </c>
      <c r="AB1655" t="s">
        <v>79</v>
      </c>
      <c r="AC1655" t="s">
        <v>79</v>
      </c>
      <c r="AD1655" t="s">
        <v>79</v>
      </c>
      <c r="AE1655">
        <v>0</v>
      </c>
      <c r="AF1655" t="s">
        <v>79</v>
      </c>
      <c r="AG1655">
        <v>0</v>
      </c>
      <c r="AH1655" t="s">
        <v>79</v>
      </c>
      <c r="AI1655" t="s">
        <v>79</v>
      </c>
      <c r="AJ1655" t="s">
        <v>79</v>
      </c>
      <c r="AK1655" t="s">
        <v>79</v>
      </c>
      <c r="AL1655" t="s">
        <v>79</v>
      </c>
      <c r="AM1655" t="s">
        <v>79</v>
      </c>
      <c r="AN1655" t="s">
        <v>79</v>
      </c>
      <c r="AO1655" t="s">
        <v>79</v>
      </c>
      <c r="AP1655" t="s">
        <v>79</v>
      </c>
      <c r="AQ1655" t="s">
        <v>79</v>
      </c>
      <c r="AR1655" t="s">
        <v>79</v>
      </c>
      <c r="AS1655">
        <v>0</v>
      </c>
      <c r="AT1655" t="s">
        <v>79</v>
      </c>
      <c r="AU1655" t="s">
        <v>79</v>
      </c>
      <c r="AV1655">
        <v>0</v>
      </c>
      <c r="AW1655">
        <v>0</v>
      </c>
    </row>
    <row r="1656" spans="1:49" x14ac:dyDescent="0.2">
      <c r="A1656">
        <v>1</v>
      </c>
      <c r="B1656">
        <v>25</v>
      </c>
      <c r="C1656">
        <v>3</v>
      </c>
      <c r="D1656">
        <v>7</v>
      </c>
      <c r="E1656">
        <v>0</v>
      </c>
      <c r="F1656" t="s">
        <v>79</v>
      </c>
      <c r="G1656" t="s">
        <v>79</v>
      </c>
      <c r="H1656">
        <v>425</v>
      </c>
      <c r="I1656">
        <v>0</v>
      </c>
      <c r="J1656">
        <v>0</v>
      </c>
      <c r="K1656">
        <v>0</v>
      </c>
      <c r="L1656">
        <v>0</v>
      </c>
      <c r="M1656" t="s">
        <v>79</v>
      </c>
      <c r="N1656" t="s">
        <v>79</v>
      </c>
      <c r="O1656" t="s">
        <v>79</v>
      </c>
      <c r="P1656" t="s">
        <v>79</v>
      </c>
      <c r="Q1656" t="s">
        <v>79</v>
      </c>
      <c r="R1656" t="s">
        <v>3281</v>
      </c>
      <c r="S1656" t="s">
        <v>79</v>
      </c>
      <c r="T1656">
        <v>0</v>
      </c>
      <c r="U1656" t="s">
        <v>79</v>
      </c>
      <c r="V1656" t="s">
        <v>79</v>
      </c>
      <c r="W1656" t="s">
        <v>79</v>
      </c>
      <c r="X1656">
        <v>0</v>
      </c>
      <c r="Y1656">
        <v>0</v>
      </c>
      <c r="Z1656" t="s">
        <v>79</v>
      </c>
      <c r="AA1656" t="s">
        <v>79</v>
      </c>
      <c r="AB1656" t="s">
        <v>79</v>
      </c>
      <c r="AC1656" t="s">
        <v>79</v>
      </c>
      <c r="AD1656" t="s">
        <v>79</v>
      </c>
      <c r="AE1656">
        <v>0</v>
      </c>
      <c r="AF1656" t="s">
        <v>79</v>
      </c>
      <c r="AG1656">
        <v>0</v>
      </c>
      <c r="AH1656" t="s">
        <v>79</v>
      </c>
      <c r="AI1656" t="s">
        <v>79</v>
      </c>
      <c r="AJ1656" t="s">
        <v>79</v>
      </c>
      <c r="AK1656" t="s">
        <v>79</v>
      </c>
      <c r="AL1656" t="s">
        <v>79</v>
      </c>
      <c r="AM1656" t="s">
        <v>79</v>
      </c>
      <c r="AN1656" t="s">
        <v>79</v>
      </c>
      <c r="AO1656" t="s">
        <v>79</v>
      </c>
      <c r="AP1656" t="s">
        <v>79</v>
      </c>
      <c r="AQ1656" t="s">
        <v>79</v>
      </c>
      <c r="AR1656" t="s">
        <v>79</v>
      </c>
      <c r="AS1656">
        <v>0</v>
      </c>
      <c r="AT1656" t="s">
        <v>79</v>
      </c>
      <c r="AU1656" t="s">
        <v>79</v>
      </c>
      <c r="AV1656">
        <v>0</v>
      </c>
      <c r="AW1656">
        <v>0</v>
      </c>
    </row>
    <row r="1657" spans="1:49" x14ac:dyDescent="0.2">
      <c r="A1657">
        <v>1</v>
      </c>
      <c r="B1657">
        <v>25</v>
      </c>
      <c r="C1657">
        <v>3</v>
      </c>
      <c r="D1657">
        <v>8</v>
      </c>
      <c r="E1657">
        <v>0</v>
      </c>
      <c r="F1657" t="s">
        <v>79</v>
      </c>
      <c r="G1657" t="s">
        <v>79</v>
      </c>
      <c r="H1657">
        <v>615</v>
      </c>
      <c r="I1657">
        <v>0</v>
      </c>
      <c r="J1657">
        <v>0</v>
      </c>
      <c r="K1657">
        <v>0</v>
      </c>
      <c r="L1657">
        <v>0</v>
      </c>
      <c r="M1657" t="s">
        <v>79</v>
      </c>
      <c r="N1657" t="s">
        <v>79</v>
      </c>
      <c r="O1657" t="s">
        <v>79</v>
      </c>
      <c r="P1657" t="s">
        <v>79</v>
      </c>
      <c r="Q1657" t="s">
        <v>79</v>
      </c>
      <c r="R1657" t="s">
        <v>2216</v>
      </c>
      <c r="S1657" t="s">
        <v>79</v>
      </c>
      <c r="T1657">
        <v>0</v>
      </c>
      <c r="U1657" t="s">
        <v>79</v>
      </c>
      <c r="V1657" t="s">
        <v>79</v>
      </c>
      <c r="W1657" t="s">
        <v>79</v>
      </c>
      <c r="X1657">
        <v>0</v>
      </c>
      <c r="Y1657">
        <v>0</v>
      </c>
      <c r="Z1657" t="s">
        <v>79</v>
      </c>
      <c r="AA1657" t="s">
        <v>79</v>
      </c>
      <c r="AB1657" t="s">
        <v>79</v>
      </c>
      <c r="AC1657" t="s">
        <v>79</v>
      </c>
      <c r="AD1657" t="s">
        <v>79</v>
      </c>
      <c r="AE1657">
        <v>0</v>
      </c>
      <c r="AF1657" t="s">
        <v>79</v>
      </c>
      <c r="AG1657">
        <v>0</v>
      </c>
      <c r="AH1657" t="s">
        <v>79</v>
      </c>
      <c r="AI1657" t="s">
        <v>79</v>
      </c>
      <c r="AJ1657" t="s">
        <v>79</v>
      </c>
      <c r="AK1657" t="s">
        <v>79</v>
      </c>
      <c r="AL1657" t="s">
        <v>79</v>
      </c>
      <c r="AM1657" t="s">
        <v>79</v>
      </c>
      <c r="AN1657" t="s">
        <v>79</v>
      </c>
      <c r="AO1657" t="s">
        <v>79</v>
      </c>
      <c r="AP1657" t="s">
        <v>79</v>
      </c>
      <c r="AQ1657" t="s">
        <v>79</v>
      </c>
      <c r="AR1657" t="s">
        <v>79</v>
      </c>
      <c r="AS1657">
        <v>0</v>
      </c>
      <c r="AT1657" t="s">
        <v>79</v>
      </c>
      <c r="AU1657" t="s">
        <v>79</v>
      </c>
      <c r="AV1657">
        <v>0</v>
      </c>
      <c r="AW1657">
        <v>0</v>
      </c>
    </row>
    <row r="1658" spans="1:49" x14ac:dyDescent="0.2">
      <c r="A1658">
        <v>1</v>
      </c>
      <c r="B1658">
        <v>25</v>
      </c>
      <c r="C1658">
        <v>4</v>
      </c>
      <c r="D1658">
        <v>1</v>
      </c>
      <c r="E1658">
        <v>0</v>
      </c>
      <c r="F1658" t="s">
        <v>79</v>
      </c>
      <c r="G1658" t="s">
        <v>79</v>
      </c>
      <c r="H1658">
        <v>144</v>
      </c>
      <c r="I1658">
        <v>0</v>
      </c>
      <c r="J1658">
        <v>0</v>
      </c>
      <c r="K1658">
        <v>0</v>
      </c>
      <c r="L1658">
        <v>0</v>
      </c>
      <c r="M1658" t="s">
        <v>79</v>
      </c>
      <c r="N1658" t="s">
        <v>79</v>
      </c>
      <c r="O1658" t="s">
        <v>79</v>
      </c>
      <c r="P1658" t="s">
        <v>79</v>
      </c>
      <c r="Q1658" t="s">
        <v>79</v>
      </c>
      <c r="R1658" t="s">
        <v>3282</v>
      </c>
      <c r="S1658" t="s">
        <v>79</v>
      </c>
      <c r="T1658">
        <v>0</v>
      </c>
      <c r="U1658" t="s">
        <v>79</v>
      </c>
      <c r="V1658" t="s">
        <v>79</v>
      </c>
      <c r="W1658" t="s">
        <v>79</v>
      </c>
      <c r="X1658">
        <v>0</v>
      </c>
      <c r="Y1658">
        <v>0</v>
      </c>
      <c r="Z1658" t="s">
        <v>79</v>
      </c>
      <c r="AA1658" t="s">
        <v>79</v>
      </c>
      <c r="AB1658" t="s">
        <v>79</v>
      </c>
      <c r="AC1658" t="s">
        <v>79</v>
      </c>
      <c r="AD1658" t="s">
        <v>79</v>
      </c>
      <c r="AE1658">
        <v>0</v>
      </c>
      <c r="AF1658" t="s">
        <v>79</v>
      </c>
      <c r="AG1658">
        <v>0</v>
      </c>
      <c r="AH1658" t="s">
        <v>79</v>
      </c>
      <c r="AI1658" t="s">
        <v>79</v>
      </c>
      <c r="AJ1658" t="s">
        <v>79</v>
      </c>
      <c r="AK1658" t="s">
        <v>79</v>
      </c>
      <c r="AL1658" t="s">
        <v>79</v>
      </c>
      <c r="AM1658" t="s">
        <v>79</v>
      </c>
      <c r="AN1658" t="s">
        <v>79</v>
      </c>
      <c r="AO1658" t="s">
        <v>79</v>
      </c>
      <c r="AP1658" t="s">
        <v>79</v>
      </c>
      <c r="AQ1658" t="s">
        <v>79</v>
      </c>
      <c r="AR1658" t="s">
        <v>79</v>
      </c>
      <c r="AS1658">
        <v>0</v>
      </c>
      <c r="AT1658" t="s">
        <v>79</v>
      </c>
      <c r="AU1658" t="s">
        <v>79</v>
      </c>
      <c r="AV1658">
        <v>0</v>
      </c>
      <c r="AW1658">
        <v>0</v>
      </c>
    </row>
    <row r="1659" spans="1:49" x14ac:dyDescent="0.2">
      <c r="A1659">
        <v>1</v>
      </c>
      <c r="B1659">
        <v>25</v>
      </c>
      <c r="C1659">
        <v>4</v>
      </c>
      <c r="D1659">
        <v>2</v>
      </c>
      <c r="E1659">
        <v>0</v>
      </c>
      <c r="F1659" t="s">
        <v>79</v>
      </c>
      <c r="G1659" t="s">
        <v>79</v>
      </c>
      <c r="H1659">
        <v>574</v>
      </c>
      <c r="I1659">
        <v>0</v>
      </c>
      <c r="J1659">
        <v>0</v>
      </c>
      <c r="K1659">
        <v>0</v>
      </c>
      <c r="L1659">
        <v>0</v>
      </c>
      <c r="M1659" t="s">
        <v>79</v>
      </c>
      <c r="N1659" t="s">
        <v>79</v>
      </c>
      <c r="O1659" t="s">
        <v>79</v>
      </c>
      <c r="P1659" t="s">
        <v>79</v>
      </c>
      <c r="Q1659" t="s">
        <v>79</v>
      </c>
      <c r="R1659" t="s">
        <v>1122</v>
      </c>
      <c r="S1659" t="s">
        <v>79</v>
      </c>
      <c r="T1659">
        <v>0</v>
      </c>
      <c r="U1659" t="s">
        <v>79</v>
      </c>
      <c r="V1659" t="s">
        <v>79</v>
      </c>
      <c r="W1659" t="s">
        <v>79</v>
      </c>
      <c r="X1659">
        <v>0</v>
      </c>
      <c r="Y1659">
        <v>0</v>
      </c>
      <c r="Z1659" t="s">
        <v>79</v>
      </c>
      <c r="AA1659" t="s">
        <v>79</v>
      </c>
      <c r="AB1659" t="s">
        <v>79</v>
      </c>
      <c r="AC1659" t="s">
        <v>79</v>
      </c>
      <c r="AD1659" t="s">
        <v>79</v>
      </c>
      <c r="AE1659">
        <v>0</v>
      </c>
      <c r="AF1659" t="s">
        <v>79</v>
      </c>
      <c r="AG1659">
        <v>0</v>
      </c>
      <c r="AH1659" t="s">
        <v>79</v>
      </c>
      <c r="AI1659" t="s">
        <v>79</v>
      </c>
      <c r="AJ1659" t="s">
        <v>79</v>
      </c>
      <c r="AK1659" t="s">
        <v>79</v>
      </c>
      <c r="AL1659" t="s">
        <v>79</v>
      </c>
      <c r="AM1659" t="s">
        <v>79</v>
      </c>
      <c r="AN1659" t="s">
        <v>79</v>
      </c>
      <c r="AO1659" t="s">
        <v>79</v>
      </c>
      <c r="AP1659" t="s">
        <v>79</v>
      </c>
      <c r="AQ1659" t="s">
        <v>79</v>
      </c>
      <c r="AR1659" t="s">
        <v>79</v>
      </c>
      <c r="AS1659">
        <v>0</v>
      </c>
      <c r="AT1659" t="s">
        <v>79</v>
      </c>
      <c r="AU1659" t="s">
        <v>79</v>
      </c>
      <c r="AV1659">
        <v>0</v>
      </c>
      <c r="AW1659">
        <v>0</v>
      </c>
    </row>
    <row r="1660" spans="1:49" x14ac:dyDescent="0.2">
      <c r="A1660">
        <v>1</v>
      </c>
      <c r="B1660">
        <v>25</v>
      </c>
      <c r="C1660">
        <v>4</v>
      </c>
      <c r="D1660">
        <v>3</v>
      </c>
      <c r="E1660">
        <v>0</v>
      </c>
      <c r="F1660" t="s">
        <v>79</v>
      </c>
      <c r="G1660" t="s">
        <v>79</v>
      </c>
      <c r="H1660">
        <v>83</v>
      </c>
      <c r="I1660">
        <v>0</v>
      </c>
      <c r="J1660">
        <v>0</v>
      </c>
      <c r="K1660">
        <v>0</v>
      </c>
      <c r="L1660">
        <v>0</v>
      </c>
      <c r="M1660" t="s">
        <v>79</v>
      </c>
      <c r="N1660" t="s">
        <v>79</v>
      </c>
      <c r="O1660" t="s">
        <v>79</v>
      </c>
      <c r="P1660" t="s">
        <v>79</v>
      </c>
      <c r="Q1660" t="s">
        <v>79</v>
      </c>
      <c r="R1660" t="s">
        <v>3283</v>
      </c>
      <c r="S1660" t="s">
        <v>79</v>
      </c>
      <c r="T1660">
        <v>0</v>
      </c>
      <c r="U1660" t="s">
        <v>79</v>
      </c>
      <c r="V1660" t="s">
        <v>79</v>
      </c>
      <c r="W1660" t="s">
        <v>79</v>
      </c>
      <c r="X1660">
        <v>0</v>
      </c>
      <c r="Y1660">
        <v>0</v>
      </c>
      <c r="Z1660" t="s">
        <v>79</v>
      </c>
      <c r="AA1660" t="s">
        <v>79</v>
      </c>
      <c r="AB1660" t="s">
        <v>79</v>
      </c>
      <c r="AC1660" t="s">
        <v>79</v>
      </c>
      <c r="AD1660" t="s">
        <v>79</v>
      </c>
      <c r="AE1660">
        <v>0</v>
      </c>
      <c r="AF1660" t="s">
        <v>79</v>
      </c>
      <c r="AG1660">
        <v>0</v>
      </c>
      <c r="AH1660" t="s">
        <v>79</v>
      </c>
      <c r="AI1660" t="s">
        <v>79</v>
      </c>
      <c r="AJ1660" t="s">
        <v>79</v>
      </c>
      <c r="AK1660" t="s">
        <v>79</v>
      </c>
      <c r="AL1660" t="s">
        <v>79</v>
      </c>
      <c r="AM1660" t="s">
        <v>79</v>
      </c>
      <c r="AN1660" t="s">
        <v>79</v>
      </c>
      <c r="AO1660" t="s">
        <v>79</v>
      </c>
      <c r="AP1660" t="s">
        <v>79</v>
      </c>
      <c r="AQ1660" t="s">
        <v>79</v>
      </c>
      <c r="AR1660" t="s">
        <v>79</v>
      </c>
      <c r="AS1660">
        <v>0</v>
      </c>
      <c r="AT1660" t="s">
        <v>79</v>
      </c>
      <c r="AU1660" t="s">
        <v>79</v>
      </c>
      <c r="AV1660">
        <v>0</v>
      </c>
      <c r="AW1660">
        <v>0</v>
      </c>
    </row>
    <row r="1661" spans="1:49" x14ac:dyDescent="0.2">
      <c r="A1661">
        <v>1</v>
      </c>
      <c r="B1661">
        <v>25</v>
      </c>
      <c r="C1661">
        <v>4</v>
      </c>
      <c r="D1661">
        <v>4</v>
      </c>
      <c r="E1661">
        <v>0</v>
      </c>
      <c r="F1661" t="s">
        <v>79</v>
      </c>
      <c r="G1661" t="s">
        <v>79</v>
      </c>
      <c r="H1661">
        <v>229</v>
      </c>
      <c r="I1661">
        <v>0</v>
      </c>
      <c r="J1661">
        <v>0</v>
      </c>
      <c r="K1661">
        <v>0</v>
      </c>
      <c r="L1661">
        <v>0</v>
      </c>
      <c r="M1661" t="s">
        <v>79</v>
      </c>
      <c r="N1661" t="s">
        <v>79</v>
      </c>
      <c r="O1661" t="s">
        <v>79</v>
      </c>
      <c r="P1661" t="s">
        <v>79</v>
      </c>
      <c r="Q1661" t="s">
        <v>79</v>
      </c>
      <c r="R1661" t="s">
        <v>718</v>
      </c>
      <c r="S1661" t="s">
        <v>79</v>
      </c>
      <c r="T1661">
        <v>0</v>
      </c>
      <c r="U1661" t="s">
        <v>79</v>
      </c>
      <c r="V1661" t="s">
        <v>79</v>
      </c>
      <c r="W1661" t="s">
        <v>79</v>
      </c>
      <c r="X1661">
        <v>0</v>
      </c>
      <c r="Y1661">
        <v>0</v>
      </c>
      <c r="Z1661" t="s">
        <v>79</v>
      </c>
      <c r="AA1661" t="s">
        <v>79</v>
      </c>
      <c r="AB1661" t="s">
        <v>79</v>
      </c>
      <c r="AC1661" t="s">
        <v>79</v>
      </c>
      <c r="AD1661" t="s">
        <v>79</v>
      </c>
      <c r="AE1661">
        <v>0</v>
      </c>
      <c r="AF1661" t="s">
        <v>79</v>
      </c>
      <c r="AG1661">
        <v>0</v>
      </c>
      <c r="AH1661" t="s">
        <v>79</v>
      </c>
      <c r="AI1661" t="s">
        <v>79</v>
      </c>
      <c r="AJ1661" t="s">
        <v>79</v>
      </c>
      <c r="AK1661" t="s">
        <v>79</v>
      </c>
      <c r="AL1661" t="s">
        <v>79</v>
      </c>
      <c r="AM1661" t="s">
        <v>79</v>
      </c>
      <c r="AN1661" t="s">
        <v>79</v>
      </c>
      <c r="AO1661" t="s">
        <v>79</v>
      </c>
      <c r="AP1661" t="s">
        <v>79</v>
      </c>
      <c r="AQ1661" t="s">
        <v>79</v>
      </c>
      <c r="AR1661" t="s">
        <v>79</v>
      </c>
      <c r="AS1661">
        <v>0</v>
      </c>
      <c r="AT1661" t="s">
        <v>79</v>
      </c>
      <c r="AU1661" t="s">
        <v>79</v>
      </c>
      <c r="AV1661">
        <v>0</v>
      </c>
      <c r="AW1661">
        <v>0</v>
      </c>
    </row>
    <row r="1662" spans="1:49" x14ac:dyDescent="0.2">
      <c r="A1662">
        <v>1</v>
      </c>
      <c r="B1662">
        <v>25</v>
      </c>
      <c r="C1662">
        <v>4</v>
      </c>
      <c r="D1662">
        <v>5</v>
      </c>
      <c r="E1662">
        <v>0</v>
      </c>
      <c r="F1662" t="s">
        <v>79</v>
      </c>
      <c r="G1662" t="s">
        <v>79</v>
      </c>
      <c r="H1662">
        <v>235</v>
      </c>
      <c r="I1662">
        <v>0</v>
      </c>
      <c r="J1662">
        <v>0</v>
      </c>
      <c r="K1662">
        <v>0</v>
      </c>
      <c r="L1662">
        <v>0</v>
      </c>
      <c r="M1662" t="s">
        <v>79</v>
      </c>
      <c r="N1662" t="s">
        <v>79</v>
      </c>
      <c r="O1662" t="s">
        <v>79</v>
      </c>
      <c r="P1662" t="s">
        <v>79</v>
      </c>
      <c r="Q1662" t="s">
        <v>79</v>
      </c>
      <c r="R1662" t="s">
        <v>3284</v>
      </c>
      <c r="S1662" t="s">
        <v>79</v>
      </c>
      <c r="T1662">
        <v>0</v>
      </c>
      <c r="U1662" t="s">
        <v>79</v>
      </c>
      <c r="V1662" t="s">
        <v>79</v>
      </c>
      <c r="W1662" t="s">
        <v>79</v>
      </c>
      <c r="X1662">
        <v>0</v>
      </c>
      <c r="Y1662">
        <v>0</v>
      </c>
      <c r="Z1662" t="s">
        <v>79</v>
      </c>
      <c r="AA1662" t="s">
        <v>79</v>
      </c>
      <c r="AB1662" t="s">
        <v>79</v>
      </c>
      <c r="AC1662" t="s">
        <v>79</v>
      </c>
      <c r="AD1662" t="s">
        <v>79</v>
      </c>
      <c r="AE1662">
        <v>0</v>
      </c>
      <c r="AF1662" t="s">
        <v>79</v>
      </c>
      <c r="AG1662">
        <v>0</v>
      </c>
      <c r="AH1662" t="s">
        <v>79</v>
      </c>
      <c r="AI1662" t="s">
        <v>79</v>
      </c>
      <c r="AJ1662" t="s">
        <v>79</v>
      </c>
      <c r="AK1662" t="s">
        <v>79</v>
      </c>
      <c r="AL1662" t="s">
        <v>79</v>
      </c>
      <c r="AM1662" t="s">
        <v>79</v>
      </c>
      <c r="AN1662" t="s">
        <v>79</v>
      </c>
      <c r="AO1662" t="s">
        <v>79</v>
      </c>
      <c r="AP1662" t="s">
        <v>79</v>
      </c>
      <c r="AQ1662" t="s">
        <v>79</v>
      </c>
      <c r="AR1662" t="s">
        <v>79</v>
      </c>
      <c r="AS1662">
        <v>0</v>
      </c>
      <c r="AT1662" t="s">
        <v>79</v>
      </c>
      <c r="AU1662" t="s">
        <v>79</v>
      </c>
      <c r="AV1662">
        <v>0</v>
      </c>
      <c r="AW1662">
        <v>0</v>
      </c>
    </row>
    <row r="1663" spans="1:49" x14ac:dyDescent="0.2">
      <c r="A1663">
        <v>1</v>
      </c>
      <c r="B1663">
        <v>25</v>
      </c>
      <c r="C1663">
        <v>4</v>
      </c>
      <c r="D1663">
        <v>6</v>
      </c>
      <c r="E1663">
        <v>0</v>
      </c>
      <c r="F1663" t="s">
        <v>79</v>
      </c>
      <c r="G1663" t="s">
        <v>79</v>
      </c>
      <c r="H1663">
        <v>540</v>
      </c>
      <c r="I1663">
        <v>0</v>
      </c>
      <c r="J1663">
        <v>0</v>
      </c>
      <c r="K1663">
        <v>0</v>
      </c>
      <c r="L1663">
        <v>0</v>
      </c>
      <c r="M1663" t="s">
        <v>79</v>
      </c>
      <c r="N1663" t="s">
        <v>79</v>
      </c>
      <c r="O1663" t="s">
        <v>79</v>
      </c>
      <c r="P1663" t="s">
        <v>79</v>
      </c>
      <c r="Q1663" t="s">
        <v>79</v>
      </c>
      <c r="R1663" t="s">
        <v>3285</v>
      </c>
      <c r="S1663" t="s">
        <v>79</v>
      </c>
      <c r="T1663">
        <v>0</v>
      </c>
      <c r="U1663" t="s">
        <v>79</v>
      </c>
      <c r="V1663" t="s">
        <v>79</v>
      </c>
      <c r="W1663" t="s">
        <v>79</v>
      </c>
      <c r="X1663">
        <v>0</v>
      </c>
      <c r="Y1663">
        <v>0</v>
      </c>
      <c r="Z1663" t="s">
        <v>79</v>
      </c>
      <c r="AA1663" t="s">
        <v>79</v>
      </c>
      <c r="AB1663" t="s">
        <v>79</v>
      </c>
      <c r="AC1663" t="s">
        <v>79</v>
      </c>
      <c r="AD1663" t="s">
        <v>79</v>
      </c>
      <c r="AE1663">
        <v>0</v>
      </c>
      <c r="AF1663" t="s">
        <v>79</v>
      </c>
      <c r="AG1663">
        <v>0</v>
      </c>
      <c r="AH1663" t="s">
        <v>79</v>
      </c>
      <c r="AI1663" t="s">
        <v>79</v>
      </c>
      <c r="AJ1663" t="s">
        <v>79</v>
      </c>
      <c r="AK1663" t="s">
        <v>79</v>
      </c>
      <c r="AL1663" t="s">
        <v>79</v>
      </c>
      <c r="AM1663" t="s">
        <v>79</v>
      </c>
      <c r="AN1663" t="s">
        <v>79</v>
      </c>
      <c r="AO1663" t="s">
        <v>79</v>
      </c>
      <c r="AP1663" t="s">
        <v>79</v>
      </c>
      <c r="AQ1663" t="s">
        <v>79</v>
      </c>
      <c r="AR1663" t="s">
        <v>79</v>
      </c>
      <c r="AS1663">
        <v>0</v>
      </c>
      <c r="AT1663" t="s">
        <v>79</v>
      </c>
      <c r="AU1663" t="s">
        <v>79</v>
      </c>
      <c r="AV1663">
        <v>0</v>
      </c>
      <c r="AW1663">
        <v>0</v>
      </c>
    </row>
    <row r="1664" spans="1:49" x14ac:dyDescent="0.2">
      <c r="A1664">
        <v>1</v>
      </c>
      <c r="B1664">
        <v>25</v>
      </c>
      <c r="C1664">
        <v>4</v>
      </c>
      <c r="D1664">
        <v>7</v>
      </c>
      <c r="E1664">
        <v>0</v>
      </c>
      <c r="F1664" t="s">
        <v>79</v>
      </c>
      <c r="G1664" t="s">
        <v>79</v>
      </c>
      <c r="H1664">
        <v>424</v>
      </c>
      <c r="I1664">
        <v>0</v>
      </c>
      <c r="J1664">
        <v>0</v>
      </c>
      <c r="K1664">
        <v>0</v>
      </c>
      <c r="L1664">
        <v>0</v>
      </c>
      <c r="M1664" t="s">
        <v>79</v>
      </c>
      <c r="N1664" t="s">
        <v>79</v>
      </c>
      <c r="O1664" t="s">
        <v>79</v>
      </c>
      <c r="P1664" t="s">
        <v>79</v>
      </c>
      <c r="Q1664" t="s">
        <v>79</v>
      </c>
      <c r="R1664" t="s">
        <v>3286</v>
      </c>
      <c r="S1664" t="s">
        <v>79</v>
      </c>
      <c r="T1664">
        <v>0</v>
      </c>
      <c r="U1664" t="s">
        <v>79</v>
      </c>
      <c r="V1664" t="s">
        <v>79</v>
      </c>
      <c r="W1664" t="s">
        <v>79</v>
      </c>
      <c r="X1664">
        <v>0</v>
      </c>
      <c r="Y1664">
        <v>0</v>
      </c>
      <c r="Z1664" t="s">
        <v>79</v>
      </c>
      <c r="AA1664" t="s">
        <v>79</v>
      </c>
      <c r="AB1664" t="s">
        <v>79</v>
      </c>
      <c r="AC1664" t="s">
        <v>79</v>
      </c>
      <c r="AD1664" t="s">
        <v>79</v>
      </c>
      <c r="AE1664">
        <v>0</v>
      </c>
      <c r="AF1664" t="s">
        <v>79</v>
      </c>
      <c r="AG1664">
        <v>0</v>
      </c>
      <c r="AH1664" t="s">
        <v>79</v>
      </c>
      <c r="AI1664" t="s">
        <v>79</v>
      </c>
      <c r="AJ1664" t="s">
        <v>79</v>
      </c>
      <c r="AK1664" t="s">
        <v>79</v>
      </c>
      <c r="AL1664" t="s">
        <v>79</v>
      </c>
      <c r="AM1664" t="s">
        <v>79</v>
      </c>
      <c r="AN1664" t="s">
        <v>79</v>
      </c>
      <c r="AO1664" t="s">
        <v>79</v>
      </c>
      <c r="AP1664" t="s">
        <v>79</v>
      </c>
      <c r="AQ1664" t="s">
        <v>79</v>
      </c>
      <c r="AR1664" t="s">
        <v>79</v>
      </c>
      <c r="AS1664">
        <v>0</v>
      </c>
      <c r="AT1664" t="s">
        <v>79</v>
      </c>
      <c r="AU1664" t="s">
        <v>79</v>
      </c>
      <c r="AV1664">
        <v>0</v>
      </c>
      <c r="AW1664">
        <v>0</v>
      </c>
    </row>
    <row r="1665" spans="1:49" x14ac:dyDescent="0.2">
      <c r="A1665">
        <v>1</v>
      </c>
      <c r="B1665">
        <v>25</v>
      </c>
      <c r="C1665">
        <v>4</v>
      </c>
      <c r="D1665">
        <v>8</v>
      </c>
      <c r="E1665">
        <v>0</v>
      </c>
      <c r="F1665" t="s">
        <v>79</v>
      </c>
      <c r="G1665" t="s">
        <v>79</v>
      </c>
      <c r="H1665">
        <v>660</v>
      </c>
      <c r="I1665">
        <v>0</v>
      </c>
      <c r="J1665">
        <v>0</v>
      </c>
      <c r="K1665">
        <v>0</v>
      </c>
      <c r="L1665">
        <v>0</v>
      </c>
      <c r="M1665" t="s">
        <v>79</v>
      </c>
      <c r="N1665" t="s">
        <v>79</v>
      </c>
      <c r="O1665" t="s">
        <v>79</v>
      </c>
      <c r="P1665" t="s">
        <v>79</v>
      </c>
      <c r="Q1665" t="s">
        <v>79</v>
      </c>
      <c r="R1665" t="s">
        <v>2331</v>
      </c>
      <c r="S1665" t="s">
        <v>79</v>
      </c>
      <c r="T1665">
        <v>0</v>
      </c>
      <c r="U1665" t="s">
        <v>79</v>
      </c>
      <c r="V1665" t="s">
        <v>79</v>
      </c>
      <c r="W1665" t="s">
        <v>79</v>
      </c>
      <c r="X1665">
        <v>0</v>
      </c>
      <c r="Y1665">
        <v>0</v>
      </c>
      <c r="Z1665" t="s">
        <v>79</v>
      </c>
      <c r="AA1665" t="s">
        <v>79</v>
      </c>
      <c r="AB1665" t="s">
        <v>79</v>
      </c>
      <c r="AC1665" t="s">
        <v>79</v>
      </c>
      <c r="AD1665" t="s">
        <v>79</v>
      </c>
      <c r="AE1665">
        <v>0</v>
      </c>
      <c r="AF1665" t="s">
        <v>79</v>
      </c>
      <c r="AG1665">
        <v>0</v>
      </c>
      <c r="AH1665" t="s">
        <v>79</v>
      </c>
      <c r="AI1665" t="s">
        <v>79</v>
      </c>
      <c r="AJ1665" t="s">
        <v>79</v>
      </c>
      <c r="AK1665" t="s">
        <v>79</v>
      </c>
      <c r="AL1665" t="s">
        <v>79</v>
      </c>
      <c r="AM1665" t="s">
        <v>79</v>
      </c>
      <c r="AN1665" t="s">
        <v>79</v>
      </c>
      <c r="AO1665" t="s">
        <v>79</v>
      </c>
      <c r="AP1665" t="s">
        <v>79</v>
      </c>
      <c r="AQ1665" t="s">
        <v>79</v>
      </c>
      <c r="AR1665" t="s">
        <v>79</v>
      </c>
      <c r="AS1665">
        <v>0</v>
      </c>
      <c r="AT1665" t="s">
        <v>79</v>
      </c>
      <c r="AU1665" t="s">
        <v>79</v>
      </c>
      <c r="AV1665">
        <v>0</v>
      </c>
      <c r="AW1665">
        <v>0</v>
      </c>
    </row>
    <row r="1666" spans="1:49" x14ac:dyDescent="0.2">
      <c r="A1666">
        <v>1</v>
      </c>
      <c r="B1666">
        <v>26</v>
      </c>
      <c r="C1666">
        <v>1</v>
      </c>
      <c r="D1666">
        <v>1</v>
      </c>
      <c r="E1666">
        <v>0</v>
      </c>
      <c r="F1666" t="s">
        <v>79</v>
      </c>
      <c r="G1666" t="s">
        <v>79</v>
      </c>
      <c r="H1666">
        <v>0</v>
      </c>
      <c r="I1666">
        <v>0</v>
      </c>
      <c r="J1666">
        <v>0</v>
      </c>
      <c r="K1666">
        <v>0</v>
      </c>
      <c r="L1666">
        <v>0</v>
      </c>
      <c r="M1666" t="s">
        <v>79</v>
      </c>
      <c r="N1666" t="s">
        <v>79</v>
      </c>
      <c r="O1666" t="s">
        <v>79</v>
      </c>
      <c r="P1666" t="s">
        <v>79</v>
      </c>
      <c r="Q1666" t="s">
        <v>79</v>
      </c>
      <c r="R1666" t="s">
        <v>79</v>
      </c>
      <c r="S1666" t="s">
        <v>79</v>
      </c>
      <c r="T1666">
        <v>0</v>
      </c>
      <c r="U1666" t="s">
        <v>79</v>
      </c>
      <c r="V1666" t="s">
        <v>79</v>
      </c>
      <c r="W1666" t="s">
        <v>79</v>
      </c>
      <c r="X1666">
        <v>0</v>
      </c>
      <c r="Y1666">
        <v>0</v>
      </c>
      <c r="Z1666" t="s">
        <v>79</v>
      </c>
      <c r="AA1666" t="s">
        <v>79</v>
      </c>
      <c r="AB1666" t="s">
        <v>79</v>
      </c>
      <c r="AC1666" t="s">
        <v>79</v>
      </c>
      <c r="AD1666" t="s">
        <v>79</v>
      </c>
      <c r="AE1666">
        <v>0</v>
      </c>
      <c r="AF1666" t="s">
        <v>79</v>
      </c>
      <c r="AG1666">
        <v>0</v>
      </c>
      <c r="AH1666" t="s">
        <v>79</v>
      </c>
      <c r="AI1666" t="s">
        <v>79</v>
      </c>
      <c r="AJ1666" t="s">
        <v>79</v>
      </c>
      <c r="AK1666" t="s">
        <v>79</v>
      </c>
      <c r="AL1666" t="s">
        <v>79</v>
      </c>
      <c r="AM1666" t="s">
        <v>79</v>
      </c>
      <c r="AN1666" t="s">
        <v>79</v>
      </c>
      <c r="AO1666" t="s">
        <v>79</v>
      </c>
      <c r="AP1666" t="s">
        <v>79</v>
      </c>
      <c r="AQ1666" t="s">
        <v>79</v>
      </c>
      <c r="AR1666" t="s">
        <v>79</v>
      </c>
      <c r="AS1666">
        <v>0</v>
      </c>
      <c r="AT1666" t="s">
        <v>79</v>
      </c>
      <c r="AU1666" t="s">
        <v>79</v>
      </c>
      <c r="AV1666">
        <v>0</v>
      </c>
      <c r="AW1666">
        <v>0</v>
      </c>
    </row>
    <row r="1667" spans="1:49" x14ac:dyDescent="0.2">
      <c r="A1667">
        <v>1</v>
      </c>
      <c r="B1667">
        <v>26</v>
      </c>
      <c r="C1667">
        <v>1</v>
      </c>
      <c r="D1667">
        <v>2</v>
      </c>
      <c r="E1667">
        <v>0</v>
      </c>
      <c r="F1667" t="s">
        <v>79</v>
      </c>
      <c r="G1667" t="s">
        <v>79</v>
      </c>
      <c r="H1667">
        <v>63</v>
      </c>
      <c r="I1667">
        <v>0</v>
      </c>
      <c r="J1667">
        <v>0</v>
      </c>
      <c r="K1667">
        <v>0</v>
      </c>
      <c r="L1667">
        <v>0</v>
      </c>
      <c r="M1667" t="s">
        <v>79</v>
      </c>
      <c r="N1667" t="s">
        <v>79</v>
      </c>
      <c r="O1667" t="s">
        <v>79</v>
      </c>
      <c r="P1667" t="s">
        <v>79</v>
      </c>
      <c r="Q1667" t="s">
        <v>79</v>
      </c>
      <c r="R1667" t="s">
        <v>2211</v>
      </c>
      <c r="S1667" t="s">
        <v>79</v>
      </c>
      <c r="T1667">
        <v>0</v>
      </c>
      <c r="U1667" t="s">
        <v>79</v>
      </c>
      <c r="V1667" t="s">
        <v>79</v>
      </c>
      <c r="W1667" t="s">
        <v>79</v>
      </c>
      <c r="X1667">
        <v>0</v>
      </c>
      <c r="Y1667">
        <v>0</v>
      </c>
      <c r="Z1667" t="s">
        <v>79</v>
      </c>
      <c r="AA1667" t="s">
        <v>79</v>
      </c>
      <c r="AB1667" t="s">
        <v>79</v>
      </c>
      <c r="AC1667" t="s">
        <v>79</v>
      </c>
      <c r="AD1667" t="s">
        <v>79</v>
      </c>
      <c r="AE1667">
        <v>0</v>
      </c>
      <c r="AF1667" t="s">
        <v>79</v>
      </c>
      <c r="AG1667">
        <v>0</v>
      </c>
      <c r="AH1667" t="s">
        <v>79</v>
      </c>
      <c r="AI1667" t="s">
        <v>79</v>
      </c>
      <c r="AJ1667" t="s">
        <v>79</v>
      </c>
      <c r="AK1667" t="s">
        <v>79</v>
      </c>
      <c r="AL1667" t="s">
        <v>79</v>
      </c>
      <c r="AM1667" t="s">
        <v>79</v>
      </c>
      <c r="AN1667" t="s">
        <v>79</v>
      </c>
      <c r="AO1667" t="s">
        <v>79</v>
      </c>
      <c r="AP1667" t="s">
        <v>79</v>
      </c>
      <c r="AQ1667" t="s">
        <v>79</v>
      </c>
      <c r="AR1667" t="s">
        <v>79</v>
      </c>
      <c r="AS1667">
        <v>0</v>
      </c>
      <c r="AT1667" t="s">
        <v>79</v>
      </c>
      <c r="AU1667" t="s">
        <v>79</v>
      </c>
      <c r="AV1667">
        <v>0</v>
      </c>
      <c r="AW1667">
        <v>0</v>
      </c>
    </row>
    <row r="1668" spans="1:49" x14ac:dyDescent="0.2">
      <c r="A1668">
        <v>1</v>
      </c>
      <c r="B1668">
        <v>26</v>
      </c>
      <c r="C1668">
        <v>1</v>
      </c>
      <c r="D1668">
        <v>3</v>
      </c>
      <c r="E1668">
        <v>0</v>
      </c>
      <c r="F1668" t="s">
        <v>79</v>
      </c>
      <c r="G1668" t="s">
        <v>79</v>
      </c>
      <c r="H1668">
        <v>563</v>
      </c>
      <c r="I1668">
        <v>0</v>
      </c>
      <c r="J1668">
        <v>0</v>
      </c>
      <c r="K1668">
        <v>0</v>
      </c>
      <c r="L1668">
        <v>0</v>
      </c>
      <c r="M1668" t="s">
        <v>79</v>
      </c>
      <c r="N1668" t="s">
        <v>79</v>
      </c>
      <c r="O1668" t="s">
        <v>79</v>
      </c>
      <c r="P1668" t="s">
        <v>79</v>
      </c>
      <c r="Q1668" t="s">
        <v>79</v>
      </c>
      <c r="R1668" t="s">
        <v>2236</v>
      </c>
      <c r="S1668" t="s">
        <v>79</v>
      </c>
      <c r="T1668">
        <v>0</v>
      </c>
      <c r="U1668" t="s">
        <v>79</v>
      </c>
      <c r="V1668" t="s">
        <v>79</v>
      </c>
      <c r="W1668" t="s">
        <v>79</v>
      </c>
      <c r="X1668">
        <v>0</v>
      </c>
      <c r="Y1668">
        <v>0</v>
      </c>
      <c r="Z1668" t="s">
        <v>79</v>
      </c>
      <c r="AA1668" t="s">
        <v>79</v>
      </c>
      <c r="AB1668" t="s">
        <v>79</v>
      </c>
      <c r="AC1668" t="s">
        <v>79</v>
      </c>
      <c r="AD1668" t="s">
        <v>79</v>
      </c>
      <c r="AE1668">
        <v>0</v>
      </c>
      <c r="AF1668" t="s">
        <v>79</v>
      </c>
      <c r="AG1668">
        <v>0</v>
      </c>
      <c r="AH1668" t="s">
        <v>79</v>
      </c>
      <c r="AI1668" t="s">
        <v>79</v>
      </c>
      <c r="AJ1668" t="s">
        <v>79</v>
      </c>
      <c r="AK1668" t="s">
        <v>79</v>
      </c>
      <c r="AL1668" t="s">
        <v>79</v>
      </c>
      <c r="AM1668" t="s">
        <v>79</v>
      </c>
      <c r="AN1668" t="s">
        <v>79</v>
      </c>
      <c r="AO1668" t="s">
        <v>79</v>
      </c>
      <c r="AP1668" t="s">
        <v>79</v>
      </c>
      <c r="AQ1668" t="s">
        <v>79</v>
      </c>
      <c r="AR1668" t="s">
        <v>79</v>
      </c>
      <c r="AS1668">
        <v>0</v>
      </c>
      <c r="AT1668" t="s">
        <v>79</v>
      </c>
      <c r="AU1668" t="s">
        <v>79</v>
      </c>
      <c r="AV1668">
        <v>0</v>
      </c>
      <c r="AW1668">
        <v>0</v>
      </c>
    </row>
    <row r="1669" spans="1:49" x14ac:dyDescent="0.2">
      <c r="A1669">
        <v>1</v>
      </c>
      <c r="B1669">
        <v>26</v>
      </c>
      <c r="C1669">
        <v>1</v>
      </c>
      <c r="D1669">
        <v>4</v>
      </c>
      <c r="E1669">
        <v>0</v>
      </c>
      <c r="F1669" t="s">
        <v>79</v>
      </c>
      <c r="G1669" t="s">
        <v>79</v>
      </c>
      <c r="H1669">
        <v>26</v>
      </c>
      <c r="I1669">
        <v>0</v>
      </c>
      <c r="J1669">
        <v>0</v>
      </c>
      <c r="K1669">
        <v>0</v>
      </c>
      <c r="L1669">
        <v>0</v>
      </c>
      <c r="M1669" t="s">
        <v>79</v>
      </c>
      <c r="N1669" t="s">
        <v>79</v>
      </c>
      <c r="O1669" t="s">
        <v>79</v>
      </c>
      <c r="P1669" t="s">
        <v>79</v>
      </c>
      <c r="Q1669" t="s">
        <v>79</v>
      </c>
      <c r="R1669" t="s">
        <v>3287</v>
      </c>
      <c r="S1669" t="s">
        <v>79</v>
      </c>
      <c r="T1669">
        <v>0</v>
      </c>
      <c r="U1669" t="s">
        <v>79</v>
      </c>
      <c r="V1669" t="s">
        <v>79</v>
      </c>
      <c r="W1669" t="s">
        <v>79</v>
      </c>
      <c r="X1669">
        <v>0</v>
      </c>
      <c r="Y1669">
        <v>0</v>
      </c>
      <c r="Z1669" t="s">
        <v>79</v>
      </c>
      <c r="AA1669" t="s">
        <v>79</v>
      </c>
      <c r="AB1669" t="s">
        <v>79</v>
      </c>
      <c r="AC1669" t="s">
        <v>79</v>
      </c>
      <c r="AD1669" t="s">
        <v>79</v>
      </c>
      <c r="AE1669">
        <v>0</v>
      </c>
      <c r="AF1669" t="s">
        <v>79</v>
      </c>
      <c r="AG1669">
        <v>0</v>
      </c>
      <c r="AH1669" t="s">
        <v>79</v>
      </c>
      <c r="AI1669" t="s">
        <v>79</v>
      </c>
      <c r="AJ1669" t="s">
        <v>79</v>
      </c>
      <c r="AK1669" t="s">
        <v>79</v>
      </c>
      <c r="AL1669" t="s">
        <v>79</v>
      </c>
      <c r="AM1669" t="s">
        <v>79</v>
      </c>
      <c r="AN1669" t="s">
        <v>79</v>
      </c>
      <c r="AO1669" t="s">
        <v>79</v>
      </c>
      <c r="AP1669" t="s">
        <v>79</v>
      </c>
      <c r="AQ1669" t="s">
        <v>79</v>
      </c>
      <c r="AR1669" t="s">
        <v>79</v>
      </c>
      <c r="AS1669">
        <v>0</v>
      </c>
      <c r="AT1669" t="s">
        <v>79</v>
      </c>
      <c r="AU1669" t="s">
        <v>79</v>
      </c>
      <c r="AV1669">
        <v>0</v>
      </c>
      <c r="AW1669">
        <v>0</v>
      </c>
    </row>
    <row r="1670" spans="1:49" x14ac:dyDescent="0.2">
      <c r="A1670">
        <v>1</v>
      </c>
      <c r="B1670">
        <v>26</v>
      </c>
      <c r="C1670">
        <v>1</v>
      </c>
      <c r="D1670">
        <v>5</v>
      </c>
      <c r="E1670">
        <v>0</v>
      </c>
      <c r="F1670" t="s">
        <v>79</v>
      </c>
      <c r="G1670" t="s">
        <v>79</v>
      </c>
      <c r="H1670">
        <v>113</v>
      </c>
      <c r="I1670">
        <v>0</v>
      </c>
      <c r="J1670">
        <v>0</v>
      </c>
      <c r="K1670">
        <v>0</v>
      </c>
      <c r="L1670">
        <v>0</v>
      </c>
      <c r="M1670" t="s">
        <v>79</v>
      </c>
      <c r="N1670" t="s">
        <v>79</v>
      </c>
      <c r="O1670" t="s">
        <v>79</v>
      </c>
      <c r="P1670" t="s">
        <v>79</v>
      </c>
      <c r="Q1670" t="s">
        <v>79</v>
      </c>
      <c r="R1670" t="s">
        <v>3288</v>
      </c>
      <c r="S1670" t="s">
        <v>79</v>
      </c>
      <c r="T1670">
        <v>0</v>
      </c>
      <c r="U1670" t="s">
        <v>79</v>
      </c>
      <c r="V1670" t="s">
        <v>79</v>
      </c>
      <c r="W1670" t="s">
        <v>79</v>
      </c>
      <c r="X1670">
        <v>0</v>
      </c>
      <c r="Y1670">
        <v>0</v>
      </c>
      <c r="Z1670" t="s">
        <v>79</v>
      </c>
      <c r="AA1670" t="s">
        <v>79</v>
      </c>
      <c r="AB1670" t="s">
        <v>79</v>
      </c>
      <c r="AC1670" t="s">
        <v>79</v>
      </c>
      <c r="AD1670" t="s">
        <v>79</v>
      </c>
      <c r="AE1670">
        <v>0</v>
      </c>
      <c r="AF1670" t="s">
        <v>79</v>
      </c>
      <c r="AG1670">
        <v>0</v>
      </c>
      <c r="AH1670" t="s">
        <v>79</v>
      </c>
      <c r="AI1670" t="s">
        <v>79</v>
      </c>
      <c r="AJ1670" t="s">
        <v>79</v>
      </c>
      <c r="AK1670" t="s">
        <v>79</v>
      </c>
      <c r="AL1670" t="s">
        <v>79</v>
      </c>
      <c r="AM1670" t="s">
        <v>79</v>
      </c>
      <c r="AN1670" t="s">
        <v>79</v>
      </c>
      <c r="AO1670" t="s">
        <v>79</v>
      </c>
      <c r="AP1670" t="s">
        <v>79</v>
      </c>
      <c r="AQ1670" t="s">
        <v>79</v>
      </c>
      <c r="AR1670" t="s">
        <v>79</v>
      </c>
      <c r="AS1670">
        <v>0</v>
      </c>
      <c r="AT1670" t="s">
        <v>79</v>
      </c>
      <c r="AU1670" t="s">
        <v>79</v>
      </c>
      <c r="AV1670">
        <v>0</v>
      </c>
      <c r="AW1670">
        <v>0</v>
      </c>
    </row>
    <row r="1671" spans="1:49" x14ac:dyDescent="0.2">
      <c r="A1671">
        <v>1</v>
      </c>
      <c r="B1671">
        <v>26</v>
      </c>
      <c r="C1671">
        <v>1</v>
      </c>
      <c r="D1671">
        <v>6</v>
      </c>
      <c r="E1671">
        <v>0</v>
      </c>
      <c r="F1671" t="s">
        <v>79</v>
      </c>
      <c r="G1671" t="s">
        <v>79</v>
      </c>
      <c r="H1671">
        <v>57</v>
      </c>
      <c r="I1671">
        <v>0</v>
      </c>
      <c r="J1671">
        <v>0</v>
      </c>
      <c r="K1671">
        <v>0</v>
      </c>
      <c r="L1671">
        <v>0</v>
      </c>
      <c r="M1671" t="s">
        <v>79</v>
      </c>
      <c r="N1671" t="s">
        <v>79</v>
      </c>
      <c r="O1671" t="s">
        <v>79</v>
      </c>
      <c r="P1671" t="s">
        <v>79</v>
      </c>
      <c r="Q1671" t="s">
        <v>79</v>
      </c>
      <c r="R1671" t="s">
        <v>3289</v>
      </c>
      <c r="S1671" t="s">
        <v>79</v>
      </c>
      <c r="T1671">
        <v>0</v>
      </c>
      <c r="U1671" t="s">
        <v>79</v>
      </c>
      <c r="V1671" t="s">
        <v>79</v>
      </c>
      <c r="W1671" t="s">
        <v>79</v>
      </c>
      <c r="X1671">
        <v>0</v>
      </c>
      <c r="Y1671">
        <v>0</v>
      </c>
      <c r="Z1671" t="s">
        <v>79</v>
      </c>
      <c r="AA1671" t="s">
        <v>79</v>
      </c>
      <c r="AB1671" t="s">
        <v>79</v>
      </c>
      <c r="AC1671" t="s">
        <v>79</v>
      </c>
      <c r="AD1671" t="s">
        <v>79</v>
      </c>
      <c r="AE1671">
        <v>0</v>
      </c>
      <c r="AF1671" t="s">
        <v>79</v>
      </c>
      <c r="AG1671">
        <v>0</v>
      </c>
      <c r="AH1671" t="s">
        <v>79</v>
      </c>
      <c r="AI1671" t="s">
        <v>79</v>
      </c>
      <c r="AJ1671" t="s">
        <v>79</v>
      </c>
      <c r="AK1671" t="s">
        <v>79</v>
      </c>
      <c r="AL1671" t="s">
        <v>79</v>
      </c>
      <c r="AM1671" t="s">
        <v>79</v>
      </c>
      <c r="AN1671" t="s">
        <v>79</v>
      </c>
      <c r="AO1671" t="s">
        <v>79</v>
      </c>
      <c r="AP1671" t="s">
        <v>79</v>
      </c>
      <c r="AQ1671" t="s">
        <v>79</v>
      </c>
      <c r="AR1671" t="s">
        <v>79</v>
      </c>
      <c r="AS1671">
        <v>0</v>
      </c>
      <c r="AT1671" t="s">
        <v>79</v>
      </c>
      <c r="AU1671" t="s">
        <v>79</v>
      </c>
      <c r="AV1671">
        <v>0</v>
      </c>
      <c r="AW1671">
        <v>0</v>
      </c>
    </row>
    <row r="1672" spans="1:49" x14ac:dyDescent="0.2">
      <c r="A1672">
        <v>1</v>
      </c>
      <c r="B1672">
        <v>26</v>
      </c>
      <c r="C1672">
        <v>1</v>
      </c>
      <c r="D1672">
        <v>7</v>
      </c>
      <c r="E1672">
        <v>0</v>
      </c>
      <c r="F1672" t="s">
        <v>79</v>
      </c>
      <c r="G1672" t="s">
        <v>79</v>
      </c>
      <c r="H1672">
        <v>0</v>
      </c>
      <c r="I1672">
        <v>0</v>
      </c>
      <c r="J1672">
        <v>0</v>
      </c>
      <c r="K1672">
        <v>0</v>
      </c>
      <c r="L1672">
        <v>0</v>
      </c>
      <c r="M1672" t="s">
        <v>79</v>
      </c>
      <c r="N1672" t="s">
        <v>79</v>
      </c>
      <c r="O1672" t="s">
        <v>79</v>
      </c>
      <c r="P1672" t="s">
        <v>79</v>
      </c>
      <c r="Q1672" t="s">
        <v>79</v>
      </c>
      <c r="R1672" t="s">
        <v>79</v>
      </c>
      <c r="S1672" t="s">
        <v>79</v>
      </c>
      <c r="T1672">
        <v>0</v>
      </c>
      <c r="U1672" t="s">
        <v>79</v>
      </c>
      <c r="V1672" t="s">
        <v>79</v>
      </c>
      <c r="W1672" t="s">
        <v>79</v>
      </c>
      <c r="X1672">
        <v>0</v>
      </c>
      <c r="Y1672">
        <v>0</v>
      </c>
      <c r="Z1672" t="s">
        <v>79</v>
      </c>
      <c r="AA1672" t="s">
        <v>79</v>
      </c>
      <c r="AB1672" t="s">
        <v>79</v>
      </c>
      <c r="AC1672" t="s">
        <v>79</v>
      </c>
      <c r="AD1672" t="s">
        <v>79</v>
      </c>
      <c r="AE1672">
        <v>0</v>
      </c>
      <c r="AF1672" t="s">
        <v>79</v>
      </c>
      <c r="AG1672">
        <v>0</v>
      </c>
      <c r="AH1672" t="s">
        <v>79</v>
      </c>
      <c r="AI1672" t="s">
        <v>79</v>
      </c>
      <c r="AJ1672" t="s">
        <v>79</v>
      </c>
      <c r="AK1672" t="s">
        <v>79</v>
      </c>
      <c r="AL1672" t="s">
        <v>79</v>
      </c>
      <c r="AM1672" t="s">
        <v>79</v>
      </c>
      <c r="AN1672" t="s">
        <v>79</v>
      </c>
      <c r="AO1672" t="s">
        <v>79</v>
      </c>
      <c r="AP1672" t="s">
        <v>79</v>
      </c>
      <c r="AQ1672" t="s">
        <v>79</v>
      </c>
      <c r="AR1672" t="s">
        <v>79</v>
      </c>
      <c r="AS1672">
        <v>0</v>
      </c>
      <c r="AT1672" t="s">
        <v>79</v>
      </c>
      <c r="AU1672" t="s">
        <v>79</v>
      </c>
      <c r="AV1672">
        <v>0</v>
      </c>
      <c r="AW1672">
        <v>0</v>
      </c>
    </row>
    <row r="1673" spans="1:49" x14ac:dyDescent="0.2">
      <c r="A1673">
        <v>1</v>
      </c>
      <c r="B1673">
        <v>26</v>
      </c>
      <c r="C1673">
        <v>1</v>
      </c>
      <c r="D1673">
        <v>8</v>
      </c>
      <c r="E1673">
        <v>0</v>
      </c>
      <c r="F1673" t="s">
        <v>79</v>
      </c>
      <c r="G1673" t="s">
        <v>79</v>
      </c>
      <c r="H1673">
        <v>0</v>
      </c>
      <c r="I1673">
        <v>0</v>
      </c>
      <c r="J1673">
        <v>0</v>
      </c>
      <c r="K1673">
        <v>0</v>
      </c>
      <c r="L1673">
        <v>0</v>
      </c>
      <c r="M1673" t="s">
        <v>79</v>
      </c>
      <c r="N1673" t="s">
        <v>79</v>
      </c>
      <c r="O1673" t="s">
        <v>79</v>
      </c>
      <c r="P1673" t="s">
        <v>79</v>
      </c>
      <c r="Q1673" t="s">
        <v>79</v>
      </c>
      <c r="R1673" t="s">
        <v>79</v>
      </c>
      <c r="S1673" t="s">
        <v>79</v>
      </c>
      <c r="T1673">
        <v>0</v>
      </c>
      <c r="U1673" t="s">
        <v>79</v>
      </c>
      <c r="V1673" t="s">
        <v>79</v>
      </c>
      <c r="W1673" t="s">
        <v>79</v>
      </c>
      <c r="X1673">
        <v>0</v>
      </c>
      <c r="Y1673">
        <v>0</v>
      </c>
      <c r="Z1673" t="s">
        <v>79</v>
      </c>
      <c r="AA1673" t="s">
        <v>79</v>
      </c>
      <c r="AB1673" t="s">
        <v>79</v>
      </c>
      <c r="AC1673" t="s">
        <v>79</v>
      </c>
      <c r="AD1673" t="s">
        <v>79</v>
      </c>
      <c r="AE1673">
        <v>0</v>
      </c>
      <c r="AF1673" t="s">
        <v>79</v>
      </c>
      <c r="AG1673">
        <v>0</v>
      </c>
      <c r="AH1673" t="s">
        <v>79</v>
      </c>
      <c r="AI1673" t="s">
        <v>79</v>
      </c>
      <c r="AJ1673" t="s">
        <v>79</v>
      </c>
      <c r="AK1673" t="s">
        <v>79</v>
      </c>
      <c r="AL1673" t="s">
        <v>79</v>
      </c>
      <c r="AM1673" t="s">
        <v>79</v>
      </c>
      <c r="AN1673" t="s">
        <v>79</v>
      </c>
      <c r="AO1673" t="s">
        <v>79</v>
      </c>
      <c r="AP1673" t="s">
        <v>79</v>
      </c>
      <c r="AQ1673" t="s">
        <v>79</v>
      </c>
      <c r="AR1673" t="s">
        <v>79</v>
      </c>
      <c r="AS1673">
        <v>0</v>
      </c>
      <c r="AT1673" t="s">
        <v>79</v>
      </c>
      <c r="AU1673" t="s">
        <v>79</v>
      </c>
      <c r="AV1673">
        <v>0</v>
      </c>
      <c r="AW1673">
        <v>0</v>
      </c>
    </row>
    <row r="1674" spans="1:49" x14ac:dyDescent="0.2">
      <c r="A1674">
        <v>1</v>
      </c>
      <c r="B1674">
        <v>26</v>
      </c>
      <c r="C1674">
        <v>2</v>
      </c>
      <c r="D1674">
        <v>1</v>
      </c>
      <c r="E1674">
        <v>0</v>
      </c>
      <c r="F1674" t="s">
        <v>79</v>
      </c>
      <c r="G1674" t="s">
        <v>79</v>
      </c>
      <c r="H1674">
        <v>638</v>
      </c>
      <c r="I1674">
        <v>0</v>
      </c>
      <c r="J1674">
        <v>0</v>
      </c>
      <c r="K1674">
        <v>0</v>
      </c>
      <c r="L1674">
        <v>0</v>
      </c>
      <c r="M1674" t="s">
        <v>79</v>
      </c>
      <c r="N1674" t="s">
        <v>79</v>
      </c>
      <c r="O1674" t="s">
        <v>79</v>
      </c>
      <c r="P1674" t="s">
        <v>79</v>
      </c>
      <c r="Q1674" t="s">
        <v>79</v>
      </c>
      <c r="R1674" t="s">
        <v>3290</v>
      </c>
      <c r="S1674" t="s">
        <v>79</v>
      </c>
      <c r="T1674">
        <v>0</v>
      </c>
      <c r="U1674" t="s">
        <v>79</v>
      </c>
      <c r="V1674" t="s">
        <v>79</v>
      </c>
      <c r="W1674" t="s">
        <v>79</v>
      </c>
      <c r="X1674">
        <v>0</v>
      </c>
      <c r="Y1674">
        <v>0</v>
      </c>
      <c r="Z1674" t="s">
        <v>79</v>
      </c>
      <c r="AA1674" t="s">
        <v>79</v>
      </c>
      <c r="AB1674" t="s">
        <v>79</v>
      </c>
      <c r="AC1674" t="s">
        <v>79</v>
      </c>
      <c r="AD1674" t="s">
        <v>79</v>
      </c>
      <c r="AE1674">
        <v>0</v>
      </c>
      <c r="AF1674" t="s">
        <v>79</v>
      </c>
      <c r="AG1674">
        <v>0</v>
      </c>
      <c r="AH1674" t="s">
        <v>79</v>
      </c>
      <c r="AI1674" t="s">
        <v>79</v>
      </c>
      <c r="AJ1674" t="s">
        <v>79</v>
      </c>
      <c r="AK1674" t="s">
        <v>79</v>
      </c>
      <c r="AL1674" t="s">
        <v>79</v>
      </c>
      <c r="AM1674" t="s">
        <v>79</v>
      </c>
      <c r="AN1674" t="s">
        <v>79</v>
      </c>
      <c r="AO1674" t="s">
        <v>79</v>
      </c>
      <c r="AP1674" t="s">
        <v>79</v>
      </c>
      <c r="AQ1674" t="s">
        <v>79</v>
      </c>
      <c r="AR1674" t="s">
        <v>79</v>
      </c>
      <c r="AS1674">
        <v>0</v>
      </c>
      <c r="AT1674" t="s">
        <v>79</v>
      </c>
      <c r="AU1674" t="s">
        <v>79</v>
      </c>
      <c r="AV1674">
        <v>0</v>
      </c>
      <c r="AW1674">
        <v>0</v>
      </c>
    </row>
    <row r="1675" spans="1:49" x14ac:dyDescent="0.2">
      <c r="A1675">
        <v>1</v>
      </c>
      <c r="B1675">
        <v>26</v>
      </c>
      <c r="C1675">
        <v>2</v>
      </c>
      <c r="D1675">
        <v>2</v>
      </c>
      <c r="E1675">
        <v>0</v>
      </c>
      <c r="F1675" t="s">
        <v>79</v>
      </c>
      <c r="G1675" t="s">
        <v>79</v>
      </c>
      <c r="H1675">
        <v>557</v>
      </c>
      <c r="I1675">
        <v>0</v>
      </c>
      <c r="J1675">
        <v>0</v>
      </c>
      <c r="K1675">
        <v>0</v>
      </c>
      <c r="L1675">
        <v>0</v>
      </c>
      <c r="M1675" t="s">
        <v>79</v>
      </c>
      <c r="N1675" t="s">
        <v>79</v>
      </c>
      <c r="O1675" t="s">
        <v>79</v>
      </c>
      <c r="P1675" t="s">
        <v>79</v>
      </c>
      <c r="Q1675" t="s">
        <v>79</v>
      </c>
      <c r="R1675" t="s">
        <v>3291</v>
      </c>
      <c r="S1675" t="s">
        <v>79</v>
      </c>
      <c r="T1675">
        <v>0</v>
      </c>
      <c r="U1675" t="s">
        <v>79</v>
      </c>
      <c r="V1675" t="s">
        <v>79</v>
      </c>
      <c r="W1675" t="s">
        <v>79</v>
      </c>
      <c r="X1675">
        <v>0</v>
      </c>
      <c r="Y1675">
        <v>0</v>
      </c>
      <c r="Z1675" t="s">
        <v>79</v>
      </c>
      <c r="AA1675" t="s">
        <v>79</v>
      </c>
      <c r="AB1675" t="s">
        <v>79</v>
      </c>
      <c r="AC1675" t="s">
        <v>79</v>
      </c>
      <c r="AD1675" t="s">
        <v>79</v>
      </c>
      <c r="AE1675">
        <v>0</v>
      </c>
      <c r="AF1675" t="s">
        <v>79</v>
      </c>
      <c r="AG1675">
        <v>0</v>
      </c>
      <c r="AH1675" t="s">
        <v>79</v>
      </c>
      <c r="AI1675" t="s">
        <v>79</v>
      </c>
      <c r="AJ1675" t="s">
        <v>79</v>
      </c>
      <c r="AK1675" t="s">
        <v>79</v>
      </c>
      <c r="AL1675" t="s">
        <v>79</v>
      </c>
      <c r="AM1675" t="s">
        <v>79</v>
      </c>
      <c r="AN1675" t="s">
        <v>79</v>
      </c>
      <c r="AO1675" t="s">
        <v>79</v>
      </c>
      <c r="AP1675" t="s">
        <v>79</v>
      </c>
      <c r="AQ1675" t="s">
        <v>79</v>
      </c>
      <c r="AR1675" t="s">
        <v>79</v>
      </c>
      <c r="AS1675">
        <v>0</v>
      </c>
      <c r="AT1675" t="s">
        <v>79</v>
      </c>
      <c r="AU1675" t="s">
        <v>79</v>
      </c>
      <c r="AV1675">
        <v>0</v>
      </c>
      <c r="AW1675">
        <v>0</v>
      </c>
    </row>
    <row r="1676" spans="1:49" x14ac:dyDescent="0.2">
      <c r="A1676">
        <v>1</v>
      </c>
      <c r="B1676">
        <v>26</v>
      </c>
      <c r="C1676">
        <v>2</v>
      </c>
      <c r="D1676">
        <v>3</v>
      </c>
      <c r="E1676">
        <v>0</v>
      </c>
      <c r="F1676" t="s">
        <v>79</v>
      </c>
      <c r="G1676" t="s">
        <v>79</v>
      </c>
      <c r="H1676">
        <v>674</v>
      </c>
      <c r="I1676">
        <v>0</v>
      </c>
      <c r="J1676">
        <v>0</v>
      </c>
      <c r="K1676">
        <v>0</v>
      </c>
      <c r="L1676">
        <v>0</v>
      </c>
      <c r="M1676" t="s">
        <v>79</v>
      </c>
      <c r="N1676" t="s">
        <v>79</v>
      </c>
      <c r="O1676" t="s">
        <v>79</v>
      </c>
      <c r="P1676" t="s">
        <v>79</v>
      </c>
      <c r="Q1676" t="s">
        <v>79</v>
      </c>
      <c r="R1676" t="s">
        <v>1034</v>
      </c>
      <c r="S1676" t="s">
        <v>79</v>
      </c>
      <c r="T1676">
        <v>0</v>
      </c>
      <c r="U1676" t="s">
        <v>79</v>
      </c>
      <c r="V1676" t="s">
        <v>79</v>
      </c>
      <c r="W1676" t="s">
        <v>79</v>
      </c>
      <c r="X1676">
        <v>0</v>
      </c>
      <c r="Y1676">
        <v>0</v>
      </c>
      <c r="Z1676" t="s">
        <v>79</v>
      </c>
      <c r="AA1676" t="s">
        <v>79</v>
      </c>
      <c r="AB1676" t="s">
        <v>79</v>
      </c>
      <c r="AC1676" t="s">
        <v>79</v>
      </c>
      <c r="AD1676" t="s">
        <v>79</v>
      </c>
      <c r="AE1676">
        <v>0</v>
      </c>
      <c r="AF1676" t="s">
        <v>79</v>
      </c>
      <c r="AG1676">
        <v>0</v>
      </c>
      <c r="AH1676" t="s">
        <v>79</v>
      </c>
      <c r="AI1676" t="s">
        <v>79</v>
      </c>
      <c r="AJ1676" t="s">
        <v>79</v>
      </c>
      <c r="AK1676" t="s">
        <v>79</v>
      </c>
      <c r="AL1676" t="s">
        <v>79</v>
      </c>
      <c r="AM1676" t="s">
        <v>79</v>
      </c>
      <c r="AN1676" t="s">
        <v>79</v>
      </c>
      <c r="AO1676" t="s">
        <v>79</v>
      </c>
      <c r="AP1676" t="s">
        <v>79</v>
      </c>
      <c r="AQ1676" t="s">
        <v>79</v>
      </c>
      <c r="AR1676" t="s">
        <v>79</v>
      </c>
      <c r="AS1676">
        <v>0</v>
      </c>
      <c r="AT1676" t="s">
        <v>79</v>
      </c>
      <c r="AU1676" t="s">
        <v>79</v>
      </c>
      <c r="AV1676">
        <v>0</v>
      </c>
      <c r="AW1676">
        <v>0</v>
      </c>
    </row>
    <row r="1677" spans="1:49" x14ac:dyDescent="0.2">
      <c r="A1677">
        <v>1</v>
      </c>
      <c r="B1677">
        <v>26</v>
      </c>
      <c r="C1677">
        <v>2</v>
      </c>
      <c r="D1677">
        <v>4</v>
      </c>
      <c r="E1677">
        <v>0</v>
      </c>
      <c r="F1677" t="s">
        <v>79</v>
      </c>
      <c r="G1677" t="s">
        <v>79</v>
      </c>
      <c r="H1677">
        <v>682</v>
      </c>
      <c r="I1677">
        <v>0</v>
      </c>
      <c r="J1677">
        <v>0</v>
      </c>
      <c r="K1677">
        <v>0</v>
      </c>
      <c r="L1677">
        <v>0</v>
      </c>
      <c r="M1677" t="s">
        <v>79</v>
      </c>
      <c r="N1677" t="s">
        <v>79</v>
      </c>
      <c r="O1677" t="s">
        <v>79</v>
      </c>
      <c r="P1677" t="s">
        <v>79</v>
      </c>
      <c r="Q1677" t="s">
        <v>79</v>
      </c>
      <c r="R1677" t="s">
        <v>3292</v>
      </c>
      <c r="S1677" t="s">
        <v>79</v>
      </c>
      <c r="T1677">
        <v>0</v>
      </c>
      <c r="U1677" t="s">
        <v>79</v>
      </c>
      <c r="V1677" t="s">
        <v>79</v>
      </c>
      <c r="W1677" t="s">
        <v>79</v>
      </c>
      <c r="X1677">
        <v>0</v>
      </c>
      <c r="Y1677">
        <v>0</v>
      </c>
      <c r="Z1677" t="s">
        <v>79</v>
      </c>
      <c r="AA1677" t="s">
        <v>79</v>
      </c>
      <c r="AB1677" t="s">
        <v>79</v>
      </c>
      <c r="AC1677" t="s">
        <v>79</v>
      </c>
      <c r="AD1677" t="s">
        <v>79</v>
      </c>
      <c r="AE1677">
        <v>0</v>
      </c>
      <c r="AF1677" t="s">
        <v>79</v>
      </c>
      <c r="AG1677">
        <v>0</v>
      </c>
      <c r="AH1677" t="s">
        <v>79</v>
      </c>
      <c r="AI1677" t="s">
        <v>79</v>
      </c>
      <c r="AJ1677" t="s">
        <v>79</v>
      </c>
      <c r="AK1677" t="s">
        <v>79</v>
      </c>
      <c r="AL1677" t="s">
        <v>79</v>
      </c>
      <c r="AM1677" t="s">
        <v>79</v>
      </c>
      <c r="AN1677" t="s">
        <v>79</v>
      </c>
      <c r="AO1677" t="s">
        <v>79</v>
      </c>
      <c r="AP1677" t="s">
        <v>79</v>
      </c>
      <c r="AQ1677" t="s">
        <v>79</v>
      </c>
      <c r="AR1677" t="s">
        <v>79</v>
      </c>
      <c r="AS1677">
        <v>0</v>
      </c>
      <c r="AT1677" t="s">
        <v>79</v>
      </c>
      <c r="AU1677" t="s">
        <v>79</v>
      </c>
      <c r="AV1677">
        <v>0</v>
      </c>
      <c r="AW1677">
        <v>0</v>
      </c>
    </row>
    <row r="1678" spans="1:49" x14ac:dyDescent="0.2">
      <c r="A1678">
        <v>1</v>
      </c>
      <c r="B1678">
        <v>26</v>
      </c>
      <c r="C1678">
        <v>2</v>
      </c>
      <c r="D1678">
        <v>5</v>
      </c>
      <c r="E1678">
        <v>0</v>
      </c>
      <c r="F1678" t="s">
        <v>79</v>
      </c>
      <c r="G1678" t="s">
        <v>79</v>
      </c>
      <c r="H1678">
        <v>41</v>
      </c>
      <c r="I1678">
        <v>0</v>
      </c>
      <c r="J1678">
        <v>0</v>
      </c>
      <c r="K1678">
        <v>0</v>
      </c>
      <c r="L1678">
        <v>0</v>
      </c>
      <c r="M1678" t="s">
        <v>79</v>
      </c>
      <c r="N1678" t="s">
        <v>79</v>
      </c>
      <c r="O1678" t="s">
        <v>79</v>
      </c>
      <c r="P1678" t="s">
        <v>79</v>
      </c>
      <c r="Q1678" t="s">
        <v>79</v>
      </c>
      <c r="R1678" t="s">
        <v>3293</v>
      </c>
      <c r="S1678" t="s">
        <v>79</v>
      </c>
      <c r="T1678">
        <v>0</v>
      </c>
      <c r="U1678" t="s">
        <v>79</v>
      </c>
      <c r="V1678" t="s">
        <v>79</v>
      </c>
      <c r="W1678" t="s">
        <v>79</v>
      </c>
      <c r="X1678">
        <v>0</v>
      </c>
      <c r="Y1678">
        <v>0</v>
      </c>
      <c r="Z1678" t="s">
        <v>79</v>
      </c>
      <c r="AA1678" t="s">
        <v>79</v>
      </c>
      <c r="AB1678" t="s">
        <v>79</v>
      </c>
      <c r="AC1678" t="s">
        <v>79</v>
      </c>
      <c r="AD1678" t="s">
        <v>79</v>
      </c>
      <c r="AE1678">
        <v>0</v>
      </c>
      <c r="AF1678" t="s">
        <v>79</v>
      </c>
      <c r="AG1678">
        <v>0</v>
      </c>
      <c r="AH1678" t="s">
        <v>79</v>
      </c>
      <c r="AI1678" t="s">
        <v>79</v>
      </c>
      <c r="AJ1678" t="s">
        <v>79</v>
      </c>
      <c r="AK1678" t="s">
        <v>79</v>
      </c>
      <c r="AL1678" t="s">
        <v>79</v>
      </c>
      <c r="AM1678" t="s">
        <v>79</v>
      </c>
      <c r="AN1678" t="s">
        <v>79</v>
      </c>
      <c r="AO1678" t="s">
        <v>79</v>
      </c>
      <c r="AP1678" t="s">
        <v>79</v>
      </c>
      <c r="AQ1678" t="s">
        <v>79</v>
      </c>
      <c r="AR1678" t="s">
        <v>79</v>
      </c>
      <c r="AS1678">
        <v>0</v>
      </c>
      <c r="AT1678" t="s">
        <v>79</v>
      </c>
      <c r="AU1678" t="s">
        <v>79</v>
      </c>
      <c r="AV1678">
        <v>0</v>
      </c>
      <c r="AW1678">
        <v>0</v>
      </c>
    </row>
    <row r="1679" spans="1:49" x14ac:dyDescent="0.2">
      <c r="A1679">
        <v>1</v>
      </c>
      <c r="B1679">
        <v>26</v>
      </c>
      <c r="C1679">
        <v>2</v>
      </c>
      <c r="D1679">
        <v>6</v>
      </c>
      <c r="E1679">
        <v>0</v>
      </c>
      <c r="F1679" t="s">
        <v>79</v>
      </c>
      <c r="G1679" t="s">
        <v>79</v>
      </c>
      <c r="H1679">
        <v>678</v>
      </c>
      <c r="I1679">
        <v>0</v>
      </c>
      <c r="J1679">
        <v>0</v>
      </c>
      <c r="K1679">
        <v>0</v>
      </c>
      <c r="L1679">
        <v>0</v>
      </c>
      <c r="M1679" t="s">
        <v>79</v>
      </c>
      <c r="N1679" t="s">
        <v>79</v>
      </c>
      <c r="O1679" t="s">
        <v>79</v>
      </c>
      <c r="P1679" t="s">
        <v>79</v>
      </c>
      <c r="Q1679" t="s">
        <v>79</v>
      </c>
      <c r="R1679" t="s">
        <v>2806</v>
      </c>
      <c r="S1679" t="s">
        <v>79</v>
      </c>
      <c r="T1679">
        <v>0</v>
      </c>
      <c r="U1679" t="s">
        <v>79</v>
      </c>
      <c r="V1679" t="s">
        <v>79</v>
      </c>
      <c r="W1679" t="s">
        <v>79</v>
      </c>
      <c r="X1679">
        <v>0</v>
      </c>
      <c r="Y1679">
        <v>0</v>
      </c>
      <c r="Z1679" t="s">
        <v>79</v>
      </c>
      <c r="AA1679" t="s">
        <v>79</v>
      </c>
      <c r="AB1679" t="s">
        <v>79</v>
      </c>
      <c r="AC1679" t="s">
        <v>79</v>
      </c>
      <c r="AD1679" t="s">
        <v>79</v>
      </c>
      <c r="AE1679">
        <v>0</v>
      </c>
      <c r="AF1679" t="s">
        <v>79</v>
      </c>
      <c r="AG1679">
        <v>0</v>
      </c>
      <c r="AH1679" t="s">
        <v>79</v>
      </c>
      <c r="AI1679" t="s">
        <v>79</v>
      </c>
      <c r="AJ1679" t="s">
        <v>79</v>
      </c>
      <c r="AK1679" t="s">
        <v>79</v>
      </c>
      <c r="AL1679" t="s">
        <v>79</v>
      </c>
      <c r="AM1679" t="s">
        <v>79</v>
      </c>
      <c r="AN1679" t="s">
        <v>79</v>
      </c>
      <c r="AO1679" t="s">
        <v>79</v>
      </c>
      <c r="AP1679" t="s">
        <v>79</v>
      </c>
      <c r="AQ1679" t="s">
        <v>79</v>
      </c>
      <c r="AR1679" t="s">
        <v>79</v>
      </c>
      <c r="AS1679">
        <v>0</v>
      </c>
      <c r="AT1679" t="s">
        <v>79</v>
      </c>
      <c r="AU1679" t="s">
        <v>79</v>
      </c>
      <c r="AV1679">
        <v>0</v>
      </c>
      <c r="AW1679">
        <v>0</v>
      </c>
    </row>
    <row r="1680" spans="1:49" x14ac:dyDescent="0.2">
      <c r="A1680">
        <v>1</v>
      </c>
      <c r="B1680">
        <v>26</v>
      </c>
      <c r="C1680">
        <v>2</v>
      </c>
      <c r="D1680">
        <v>7</v>
      </c>
      <c r="E1680">
        <v>0</v>
      </c>
      <c r="F1680" t="s">
        <v>79</v>
      </c>
      <c r="G1680" t="s">
        <v>79</v>
      </c>
      <c r="H1680">
        <v>306</v>
      </c>
      <c r="I1680">
        <v>0</v>
      </c>
      <c r="J1680">
        <v>0</v>
      </c>
      <c r="K1680">
        <v>0</v>
      </c>
      <c r="L1680">
        <v>0</v>
      </c>
      <c r="M1680" t="s">
        <v>79</v>
      </c>
      <c r="N1680" t="s">
        <v>79</v>
      </c>
      <c r="O1680" t="s">
        <v>79</v>
      </c>
      <c r="P1680" t="s">
        <v>79</v>
      </c>
      <c r="Q1680" t="s">
        <v>79</v>
      </c>
      <c r="R1680" t="s">
        <v>2241</v>
      </c>
      <c r="S1680" t="s">
        <v>79</v>
      </c>
      <c r="T1680">
        <v>0</v>
      </c>
      <c r="U1680" t="s">
        <v>79</v>
      </c>
      <c r="V1680" t="s">
        <v>79</v>
      </c>
      <c r="W1680" t="s">
        <v>79</v>
      </c>
      <c r="X1680">
        <v>0</v>
      </c>
      <c r="Y1680">
        <v>0</v>
      </c>
      <c r="Z1680" t="s">
        <v>79</v>
      </c>
      <c r="AA1680" t="s">
        <v>79</v>
      </c>
      <c r="AB1680" t="s">
        <v>79</v>
      </c>
      <c r="AC1680" t="s">
        <v>79</v>
      </c>
      <c r="AD1680" t="s">
        <v>79</v>
      </c>
      <c r="AE1680">
        <v>0</v>
      </c>
      <c r="AF1680" t="s">
        <v>79</v>
      </c>
      <c r="AG1680">
        <v>0</v>
      </c>
      <c r="AH1680" t="s">
        <v>79</v>
      </c>
      <c r="AI1680" t="s">
        <v>79</v>
      </c>
      <c r="AJ1680" t="s">
        <v>79</v>
      </c>
      <c r="AK1680" t="s">
        <v>79</v>
      </c>
      <c r="AL1680" t="s">
        <v>79</v>
      </c>
      <c r="AM1680" t="s">
        <v>79</v>
      </c>
      <c r="AN1680" t="s">
        <v>79</v>
      </c>
      <c r="AO1680" t="s">
        <v>79</v>
      </c>
      <c r="AP1680" t="s">
        <v>79</v>
      </c>
      <c r="AQ1680" t="s">
        <v>79</v>
      </c>
      <c r="AR1680" t="s">
        <v>79</v>
      </c>
      <c r="AS1680">
        <v>0</v>
      </c>
      <c r="AT1680" t="s">
        <v>79</v>
      </c>
      <c r="AU1680" t="s">
        <v>79</v>
      </c>
      <c r="AV1680">
        <v>0</v>
      </c>
      <c r="AW1680">
        <v>0</v>
      </c>
    </row>
    <row r="1681" spans="1:49" x14ac:dyDescent="0.2">
      <c r="A1681">
        <v>1</v>
      </c>
      <c r="B1681">
        <v>26</v>
      </c>
      <c r="C1681">
        <v>2</v>
      </c>
      <c r="D1681">
        <v>8</v>
      </c>
      <c r="E1681">
        <v>0</v>
      </c>
      <c r="F1681" t="s">
        <v>79</v>
      </c>
      <c r="G1681" t="s">
        <v>79</v>
      </c>
      <c r="H1681">
        <v>116</v>
      </c>
      <c r="I1681">
        <v>0</v>
      </c>
      <c r="J1681">
        <v>0</v>
      </c>
      <c r="K1681">
        <v>0</v>
      </c>
      <c r="L1681">
        <v>0</v>
      </c>
      <c r="M1681" t="s">
        <v>79</v>
      </c>
      <c r="N1681" t="s">
        <v>79</v>
      </c>
      <c r="O1681" t="s">
        <v>79</v>
      </c>
      <c r="P1681" t="s">
        <v>79</v>
      </c>
      <c r="Q1681" t="s">
        <v>79</v>
      </c>
      <c r="R1681" t="s">
        <v>3294</v>
      </c>
      <c r="S1681" t="s">
        <v>79</v>
      </c>
      <c r="T1681">
        <v>0</v>
      </c>
      <c r="U1681" t="s">
        <v>79</v>
      </c>
      <c r="V1681" t="s">
        <v>79</v>
      </c>
      <c r="W1681" t="s">
        <v>79</v>
      </c>
      <c r="X1681">
        <v>0</v>
      </c>
      <c r="Y1681">
        <v>0</v>
      </c>
      <c r="Z1681" t="s">
        <v>79</v>
      </c>
      <c r="AA1681" t="s">
        <v>79</v>
      </c>
      <c r="AB1681" t="s">
        <v>79</v>
      </c>
      <c r="AC1681" t="s">
        <v>79</v>
      </c>
      <c r="AD1681" t="s">
        <v>79</v>
      </c>
      <c r="AE1681">
        <v>0</v>
      </c>
      <c r="AF1681" t="s">
        <v>79</v>
      </c>
      <c r="AG1681">
        <v>0</v>
      </c>
      <c r="AH1681" t="s">
        <v>79</v>
      </c>
      <c r="AI1681" t="s">
        <v>79</v>
      </c>
      <c r="AJ1681" t="s">
        <v>79</v>
      </c>
      <c r="AK1681" t="s">
        <v>79</v>
      </c>
      <c r="AL1681" t="s">
        <v>79</v>
      </c>
      <c r="AM1681" t="s">
        <v>79</v>
      </c>
      <c r="AN1681" t="s">
        <v>79</v>
      </c>
      <c r="AO1681" t="s">
        <v>79</v>
      </c>
      <c r="AP1681" t="s">
        <v>79</v>
      </c>
      <c r="AQ1681" t="s">
        <v>79</v>
      </c>
      <c r="AR1681" t="s">
        <v>79</v>
      </c>
      <c r="AS1681">
        <v>0</v>
      </c>
      <c r="AT1681" t="s">
        <v>79</v>
      </c>
      <c r="AU1681" t="s">
        <v>79</v>
      </c>
      <c r="AV1681">
        <v>0</v>
      </c>
      <c r="AW1681">
        <v>0</v>
      </c>
    </row>
    <row r="1682" spans="1:49" x14ac:dyDescent="0.2">
      <c r="A1682">
        <v>1</v>
      </c>
      <c r="B1682">
        <v>26</v>
      </c>
      <c r="C1682">
        <v>3</v>
      </c>
      <c r="D1682">
        <v>1</v>
      </c>
      <c r="E1682">
        <v>0</v>
      </c>
      <c r="F1682" t="s">
        <v>79</v>
      </c>
      <c r="G1682" t="s">
        <v>79</v>
      </c>
      <c r="H1682">
        <v>441</v>
      </c>
      <c r="I1682">
        <v>0</v>
      </c>
      <c r="J1682">
        <v>0</v>
      </c>
      <c r="K1682">
        <v>0</v>
      </c>
      <c r="L1682">
        <v>0</v>
      </c>
      <c r="M1682" t="s">
        <v>79</v>
      </c>
      <c r="N1682" t="s">
        <v>79</v>
      </c>
      <c r="O1682" t="s">
        <v>79</v>
      </c>
      <c r="P1682" t="s">
        <v>79</v>
      </c>
      <c r="Q1682" t="s">
        <v>79</v>
      </c>
      <c r="R1682" t="s">
        <v>1046</v>
      </c>
      <c r="S1682" t="s">
        <v>79</v>
      </c>
      <c r="T1682">
        <v>0</v>
      </c>
      <c r="U1682" t="s">
        <v>79</v>
      </c>
      <c r="V1682" t="s">
        <v>79</v>
      </c>
      <c r="W1682" t="s">
        <v>79</v>
      </c>
      <c r="X1682">
        <v>0</v>
      </c>
      <c r="Y1682">
        <v>0</v>
      </c>
      <c r="Z1682" t="s">
        <v>79</v>
      </c>
      <c r="AA1682" t="s">
        <v>79</v>
      </c>
      <c r="AB1682" t="s">
        <v>79</v>
      </c>
      <c r="AC1682" t="s">
        <v>79</v>
      </c>
      <c r="AD1682" t="s">
        <v>79</v>
      </c>
      <c r="AE1682">
        <v>0</v>
      </c>
      <c r="AF1682" t="s">
        <v>79</v>
      </c>
      <c r="AG1682">
        <v>0</v>
      </c>
      <c r="AH1682" t="s">
        <v>79</v>
      </c>
      <c r="AI1682" t="s">
        <v>79</v>
      </c>
      <c r="AJ1682" t="s">
        <v>79</v>
      </c>
      <c r="AK1682" t="s">
        <v>79</v>
      </c>
      <c r="AL1682" t="s">
        <v>79</v>
      </c>
      <c r="AM1682" t="s">
        <v>79</v>
      </c>
      <c r="AN1682" t="s">
        <v>79</v>
      </c>
      <c r="AO1682" t="s">
        <v>79</v>
      </c>
      <c r="AP1682" t="s">
        <v>79</v>
      </c>
      <c r="AQ1682" t="s">
        <v>79</v>
      </c>
      <c r="AR1682" t="s">
        <v>79</v>
      </c>
      <c r="AS1682">
        <v>0</v>
      </c>
      <c r="AT1682" t="s">
        <v>79</v>
      </c>
      <c r="AU1682" t="s">
        <v>79</v>
      </c>
      <c r="AV1682">
        <v>0</v>
      </c>
      <c r="AW1682">
        <v>0</v>
      </c>
    </row>
    <row r="1683" spans="1:49" x14ac:dyDescent="0.2">
      <c r="A1683">
        <v>1</v>
      </c>
      <c r="B1683">
        <v>26</v>
      </c>
      <c r="C1683">
        <v>3</v>
      </c>
      <c r="D1683">
        <v>2</v>
      </c>
      <c r="E1683">
        <v>0</v>
      </c>
      <c r="F1683" t="s">
        <v>79</v>
      </c>
      <c r="G1683" t="s">
        <v>79</v>
      </c>
      <c r="H1683">
        <v>550</v>
      </c>
      <c r="I1683">
        <v>0</v>
      </c>
      <c r="J1683">
        <v>0</v>
      </c>
      <c r="K1683">
        <v>0</v>
      </c>
      <c r="L1683">
        <v>0</v>
      </c>
      <c r="M1683" t="s">
        <v>79</v>
      </c>
      <c r="N1683" t="s">
        <v>79</v>
      </c>
      <c r="O1683" t="s">
        <v>79</v>
      </c>
      <c r="P1683" t="s">
        <v>79</v>
      </c>
      <c r="Q1683" t="s">
        <v>79</v>
      </c>
      <c r="R1683" t="s">
        <v>719</v>
      </c>
      <c r="S1683" t="s">
        <v>79</v>
      </c>
      <c r="T1683">
        <v>0</v>
      </c>
      <c r="U1683" t="s">
        <v>79</v>
      </c>
      <c r="V1683" t="s">
        <v>79</v>
      </c>
      <c r="W1683" t="s">
        <v>79</v>
      </c>
      <c r="X1683">
        <v>0</v>
      </c>
      <c r="Y1683">
        <v>0</v>
      </c>
      <c r="Z1683" t="s">
        <v>79</v>
      </c>
      <c r="AA1683" t="s">
        <v>79</v>
      </c>
      <c r="AB1683" t="s">
        <v>79</v>
      </c>
      <c r="AC1683" t="s">
        <v>79</v>
      </c>
      <c r="AD1683" t="s">
        <v>79</v>
      </c>
      <c r="AE1683">
        <v>0</v>
      </c>
      <c r="AF1683" t="s">
        <v>79</v>
      </c>
      <c r="AG1683">
        <v>0</v>
      </c>
      <c r="AH1683" t="s">
        <v>79</v>
      </c>
      <c r="AI1683" t="s">
        <v>79</v>
      </c>
      <c r="AJ1683" t="s">
        <v>79</v>
      </c>
      <c r="AK1683" t="s">
        <v>79</v>
      </c>
      <c r="AL1683" t="s">
        <v>79</v>
      </c>
      <c r="AM1683" t="s">
        <v>79</v>
      </c>
      <c r="AN1683" t="s">
        <v>79</v>
      </c>
      <c r="AO1683" t="s">
        <v>79</v>
      </c>
      <c r="AP1683" t="s">
        <v>79</v>
      </c>
      <c r="AQ1683" t="s">
        <v>79</v>
      </c>
      <c r="AR1683" t="s">
        <v>79</v>
      </c>
      <c r="AS1683">
        <v>0</v>
      </c>
      <c r="AT1683" t="s">
        <v>79</v>
      </c>
      <c r="AU1683" t="s">
        <v>79</v>
      </c>
      <c r="AV1683">
        <v>0</v>
      </c>
      <c r="AW1683">
        <v>0</v>
      </c>
    </row>
    <row r="1684" spans="1:49" x14ac:dyDescent="0.2">
      <c r="A1684">
        <v>1</v>
      </c>
      <c r="B1684">
        <v>26</v>
      </c>
      <c r="C1684">
        <v>3</v>
      </c>
      <c r="D1684">
        <v>3</v>
      </c>
      <c r="E1684">
        <v>0</v>
      </c>
      <c r="F1684" t="s">
        <v>79</v>
      </c>
      <c r="G1684" t="s">
        <v>79</v>
      </c>
      <c r="H1684">
        <v>49</v>
      </c>
      <c r="I1684">
        <v>0</v>
      </c>
      <c r="J1684">
        <v>0</v>
      </c>
      <c r="K1684">
        <v>0</v>
      </c>
      <c r="L1684">
        <v>0</v>
      </c>
      <c r="M1684" t="s">
        <v>79</v>
      </c>
      <c r="N1684" t="s">
        <v>79</v>
      </c>
      <c r="O1684" t="s">
        <v>79</v>
      </c>
      <c r="P1684" t="s">
        <v>79</v>
      </c>
      <c r="Q1684" t="s">
        <v>79</v>
      </c>
      <c r="R1684" t="s">
        <v>3243</v>
      </c>
      <c r="S1684" t="s">
        <v>79</v>
      </c>
      <c r="T1684">
        <v>0</v>
      </c>
      <c r="U1684" t="s">
        <v>79</v>
      </c>
      <c r="V1684" t="s">
        <v>79</v>
      </c>
      <c r="W1684" t="s">
        <v>79</v>
      </c>
      <c r="X1684">
        <v>0</v>
      </c>
      <c r="Y1684">
        <v>0</v>
      </c>
      <c r="Z1684" t="s">
        <v>79</v>
      </c>
      <c r="AA1684" t="s">
        <v>79</v>
      </c>
      <c r="AB1684" t="s">
        <v>79</v>
      </c>
      <c r="AC1684" t="s">
        <v>79</v>
      </c>
      <c r="AD1684" t="s">
        <v>79</v>
      </c>
      <c r="AE1684">
        <v>0</v>
      </c>
      <c r="AF1684" t="s">
        <v>79</v>
      </c>
      <c r="AG1684">
        <v>0</v>
      </c>
      <c r="AH1684" t="s">
        <v>79</v>
      </c>
      <c r="AI1684" t="s">
        <v>79</v>
      </c>
      <c r="AJ1684" t="s">
        <v>79</v>
      </c>
      <c r="AK1684" t="s">
        <v>79</v>
      </c>
      <c r="AL1684" t="s">
        <v>79</v>
      </c>
      <c r="AM1684" t="s">
        <v>79</v>
      </c>
      <c r="AN1684" t="s">
        <v>79</v>
      </c>
      <c r="AO1684" t="s">
        <v>79</v>
      </c>
      <c r="AP1684" t="s">
        <v>79</v>
      </c>
      <c r="AQ1684" t="s">
        <v>79</v>
      </c>
      <c r="AR1684" t="s">
        <v>79</v>
      </c>
      <c r="AS1684">
        <v>0</v>
      </c>
      <c r="AT1684" t="s">
        <v>79</v>
      </c>
      <c r="AU1684" t="s">
        <v>79</v>
      </c>
      <c r="AV1684">
        <v>0</v>
      </c>
      <c r="AW1684">
        <v>0</v>
      </c>
    </row>
    <row r="1685" spans="1:49" x14ac:dyDescent="0.2">
      <c r="A1685">
        <v>1</v>
      </c>
      <c r="B1685">
        <v>26</v>
      </c>
      <c r="C1685">
        <v>3</v>
      </c>
      <c r="D1685">
        <v>4</v>
      </c>
      <c r="E1685">
        <v>0</v>
      </c>
      <c r="F1685" t="s">
        <v>79</v>
      </c>
      <c r="G1685" t="s">
        <v>79</v>
      </c>
      <c r="H1685">
        <v>528</v>
      </c>
      <c r="I1685">
        <v>0</v>
      </c>
      <c r="J1685">
        <v>0</v>
      </c>
      <c r="K1685">
        <v>0</v>
      </c>
      <c r="L1685">
        <v>0</v>
      </c>
      <c r="M1685" t="s">
        <v>79</v>
      </c>
      <c r="N1685" t="s">
        <v>79</v>
      </c>
      <c r="O1685" t="s">
        <v>79</v>
      </c>
      <c r="P1685" t="s">
        <v>79</v>
      </c>
      <c r="Q1685" t="s">
        <v>79</v>
      </c>
      <c r="R1685" t="s">
        <v>326</v>
      </c>
      <c r="S1685" t="s">
        <v>79</v>
      </c>
      <c r="T1685">
        <v>0</v>
      </c>
      <c r="U1685" t="s">
        <v>79</v>
      </c>
      <c r="V1685" t="s">
        <v>79</v>
      </c>
      <c r="W1685" t="s">
        <v>79</v>
      </c>
      <c r="X1685">
        <v>0</v>
      </c>
      <c r="Y1685">
        <v>0</v>
      </c>
      <c r="Z1685" t="s">
        <v>79</v>
      </c>
      <c r="AA1685" t="s">
        <v>79</v>
      </c>
      <c r="AB1685" t="s">
        <v>79</v>
      </c>
      <c r="AC1685" t="s">
        <v>79</v>
      </c>
      <c r="AD1685" t="s">
        <v>79</v>
      </c>
      <c r="AE1685">
        <v>0</v>
      </c>
      <c r="AF1685" t="s">
        <v>79</v>
      </c>
      <c r="AG1685">
        <v>0</v>
      </c>
      <c r="AH1685" t="s">
        <v>79</v>
      </c>
      <c r="AI1685" t="s">
        <v>79</v>
      </c>
      <c r="AJ1685" t="s">
        <v>79</v>
      </c>
      <c r="AK1685" t="s">
        <v>79</v>
      </c>
      <c r="AL1685" t="s">
        <v>79</v>
      </c>
      <c r="AM1685" t="s">
        <v>79</v>
      </c>
      <c r="AN1685" t="s">
        <v>79</v>
      </c>
      <c r="AO1685" t="s">
        <v>79</v>
      </c>
      <c r="AP1685" t="s">
        <v>79</v>
      </c>
      <c r="AQ1685" t="s">
        <v>79</v>
      </c>
      <c r="AR1685" t="s">
        <v>79</v>
      </c>
      <c r="AS1685">
        <v>0</v>
      </c>
      <c r="AT1685" t="s">
        <v>79</v>
      </c>
      <c r="AU1685" t="s">
        <v>79</v>
      </c>
      <c r="AV1685">
        <v>0</v>
      </c>
      <c r="AW1685">
        <v>0</v>
      </c>
    </row>
    <row r="1686" spans="1:49" x14ac:dyDescent="0.2">
      <c r="A1686">
        <v>1</v>
      </c>
      <c r="B1686">
        <v>26</v>
      </c>
      <c r="C1686">
        <v>3</v>
      </c>
      <c r="D1686">
        <v>5</v>
      </c>
      <c r="E1686">
        <v>0</v>
      </c>
      <c r="F1686" t="s">
        <v>79</v>
      </c>
      <c r="G1686" t="s">
        <v>79</v>
      </c>
      <c r="H1686">
        <v>205</v>
      </c>
      <c r="I1686">
        <v>0</v>
      </c>
      <c r="J1686">
        <v>0</v>
      </c>
      <c r="K1686">
        <v>0</v>
      </c>
      <c r="L1686">
        <v>0</v>
      </c>
      <c r="M1686" t="s">
        <v>79</v>
      </c>
      <c r="N1686" t="s">
        <v>79</v>
      </c>
      <c r="O1686" t="s">
        <v>79</v>
      </c>
      <c r="P1686" t="s">
        <v>79</v>
      </c>
      <c r="Q1686" t="s">
        <v>79</v>
      </c>
      <c r="R1686" t="s">
        <v>2332</v>
      </c>
      <c r="S1686" t="s">
        <v>79</v>
      </c>
      <c r="T1686">
        <v>0</v>
      </c>
      <c r="U1686" t="s">
        <v>79</v>
      </c>
      <c r="V1686" t="s">
        <v>79</v>
      </c>
      <c r="W1686" t="s">
        <v>79</v>
      </c>
      <c r="X1686">
        <v>0</v>
      </c>
      <c r="Y1686">
        <v>0</v>
      </c>
      <c r="Z1686" t="s">
        <v>79</v>
      </c>
      <c r="AA1686" t="s">
        <v>79</v>
      </c>
      <c r="AB1686" t="s">
        <v>79</v>
      </c>
      <c r="AC1686" t="s">
        <v>79</v>
      </c>
      <c r="AD1686" t="s">
        <v>79</v>
      </c>
      <c r="AE1686">
        <v>0</v>
      </c>
      <c r="AF1686" t="s">
        <v>79</v>
      </c>
      <c r="AG1686">
        <v>0</v>
      </c>
      <c r="AH1686" t="s">
        <v>79</v>
      </c>
      <c r="AI1686" t="s">
        <v>79</v>
      </c>
      <c r="AJ1686" t="s">
        <v>79</v>
      </c>
      <c r="AK1686" t="s">
        <v>79</v>
      </c>
      <c r="AL1686" t="s">
        <v>79</v>
      </c>
      <c r="AM1686" t="s">
        <v>79</v>
      </c>
      <c r="AN1686" t="s">
        <v>79</v>
      </c>
      <c r="AO1686" t="s">
        <v>79</v>
      </c>
      <c r="AP1686" t="s">
        <v>79</v>
      </c>
      <c r="AQ1686" t="s">
        <v>79</v>
      </c>
      <c r="AR1686" t="s">
        <v>79</v>
      </c>
      <c r="AS1686">
        <v>0</v>
      </c>
      <c r="AT1686" t="s">
        <v>79</v>
      </c>
      <c r="AU1686" t="s">
        <v>79</v>
      </c>
      <c r="AV1686">
        <v>0</v>
      </c>
      <c r="AW1686">
        <v>0</v>
      </c>
    </row>
    <row r="1687" spans="1:49" x14ac:dyDescent="0.2">
      <c r="A1687">
        <v>1</v>
      </c>
      <c r="B1687">
        <v>26</v>
      </c>
      <c r="C1687">
        <v>3</v>
      </c>
      <c r="D1687">
        <v>6</v>
      </c>
      <c r="E1687">
        <v>0</v>
      </c>
      <c r="F1687" t="s">
        <v>79</v>
      </c>
      <c r="G1687" t="s">
        <v>79</v>
      </c>
      <c r="H1687">
        <v>554</v>
      </c>
      <c r="I1687">
        <v>0</v>
      </c>
      <c r="J1687">
        <v>0</v>
      </c>
      <c r="K1687">
        <v>0</v>
      </c>
      <c r="L1687">
        <v>0</v>
      </c>
      <c r="M1687" t="s">
        <v>79</v>
      </c>
      <c r="N1687" t="s">
        <v>79</v>
      </c>
      <c r="O1687" t="s">
        <v>79</v>
      </c>
      <c r="P1687" t="s">
        <v>79</v>
      </c>
      <c r="Q1687" t="s">
        <v>79</v>
      </c>
      <c r="R1687" t="s">
        <v>2239</v>
      </c>
      <c r="S1687" t="s">
        <v>79</v>
      </c>
      <c r="T1687">
        <v>0</v>
      </c>
      <c r="U1687" t="s">
        <v>79</v>
      </c>
      <c r="V1687" t="s">
        <v>79</v>
      </c>
      <c r="W1687" t="s">
        <v>79</v>
      </c>
      <c r="X1687">
        <v>0</v>
      </c>
      <c r="Y1687">
        <v>0</v>
      </c>
      <c r="Z1687" t="s">
        <v>79</v>
      </c>
      <c r="AA1687" t="s">
        <v>79</v>
      </c>
      <c r="AB1687" t="s">
        <v>79</v>
      </c>
      <c r="AC1687" t="s">
        <v>79</v>
      </c>
      <c r="AD1687" t="s">
        <v>79</v>
      </c>
      <c r="AE1687">
        <v>0</v>
      </c>
      <c r="AF1687" t="s">
        <v>79</v>
      </c>
      <c r="AG1687">
        <v>0</v>
      </c>
      <c r="AH1687" t="s">
        <v>79</v>
      </c>
      <c r="AI1687" t="s">
        <v>79</v>
      </c>
      <c r="AJ1687" t="s">
        <v>79</v>
      </c>
      <c r="AK1687" t="s">
        <v>79</v>
      </c>
      <c r="AL1687" t="s">
        <v>79</v>
      </c>
      <c r="AM1687" t="s">
        <v>79</v>
      </c>
      <c r="AN1687" t="s">
        <v>79</v>
      </c>
      <c r="AO1687" t="s">
        <v>79</v>
      </c>
      <c r="AP1687" t="s">
        <v>79</v>
      </c>
      <c r="AQ1687" t="s">
        <v>79</v>
      </c>
      <c r="AR1687" t="s">
        <v>79</v>
      </c>
      <c r="AS1687">
        <v>0</v>
      </c>
      <c r="AT1687" t="s">
        <v>79</v>
      </c>
      <c r="AU1687" t="s">
        <v>79</v>
      </c>
      <c r="AV1687">
        <v>0</v>
      </c>
      <c r="AW1687">
        <v>0</v>
      </c>
    </row>
    <row r="1688" spans="1:49" x14ac:dyDescent="0.2">
      <c r="A1688">
        <v>1</v>
      </c>
      <c r="B1688">
        <v>26</v>
      </c>
      <c r="C1688">
        <v>3</v>
      </c>
      <c r="D1688">
        <v>7</v>
      </c>
      <c r="E1688">
        <v>0</v>
      </c>
      <c r="F1688" t="s">
        <v>79</v>
      </c>
      <c r="G1688" t="s">
        <v>79</v>
      </c>
      <c r="H1688">
        <v>261</v>
      </c>
      <c r="I1688">
        <v>0</v>
      </c>
      <c r="J1688">
        <v>0</v>
      </c>
      <c r="K1688">
        <v>0</v>
      </c>
      <c r="L1688">
        <v>0</v>
      </c>
      <c r="M1688" t="s">
        <v>79</v>
      </c>
      <c r="N1688" t="s">
        <v>79</v>
      </c>
      <c r="O1688" t="s">
        <v>79</v>
      </c>
      <c r="P1688" t="s">
        <v>79</v>
      </c>
      <c r="Q1688" t="s">
        <v>79</v>
      </c>
      <c r="R1688" t="s">
        <v>1049</v>
      </c>
      <c r="S1688" t="s">
        <v>79</v>
      </c>
      <c r="T1688">
        <v>0</v>
      </c>
      <c r="U1688" t="s">
        <v>79</v>
      </c>
      <c r="V1688" t="s">
        <v>79</v>
      </c>
      <c r="W1688" t="s">
        <v>79</v>
      </c>
      <c r="X1688">
        <v>0</v>
      </c>
      <c r="Y1688">
        <v>0</v>
      </c>
      <c r="Z1688" t="s">
        <v>79</v>
      </c>
      <c r="AA1688" t="s">
        <v>79</v>
      </c>
      <c r="AB1688" t="s">
        <v>79</v>
      </c>
      <c r="AC1688" t="s">
        <v>79</v>
      </c>
      <c r="AD1688" t="s">
        <v>79</v>
      </c>
      <c r="AE1688">
        <v>0</v>
      </c>
      <c r="AF1688" t="s">
        <v>79</v>
      </c>
      <c r="AG1688">
        <v>0</v>
      </c>
      <c r="AH1688" t="s">
        <v>79</v>
      </c>
      <c r="AI1688" t="s">
        <v>79</v>
      </c>
      <c r="AJ1688" t="s">
        <v>79</v>
      </c>
      <c r="AK1688" t="s">
        <v>79</v>
      </c>
      <c r="AL1688" t="s">
        <v>79</v>
      </c>
      <c r="AM1688" t="s">
        <v>79</v>
      </c>
      <c r="AN1688" t="s">
        <v>79</v>
      </c>
      <c r="AO1688" t="s">
        <v>79</v>
      </c>
      <c r="AP1688" t="s">
        <v>79</v>
      </c>
      <c r="AQ1688" t="s">
        <v>79</v>
      </c>
      <c r="AR1688" t="s">
        <v>79</v>
      </c>
      <c r="AS1688">
        <v>0</v>
      </c>
      <c r="AT1688" t="s">
        <v>79</v>
      </c>
      <c r="AU1688" t="s">
        <v>79</v>
      </c>
      <c r="AV1688">
        <v>0</v>
      </c>
      <c r="AW1688">
        <v>0</v>
      </c>
    </row>
    <row r="1689" spans="1:49" x14ac:dyDescent="0.2">
      <c r="A1689">
        <v>1</v>
      </c>
      <c r="B1689">
        <v>26</v>
      </c>
      <c r="C1689">
        <v>3</v>
      </c>
      <c r="D1689">
        <v>8</v>
      </c>
      <c r="E1689">
        <v>0</v>
      </c>
      <c r="F1689" t="s">
        <v>79</v>
      </c>
      <c r="G1689" t="s">
        <v>79</v>
      </c>
      <c r="H1689">
        <v>260</v>
      </c>
      <c r="I1689">
        <v>0</v>
      </c>
      <c r="J1689">
        <v>0</v>
      </c>
      <c r="K1689">
        <v>0</v>
      </c>
      <c r="L1689">
        <v>0</v>
      </c>
      <c r="M1689" t="s">
        <v>79</v>
      </c>
      <c r="N1689" t="s">
        <v>79</v>
      </c>
      <c r="O1689" t="s">
        <v>79</v>
      </c>
      <c r="P1689" t="s">
        <v>79</v>
      </c>
      <c r="Q1689" t="s">
        <v>79</v>
      </c>
      <c r="R1689" t="s">
        <v>2217</v>
      </c>
      <c r="S1689" t="s">
        <v>79</v>
      </c>
      <c r="T1689">
        <v>0</v>
      </c>
      <c r="U1689" t="s">
        <v>79</v>
      </c>
      <c r="V1689" t="s">
        <v>79</v>
      </c>
      <c r="W1689" t="s">
        <v>79</v>
      </c>
      <c r="X1689">
        <v>0</v>
      </c>
      <c r="Y1689">
        <v>0</v>
      </c>
      <c r="Z1689" t="s">
        <v>79</v>
      </c>
      <c r="AA1689" t="s">
        <v>79</v>
      </c>
      <c r="AB1689" t="s">
        <v>79</v>
      </c>
      <c r="AC1689" t="s">
        <v>79</v>
      </c>
      <c r="AD1689" t="s">
        <v>79</v>
      </c>
      <c r="AE1689">
        <v>0</v>
      </c>
      <c r="AF1689" t="s">
        <v>79</v>
      </c>
      <c r="AG1689">
        <v>0</v>
      </c>
      <c r="AH1689" t="s">
        <v>79</v>
      </c>
      <c r="AI1689" t="s">
        <v>79</v>
      </c>
      <c r="AJ1689" t="s">
        <v>79</v>
      </c>
      <c r="AK1689" t="s">
        <v>79</v>
      </c>
      <c r="AL1689" t="s">
        <v>79</v>
      </c>
      <c r="AM1689" t="s">
        <v>79</v>
      </c>
      <c r="AN1689" t="s">
        <v>79</v>
      </c>
      <c r="AO1689" t="s">
        <v>79</v>
      </c>
      <c r="AP1689" t="s">
        <v>79</v>
      </c>
      <c r="AQ1689" t="s">
        <v>79</v>
      </c>
      <c r="AR1689" t="s">
        <v>79</v>
      </c>
      <c r="AS1689">
        <v>0</v>
      </c>
      <c r="AT1689" t="s">
        <v>79</v>
      </c>
      <c r="AU1689" t="s">
        <v>79</v>
      </c>
      <c r="AV1689">
        <v>0</v>
      </c>
      <c r="AW1689">
        <v>0</v>
      </c>
    </row>
    <row r="1690" spans="1:49" x14ac:dyDescent="0.2">
      <c r="A1690">
        <v>1</v>
      </c>
      <c r="B1690">
        <v>26</v>
      </c>
      <c r="C1690">
        <v>4</v>
      </c>
      <c r="D1690">
        <v>1</v>
      </c>
      <c r="E1690">
        <v>0</v>
      </c>
      <c r="F1690" t="s">
        <v>79</v>
      </c>
      <c r="G1690" t="s">
        <v>79</v>
      </c>
      <c r="H1690">
        <v>13</v>
      </c>
      <c r="I1690">
        <v>0</v>
      </c>
      <c r="J1690">
        <v>0</v>
      </c>
      <c r="K1690">
        <v>0</v>
      </c>
      <c r="L1690">
        <v>0</v>
      </c>
      <c r="M1690" t="s">
        <v>79</v>
      </c>
      <c r="N1690" t="s">
        <v>79</v>
      </c>
      <c r="O1690" t="s">
        <v>79</v>
      </c>
      <c r="P1690" t="s">
        <v>79</v>
      </c>
      <c r="Q1690" t="s">
        <v>79</v>
      </c>
      <c r="R1690" t="s">
        <v>3295</v>
      </c>
      <c r="S1690" t="s">
        <v>79</v>
      </c>
      <c r="T1690">
        <v>0</v>
      </c>
      <c r="U1690" t="s">
        <v>79</v>
      </c>
      <c r="V1690" t="s">
        <v>79</v>
      </c>
      <c r="W1690" t="s">
        <v>79</v>
      </c>
      <c r="X1690">
        <v>0</v>
      </c>
      <c r="Y1690">
        <v>0</v>
      </c>
      <c r="Z1690" t="s">
        <v>79</v>
      </c>
      <c r="AA1690" t="s">
        <v>79</v>
      </c>
      <c r="AB1690" t="s">
        <v>79</v>
      </c>
      <c r="AC1690" t="s">
        <v>79</v>
      </c>
      <c r="AD1690" t="s">
        <v>79</v>
      </c>
      <c r="AE1690">
        <v>0</v>
      </c>
      <c r="AF1690" t="s">
        <v>79</v>
      </c>
      <c r="AG1690">
        <v>0</v>
      </c>
      <c r="AH1690" t="s">
        <v>79</v>
      </c>
      <c r="AI1690" t="s">
        <v>79</v>
      </c>
      <c r="AJ1690" t="s">
        <v>79</v>
      </c>
      <c r="AK1690" t="s">
        <v>79</v>
      </c>
      <c r="AL1690" t="s">
        <v>79</v>
      </c>
      <c r="AM1690" t="s">
        <v>79</v>
      </c>
      <c r="AN1690" t="s">
        <v>79</v>
      </c>
      <c r="AO1690" t="s">
        <v>79</v>
      </c>
      <c r="AP1690" t="s">
        <v>79</v>
      </c>
      <c r="AQ1690" t="s">
        <v>79</v>
      </c>
      <c r="AR1690" t="s">
        <v>79</v>
      </c>
      <c r="AS1690">
        <v>0</v>
      </c>
      <c r="AT1690" t="s">
        <v>79</v>
      </c>
      <c r="AU1690" t="s">
        <v>79</v>
      </c>
      <c r="AV1690">
        <v>0</v>
      </c>
      <c r="AW1690">
        <v>0</v>
      </c>
    </row>
    <row r="1691" spans="1:49" x14ac:dyDescent="0.2">
      <c r="A1691">
        <v>1</v>
      </c>
      <c r="B1691">
        <v>26</v>
      </c>
      <c r="C1691">
        <v>4</v>
      </c>
      <c r="D1691">
        <v>2</v>
      </c>
      <c r="E1691">
        <v>0</v>
      </c>
      <c r="F1691" t="s">
        <v>79</v>
      </c>
      <c r="G1691" t="s">
        <v>79</v>
      </c>
      <c r="H1691">
        <v>399</v>
      </c>
      <c r="I1691">
        <v>0</v>
      </c>
      <c r="J1691">
        <v>0</v>
      </c>
      <c r="K1691">
        <v>0</v>
      </c>
      <c r="L1691">
        <v>0</v>
      </c>
      <c r="M1691" t="s">
        <v>79</v>
      </c>
      <c r="N1691" t="s">
        <v>79</v>
      </c>
      <c r="O1691" t="s">
        <v>79</v>
      </c>
      <c r="P1691" t="s">
        <v>79</v>
      </c>
      <c r="Q1691" t="s">
        <v>79</v>
      </c>
      <c r="R1691" t="s">
        <v>3296</v>
      </c>
      <c r="S1691" t="s">
        <v>79</v>
      </c>
      <c r="T1691">
        <v>0</v>
      </c>
      <c r="U1691" t="s">
        <v>79</v>
      </c>
      <c r="V1691" t="s">
        <v>79</v>
      </c>
      <c r="W1691" t="s">
        <v>79</v>
      </c>
      <c r="X1691">
        <v>0</v>
      </c>
      <c r="Y1691">
        <v>0</v>
      </c>
      <c r="Z1691" t="s">
        <v>79</v>
      </c>
      <c r="AA1691" t="s">
        <v>79</v>
      </c>
      <c r="AB1691" t="s">
        <v>79</v>
      </c>
      <c r="AC1691" t="s">
        <v>79</v>
      </c>
      <c r="AD1691" t="s">
        <v>79</v>
      </c>
      <c r="AE1691">
        <v>0</v>
      </c>
      <c r="AF1691" t="s">
        <v>79</v>
      </c>
      <c r="AG1691">
        <v>0</v>
      </c>
      <c r="AH1691" t="s">
        <v>79</v>
      </c>
      <c r="AI1691" t="s">
        <v>79</v>
      </c>
      <c r="AJ1691" t="s">
        <v>79</v>
      </c>
      <c r="AK1691" t="s">
        <v>79</v>
      </c>
      <c r="AL1691" t="s">
        <v>79</v>
      </c>
      <c r="AM1691" t="s">
        <v>79</v>
      </c>
      <c r="AN1691" t="s">
        <v>79</v>
      </c>
      <c r="AO1691" t="s">
        <v>79</v>
      </c>
      <c r="AP1691" t="s">
        <v>79</v>
      </c>
      <c r="AQ1691" t="s">
        <v>79</v>
      </c>
      <c r="AR1691" t="s">
        <v>79</v>
      </c>
      <c r="AS1691">
        <v>0</v>
      </c>
      <c r="AT1691" t="s">
        <v>79</v>
      </c>
      <c r="AU1691" t="s">
        <v>79</v>
      </c>
      <c r="AV1691">
        <v>0</v>
      </c>
      <c r="AW1691">
        <v>0</v>
      </c>
    </row>
    <row r="1692" spans="1:49" x14ac:dyDescent="0.2">
      <c r="A1692">
        <v>1</v>
      </c>
      <c r="B1692">
        <v>26</v>
      </c>
      <c r="C1692">
        <v>4</v>
      </c>
      <c r="D1692">
        <v>3</v>
      </c>
      <c r="E1692">
        <v>0</v>
      </c>
      <c r="F1692" t="s">
        <v>79</v>
      </c>
      <c r="G1692" t="s">
        <v>79</v>
      </c>
      <c r="H1692">
        <v>203</v>
      </c>
      <c r="I1692">
        <v>0</v>
      </c>
      <c r="J1692">
        <v>0</v>
      </c>
      <c r="K1692">
        <v>0</v>
      </c>
      <c r="L1692">
        <v>0</v>
      </c>
      <c r="M1692" t="s">
        <v>79</v>
      </c>
      <c r="N1692" t="s">
        <v>79</v>
      </c>
      <c r="O1692" t="s">
        <v>79</v>
      </c>
      <c r="P1692" t="s">
        <v>79</v>
      </c>
      <c r="Q1692" t="s">
        <v>79</v>
      </c>
      <c r="R1692" t="s">
        <v>3257</v>
      </c>
      <c r="S1692" t="s">
        <v>79</v>
      </c>
      <c r="T1692">
        <v>0</v>
      </c>
      <c r="U1692" t="s">
        <v>79</v>
      </c>
      <c r="V1692" t="s">
        <v>79</v>
      </c>
      <c r="W1692" t="s">
        <v>79</v>
      </c>
      <c r="X1692">
        <v>0</v>
      </c>
      <c r="Y1692">
        <v>0</v>
      </c>
      <c r="Z1692" t="s">
        <v>79</v>
      </c>
      <c r="AA1692" t="s">
        <v>79</v>
      </c>
      <c r="AB1692" t="s">
        <v>79</v>
      </c>
      <c r="AC1692" t="s">
        <v>79</v>
      </c>
      <c r="AD1692" t="s">
        <v>79</v>
      </c>
      <c r="AE1692">
        <v>0</v>
      </c>
      <c r="AF1692" t="s">
        <v>79</v>
      </c>
      <c r="AG1692">
        <v>0</v>
      </c>
      <c r="AH1692" t="s">
        <v>79</v>
      </c>
      <c r="AI1692" t="s">
        <v>79</v>
      </c>
      <c r="AJ1692" t="s">
        <v>79</v>
      </c>
      <c r="AK1692" t="s">
        <v>79</v>
      </c>
      <c r="AL1692" t="s">
        <v>79</v>
      </c>
      <c r="AM1692" t="s">
        <v>79</v>
      </c>
      <c r="AN1692" t="s">
        <v>79</v>
      </c>
      <c r="AO1692" t="s">
        <v>79</v>
      </c>
      <c r="AP1692" t="s">
        <v>79</v>
      </c>
      <c r="AQ1692" t="s">
        <v>79</v>
      </c>
      <c r="AR1692" t="s">
        <v>79</v>
      </c>
      <c r="AS1692">
        <v>0</v>
      </c>
      <c r="AT1692" t="s">
        <v>79</v>
      </c>
      <c r="AU1692" t="s">
        <v>79</v>
      </c>
      <c r="AV1692">
        <v>0</v>
      </c>
      <c r="AW1692">
        <v>0</v>
      </c>
    </row>
    <row r="1693" spans="1:49" x14ac:dyDescent="0.2">
      <c r="A1693">
        <v>1</v>
      </c>
      <c r="B1693">
        <v>26</v>
      </c>
      <c r="C1693">
        <v>4</v>
      </c>
      <c r="D1693">
        <v>4</v>
      </c>
      <c r="E1693">
        <v>0</v>
      </c>
      <c r="F1693" t="s">
        <v>79</v>
      </c>
      <c r="G1693" t="s">
        <v>79</v>
      </c>
      <c r="H1693">
        <v>19</v>
      </c>
      <c r="I1693">
        <v>0</v>
      </c>
      <c r="J1693">
        <v>0</v>
      </c>
      <c r="K1693">
        <v>0</v>
      </c>
      <c r="L1693">
        <v>0</v>
      </c>
      <c r="M1693" t="s">
        <v>79</v>
      </c>
      <c r="N1693" t="s">
        <v>79</v>
      </c>
      <c r="O1693" t="s">
        <v>79</v>
      </c>
      <c r="P1693" t="s">
        <v>79</v>
      </c>
      <c r="Q1693" t="s">
        <v>79</v>
      </c>
      <c r="R1693" t="s">
        <v>3297</v>
      </c>
      <c r="S1693" t="s">
        <v>79</v>
      </c>
      <c r="T1693">
        <v>0</v>
      </c>
      <c r="U1693" t="s">
        <v>79</v>
      </c>
      <c r="V1693" t="s">
        <v>79</v>
      </c>
      <c r="W1693" t="s">
        <v>79</v>
      </c>
      <c r="X1693">
        <v>0</v>
      </c>
      <c r="Y1693">
        <v>0</v>
      </c>
      <c r="Z1693" t="s">
        <v>79</v>
      </c>
      <c r="AA1693" t="s">
        <v>79</v>
      </c>
      <c r="AB1693" t="s">
        <v>79</v>
      </c>
      <c r="AC1693" t="s">
        <v>79</v>
      </c>
      <c r="AD1693" t="s">
        <v>79</v>
      </c>
      <c r="AE1693">
        <v>0</v>
      </c>
      <c r="AF1693" t="s">
        <v>79</v>
      </c>
      <c r="AG1693">
        <v>0</v>
      </c>
      <c r="AH1693" t="s">
        <v>79</v>
      </c>
      <c r="AI1693" t="s">
        <v>79</v>
      </c>
      <c r="AJ1693" t="s">
        <v>79</v>
      </c>
      <c r="AK1693" t="s">
        <v>79</v>
      </c>
      <c r="AL1693" t="s">
        <v>79</v>
      </c>
      <c r="AM1693" t="s">
        <v>79</v>
      </c>
      <c r="AN1693" t="s">
        <v>79</v>
      </c>
      <c r="AO1693" t="s">
        <v>79</v>
      </c>
      <c r="AP1693" t="s">
        <v>79</v>
      </c>
      <c r="AQ1693" t="s">
        <v>79</v>
      </c>
      <c r="AR1693" t="s">
        <v>79</v>
      </c>
      <c r="AS1693">
        <v>0</v>
      </c>
      <c r="AT1693" t="s">
        <v>79</v>
      </c>
      <c r="AU1693" t="s">
        <v>79</v>
      </c>
      <c r="AV1693">
        <v>0</v>
      </c>
      <c r="AW1693">
        <v>0</v>
      </c>
    </row>
    <row r="1694" spans="1:49" x14ac:dyDescent="0.2">
      <c r="A1694">
        <v>1</v>
      </c>
      <c r="B1694">
        <v>26</v>
      </c>
      <c r="C1694">
        <v>4</v>
      </c>
      <c r="D1694">
        <v>5</v>
      </c>
      <c r="E1694">
        <v>0</v>
      </c>
      <c r="F1694" t="s">
        <v>79</v>
      </c>
      <c r="G1694" t="s">
        <v>79</v>
      </c>
      <c r="H1694">
        <v>302</v>
      </c>
      <c r="I1694">
        <v>0</v>
      </c>
      <c r="J1694">
        <v>0</v>
      </c>
      <c r="K1694">
        <v>0</v>
      </c>
      <c r="L1694">
        <v>0</v>
      </c>
      <c r="M1694" t="s">
        <v>79</v>
      </c>
      <c r="N1694" t="s">
        <v>79</v>
      </c>
      <c r="O1694" t="s">
        <v>79</v>
      </c>
      <c r="P1694" t="s">
        <v>79</v>
      </c>
      <c r="Q1694" t="s">
        <v>79</v>
      </c>
      <c r="R1694" t="s">
        <v>3298</v>
      </c>
      <c r="S1694" t="s">
        <v>79</v>
      </c>
      <c r="T1694">
        <v>0</v>
      </c>
      <c r="U1694" t="s">
        <v>79</v>
      </c>
      <c r="V1694" t="s">
        <v>79</v>
      </c>
      <c r="W1694" t="s">
        <v>79</v>
      </c>
      <c r="X1694">
        <v>0</v>
      </c>
      <c r="Y1694">
        <v>0</v>
      </c>
      <c r="Z1694" t="s">
        <v>79</v>
      </c>
      <c r="AA1694" t="s">
        <v>79</v>
      </c>
      <c r="AB1694" t="s">
        <v>79</v>
      </c>
      <c r="AC1694" t="s">
        <v>79</v>
      </c>
      <c r="AD1694" t="s">
        <v>79</v>
      </c>
      <c r="AE1694">
        <v>0</v>
      </c>
      <c r="AF1694" t="s">
        <v>79</v>
      </c>
      <c r="AG1694">
        <v>0</v>
      </c>
      <c r="AH1694" t="s">
        <v>79</v>
      </c>
      <c r="AI1694" t="s">
        <v>79</v>
      </c>
      <c r="AJ1694" t="s">
        <v>79</v>
      </c>
      <c r="AK1694" t="s">
        <v>79</v>
      </c>
      <c r="AL1694" t="s">
        <v>79</v>
      </c>
      <c r="AM1694" t="s">
        <v>79</v>
      </c>
      <c r="AN1694" t="s">
        <v>79</v>
      </c>
      <c r="AO1694" t="s">
        <v>79</v>
      </c>
      <c r="AP1694" t="s">
        <v>79</v>
      </c>
      <c r="AQ1694" t="s">
        <v>79</v>
      </c>
      <c r="AR1694" t="s">
        <v>79</v>
      </c>
      <c r="AS1694">
        <v>0</v>
      </c>
      <c r="AT1694" t="s">
        <v>79</v>
      </c>
      <c r="AU1694" t="s">
        <v>79</v>
      </c>
      <c r="AV1694">
        <v>0</v>
      </c>
      <c r="AW1694">
        <v>0</v>
      </c>
    </row>
    <row r="1695" spans="1:49" x14ac:dyDescent="0.2">
      <c r="A1695">
        <v>1</v>
      </c>
      <c r="B1695">
        <v>26</v>
      </c>
      <c r="C1695">
        <v>4</v>
      </c>
      <c r="D1695">
        <v>6</v>
      </c>
      <c r="E1695">
        <v>0</v>
      </c>
      <c r="F1695" t="s">
        <v>79</v>
      </c>
      <c r="G1695" t="s">
        <v>79</v>
      </c>
      <c r="H1695">
        <v>552</v>
      </c>
      <c r="I1695">
        <v>0</v>
      </c>
      <c r="J1695">
        <v>0</v>
      </c>
      <c r="K1695">
        <v>0</v>
      </c>
      <c r="L1695">
        <v>0</v>
      </c>
      <c r="M1695" t="s">
        <v>79</v>
      </c>
      <c r="N1695" t="s">
        <v>79</v>
      </c>
      <c r="O1695" t="s">
        <v>79</v>
      </c>
      <c r="P1695" t="s">
        <v>79</v>
      </c>
      <c r="Q1695" t="s">
        <v>79</v>
      </c>
      <c r="R1695" t="s">
        <v>3299</v>
      </c>
      <c r="S1695" t="s">
        <v>79</v>
      </c>
      <c r="T1695">
        <v>0</v>
      </c>
      <c r="U1695" t="s">
        <v>79</v>
      </c>
      <c r="V1695" t="s">
        <v>79</v>
      </c>
      <c r="W1695" t="s">
        <v>79</v>
      </c>
      <c r="X1695">
        <v>0</v>
      </c>
      <c r="Y1695">
        <v>0</v>
      </c>
      <c r="Z1695" t="s">
        <v>79</v>
      </c>
      <c r="AA1695" t="s">
        <v>79</v>
      </c>
      <c r="AB1695" t="s">
        <v>79</v>
      </c>
      <c r="AC1695" t="s">
        <v>79</v>
      </c>
      <c r="AD1695" t="s">
        <v>79</v>
      </c>
      <c r="AE1695">
        <v>0</v>
      </c>
      <c r="AF1695" t="s">
        <v>79</v>
      </c>
      <c r="AG1695">
        <v>0</v>
      </c>
      <c r="AH1695" t="s">
        <v>79</v>
      </c>
      <c r="AI1695" t="s">
        <v>79</v>
      </c>
      <c r="AJ1695" t="s">
        <v>79</v>
      </c>
      <c r="AK1695" t="s">
        <v>79</v>
      </c>
      <c r="AL1695" t="s">
        <v>79</v>
      </c>
      <c r="AM1695" t="s">
        <v>79</v>
      </c>
      <c r="AN1695" t="s">
        <v>79</v>
      </c>
      <c r="AO1695" t="s">
        <v>79</v>
      </c>
      <c r="AP1695" t="s">
        <v>79</v>
      </c>
      <c r="AQ1695" t="s">
        <v>79</v>
      </c>
      <c r="AR1695" t="s">
        <v>79</v>
      </c>
      <c r="AS1695">
        <v>0</v>
      </c>
      <c r="AT1695" t="s">
        <v>79</v>
      </c>
      <c r="AU1695" t="s">
        <v>79</v>
      </c>
      <c r="AV1695">
        <v>0</v>
      </c>
      <c r="AW1695">
        <v>0</v>
      </c>
    </row>
    <row r="1696" spans="1:49" x14ac:dyDescent="0.2">
      <c r="A1696">
        <v>1</v>
      </c>
      <c r="B1696">
        <v>26</v>
      </c>
      <c r="C1696">
        <v>4</v>
      </c>
      <c r="D1696">
        <v>7</v>
      </c>
      <c r="E1696">
        <v>0</v>
      </c>
      <c r="F1696" t="s">
        <v>79</v>
      </c>
      <c r="G1696" t="s">
        <v>79</v>
      </c>
      <c r="H1696">
        <v>396</v>
      </c>
      <c r="I1696">
        <v>0</v>
      </c>
      <c r="J1696">
        <v>0</v>
      </c>
      <c r="K1696">
        <v>0</v>
      </c>
      <c r="L1696">
        <v>0</v>
      </c>
      <c r="M1696" t="s">
        <v>79</v>
      </c>
      <c r="N1696" t="s">
        <v>79</v>
      </c>
      <c r="O1696" t="s">
        <v>79</v>
      </c>
      <c r="P1696" t="s">
        <v>79</v>
      </c>
      <c r="Q1696" t="s">
        <v>79</v>
      </c>
      <c r="R1696" t="s">
        <v>2603</v>
      </c>
      <c r="S1696" t="s">
        <v>79</v>
      </c>
      <c r="T1696">
        <v>0</v>
      </c>
      <c r="U1696" t="s">
        <v>79</v>
      </c>
      <c r="V1696" t="s">
        <v>79</v>
      </c>
      <c r="W1696" t="s">
        <v>79</v>
      </c>
      <c r="X1696">
        <v>0</v>
      </c>
      <c r="Y1696">
        <v>0</v>
      </c>
      <c r="Z1696" t="s">
        <v>79</v>
      </c>
      <c r="AA1696" t="s">
        <v>79</v>
      </c>
      <c r="AB1696" t="s">
        <v>79</v>
      </c>
      <c r="AC1696" t="s">
        <v>79</v>
      </c>
      <c r="AD1696" t="s">
        <v>79</v>
      </c>
      <c r="AE1696">
        <v>0</v>
      </c>
      <c r="AF1696" t="s">
        <v>79</v>
      </c>
      <c r="AG1696">
        <v>0</v>
      </c>
      <c r="AH1696" t="s">
        <v>79</v>
      </c>
      <c r="AI1696" t="s">
        <v>79</v>
      </c>
      <c r="AJ1696" t="s">
        <v>79</v>
      </c>
      <c r="AK1696" t="s">
        <v>79</v>
      </c>
      <c r="AL1696" t="s">
        <v>79</v>
      </c>
      <c r="AM1696" t="s">
        <v>79</v>
      </c>
      <c r="AN1696" t="s">
        <v>79</v>
      </c>
      <c r="AO1696" t="s">
        <v>79</v>
      </c>
      <c r="AP1696" t="s">
        <v>79</v>
      </c>
      <c r="AQ1696" t="s">
        <v>79</v>
      </c>
      <c r="AR1696" t="s">
        <v>79</v>
      </c>
      <c r="AS1696">
        <v>0</v>
      </c>
      <c r="AT1696" t="s">
        <v>79</v>
      </c>
      <c r="AU1696" t="s">
        <v>79</v>
      </c>
      <c r="AV1696">
        <v>0</v>
      </c>
      <c r="AW1696">
        <v>0</v>
      </c>
    </row>
    <row r="1697" spans="1:49" x14ac:dyDescent="0.2">
      <c r="A1697">
        <v>1</v>
      </c>
      <c r="B1697">
        <v>26</v>
      </c>
      <c r="C1697">
        <v>4</v>
      </c>
      <c r="D1697">
        <v>8</v>
      </c>
      <c r="E1697">
        <v>0</v>
      </c>
      <c r="F1697" t="s">
        <v>79</v>
      </c>
      <c r="G1697" t="s">
        <v>79</v>
      </c>
      <c r="H1697">
        <v>253</v>
      </c>
      <c r="I1697">
        <v>0</v>
      </c>
      <c r="J1697">
        <v>0</v>
      </c>
      <c r="K1697">
        <v>0</v>
      </c>
      <c r="L1697">
        <v>0</v>
      </c>
      <c r="M1697" t="s">
        <v>79</v>
      </c>
      <c r="N1697" t="s">
        <v>79</v>
      </c>
      <c r="O1697" t="s">
        <v>79</v>
      </c>
      <c r="P1697" t="s">
        <v>79</v>
      </c>
      <c r="Q1697" t="s">
        <v>79</v>
      </c>
      <c r="R1697" t="s">
        <v>3300</v>
      </c>
      <c r="S1697" t="s">
        <v>79</v>
      </c>
      <c r="T1697">
        <v>0</v>
      </c>
      <c r="U1697" t="s">
        <v>79</v>
      </c>
      <c r="V1697" t="s">
        <v>79</v>
      </c>
      <c r="W1697" t="s">
        <v>79</v>
      </c>
      <c r="X1697">
        <v>0</v>
      </c>
      <c r="Y1697">
        <v>0</v>
      </c>
      <c r="Z1697" t="s">
        <v>79</v>
      </c>
      <c r="AA1697" t="s">
        <v>79</v>
      </c>
      <c r="AB1697" t="s">
        <v>79</v>
      </c>
      <c r="AC1697" t="s">
        <v>79</v>
      </c>
      <c r="AD1697" t="s">
        <v>79</v>
      </c>
      <c r="AE1697">
        <v>0</v>
      </c>
      <c r="AF1697" t="s">
        <v>79</v>
      </c>
      <c r="AG1697">
        <v>0</v>
      </c>
      <c r="AH1697" t="s">
        <v>79</v>
      </c>
      <c r="AI1697" t="s">
        <v>79</v>
      </c>
      <c r="AJ1697" t="s">
        <v>79</v>
      </c>
      <c r="AK1697" t="s">
        <v>79</v>
      </c>
      <c r="AL1697" t="s">
        <v>79</v>
      </c>
      <c r="AM1697" t="s">
        <v>79</v>
      </c>
      <c r="AN1697" t="s">
        <v>79</v>
      </c>
      <c r="AO1697" t="s">
        <v>79</v>
      </c>
      <c r="AP1697" t="s">
        <v>79</v>
      </c>
      <c r="AQ1697" t="s">
        <v>79</v>
      </c>
      <c r="AR1697" t="s">
        <v>79</v>
      </c>
      <c r="AS1697">
        <v>0</v>
      </c>
      <c r="AT1697" t="s">
        <v>79</v>
      </c>
      <c r="AU1697" t="s">
        <v>79</v>
      </c>
      <c r="AV1697">
        <v>0</v>
      </c>
      <c r="AW1697">
        <v>0</v>
      </c>
    </row>
    <row r="1698" spans="1:49" x14ac:dyDescent="0.2">
      <c r="A1698">
        <v>1</v>
      </c>
      <c r="B1698">
        <v>27</v>
      </c>
      <c r="C1698">
        <v>1</v>
      </c>
      <c r="D1698">
        <v>1</v>
      </c>
      <c r="E1698">
        <v>0</v>
      </c>
      <c r="F1698" t="s">
        <v>79</v>
      </c>
      <c r="G1698" t="s">
        <v>79</v>
      </c>
      <c r="H1698">
        <v>430</v>
      </c>
      <c r="I1698">
        <v>0</v>
      </c>
      <c r="J1698">
        <v>0</v>
      </c>
      <c r="K1698">
        <v>0</v>
      </c>
      <c r="L1698">
        <v>0</v>
      </c>
      <c r="M1698" t="s">
        <v>79</v>
      </c>
      <c r="N1698" t="s">
        <v>79</v>
      </c>
      <c r="O1698" t="s">
        <v>79</v>
      </c>
      <c r="P1698" t="s">
        <v>79</v>
      </c>
      <c r="Q1698" t="s">
        <v>79</v>
      </c>
      <c r="R1698" t="s">
        <v>3301</v>
      </c>
      <c r="S1698" t="s">
        <v>79</v>
      </c>
      <c r="T1698">
        <v>0</v>
      </c>
      <c r="U1698" t="s">
        <v>79</v>
      </c>
      <c r="V1698" t="s">
        <v>79</v>
      </c>
      <c r="W1698" t="s">
        <v>79</v>
      </c>
      <c r="X1698">
        <v>0</v>
      </c>
      <c r="Y1698">
        <v>0</v>
      </c>
      <c r="Z1698" t="s">
        <v>79</v>
      </c>
      <c r="AA1698" t="s">
        <v>79</v>
      </c>
      <c r="AB1698" t="s">
        <v>79</v>
      </c>
      <c r="AC1698" t="s">
        <v>79</v>
      </c>
      <c r="AD1698" t="s">
        <v>79</v>
      </c>
      <c r="AE1698">
        <v>0</v>
      </c>
      <c r="AF1698" t="s">
        <v>79</v>
      </c>
      <c r="AG1698">
        <v>0</v>
      </c>
      <c r="AH1698" t="s">
        <v>79</v>
      </c>
      <c r="AI1698" t="s">
        <v>79</v>
      </c>
      <c r="AJ1698" t="s">
        <v>79</v>
      </c>
      <c r="AK1698" t="s">
        <v>79</v>
      </c>
      <c r="AL1698" t="s">
        <v>79</v>
      </c>
      <c r="AM1698" t="s">
        <v>79</v>
      </c>
      <c r="AN1698" t="s">
        <v>79</v>
      </c>
      <c r="AO1698" t="s">
        <v>79</v>
      </c>
      <c r="AP1698" t="s">
        <v>79</v>
      </c>
      <c r="AQ1698" t="s">
        <v>79</v>
      </c>
      <c r="AR1698" t="s">
        <v>79</v>
      </c>
      <c r="AS1698">
        <v>0</v>
      </c>
      <c r="AT1698" t="s">
        <v>79</v>
      </c>
      <c r="AU1698" t="s">
        <v>79</v>
      </c>
      <c r="AV1698">
        <v>0</v>
      </c>
      <c r="AW1698">
        <v>0</v>
      </c>
    </row>
    <row r="1699" spans="1:49" x14ac:dyDescent="0.2">
      <c r="A1699">
        <v>1</v>
      </c>
      <c r="B1699">
        <v>27</v>
      </c>
      <c r="C1699">
        <v>1</v>
      </c>
      <c r="D1699">
        <v>2</v>
      </c>
      <c r="E1699">
        <v>0</v>
      </c>
      <c r="F1699" t="s">
        <v>79</v>
      </c>
      <c r="G1699" t="s">
        <v>79</v>
      </c>
      <c r="H1699">
        <v>500</v>
      </c>
      <c r="I1699">
        <v>0</v>
      </c>
      <c r="J1699">
        <v>0</v>
      </c>
      <c r="K1699">
        <v>0</v>
      </c>
      <c r="L1699">
        <v>0</v>
      </c>
      <c r="M1699" t="s">
        <v>79</v>
      </c>
      <c r="N1699" t="s">
        <v>79</v>
      </c>
      <c r="O1699" t="s">
        <v>79</v>
      </c>
      <c r="P1699" t="s">
        <v>79</v>
      </c>
      <c r="Q1699" t="s">
        <v>79</v>
      </c>
      <c r="R1699" t="s">
        <v>3302</v>
      </c>
      <c r="S1699" t="s">
        <v>79</v>
      </c>
      <c r="T1699">
        <v>0</v>
      </c>
      <c r="U1699" t="s">
        <v>79</v>
      </c>
      <c r="V1699" t="s">
        <v>79</v>
      </c>
      <c r="W1699" t="s">
        <v>79</v>
      </c>
      <c r="X1699">
        <v>0</v>
      </c>
      <c r="Y1699">
        <v>0</v>
      </c>
      <c r="Z1699" t="s">
        <v>79</v>
      </c>
      <c r="AA1699" t="s">
        <v>79</v>
      </c>
      <c r="AB1699" t="s">
        <v>79</v>
      </c>
      <c r="AC1699" t="s">
        <v>79</v>
      </c>
      <c r="AD1699" t="s">
        <v>79</v>
      </c>
      <c r="AE1699">
        <v>0</v>
      </c>
      <c r="AF1699" t="s">
        <v>79</v>
      </c>
      <c r="AG1699">
        <v>0</v>
      </c>
      <c r="AH1699" t="s">
        <v>79</v>
      </c>
      <c r="AI1699" t="s">
        <v>79</v>
      </c>
      <c r="AJ1699" t="s">
        <v>79</v>
      </c>
      <c r="AK1699" t="s">
        <v>79</v>
      </c>
      <c r="AL1699" t="s">
        <v>79</v>
      </c>
      <c r="AM1699" t="s">
        <v>79</v>
      </c>
      <c r="AN1699" t="s">
        <v>79</v>
      </c>
      <c r="AO1699" t="s">
        <v>79</v>
      </c>
      <c r="AP1699" t="s">
        <v>79</v>
      </c>
      <c r="AQ1699" t="s">
        <v>79</v>
      </c>
      <c r="AR1699" t="s">
        <v>79</v>
      </c>
      <c r="AS1699">
        <v>0</v>
      </c>
      <c r="AT1699" t="s">
        <v>79</v>
      </c>
      <c r="AU1699" t="s">
        <v>79</v>
      </c>
      <c r="AV1699">
        <v>0</v>
      </c>
      <c r="AW1699">
        <v>0</v>
      </c>
    </row>
    <row r="1700" spans="1:49" x14ac:dyDescent="0.2">
      <c r="A1700">
        <v>1</v>
      </c>
      <c r="B1700">
        <v>27</v>
      </c>
      <c r="C1700">
        <v>1</v>
      </c>
      <c r="D1700">
        <v>3</v>
      </c>
      <c r="E1700">
        <v>0</v>
      </c>
      <c r="F1700" t="s">
        <v>79</v>
      </c>
      <c r="G1700" t="s">
        <v>79</v>
      </c>
      <c r="H1700">
        <v>389</v>
      </c>
      <c r="I1700">
        <v>0</v>
      </c>
      <c r="J1700">
        <v>0</v>
      </c>
      <c r="K1700">
        <v>0</v>
      </c>
      <c r="L1700">
        <v>0</v>
      </c>
      <c r="M1700" t="s">
        <v>79</v>
      </c>
      <c r="N1700" t="s">
        <v>79</v>
      </c>
      <c r="O1700" t="s">
        <v>79</v>
      </c>
      <c r="P1700" t="s">
        <v>79</v>
      </c>
      <c r="Q1700" t="s">
        <v>79</v>
      </c>
      <c r="R1700" t="s">
        <v>3303</v>
      </c>
      <c r="S1700" t="s">
        <v>79</v>
      </c>
      <c r="T1700">
        <v>0</v>
      </c>
      <c r="U1700" t="s">
        <v>79</v>
      </c>
      <c r="V1700" t="s">
        <v>79</v>
      </c>
      <c r="W1700" t="s">
        <v>79</v>
      </c>
      <c r="X1700">
        <v>0</v>
      </c>
      <c r="Y1700">
        <v>0</v>
      </c>
      <c r="Z1700" t="s">
        <v>79</v>
      </c>
      <c r="AA1700" t="s">
        <v>79</v>
      </c>
      <c r="AB1700" t="s">
        <v>79</v>
      </c>
      <c r="AC1700" t="s">
        <v>79</v>
      </c>
      <c r="AD1700" t="s">
        <v>79</v>
      </c>
      <c r="AE1700">
        <v>0</v>
      </c>
      <c r="AF1700" t="s">
        <v>79</v>
      </c>
      <c r="AG1700">
        <v>0</v>
      </c>
      <c r="AH1700" t="s">
        <v>79</v>
      </c>
      <c r="AI1700" t="s">
        <v>79</v>
      </c>
      <c r="AJ1700" t="s">
        <v>79</v>
      </c>
      <c r="AK1700" t="s">
        <v>79</v>
      </c>
      <c r="AL1700" t="s">
        <v>79</v>
      </c>
      <c r="AM1700" t="s">
        <v>79</v>
      </c>
      <c r="AN1700" t="s">
        <v>79</v>
      </c>
      <c r="AO1700" t="s">
        <v>79</v>
      </c>
      <c r="AP1700" t="s">
        <v>79</v>
      </c>
      <c r="AQ1700" t="s">
        <v>79</v>
      </c>
      <c r="AR1700" t="s">
        <v>79</v>
      </c>
      <c r="AS1700">
        <v>0</v>
      </c>
      <c r="AT1700" t="s">
        <v>79</v>
      </c>
      <c r="AU1700" t="s">
        <v>79</v>
      </c>
      <c r="AV1700">
        <v>0</v>
      </c>
      <c r="AW1700">
        <v>0</v>
      </c>
    </row>
    <row r="1701" spans="1:49" x14ac:dyDescent="0.2">
      <c r="A1701">
        <v>1</v>
      </c>
      <c r="B1701">
        <v>27</v>
      </c>
      <c r="C1701">
        <v>1</v>
      </c>
      <c r="D1701">
        <v>4</v>
      </c>
      <c r="E1701">
        <v>0</v>
      </c>
      <c r="F1701" t="s">
        <v>79</v>
      </c>
      <c r="G1701" t="s">
        <v>79</v>
      </c>
      <c r="H1701">
        <v>636</v>
      </c>
      <c r="I1701">
        <v>0</v>
      </c>
      <c r="J1701">
        <v>0</v>
      </c>
      <c r="K1701">
        <v>0</v>
      </c>
      <c r="L1701">
        <v>0</v>
      </c>
      <c r="M1701" t="s">
        <v>79</v>
      </c>
      <c r="N1701" t="s">
        <v>79</v>
      </c>
      <c r="O1701" t="s">
        <v>79</v>
      </c>
      <c r="P1701" t="s">
        <v>79</v>
      </c>
      <c r="Q1701" t="s">
        <v>79</v>
      </c>
      <c r="R1701" t="s">
        <v>3304</v>
      </c>
      <c r="S1701" t="s">
        <v>79</v>
      </c>
      <c r="T1701">
        <v>0</v>
      </c>
      <c r="U1701" t="s">
        <v>79</v>
      </c>
      <c r="V1701" t="s">
        <v>79</v>
      </c>
      <c r="W1701" t="s">
        <v>79</v>
      </c>
      <c r="X1701">
        <v>0</v>
      </c>
      <c r="Y1701">
        <v>0</v>
      </c>
      <c r="Z1701" t="s">
        <v>79</v>
      </c>
      <c r="AA1701" t="s">
        <v>79</v>
      </c>
      <c r="AB1701" t="s">
        <v>79</v>
      </c>
      <c r="AC1701" t="s">
        <v>79</v>
      </c>
      <c r="AD1701" t="s">
        <v>79</v>
      </c>
      <c r="AE1701">
        <v>0</v>
      </c>
      <c r="AF1701" t="s">
        <v>79</v>
      </c>
      <c r="AG1701">
        <v>0</v>
      </c>
      <c r="AH1701" t="s">
        <v>79</v>
      </c>
      <c r="AI1701" t="s">
        <v>79</v>
      </c>
      <c r="AJ1701" t="s">
        <v>79</v>
      </c>
      <c r="AK1701" t="s">
        <v>79</v>
      </c>
      <c r="AL1701" t="s">
        <v>79</v>
      </c>
      <c r="AM1701" t="s">
        <v>79</v>
      </c>
      <c r="AN1701" t="s">
        <v>79</v>
      </c>
      <c r="AO1701" t="s">
        <v>79</v>
      </c>
      <c r="AP1701" t="s">
        <v>79</v>
      </c>
      <c r="AQ1701" t="s">
        <v>79</v>
      </c>
      <c r="AR1701" t="s">
        <v>79</v>
      </c>
      <c r="AS1701">
        <v>0</v>
      </c>
      <c r="AT1701" t="s">
        <v>79</v>
      </c>
      <c r="AU1701" t="s">
        <v>79</v>
      </c>
      <c r="AV1701">
        <v>0</v>
      </c>
      <c r="AW1701">
        <v>0</v>
      </c>
    </row>
    <row r="1702" spans="1:49" x14ac:dyDescent="0.2">
      <c r="A1702">
        <v>1</v>
      </c>
      <c r="B1702">
        <v>27</v>
      </c>
      <c r="C1702">
        <v>1</v>
      </c>
      <c r="D1702">
        <v>5</v>
      </c>
      <c r="E1702">
        <v>0</v>
      </c>
      <c r="F1702" t="s">
        <v>79</v>
      </c>
      <c r="G1702" t="s">
        <v>79</v>
      </c>
      <c r="H1702">
        <v>467</v>
      </c>
      <c r="I1702">
        <v>0</v>
      </c>
      <c r="J1702">
        <v>0</v>
      </c>
      <c r="K1702">
        <v>0</v>
      </c>
      <c r="L1702">
        <v>0</v>
      </c>
      <c r="M1702" t="s">
        <v>79</v>
      </c>
      <c r="N1702" t="s">
        <v>79</v>
      </c>
      <c r="O1702" t="s">
        <v>79</v>
      </c>
      <c r="P1702" t="s">
        <v>79</v>
      </c>
      <c r="Q1702" t="s">
        <v>79</v>
      </c>
      <c r="R1702" t="s">
        <v>3305</v>
      </c>
      <c r="S1702" t="s">
        <v>79</v>
      </c>
      <c r="T1702">
        <v>0</v>
      </c>
      <c r="U1702" t="s">
        <v>79</v>
      </c>
      <c r="V1702" t="s">
        <v>79</v>
      </c>
      <c r="W1702" t="s">
        <v>79</v>
      </c>
      <c r="X1702">
        <v>0</v>
      </c>
      <c r="Y1702">
        <v>0</v>
      </c>
      <c r="Z1702" t="s">
        <v>79</v>
      </c>
      <c r="AA1702" t="s">
        <v>79</v>
      </c>
      <c r="AB1702" t="s">
        <v>79</v>
      </c>
      <c r="AC1702" t="s">
        <v>79</v>
      </c>
      <c r="AD1702" t="s">
        <v>79</v>
      </c>
      <c r="AE1702">
        <v>0</v>
      </c>
      <c r="AF1702" t="s">
        <v>79</v>
      </c>
      <c r="AG1702">
        <v>0</v>
      </c>
      <c r="AH1702" t="s">
        <v>79</v>
      </c>
      <c r="AI1702" t="s">
        <v>79</v>
      </c>
      <c r="AJ1702" t="s">
        <v>79</v>
      </c>
      <c r="AK1702" t="s">
        <v>79</v>
      </c>
      <c r="AL1702" t="s">
        <v>79</v>
      </c>
      <c r="AM1702" t="s">
        <v>79</v>
      </c>
      <c r="AN1702" t="s">
        <v>79</v>
      </c>
      <c r="AO1702" t="s">
        <v>79</v>
      </c>
      <c r="AP1702" t="s">
        <v>79</v>
      </c>
      <c r="AQ1702" t="s">
        <v>79</v>
      </c>
      <c r="AR1702" t="s">
        <v>79</v>
      </c>
      <c r="AS1702">
        <v>0</v>
      </c>
      <c r="AT1702" t="s">
        <v>79</v>
      </c>
      <c r="AU1702" t="s">
        <v>79</v>
      </c>
      <c r="AV1702">
        <v>0</v>
      </c>
      <c r="AW1702">
        <v>0</v>
      </c>
    </row>
    <row r="1703" spans="1:49" x14ac:dyDescent="0.2">
      <c r="A1703">
        <v>1</v>
      </c>
      <c r="B1703">
        <v>27</v>
      </c>
      <c r="C1703">
        <v>1</v>
      </c>
      <c r="D1703">
        <v>6</v>
      </c>
      <c r="E1703">
        <v>0</v>
      </c>
      <c r="F1703" t="s">
        <v>79</v>
      </c>
      <c r="G1703" t="s">
        <v>79</v>
      </c>
      <c r="H1703">
        <v>694</v>
      </c>
      <c r="I1703">
        <v>0</v>
      </c>
      <c r="J1703">
        <v>0</v>
      </c>
      <c r="K1703">
        <v>0</v>
      </c>
      <c r="L1703">
        <v>0</v>
      </c>
      <c r="M1703" t="s">
        <v>79</v>
      </c>
      <c r="N1703" t="s">
        <v>79</v>
      </c>
      <c r="O1703" t="s">
        <v>79</v>
      </c>
      <c r="P1703" t="s">
        <v>79</v>
      </c>
      <c r="Q1703" t="s">
        <v>79</v>
      </c>
      <c r="R1703" t="s">
        <v>2202</v>
      </c>
      <c r="S1703" t="s">
        <v>79</v>
      </c>
      <c r="T1703">
        <v>0</v>
      </c>
      <c r="U1703" t="s">
        <v>79</v>
      </c>
      <c r="V1703" t="s">
        <v>79</v>
      </c>
      <c r="W1703" t="s">
        <v>79</v>
      </c>
      <c r="X1703">
        <v>0</v>
      </c>
      <c r="Y1703">
        <v>0</v>
      </c>
      <c r="Z1703" t="s">
        <v>79</v>
      </c>
      <c r="AA1703" t="s">
        <v>79</v>
      </c>
      <c r="AB1703" t="s">
        <v>79</v>
      </c>
      <c r="AC1703" t="s">
        <v>79</v>
      </c>
      <c r="AD1703" t="s">
        <v>79</v>
      </c>
      <c r="AE1703">
        <v>0</v>
      </c>
      <c r="AF1703" t="s">
        <v>79</v>
      </c>
      <c r="AG1703">
        <v>0</v>
      </c>
      <c r="AH1703" t="s">
        <v>79</v>
      </c>
      <c r="AI1703" t="s">
        <v>79</v>
      </c>
      <c r="AJ1703" t="s">
        <v>79</v>
      </c>
      <c r="AK1703" t="s">
        <v>79</v>
      </c>
      <c r="AL1703" t="s">
        <v>79</v>
      </c>
      <c r="AM1703" t="s">
        <v>79</v>
      </c>
      <c r="AN1703" t="s">
        <v>79</v>
      </c>
      <c r="AO1703" t="s">
        <v>79</v>
      </c>
      <c r="AP1703" t="s">
        <v>79</v>
      </c>
      <c r="AQ1703" t="s">
        <v>79</v>
      </c>
      <c r="AR1703" t="s">
        <v>79</v>
      </c>
      <c r="AS1703">
        <v>0</v>
      </c>
      <c r="AT1703" t="s">
        <v>79</v>
      </c>
      <c r="AU1703" t="s">
        <v>79</v>
      </c>
      <c r="AV1703">
        <v>0</v>
      </c>
      <c r="AW1703">
        <v>0</v>
      </c>
    </row>
    <row r="1704" spans="1:49" x14ac:dyDescent="0.2">
      <c r="A1704">
        <v>1</v>
      </c>
      <c r="B1704">
        <v>27</v>
      </c>
      <c r="C1704">
        <v>1</v>
      </c>
      <c r="D1704">
        <v>7</v>
      </c>
      <c r="E1704">
        <v>0</v>
      </c>
      <c r="F1704" t="s">
        <v>79</v>
      </c>
      <c r="G1704" t="s">
        <v>79</v>
      </c>
      <c r="H1704">
        <v>327</v>
      </c>
      <c r="I1704">
        <v>0</v>
      </c>
      <c r="J1704">
        <v>0</v>
      </c>
      <c r="K1704">
        <v>0</v>
      </c>
      <c r="L1704">
        <v>0</v>
      </c>
      <c r="M1704" t="s">
        <v>79</v>
      </c>
      <c r="N1704" t="s">
        <v>79</v>
      </c>
      <c r="O1704" t="s">
        <v>79</v>
      </c>
      <c r="P1704" t="s">
        <v>79</v>
      </c>
      <c r="Q1704" t="s">
        <v>79</v>
      </c>
      <c r="R1704" t="s">
        <v>3306</v>
      </c>
      <c r="S1704" t="s">
        <v>79</v>
      </c>
      <c r="T1704">
        <v>0</v>
      </c>
      <c r="U1704" t="s">
        <v>79</v>
      </c>
      <c r="V1704" t="s">
        <v>79</v>
      </c>
      <c r="W1704" t="s">
        <v>79</v>
      </c>
      <c r="X1704">
        <v>0</v>
      </c>
      <c r="Y1704">
        <v>0</v>
      </c>
      <c r="Z1704" t="s">
        <v>79</v>
      </c>
      <c r="AA1704" t="s">
        <v>79</v>
      </c>
      <c r="AB1704" t="s">
        <v>79</v>
      </c>
      <c r="AC1704" t="s">
        <v>79</v>
      </c>
      <c r="AD1704" t="s">
        <v>79</v>
      </c>
      <c r="AE1704">
        <v>0</v>
      </c>
      <c r="AF1704" t="s">
        <v>79</v>
      </c>
      <c r="AG1704">
        <v>0</v>
      </c>
      <c r="AH1704" t="s">
        <v>79</v>
      </c>
      <c r="AI1704" t="s">
        <v>79</v>
      </c>
      <c r="AJ1704" t="s">
        <v>79</v>
      </c>
      <c r="AK1704" t="s">
        <v>79</v>
      </c>
      <c r="AL1704" t="s">
        <v>79</v>
      </c>
      <c r="AM1704" t="s">
        <v>79</v>
      </c>
      <c r="AN1704" t="s">
        <v>79</v>
      </c>
      <c r="AO1704" t="s">
        <v>79</v>
      </c>
      <c r="AP1704" t="s">
        <v>79</v>
      </c>
      <c r="AQ1704" t="s">
        <v>79</v>
      </c>
      <c r="AR1704" t="s">
        <v>79</v>
      </c>
      <c r="AS1704">
        <v>0</v>
      </c>
      <c r="AT1704" t="s">
        <v>79</v>
      </c>
      <c r="AU1704" t="s">
        <v>79</v>
      </c>
      <c r="AV1704">
        <v>0</v>
      </c>
      <c r="AW1704">
        <v>0</v>
      </c>
    </row>
    <row r="1705" spans="1:49" x14ac:dyDescent="0.2">
      <c r="A1705">
        <v>1</v>
      </c>
      <c r="B1705">
        <v>27</v>
      </c>
      <c r="C1705">
        <v>1</v>
      </c>
      <c r="D1705">
        <v>8</v>
      </c>
      <c r="E1705">
        <v>0</v>
      </c>
      <c r="F1705" t="s">
        <v>79</v>
      </c>
      <c r="G1705" t="s">
        <v>79</v>
      </c>
      <c r="H1705">
        <v>0</v>
      </c>
      <c r="I1705">
        <v>0</v>
      </c>
      <c r="J1705">
        <v>0</v>
      </c>
      <c r="K1705">
        <v>0</v>
      </c>
      <c r="L1705">
        <v>0</v>
      </c>
      <c r="M1705" t="s">
        <v>79</v>
      </c>
      <c r="N1705" t="s">
        <v>79</v>
      </c>
      <c r="O1705" t="s">
        <v>79</v>
      </c>
      <c r="P1705" t="s">
        <v>79</v>
      </c>
      <c r="Q1705" t="s">
        <v>79</v>
      </c>
      <c r="R1705" t="s">
        <v>79</v>
      </c>
      <c r="S1705" t="s">
        <v>79</v>
      </c>
      <c r="T1705">
        <v>0</v>
      </c>
      <c r="U1705" t="s">
        <v>79</v>
      </c>
      <c r="V1705" t="s">
        <v>79</v>
      </c>
      <c r="W1705" t="s">
        <v>79</v>
      </c>
      <c r="X1705">
        <v>0</v>
      </c>
      <c r="Y1705">
        <v>0</v>
      </c>
      <c r="Z1705" t="s">
        <v>79</v>
      </c>
      <c r="AA1705" t="s">
        <v>79</v>
      </c>
      <c r="AB1705" t="s">
        <v>79</v>
      </c>
      <c r="AC1705" t="s">
        <v>79</v>
      </c>
      <c r="AD1705" t="s">
        <v>79</v>
      </c>
      <c r="AE1705">
        <v>0</v>
      </c>
      <c r="AF1705" t="s">
        <v>79</v>
      </c>
      <c r="AG1705">
        <v>0</v>
      </c>
      <c r="AH1705" t="s">
        <v>79</v>
      </c>
      <c r="AI1705" t="s">
        <v>79</v>
      </c>
      <c r="AJ1705" t="s">
        <v>79</v>
      </c>
      <c r="AK1705" t="s">
        <v>79</v>
      </c>
      <c r="AL1705" t="s">
        <v>79</v>
      </c>
      <c r="AM1705" t="s">
        <v>79</v>
      </c>
      <c r="AN1705" t="s">
        <v>79</v>
      </c>
      <c r="AO1705" t="s">
        <v>79</v>
      </c>
      <c r="AP1705" t="s">
        <v>79</v>
      </c>
      <c r="AQ1705" t="s">
        <v>79</v>
      </c>
      <c r="AR1705" t="s">
        <v>79</v>
      </c>
      <c r="AS1705">
        <v>0</v>
      </c>
      <c r="AT1705" t="s">
        <v>79</v>
      </c>
      <c r="AU1705" t="s">
        <v>79</v>
      </c>
      <c r="AV1705">
        <v>0</v>
      </c>
      <c r="AW1705">
        <v>0</v>
      </c>
    </row>
    <row r="1706" spans="1:49" x14ac:dyDescent="0.2">
      <c r="A1706">
        <v>1</v>
      </c>
      <c r="B1706">
        <v>27</v>
      </c>
      <c r="C1706">
        <v>2</v>
      </c>
      <c r="D1706">
        <v>1</v>
      </c>
      <c r="E1706">
        <v>0</v>
      </c>
      <c r="F1706" t="s">
        <v>79</v>
      </c>
      <c r="G1706" t="s">
        <v>79</v>
      </c>
      <c r="H1706">
        <v>196</v>
      </c>
      <c r="I1706">
        <v>0</v>
      </c>
      <c r="J1706">
        <v>0</v>
      </c>
      <c r="K1706">
        <v>0</v>
      </c>
      <c r="L1706">
        <v>0</v>
      </c>
      <c r="M1706" t="s">
        <v>79</v>
      </c>
      <c r="N1706" t="s">
        <v>79</v>
      </c>
      <c r="O1706" t="s">
        <v>79</v>
      </c>
      <c r="P1706" t="s">
        <v>79</v>
      </c>
      <c r="Q1706" t="s">
        <v>79</v>
      </c>
      <c r="R1706" t="s">
        <v>3307</v>
      </c>
      <c r="S1706" t="s">
        <v>79</v>
      </c>
      <c r="T1706">
        <v>0</v>
      </c>
      <c r="U1706" t="s">
        <v>79</v>
      </c>
      <c r="V1706" t="s">
        <v>79</v>
      </c>
      <c r="W1706" t="s">
        <v>79</v>
      </c>
      <c r="X1706">
        <v>0</v>
      </c>
      <c r="Y1706">
        <v>0</v>
      </c>
      <c r="Z1706" t="s">
        <v>79</v>
      </c>
      <c r="AA1706" t="s">
        <v>79</v>
      </c>
      <c r="AB1706" t="s">
        <v>79</v>
      </c>
      <c r="AC1706" t="s">
        <v>79</v>
      </c>
      <c r="AD1706" t="s">
        <v>79</v>
      </c>
      <c r="AE1706">
        <v>0</v>
      </c>
      <c r="AF1706" t="s">
        <v>79</v>
      </c>
      <c r="AG1706">
        <v>0</v>
      </c>
      <c r="AH1706" t="s">
        <v>79</v>
      </c>
      <c r="AI1706" t="s">
        <v>79</v>
      </c>
      <c r="AJ1706" t="s">
        <v>79</v>
      </c>
      <c r="AK1706" t="s">
        <v>79</v>
      </c>
      <c r="AL1706" t="s">
        <v>79</v>
      </c>
      <c r="AM1706" t="s">
        <v>79</v>
      </c>
      <c r="AN1706" t="s">
        <v>79</v>
      </c>
      <c r="AO1706" t="s">
        <v>79</v>
      </c>
      <c r="AP1706" t="s">
        <v>79</v>
      </c>
      <c r="AQ1706" t="s">
        <v>79</v>
      </c>
      <c r="AR1706" t="s">
        <v>79</v>
      </c>
      <c r="AS1706">
        <v>0</v>
      </c>
      <c r="AT1706" t="s">
        <v>79</v>
      </c>
      <c r="AU1706" t="s">
        <v>79</v>
      </c>
      <c r="AV1706">
        <v>0</v>
      </c>
      <c r="AW1706">
        <v>0</v>
      </c>
    </row>
    <row r="1707" spans="1:49" x14ac:dyDescent="0.2">
      <c r="A1707">
        <v>1</v>
      </c>
      <c r="B1707">
        <v>27</v>
      </c>
      <c r="C1707">
        <v>2</v>
      </c>
      <c r="D1707">
        <v>2</v>
      </c>
      <c r="E1707">
        <v>0</v>
      </c>
      <c r="F1707" t="s">
        <v>79</v>
      </c>
      <c r="G1707" t="s">
        <v>79</v>
      </c>
      <c r="H1707">
        <v>240</v>
      </c>
      <c r="I1707">
        <v>0</v>
      </c>
      <c r="J1707">
        <v>0</v>
      </c>
      <c r="K1707">
        <v>0</v>
      </c>
      <c r="L1707">
        <v>0</v>
      </c>
      <c r="M1707" t="s">
        <v>79</v>
      </c>
      <c r="N1707" t="s">
        <v>79</v>
      </c>
      <c r="O1707" t="s">
        <v>79</v>
      </c>
      <c r="P1707" t="s">
        <v>79</v>
      </c>
      <c r="Q1707" t="s">
        <v>79</v>
      </c>
      <c r="R1707" t="s">
        <v>2211</v>
      </c>
      <c r="S1707" t="s">
        <v>79</v>
      </c>
      <c r="T1707">
        <v>0</v>
      </c>
      <c r="U1707" t="s">
        <v>79</v>
      </c>
      <c r="V1707" t="s">
        <v>79</v>
      </c>
      <c r="W1707" t="s">
        <v>79</v>
      </c>
      <c r="X1707">
        <v>0</v>
      </c>
      <c r="Y1707">
        <v>0</v>
      </c>
      <c r="Z1707" t="s">
        <v>79</v>
      </c>
      <c r="AA1707" t="s">
        <v>79</v>
      </c>
      <c r="AB1707" t="s">
        <v>79</v>
      </c>
      <c r="AC1707" t="s">
        <v>79</v>
      </c>
      <c r="AD1707" t="s">
        <v>79</v>
      </c>
      <c r="AE1707">
        <v>0</v>
      </c>
      <c r="AF1707" t="s">
        <v>79</v>
      </c>
      <c r="AG1707">
        <v>0</v>
      </c>
      <c r="AH1707" t="s">
        <v>79</v>
      </c>
      <c r="AI1707" t="s">
        <v>79</v>
      </c>
      <c r="AJ1707" t="s">
        <v>79</v>
      </c>
      <c r="AK1707" t="s">
        <v>79</v>
      </c>
      <c r="AL1707" t="s">
        <v>79</v>
      </c>
      <c r="AM1707" t="s">
        <v>79</v>
      </c>
      <c r="AN1707" t="s">
        <v>79</v>
      </c>
      <c r="AO1707" t="s">
        <v>79</v>
      </c>
      <c r="AP1707" t="s">
        <v>79</v>
      </c>
      <c r="AQ1707" t="s">
        <v>79</v>
      </c>
      <c r="AR1707" t="s">
        <v>79</v>
      </c>
      <c r="AS1707">
        <v>0</v>
      </c>
      <c r="AT1707" t="s">
        <v>79</v>
      </c>
      <c r="AU1707" t="s">
        <v>79</v>
      </c>
      <c r="AV1707">
        <v>0</v>
      </c>
      <c r="AW1707">
        <v>0</v>
      </c>
    </row>
    <row r="1708" spans="1:49" x14ac:dyDescent="0.2">
      <c r="A1708">
        <v>1</v>
      </c>
      <c r="B1708">
        <v>27</v>
      </c>
      <c r="C1708">
        <v>2</v>
      </c>
      <c r="D1708">
        <v>3</v>
      </c>
      <c r="E1708">
        <v>0</v>
      </c>
      <c r="F1708" t="s">
        <v>79</v>
      </c>
      <c r="G1708" t="s">
        <v>79</v>
      </c>
      <c r="H1708">
        <v>633</v>
      </c>
      <c r="I1708">
        <v>0</v>
      </c>
      <c r="J1708">
        <v>0</v>
      </c>
      <c r="K1708">
        <v>0</v>
      </c>
      <c r="L1708">
        <v>0</v>
      </c>
      <c r="M1708" t="s">
        <v>79</v>
      </c>
      <c r="N1708" t="s">
        <v>79</v>
      </c>
      <c r="O1708" t="s">
        <v>79</v>
      </c>
      <c r="P1708" t="s">
        <v>79</v>
      </c>
      <c r="Q1708" t="s">
        <v>79</v>
      </c>
      <c r="R1708" t="s">
        <v>3308</v>
      </c>
      <c r="S1708" t="s">
        <v>79</v>
      </c>
      <c r="T1708">
        <v>0</v>
      </c>
      <c r="U1708" t="s">
        <v>79</v>
      </c>
      <c r="V1708" t="s">
        <v>79</v>
      </c>
      <c r="W1708" t="s">
        <v>79</v>
      </c>
      <c r="X1708">
        <v>0</v>
      </c>
      <c r="Y1708">
        <v>0</v>
      </c>
      <c r="Z1708" t="s">
        <v>79</v>
      </c>
      <c r="AA1708" t="s">
        <v>79</v>
      </c>
      <c r="AB1708" t="s">
        <v>79</v>
      </c>
      <c r="AC1708" t="s">
        <v>79</v>
      </c>
      <c r="AD1708" t="s">
        <v>79</v>
      </c>
      <c r="AE1708">
        <v>0</v>
      </c>
      <c r="AF1708" t="s">
        <v>79</v>
      </c>
      <c r="AG1708">
        <v>0</v>
      </c>
      <c r="AH1708" t="s">
        <v>79</v>
      </c>
      <c r="AI1708" t="s">
        <v>79</v>
      </c>
      <c r="AJ1708" t="s">
        <v>79</v>
      </c>
      <c r="AK1708" t="s">
        <v>79</v>
      </c>
      <c r="AL1708" t="s">
        <v>79</v>
      </c>
      <c r="AM1708" t="s">
        <v>79</v>
      </c>
      <c r="AN1708" t="s">
        <v>79</v>
      </c>
      <c r="AO1708" t="s">
        <v>79</v>
      </c>
      <c r="AP1708" t="s">
        <v>79</v>
      </c>
      <c r="AQ1708" t="s">
        <v>79</v>
      </c>
      <c r="AR1708" t="s">
        <v>79</v>
      </c>
      <c r="AS1708">
        <v>0</v>
      </c>
      <c r="AT1708" t="s">
        <v>79</v>
      </c>
      <c r="AU1708" t="s">
        <v>79</v>
      </c>
      <c r="AV1708">
        <v>0</v>
      </c>
      <c r="AW1708">
        <v>0</v>
      </c>
    </row>
    <row r="1709" spans="1:49" x14ac:dyDescent="0.2">
      <c r="A1709">
        <v>1</v>
      </c>
      <c r="B1709">
        <v>27</v>
      </c>
      <c r="C1709">
        <v>2</v>
      </c>
      <c r="D1709">
        <v>4</v>
      </c>
      <c r="E1709">
        <v>0</v>
      </c>
      <c r="F1709" t="s">
        <v>79</v>
      </c>
      <c r="G1709" t="s">
        <v>79</v>
      </c>
      <c r="H1709">
        <v>613</v>
      </c>
      <c r="I1709">
        <v>0</v>
      </c>
      <c r="J1709">
        <v>0</v>
      </c>
      <c r="K1709">
        <v>0</v>
      </c>
      <c r="L1709">
        <v>0</v>
      </c>
      <c r="M1709" t="s">
        <v>79</v>
      </c>
      <c r="N1709" t="s">
        <v>79</v>
      </c>
      <c r="O1709" t="s">
        <v>79</v>
      </c>
      <c r="P1709" t="s">
        <v>79</v>
      </c>
      <c r="Q1709" t="s">
        <v>79</v>
      </c>
      <c r="R1709" t="s">
        <v>3309</v>
      </c>
      <c r="S1709" t="s">
        <v>79</v>
      </c>
      <c r="T1709">
        <v>0</v>
      </c>
      <c r="U1709" t="s">
        <v>79</v>
      </c>
      <c r="V1709" t="s">
        <v>79</v>
      </c>
      <c r="W1709" t="s">
        <v>79</v>
      </c>
      <c r="X1709">
        <v>0</v>
      </c>
      <c r="Y1709">
        <v>0</v>
      </c>
      <c r="Z1709" t="s">
        <v>79</v>
      </c>
      <c r="AA1709" t="s">
        <v>79</v>
      </c>
      <c r="AB1709" t="s">
        <v>79</v>
      </c>
      <c r="AC1709" t="s">
        <v>79</v>
      </c>
      <c r="AD1709" t="s">
        <v>79</v>
      </c>
      <c r="AE1709">
        <v>0</v>
      </c>
      <c r="AF1709" t="s">
        <v>79</v>
      </c>
      <c r="AG1709">
        <v>0</v>
      </c>
      <c r="AH1709" t="s">
        <v>79</v>
      </c>
      <c r="AI1709" t="s">
        <v>79</v>
      </c>
      <c r="AJ1709" t="s">
        <v>79</v>
      </c>
      <c r="AK1709" t="s">
        <v>79</v>
      </c>
      <c r="AL1709" t="s">
        <v>79</v>
      </c>
      <c r="AM1709" t="s">
        <v>79</v>
      </c>
      <c r="AN1709" t="s">
        <v>79</v>
      </c>
      <c r="AO1709" t="s">
        <v>79</v>
      </c>
      <c r="AP1709" t="s">
        <v>79</v>
      </c>
      <c r="AQ1709" t="s">
        <v>79</v>
      </c>
      <c r="AR1709" t="s">
        <v>79</v>
      </c>
      <c r="AS1709">
        <v>0</v>
      </c>
      <c r="AT1709" t="s">
        <v>79</v>
      </c>
      <c r="AU1709" t="s">
        <v>79</v>
      </c>
      <c r="AV1709">
        <v>0</v>
      </c>
      <c r="AW1709">
        <v>0</v>
      </c>
    </row>
    <row r="1710" spans="1:49" x14ac:dyDescent="0.2">
      <c r="A1710">
        <v>1</v>
      </c>
      <c r="B1710">
        <v>27</v>
      </c>
      <c r="C1710">
        <v>2</v>
      </c>
      <c r="D1710">
        <v>5</v>
      </c>
      <c r="E1710">
        <v>0</v>
      </c>
      <c r="F1710" t="s">
        <v>79</v>
      </c>
      <c r="G1710" t="s">
        <v>79</v>
      </c>
      <c r="H1710">
        <v>614</v>
      </c>
      <c r="I1710">
        <v>0</v>
      </c>
      <c r="J1710">
        <v>0</v>
      </c>
      <c r="K1710">
        <v>0</v>
      </c>
      <c r="L1710">
        <v>0</v>
      </c>
      <c r="M1710" t="s">
        <v>79</v>
      </c>
      <c r="N1710" t="s">
        <v>79</v>
      </c>
      <c r="O1710" t="s">
        <v>79</v>
      </c>
      <c r="P1710" t="s">
        <v>79</v>
      </c>
      <c r="Q1710" t="s">
        <v>79</v>
      </c>
      <c r="R1710" t="s">
        <v>3310</v>
      </c>
      <c r="S1710" t="s">
        <v>79</v>
      </c>
      <c r="T1710">
        <v>0</v>
      </c>
      <c r="U1710" t="s">
        <v>79</v>
      </c>
      <c r="V1710" t="s">
        <v>79</v>
      </c>
      <c r="W1710" t="s">
        <v>79</v>
      </c>
      <c r="X1710">
        <v>0</v>
      </c>
      <c r="Y1710">
        <v>0</v>
      </c>
      <c r="Z1710" t="s">
        <v>79</v>
      </c>
      <c r="AA1710" t="s">
        <v>79</v>
      </c>
      <c r="AB1710" t="s">
        <v>79</v>
      </c>
      <c r="AC1710" t="s">
        <v>79</v>
      </c>
      <c r="AD1710" t="s">
        <v>79</v>
      </c>
      <c r="AE1710">
        <v>0</v>
      </c>
      <c r="AF1710" t="s">
        <v>79</v>
      </c>
      <c r="AG1710">
        <v>0</v>
      </c>
      <c r="AH1710" t="s">
        <v>79</v>
      </c>
      <c r="AI1710" t="s">
        <v>79</v>
      </c>
      <c r="AJ1710" t="s">
        <v>79</v>
      </c>
      <c r="AK1710" t="s">
        <v>79</v>
      </c>
      <c r="AL1710" t="s">
        <v>79</v>
      </c>
      <c r="AM1710" t="s">
        <v>79</v>
      </c>
      <c r="AN1710" t="s">
        <v>79</v>
      </c>
      <c r="AO1710" t="s">
        <v>79</v>
      </c>
      <c r="AP1710" t="s">
        <v>79</v>
      </c>
      <c r="AQ1710" t="s">
        <v>79</v>
      </c>
      <c r="AR1710" t="s">
        <v>79</v>
      </c>
      <c r="AS1710">
        <v>0</v>
      </c>
      <c r="AT1710" t="s">
        <v>79</v>
      </c>
      <c r="AU1710" t="s">
        <v>79</v>
      </c>
      <c r="AV1710">
        <v>0</v>
      </c>
      <c r="AW1710">
        <v>0</v>
      </c>
    </row>
    <row r="1711" spans="1:49" x14ac:dyDescent="0.2">
      <c r="A1711">
        <v>1</v>
      </c>
      <c r="B1711">
        <v>27</v>
      </c>
      <c r="C1711">
        <v>2</v>
      </c>
      <c r="D1711">
        <v>6</v>
      </c>
      <c r="E1711">
        <v>0</v>
      </c>
      <c r="F1711" t="s">
        <v>79</v>
      </c>
      <c r="G1711" t="s">
        <v>79</v>
      </c>
      <c r="H1711">
        <v>100</v>
      </c>
      <c r="I1711">
        <v>0</v>
      </c>
      <c r="J1711">
        <v>0</v>
      </c>
      <c r="K1711">
        <v>0</v>
      </c>
      <c r="L1711">
        <v>0</v>
      </c>
      <c r="M1711" t="s">
        <v>79</v>
      </c>
      <c r="N1711" t="s">
        <v>79</v>
      </c>
      <c r="O1711" t="s">
        <v>79</v>
      </c>
      <c r="P1711" t="s">
        <v>79</v>
      </c>
      <c r="Q1711" t="s">
        <v>79</v>
      </c>
      <c r="R1711" t="s">
        <v>3311</v>
      </c>
      <c r="S1711" t="s">
        <v>79</v>
      </c>
      <c r="T1711">
        <v>0</v>
      </c>
      <c r="U1711" t="s">
        <v>79</v>
      </c>
      <c r="V1711" t="s">
        <v>79</v>
      </c>
      <c r="W1711" t="s">
        <v>79</v>
      </c>
      <c r="X1711">
        <v>0</v>
      </c>
      <c r="Y1711">
        <v>0</v>
      </c>
      <c r="Z1711" t="s">
        <v>79</v>
      </c>
      <c r="AA1711" t="s">
        <v>79</v>
      </c>
      <c r="AB1711" t="s">
        <v>79</v>
      </c>
      <c r="AC1711" t="s">
        <v>79</v>
      </c>
      <c r="AD1711" t="s">
        <v>79</v>
      </c>
      <c r="AE1711">
        <v>0</v>
      </c>
      <c r="AF1711" t="s">
        <v>79</v>
      </c>
      <c r="AG1711">
        <v>0</v>
      </c>
      <c r="AH1711" t="s">
        <v>79</v>
      </c>
      <c r="AI1711" t="s">
        <v>79</v>
      </c>
      <c r="AJ1711" t="s">
        <v>79</v>
      </c>
      <c r="AK1711" t="s">
        <v>79</v>
      </c>
      <c r="AL1711" t="s">
        <v>79</v>
      </c>
      <c r="AM1711" t="s">
        <v>79</v>
      </c>
      <c r="AN1711" t="s">
        <v>79</v>
      </c>
      <c r="AO1711" t="s">
        <v>79</v>
      </c>
      <c r="AP1711" t="s">
        <v>79</v>
      </c>
      <c r="AQ1711" t="s">
        <v>79</v>
      </c>
      <c r="AR1711" t="s">
        <v>79</v>
      </c>
      <c r="AS1711">
        <v>0</v>
      </c>
      <c r="AT1711" t="s">
        <v>79</v>
      </c>
      <c r="AU1711" t="s">
        <v>79</v>
      </c>
      <c r="AV1711">
        <v>0</v>
      </c>
      <c r="AW1711">
        <v>0</v>
      </c>
    </row>
    <row r="1712" spans="1:49" x14ac:dyDescent="0.2">
      <c r="A1712">
        <v>1</v>
      </c>
      <c r="B1712">
        <v>27</v>
      </c>
      <c r="C1712">
        <v>2</v>
      </c>
      <c r="D1712">
        <v>7</v>
      </c>
      <c r="E1712">
        <v>0</v>
      </c>
      <c r="F1712" t="s">
        <v>79</v>
      </c>
      <c r="G1712" t="s">
        <v>79</v>
      </c>
      <c r="H1712">
        <v>663</v>
      </c>
      <c r="I1712">
        <v>0</v>
      </c>
      <c r="J1712">
        <v>0</v>
      </c>
      <c r="K1712">
        <v>0</v>
      </c>
      <c r="L1712">
        <v>0</v>
      </c>
      <c r="M1712" t="s">
        <v>79</v>
      </c>
      <c r="N1712" t="s">
        <v>79</v>
      </c>
      <c r="O1712" t="s">
        <v>79</v>
      </c>
      <c r="P1712" t="s">
        <v>79</v>
      </c>
      <c r="Q1712" t="s">
        <v>79</v>
      </c>
      <c r="R1712" t="s">
        <v>2211</v>
      </c>
      <c r="S1712" t="s">
        <v>79</v>
      </c>
      <c r="T1712">
        <v>0</v>
      </c>
      <c r="U1712" t="s">
        <v>79</v>
      </c>
      <c r="V1712" t="s">
        <v>79</v>
      </c>
      <c r="W1712" t="s">
        <v>79</v>
      </c>
      <c r="X1712">
        <v>0</v>
      </c>
      <c r="Y1712">
        <v>0</v>
      </c>
      <c r="Z1712" t="s">
        <v>79</v>
      </c>
      <c r="AA1712" t="s">
        <v>79</v>
      </c>
      <c r="AB1712" t="s">
        <v>79</v>
      </c>
      <c r="AC1712" t="s">
        <v>79</v>
      </c>
      <c r="AD1712" t="s">
        <v>79</v>
      </c>
      <c r="AE1712">
        <v>0</v>
      </c>
      <c r="AF1712" t="s">
        <v>79</v>
      </c>
      <c r="AG1712">
        <v>0</v>
      </c>
      <c r="AH1712" t="s">
        <v>79</v>
      </c>
      <c r="AI1712" t="s">
        <v>79</v>
      </c>
      <c r="AJ1712" t="s">
        <v>79</v>
      </c>
      <c r="AK1712" t="s">
        <v>79</v>
      </c>
      <c r="AL1712" t="s">
        <v>79</v>
      </c>
      <c r="AM1712" t="s">
        <v>79</v>
      </c>
      <c r="AN1712" t="s">
        <v>79</v>
      </c>
      <c r="AO1712" t="s">
        <v>79</v>
      </c>
      <c r="AP1712" t="s">
        <v>79</v>
      </c>
      <c r="AQ1712" t="s">
        <v>79</v>
      </c>
      <c r="AR1712" t="s">
        <v>79</v>
      </c>
      <c r="AS1712">
        <v>0</v>
      </c>
      <c r="AT1712" t="s">
        <v>79</v>
      </c>
      <c r="AU1712" t="s">
        <v>79</v>
      </c>
      <c r="AV1712">
        <v>0</v>
      </c>
      <c r="AW1712">
        <v>0</v>
      </c>
    </row>
    <row r="1713" spans="1:49" x14ac:dyDescent="0.2">
      <c r="A1713">
        <v>1</v>
      </c>
      <c r="B1713">
        <v>27</v>
      </c>
      <c r="C1713">
        <v>2</v>
      </c>
      <c r="D1713">
        <v>8</v>
      </c>
      <c r="E1713">
        <v>0</v>
      </c>
      <c r="F1713" t="s">
        <v>79</v>
      </c>
      <c r="G1713" t="s">
        <v>79</v>
      </c>
      <c r="H1713">
        <v>247</v>
      </c>
      <c r="I1713">
        <v>0</v>
      </c>
      <c r="J1713">
        <v>0</v>
      </c>
      <c r="K1713">
        <v>0</v>
      </c>
      <c r="L1713">
        <v>0</v>
      </c>
      <c r="M1713" t="s">
        <v>79</v>
      </c>
      <c r="N1713" t="s">
        <v>79</v>
      </c>
      <c r="O1713" t="s">
        <v>79</v>
      </c>
      <c r="P1713" t="s">
        <v>79</v>
      </c>
      <c r="Q1713" t="s">
        <v>79</v>
      </c>
      <c r="R1713" t="s">
        <v>3312</v>
      </c>
      <c r="S1713" t="s">
        <v>79</v>
      </c>
      <c r="T1713">
        <v>0</v>
      </c>
      <c r="U1713" t="s">
        <v>79</v>
      </c>
      <c r="V1713" t="s">
        <v>79</v>
      </c>
      <c r="W1713" t="s">
        <v>79</v>
      </c>
      <c r="X1713">
        <v>0</v>
      </c>
      <c r="Y1713">
        <v>0</v>
      </c>
      <c r="Z1713" t="s">
        <v>79</v>
      </c>
      <c r="AA1713" t="s">
        <v>79</v>
      </c>
      <c r="AB1713" t="s">
        <v>79</v>
      </c>
      <c r="AC1713" t="s">
        <v>79</v>
      </c>
      <c r="AD1713" t="s">
        <v>79</v>
      </c>
      <c r="AE1713">
        <v>0</v>
      </c>
      <c r="AF1713" t="s">
        <v>79</v>
      </c>
      <c r="AG1713">
        <v>0</v>
      </c>
      <c r="AH1713" t="s">
        <v>79</v>
      </c>
      <c r="AI1713" t="s">
        <v>79</v>
      </c>
      <c r="AJ1713" t="s">
        <v>79</v>
      </c>
      <c r="AK1713" t="s">
        <v>79</v>
      </c>
      <c r="AL1713" t="s">
        <v>79</v>
      </c>
      <c r="AM1713" t="s">
        <v>79</v>
      </c>
      <c r="AN1713" t="s">
        <v>79</v>
      </c>
      <c r="AO1713" t="s">
        <v>79</v>
      </c>
      <c r="AP1713" t="s">
        <v>79</v>
      </c>
      <c r="AQ1713" t="s">
        <v>79</v>
      </c>
      <c r="AR1713" t="s">
        <v>79</v>
      </c>
      <c r="AS1713">
        <v>0</v>
      </c>
      <c r="AT1713" t="s">
        <v>79</v>
      </c>
      <c r="AU1713" t="s">
        <v>79</v>
      </c>
      <c r="AV1713">
        <v>0</v>
      </c>
      <c r="AW1713">
        <v>0</v>
      </c>
    </row>
    <row r="1714" spans="1:49" x14ac:dyDescent="0.2">
      <c r="A1714">
        <v>1</v>
      </c>
      <c r="B1714">
        <v>27</v>
      </c>
      <c r="C1714">
        <v>3</v>
      </c>
      <c r="D1714">
        <v>1</v>
      </c>
      <c r="E1714">
        <v>0</v>
      </c>
      <c r="F1714" t="s">
        <v>79</v>
      </c>
      <c r="G1714" t="s">
        <v>79</v>
      </c>
      <c r="H1714">
        <v>485</v>
      </c>
      <c r="I1714">
        <v>0</v>
      </c>
      <c r="J1714">
        <v>0</v>
      </c>
      <c r="K1714">
        <v>0</v>
      </c>
      <c r="L1714">
        <v>0</v>
      </c>
      <c r="M1714" t="s">
        <v>79</v>
      </c>
      <c r="N1714" t="s">
        <v>79</v>
      </c>
      <c r="O1714" t="s">
        <v>79</v>
      </c>
      <c r="P1714" t="s">
        <v>79</v>
      </c>
      <c r="Q1714" t="s">
        <v>79</v>
      </c>
      <c r="R1714" t="s">
        <v>2234</v>
      </c>
      <c r="S1714" t="s">
        <v>79</v>
      </c>
      <c r="T1714">
        <v>0</v>
      </c>
      <c r="U1714" t="s">
        <v>79</v>
      </c>
      <c r="V1714" t="s">
        <v>79</v>
      </c>
      <c r="W1714" t="s">
        <v>79</v>
      </c>
      <c r="X1714">
        <v>0</v>
      </c>
      <c r="Y1714">
        <v>0</v>
      </c>
      <c r="Z1714" t="s">
        <v>79</v>
      </c>
      <c r="AA1714" t="s">
        <v>79</v>
      </c>
      <c r="AB1714" t="s">
        <v>79</v>
      </c>
      <c r="AC1714" t="s">
        <v>79</v>
      </c>
      <c r="AD1714" t="s">
        <v>79</v>
      </c>
      <c r="AE1714">
        <v>0</v>
      </c>
      <c r="AF1714" t="s">
        <v>79</v>
      </c>
      <c r="AG1714">
        <v>0</v>
      </c>
      <c r="AH1714" t="s">
        <v>79</v>
      </c>
      <c r="AI1714" t="s">
        <v>79</v>
      </c>
      <c r="AJ1714" t="s">
        <v>79</v>
      </c>
      <c r="AK1714" t="s">
        <v>79</v>
      </c>
      <c r="AL1714" t="s">
        <v>79</v>
      </c>
      <c r="AM1714" t="s">
        <v>79</v>
      </c>
      <c r="AN1714" t="s">
        <v>79</v>
      </c>
      <c r="AO1714" t="s">
        <v>79</v>
      </c>
      <c r="AP1714" t="s">
        <v>79</v>
      </c>
      <c r="AQ1714" t="s">
        <v>79</v>
      </c>
      <c r="AR1714" t="s">
        <v>79</v>
      </c>
      <c r="AS1714">
        <v>0</v>
      </c>
      <c r="AT1714" t="s">
        <v>79</v>
      </c>
      <c r="AU1714" t="s">
        <v>79</v>
      </c>
      <c r="AV1714">
        <v>0</v>
      </c>
      <c r="AW1714">
        <v>0</v>
      </c>
    </row>
    <row r="1715" spans="1:49" x14ac:dyDescent="0.2">
      <c r="A1715">
        <v>1</v>
      </c>
      <c r="B1715">
        <v>27</v>
      </c>
      <c r="C1715">
        <v>3</v>
      </c>
      <c r="D1715">
        <v>2</v>
      </c>
      <c r="E1715">
        <v>0</v>
      </c>
      <c r="F1715" t="s">
        <v>79</v>
      </c>
      <c r="G1715" t="s">
        <v>79</v>
      </c>
      <c r="H1715">
        <v>520</v>
      </c>
      <c r="I1715">
        <v>0</v>
      </c>
      <c r="J1715">
        <v>0</v>
      </c>
      <c r="K1715">
        <v>0</v>
      </c>
      <c r="L1715">
        <v>0</v>
      </c>
      <c r="M1715" t="s">
        <v>79</v>
      </c>
      <c r="N1715" t="s">
        <v>79</v>
      </c>
      <c r="O1715" t="s">
        <v>79</v>
      </c>
      <c r="P1715" t="s">
        <v>79</v>
      </c>
      <c r="Q1715" t="s">
        <v>79</v>
      </c>
      <c r="R1715" t="s">
        <v>3313</v>
      </c>
      <c r="S1715" t="s">
        <v>79</v>
      </c>
      <c r="T1715">
        <v>0</v>
      </c>
      <c r="U1715" t="s">
        <v>79</v>
      </c>
      <c r="V1715" t="s">
        <v>79</v>
      </c>
      <c r="W1715" t="s">
        <v>79</v>
      </c>
      <c r="X1715">
        <v>0</v>
      </c>
      <c r="Y1715">
        <v>0</v>
      </c>
      <c r="Z1715" t="s">
        <v>79</v>
      </c>
      <c r="AA1715" t="s">
        <v>79</v>
      </c>
      <c r="AB1715" t="s">
        <v>79</v>
      </c>
      <c r="AC1715" t="s">
        <v>79</v>
      </c>
      <c r="AD1715" t="s">
        <v>79</v>
      </c>
      <c r="AE1715">
        <v>0</v>
      </c>
      <c r="AF1715" t="s">
        <v>79</v>
      </c>
      <c r="AG1715">
        <v>0</v>
      </c>
      <c r="AH1715" t="s">
        <v>79</v>
      </c>
      <c r="AI1715" t="s">
        <v>79</v>
      </c>
      <c r="AJ1715" t="s">
        <v>79</v>
      </c>
      <c r="AK1715" t="s">
        <v>79</v>
      </c>
      <c r="AL1715" t="s">
        <v>79</v>
      </c>
      <c r="AM1715" t="s">
        <v>79</v>
      </c>
      <c r="AN1715" t="s">
        <v>79</v>
      </c>
      <c r="AO1715" t="s">
        <v>79</v>
      </c>
      <c r="AP1715" t="s">
        <v>79</v>
      </c>
      <c r="AQ1715" t="s">
        <v>79</v>
      </c>
      <c r="AR1715" t="s">
        <v>79</v>
      </c>
      <c r="AS1715">
        <v>0</v>
      </c>
      <c r="AT1715" t="s">
        <v>79</v>
      </c>
      <c r="AU1715" t="s">
        <v>79</v>
      </c>
      <c r="AV1715">
        <v>0</v>
      </c>
      <c r="AW1715">
        <v>0</v>
      </c>
    </row>
    <row r="1716" spans="1:49" x14ac:dyDescent="0.2">
      <c r="A1716">
        <v>1</v>
      </c>
      <c r="B1716">
        <v>27</v>
      </c>
      <c r="C1716">
        <v>3</v>
      </c>
      <c r="D1716">
        <v>3</v>
      </c>
      <c r="E1716">
        <v>0</v>
      </c>
      <c r="F1716" t="s">
        <v>79</v>
      </c>
      <c r="G1716" t="s">
        <v>79</v>
      </c>
      <c r="H1716">
        <v>291</v>
      </c>
      <c r="I1716">
        <v>0</v>
      </c>
      <c r="J1716">
        <v>0</v>
      </c>
      <c r="K1716">
        <v>0</v>
      </c>
      <c r="L1716">
        <v>0</v>
      </c>
      <c r="M1716" t="s">
        <v>79</v>
      </c>
      <c r="N1716" t="s">
        <v>79</v>
      </c>
      <c r="O1716" t="s">
        <v>79</v>
      </c>
      <c r="P1716" t="s">
        <v>79</v>
      </c>
      <c r="Q1716" t="s">
        <v>79</v>
      </c>
      <c r="R1716" t="s">
        <v>3314</v>
      </c>
      <c r="S1716" t="s">
        <v>79</v>
      </c>
      <c r="T1716">
        <v>0</v>
      </c>
      <c r="U1716" t="s">
        <v>79</v>
      </c>
      <c r="V1716" t="s">
        <v>79</v>
      </c>
      <c r="W1716" t="s">
        <v>79</v>
      </c>
      <c r="X1716">
        <v>0</v>
      </c>
      <c r="Y1716">
        <v>0</v>
      </c>
      <c r="Z1716" t="s">
        <v>79</v>
      </c>
      <c r="AA1716" t="s">
        <v>79</v>
      </c>
      <c r="AB1716" t="s">
        <v>79</v>
      </c>
      <c r="AC1716" t="s">
        <v>79</v>
      </c>
      <c r="AD1716" t="s">
        <v>79</v>
      </c>
      <c r="AE1716">
        <v>0</v>
      </c>
      <c r="AF1716" t="s">
        <v>79</v>
      </c>
      <c r="AG1716">
        <v>0</v>
      </c>
      <c r="AH1716" t="s">
        <v>79</v>
      </c>
      <c r="AI1716" t="s">
        <v>79</v>
      </c>
      <c r="AJ1716" t="s">
        <v>79</v>
      </c>
      <c r="AK1716" t="s">
        <v>79</v>
      </c>
      <c r="AL1716" t="s">
        <v>79</v>
      </c>
      <c r="AM1716" t="s">
        <v>79</v>
      </c>
      <c r="AN1716" t="s">
        <v>79</v>
      </c>
      <c r="AO1716" t="s">
        <v>79</v>
      </c>
      <c r="AP1716" t="s">
        <v>79</v>
      </c>
      <c r="AQ1716" t="s">
        <v>79</v>
      </c>
      <c r="AR1716" t="s">
        <v>79</v>
      </c>
      <c r="AS1716">
        <v>0</v>
      </c>
      <c r="AT1716" t="s">
        <v>79</v>
      </c>
      <c r="AU1716" t="s">
        <v>79</v>
      </c>
      <c r="AV1716">
        <v>0</v>
      </c>
      <c r="AW1716">
        <v>0</v>
      </c>
    </row>
    <row r="1717" spans="1:49" x14ac:dyDescent="0.2">
      <c r="A1717">
        <v>1</v>
      </c>
      <c r="B1717">
        <v>27</v>
      </c>
      <c r="C1717">
        <v>3</v>
      </c>
      <c r="D1717">
        <v>4</v>
      </c>
      <c r="E1717">
        <v>0</v>
      </c>
      <c r="F1717" t="s">
        <v>79</v>
      </c>
      <c r="G1717" t="s">
        <v>79</v>
      </c>
      <c r="H1717">
        <v>153</v>
      </c>
      <c r="I1717">
        <v>0</v>
      </c>
      <c r="J1717">
        <v>0</v>
      </c>
      <c r="K1717">
        <v>0</v>
      </c>
      <c r="L1717">
        <v>0</v>
      </c>
      <c r="M1717" t="s">
        <v>79</v>
      </c>
      <c r="N1717" t="s">
        <v>79</v>
      </c>
      <c r="O1717" t="s">
        <v>79</v>
      </c>
      <c r="P1717" t="s">
        <v>79</v>
      </c>
      <c r="Q1717" t="s">
        <v>79</v>
      </c>
      <c r="R1717" t="s">
        <v>3315</v>
      </c>
      <c r="S1717" t="s">
        <v>79</v>
      </c>
      <c r="T1717">
        <v>0</v>
      </c>
      <c r="U1717" t="s">
        <v>79</v>
      </c>
      <c r="V1717" t="s">
        <v>79</v>
      </c>
      <c r="W1717" t="s">
        <v>79</v>
      </c>
      <c r="X1717">
        <v>0</v>
      </c>
      <c r="Y1717">
        <v>0</v>
      </c>
      <c r="Z1717" t="s">
        <v>79</v>
      </c>
      <c r="AA1717" t="s">
        <v>79</v>
      </c>
      <c r="AB1717" t="s">
        <v>79</v>
      </c>
      <c r="AC1717" t="s">
        <v>79</v>
      </c>
      <c r="AD1717" t="s">
        <v>79</v>
      </c>
      <c r="AE1717">
        <v>0</v>
      </c>
      <c r="AF1717" t="s">
        <v>79</v>
      </c>
      <c r="AG1717">
        <v>0</v>
      </c>
      <c r="AH1717" t="s">
        <v>79</v>
      </c>
      <c r="AI1717" t="s">
        <v>79</v>
      </c>
      <c r="AJ1717" t="s">
        <v>79</v>
      </c>
      <c r="AK1717" t="s">
        <v>79</v>
      </c>
      <c r="AL1717" t="s">
        <v>79</v>
      </c>
      <c r="AM1717" t="s">
        <v>79</v>
      </c>
      <c r="AN1717" t="s">
        <v>79</v>
      </c>
      <c r="AO1717" t="s">
        <v>79</v>
      </c>
      <c r="AP1717" t="s">
        <v>79</v>
      </c>
      <c r="AQ1717" t="s">
        <v>79</v>
      </c>
      <c r="AR1717" t="s">
        <v>79</v>
      </c>
      <c r="AS1717">
        <v>0</v>
      </c>
      <c r="AT1717" t="s">
        <v>79</v>
      </c>
      <c r="AU1717" t="s">
        <v>79</v>
      </c>
      <c r="AV1717">
        <v>0</v>
      </c>
      <c r="AW1717">
        <v>0</v>
      </c>
    </row>
    <row r="1718" spans="1:49" x14ac:dyDescent="0.2">
      <c r="A1718">
        <v>1</v>
      </c>
      <c r="B1718">
        <v>27</v>
      </c>
      <c r="C1718">
        <v>3</v>
      </c>
      <c r="D1718">
        <v>5</v>
      </c>
      <c r="E1718">
        <v>0</v>
      </c>
      <c r="F1718" t="s">
        <v>79</v>
      </c>
      <c r="G1718" t="s">
        <v>79</v>
      </c>
      <c r="H1718">
        <v>462</v>
      </c>
      <c r="I1718">
        <v>0</v>
      </c>
      <c r="J1718">
        <v>0</v>
      </c>
      <c r="K1718">
        <v>0</v>
      </c>
      <c r="L1718">
        <v>0</v>
      </c>
      <c r="M1718" t="s">
        <v>79</v>
      </c>
      <c r="N1718" t="s">
        <v>79</v>
      </c>
      <c r="O1718" t="s">
        <v>79</v>
      </c>
      <c r="P1718" t="s">
        <v>79</v>
      </c>
      <c r="Q1718" t="s">
        <v>79</v>
      </c>
      <c r="R1718" t="s">
        <v>2209</v>
      </c>
      <c r="S1718" t="s">
        <v>79</v>
      </c>
      <c r="T1718">
        <v>0</v>
      </c>
      <c r="U1718" t="s">
        <v>79</v>
      </c>
      <c r="V1718" t="s">
        <v>79</v>
      </c>
      <c r="W1718" t="s">
        <v>79</v>
      </c>
      <c r="X1718">
        <v>0</v>
      </c>
      <c r="Y1718">
        <v>0</v>
      </c>
      <c r="Z1718" t="s">
        <v>79</v>
      </c>
      <c r="AA1718" t="s">
        <v>79</v>
      </c>
      <c r="AB1718" t="s">
        <v>79</v>
      </c>
      <c r="AC1718" t="s">
        <v>79</v>
      </c>
      <c r="AD1718" t="s">
        <v>79</v>
      </c>
      <c r="AE1718">
        <v>0</v>
      </c>
      <c r="AF1718" t="s">
        <v>79</v>
      </c>
      <c r="AG1718">
        <v>0</v>
      </c>
      <c r="AH1718" t="s">
        <v>79</v>
      </c>
      <c r="AI1718" t="s">
        <v>79</v>
      </c>
      <c r="AJ1718" t="s">
        <v>79</v>
      </c>
      <c r="AK1718" t="s">
        <v>79</v>
      </c>
      <c r="AL1718" t="s">
        <v>79</v>
      </c>
      <c r="AM1718" t="s">
        <v>79</v>
      </c>
      <c r="AN1718" t="s">
        <v>79</v>
      </c>
      <c r="AO1718" t="s">
        <v>79</v>
      </c>
      <c r="AP1718" t="s">
        <v>79</v>
      </c>
      <c r="AQ1718" t="s">
        <v>79</v>
      </c>
      <c r="AR1718" t="s">
        <v>79</v>
      </c>
      <c r="AS1718">
        <v>0</v>
      </c>
      <c r="AT1718" t="s">
        <v>79</v>
      </c>
      <c r="AU1718" t="s">
        <v>79</v>
      </c>
      <c r="AV1718">
        <v>0</v>
      </c>
      <c r="AW1718">
        <v>0</v>
      </c>
    </row>
    <row r="1719" spans="1:49" x14ac:dyDescent="0.2">
      <c r="A1719">
        <v>1</v>
      </c>
      <c r="B1719">
        <v>27</v>
      </c>
      <c r="C1719">
        <v>3</v>
      </c>
      <c r="D1719">
        <v>6</v>
      </c>
      <c r="E1719">
        <v>0</v>
      </c>
      <c r="F1719" t="s">
        <v>79</v>
      </c>
      <c r="G1719" t="s">
        <v>79</v>
      </c>
      <c r="H1719">
        <v>286</v>
      </c>
      <c r="I1719">
        <v>0</v>
      </c>
      <c r="J1719">
        <v>0</v>
      </c>
      <c r="K1719">
        <v>0</v>
      </c>
      <c r="L1719">
        <v>0</v>
      </c>
      <c r="M1719" t="s">
        <v>79</v>
      </c>
      <c r="N1719" t="s">
        <v>79</v>
      </c>
      <c r="O1719" t="s">
        <v>79</v>
      </c>
      <c r="P1719" t="s">
        <v>79</v>
      </c>
      <c r="Q1719" t="s">
        <v>79</v>
      </c>
      <c r="R1719" t="s">
        <v>3316</v>
      </c>
      <c r="S1719" t="s">
        <v>79</v>
      </c>
      <c r="T1719">
        <v>0</v>
      </c>
      <c r="U1719" t="s">
        <v>79</v>
      </c>
      <c r="V1719" t="s">
        <v>79</v>
      </c>
      <c r="W1719" t="s">
        <v>79</v>
      </c>
      <c r="X1719">
        <v>0</v>
      </c>
      <c r="Y1719">
        <v>0</v>
      </c>
      <c r="Z1719" t="s">
        <v>79</v>
      </c>
      <c r="AA1719" t="s">
        <v>79</v>
      </c>
      <c r="AB1719" t="s">
        <v>79</v>
      </c>
      <c r="AC1719" t="s">
        <v>79</v>
      </c>
      <c r="AD1719" t="s">
        <v>79</v>
      </c>
      <c r="AE1719">
        <v>0</v>
      </c>
      <c r="AF1719" t="s">
        <v>79</v>
      </c>
      <c r="AG1719">
        <v>0</v>
      </c>
      <c r="AH1719" t="s">
        <v>79</v>
      </c>
      <c r="AI1719" t="s">
        <v>79</v>
      </c>
      <c r="AJ1719" t="s">
        <v>79</v>
      </c>
      <c r="AK1719" t="s">
        <v>79</v>
      </c>
      <c r="AL1719" t="s">
        <v>79</v>
      </c>
      <c r="AM1719" t="s">
        <v>79</v>
      </c>
      <c r="AN1719" t="s">
        <v>79</v>
      </c>
      <c r="AO1719" t="s">
        <v>79</v>
      </c>
      <c r="AP1719" t="s">
        <v>79</v>
      </c>
      <c r="AQ1719" t="s">
        <v>79</v>
      </c>
      <c r="AR1719" t="s">
        <v>79</v>
      </c>
      <c r="AS1719">
        <v>0</v>
      </c>
      <c r="AT1719" t="s">
        <v>79</v>
      </c>
      <c r="AU1719" t="s">
        <v>79</v>
      </c>
      <c r="AV1719">
        <v>0</v>
      </c>
      <c r="AW1719">
        <v>0</v>
      </c>
    </row>
    <row r="1720" spans="1:49" x14ac:dyDescent="0.2">
      <c r="A1720">
        <v>1</v>
      </c>
      <c r="B1720">
        <v>27</v>
      </c>
      <c r="C1720">
        <v>3</v>
      </c>
      <c r="D1720">
        <v>7</v>
      </c>
      <c r="E1720">
        <v>0</v>
      </c>
      <c r="F1720" t="s">
        <v>79</v>
      </c>
      <c r="G1720" t="s">
        <v>79</v>
      </c>
      <c r="H1720">
        <v>142</v>
      </c>
      <c r="I1720">
        <v>0</v>
      </c>
      <c r="J1720">
        <v>0</v>
      </c>
      <c r="K1720">
        <v>0</v>
      </c>
      <c r="L1720">
        <v>0</v>
      </c>
      <c r="M1720" t="s">
        <v>79</v>
      </c>
      <c r="N1720" t="s">
        <v>79</v>
      </c>
      <c r="O1720" t="s">
        <v>79</v>
      </c>
      <c r="P1720" t="s">
        <v>79</v>
      </c>
      <c r="Q1720" t="s">
        <v>79</v>
      </c>
      <c r="R1720" t="s">
        <v>3317</v>
      </c>
      <c r="S1720" t="s">
        <v>79</v>
      </c>
      <c r="T1720">
        <v>0</v>
      </c>
      <c r="U1720" t="s">
        <v>79</v>
      </c>
      <c r="V1720" t="s">
        <v>79</v>
      </c>
      <c r="W1720" t="s">
        <v>79</v>
      </c>
      <c r="X1720">
        <v>0</v>
      </c>
      <c r="Y1720">
        <v>0</v>
      </c>
      <c r="Z1720" t="s">
        <v>79</v>
      </c>
      <c r="AA1720" t="s">
        <v>79</v>
      </c>
      <c r="AB1720" t="s">
        <v>79</v>
      </c>
      <c r="AC1720" t="s">
        <v>79</v>
      </c>
      <c r="AD1720" t="s">
        <v>79</v>
      </c>
      <c r="AE1720">
        <v>0</v>
      </c>
      <c r="AF1720" t="s">
        <v>79</v>
      </c>
      <c r="AG1720">
        <v>0</v>
      </c>
      <c r="AH1720" t="s">
        <v>79</v>
      </c>
      <c r="AI1720" t="s">
        <v>79</v>
      </c>
      <c r="AJ1720" t="s">
        <v>79</v>
      </c>
      <c r="AK1720" t="s">
        <v>79</v>
      </c>
      <c r="AL1720" t="s">
        <v>79</v>
      </c>
      <c r="AM1720" t="s">
        <v>79</v>
      </c>
      <c r="AN1720" t="s">
        <v>79</v>
      </c>
      <c r="AO1720" t="s">
        <v>79</v>
      </c>
      <c r="AP1720" t="s">
        <v>79</v>
      </c>
      <c r="AQ1720" t="s">
        <v>79</v>
      </c>
      <c r="AR1720" t="s">
        <v>79</v>
      </c>
      <c r="AS1720">
        <v>0</v>
      </c>
      <c r="AT1720" t="s">
        <v>79</v>
      </c>
      <c r="AU1720" t="s">
        <v>79</v>
      </c>
      <c r="AV1720">
        <v>0</v>
      </c>
      <c r="AW1720">
        <v>0</v>
      </c>
    </row>
    <row r="1721" spans="1:49" x14ac:dyDescent="0.2">
      <c r="A1721">
        <v>1</v>
      </c>
      <c r="B1721">
        <v>27</v>
      </c>
      <c r="C1721">
        <v>3</v>
      </c>
      <c r="D1721">
        <v>8</v>
      </c>
      <c r="E1721">
        <v>0</v>
      </c>
      <c r="F1721" t="s">
        <v>79</v>
      </c>
      <c r="G1721" t="s">
        <v>79</v>
      </c>
      <c r="H1721">
        <v>634</v>
      </c>
      <c r="I1721">
        <v>0</v>
      </c>
      <c r="J1721">
        <v>0</v>
      </c>
      <c r="K1721">
        <v>0</v>
      </c>
      <c r="L1721">
        <v>0</v>
      </c>
      <c r="M1721" t="s">
        <v>79</v>
      </c>
      <c r="N1721" t="s">
        <v>79</v>
      </c>
      <c r="O1721" t="s">
        <v>79</v>
      </c>
      <c r="P1721" t="s">
        <v>79</v>
      </c>
      <c r="Q1721" t="s">
        <v>79</v>
      </c>
      <c r="R1721" t="s">
        <v>3318</v>
      </c>
      <c r="S1721" t="s">
        <v>79</v>
      </c>
      <c r="T1721">
        <v>0</v>
      </c>
      <c r="U1721" t="s">
        <v>79</v>
      </c>
      <c r="V1721" t="s">
        <v>79</v>
      </c>
      <c r="W1721" t="s">
        <v>79</v>
      </c>
      <c r="X1721">
        <v>0</v>
      </c>
      <c r="Y1721">
        <v>0</v>
      </c>
      <c r="Z1721" t="s">
        <v>79</v>
      </c>
      <c r="AA1721" t="s">
        <v>79</v>
      </c>
      <c r="AB1721" t="s">
        <v>79</v>
      </c>
      <c r="AC1721" t="s">
        <v>79</v>
      </c>
      <c r="AD1721" t="s">
        <v>79</v>
      </c>
      <c r="AE1721">
        <v>0</v>
      </c>
      <c r="AF1721" t="s">
        <v>79</v>
      </c>
      <c r="AG1721">
        <v>0</v>
      </c>
      <c r="AH1721" t="s">
        <v>79</v>
      </c>
      <c r="AI1721" t="s">
        <v>79</v>
      </c>
      <c r="AJ1721" t="s">
        <v>79</v>
      </c>
      <c r="AK1721" t="s">
        <v>79</v>
      </c>
      <c r="AL1721" t="s">
        <v>79</v>
      </c>
      <c r="AM1721" t="s">
        <v>79</v>
      </c>
      <c r="AN1721" t="s">
        <v>79</v>
      </c>
      <c r="AO1721" t="s">
        <v>79</v>
      </c>
      <c r="AP1721" t="s">
        <v>79</v>
      </c>
      <c r="AQ1721" t="s">
        <v>79</v>
      </c>
      <c r="AR1721" t="s">
        <v>79</v>
      </c>
      <c r="AS1721">
        <v>0</v>
      </c>
      <c r="AT1721" t="s">
        <v>79</v>
      </c>
      <c r="AU1721" t="s">
        <v>79</v>
      </c>
      <c r="AV1721">
        <v>0</v>
      </c>
      <c r="AW1721">
        <v>0</v>
      </c>
    </row>
    <row r="1722" spans="1:49" x14ac:dyDescent="0.2">
      <c r="A1722">
        <v>1</v>
      </c>
      <c r="B1722">
        <v>27</v>
      </c>
      <c r="C1722">
        <v>4</v>
      </c>
      <c r="D1722">
        <v>1</v>
      </c>
      <c r="E1722">
        <v>0</v>
      </c>
      <c r="F1722" t="s">
        <v>79</v>
      </c>
      <c r="G1722" t="s">
        <v>79</v>
      </c>
      <c r="H1722">
        <v>325</v>
      </c>
      <c r="I1722">
        <v>0</v>
      </c>
      <c r="J1722">
        <v>0</v>
      </c>
      <c r="K1722">
        <v>0</v>
      </c>
      <c r="L1722">
        <v>0</v>
      </c>
      <c r="M1722" t="s">
        <v>79</v>
      </c>
      <c r="N1722" t="s">
        <v>79</v>
      </c>
      <c r="O1722" t="s">
        <v>79</v>
      </c>
      <c r="P1722" t="s">
        <v>79</v>
      </c>
      <c r="Q1722" t="s">
        <v>79</v>
      </c>
      <c r="R1722" t="s">
        <v>3319</v>
      </c>
      <c r="S1722" t="s">
        <v>79</v>
      </c>
      <c r="T1722">
        <v>0</v>
      </c>
      <c r="U1722" t="s">
        <v>79</v>
      </c>
      <c r="V1722" t="s">
        <v>79</v>
      </c>
      <c r="W1722" t="s">
        <v>79</v>
      </c>
      <c r="X1722">
        <v>0</v>
      </c>
      <c r="Y1722">
        <v>0</v>
      </c>
      <c r="Z1722" t="s">
        <v>79</v>
      </c>
      <c r="AA1722" t="s">
        <v>79</v>
      </c>
      <c r="AB1722" t="s">
        <v>79</v>
      </c>
      <c r="AC1722" t="s">
        <v>79</v>
      </c>
      <c r="AD1722" t="s">
        <v>79</v>
      </c>
      <c r="AE1722">
        <v>0</v>
      </c>
      <c r="AF1722" t="s">
        <v>79</v>
      </c>
      <c r="AG1722">
        <v>0</v>
      </c>
      <c r="AH1722" t="s">
        <v>79</v>
      </c>
      <c r="AI1722" t="s">
        <v>79</v>
      </c>
      <c r="AJ1722" t="s">
        <v>79</v>
      </c>
      <c r="AK1722" t="s">
        <v>79</v>
      </c>
      <c r="AL1722" t="s">
        <v>79</v>
      </c>
      <c r="AM1722" t="s">
        <v>79</v>
      </c>
      <c r="AN1722" t="s">
        <v>79</v>
      </c>
      <c r="AO1722" t="s">
        <v>79</v>
      </c>
      <c r="AP1722" t="s">
        <v>79</v>
      </c>
      <c r="AQ1722" t="s">
        <v>79</v>
      </c>
      <c r="AR1722" t="s">
        <v>79</v>
      </c>
      <c r="AS1722">
        <v>0</v>
      </c>
      <c r="AT1722" t="s">
        <v>79</v>
      </c>
      <c r="AU1722" t="s">
        <v>79</v>
      </c>
      <c r="AV1722">
        <v>0</v>
      </c>
      <c r="AW1722">
        <v>0</v>
      </c>
    </row>
    <row r="1723" spans="1:49" x14ac:dyDescent="0.2">
      <c r="A1723">
        <v>1</v>
      </c>
      <c r="B1723">
        <v>27</v>
      </c>
      <c r="C1723">
        <v>4</v>
      </c>
      <c r="D1723">
        <v>2</v>
      </c>
      <c r="E1723">
        <v>0</v>
      </c>
      <c r="F1723" t="s">
        <v>79</v>
      </c>
      <c r="G1723" t="s">
        <v>79</v>
      </c>
      <c r="H1723">
        <v>96</v>
      </c>
      <c r="I1723">
        <v>0</v>
      </c>
      <c r="J1723">
        <v>0</v>
      </c>
      <c r="K1723">
        <v>0</v>
      </c>
      <c r="L1723">
        <v>0</v>
      </c>
      <c r="M1723" t="s">
        <v>79</v>
      </c>
      <c r="N1723" t="s">
        <v>79</v>
      </c>
      <c r="O1723" t="s">
        <v>79</v>
      </c>
      <c r="P1723" t="s">
        <v>79</v>
      </c>
      <c r="Q1723" t="s">
        <v>79</v>
      </c>
      <c r="R1723" t="s">
        <v>3320</v>
      </c>
      <c r="S1723" t="s">
        <v>79</v>
      </c>
      <c r="T1723">
        <v>0</v>
      </c>
      <c r="U1723" t="s">
        <v>79</v>
      </c>
      <c r="V1723" t="s">
        <v>79</v>
      </c>
      <c r="W1723" t="s">
        <v>79</v>
      </c>
      <c r="X1723">
        <v>0</v>
      </c>
      <c r="Y1723">
        <v>0</v>
      </c>
      <c r="Z1723" t="s">
        <v>79</v>
      </c>
      <c r="AA1723" t="s">
        <v>79</v>
      </c>
      <c r="AB1723" t="s">
        <v>79</v>
      </c>
      <c r="AC1723" t="s">
        <v>79</v>
      </c>
      <c r="AD1723" t="s">
        <v>79</v>
      </c>
      <c r="AE1723">
        <v>0</v>
      </c>
      <c r="AF1723" t="s">
        <v>79</v>
      </c>
      <c r="AG1723">
        <v>0</v>
      </c>
      <c r="AH1723" t="s">
        <v>79</v>
      </c>
      <c r="AI1723" t="s">
        <v>79</v>
      </c>
      <c r="AJ1723" t="s">
        <v>79</v>
      </c>
      <c r="AK1723" t="s">
        <v>79</v>
      </c>
      <c r="AL1723" t="s">
        <v>79</v>
      </c>
      <c r="AM1723" t="s">
        <v>79</v>
      </c>
      <c r="AN1723" t="s">
        <v>79</v>
      </c>
      <c r="AO1723" t="s">
        <v>79</v>
      </c>
      <c r="AP1723" t="s">
        <v>79</v>
      </c>
      <c r="AQ1723" t="s">
        <v>79</v>
      </c>
      <c r="AR1723" t="s">
        <v>79</v>
      </c>
      <c r="AS1723">
        <v>0</v>
      </c>
      <c r="AT1723" t="s">
        <v>79</v>
      </c>
      <c r="AU1723" t="s">
        <v>79</v>
      </c>
      <c r="AV1723">
        <v>0</v>
      </c>
      <c r="AW1723">
        <v>0</v>
      </c>
    </row>
    <row r="1724" spans="1:49" x14ac:dyDescent="0.2">
      <c r="A1724">
        <v>1</v>
      </c>
      <c r="B1724">
        <v>27</v>
      </c>
      <c r="C1724">
        <v>4</v>
      </c>
      <c r="D1724">
        <v>3</v>
      </c>
      <c r="E1724">
        <v>0</v>
      </c>
      <c r="F1724" t="s">
        <v>79</v>
      </c>
      <c r="G1724" t="s">
        <v>79</v>
      </c>
      <c r="H1724">
        <v>619</v>
      </c>
      <c r="I1724">
        <v>0</v>
      </c>
      <c r="J1724">
        <v>0</v>
      </c>
      <c r="K1724">
        <v>0</v>
      </c>
      <c r="L1724">
        <v>0</v>
      </c>
      <c r="M1724" t="s">
        <v>79</v>
      </c>
      <c r="N1724" t="s">
        <v>79</v>
      </c>
      <c r="O1724" t="s">
        <v>79</v>
      </c>
      <c r="P1724" t="s">
        <v>79</v>
      </c>
      <c r="Q1724" t="s">
        <v>79</v>
      </c>
      <c r="R1724" t="s">
        <v>3321</v>
      </c>
      <c r="S1724" t="s">
        <v>79</v>
      </c>
      <c r="T1724">
        <v>0</v>
      </c>
      <c r="U1724" t="s">
        <v>79</v>
      </c>
      <c r="V1724" t="s">
        <v>79</v>
      </c>
      <c r="W1724" t="s">
        <v>79</v>
      </c>
      <c r="X1724">
        <v>0</v>
      </c>
      <c r="Y1724">
        <v>0</v>
      </c>
      <c r="Z1724" t="s">
        <v>79</v>
      </c>
      <c r="AA1724" t="s">
        <v>79</v>
      </c>
      <c r="AB1724" t="s">
        <v>79</v>
      </c>
      <c r="AC1724" t="s">
        <v>79</v>
      </c>
      <c r="AD1724" t="s">
        <v>79</v>
      </c>
      <c r="AE1724">
        <v>0</v>
      </c>
      <c r="AF1724" t="s">
        <v>79</v>
      </c>
      <c r="AG1724">
        <v>0</v>
      </c>
      <c r="AH1724" t="s">
        <v>79</v>
      </c>
      <c r="AI1724" t="s">
        <v>79</v>
      </c>
      <c r="AJ1724" t="s">
        <v>79</v>
      </c>
      <c r="AK1724" t="s">
        <v>79</v>
      </c>
      <c r="AL1724" t="s">
        <v>79</v>
      </c>
      <c r="AM1724" t="s">
        <v>79</v>
      </c>
      <c r="AN1724" t="s">
        <v>79</v>
      </c>
      <c r="AO1724" t="s">
        <v>79</v>
      </c>
      <c r="AP1724" t="s">
        <v>79</v>
      </c>
      <c r="AQ1724" t="s">
        <v>79</v>
      </c>
      <c r="AR1724" t="s">
        <v>79</v>
      </c>
      <c r="AS1724">
        <v>0</v>
      </c>
      <c r="AT1724" t="s">
        <v>79</v>
      </c>
      <c r="AU1724" t="s">
        <v>79</v>
      </c>
      <c r="AV1724">
        <v>0</v>
      </c>
      <c r="AW1724">
        <v>0</v>
      </c>
    </row>
    <row r="1725" spans="1:49" x14ac:dyDescent="0.2">
      <c r="A1725">
        <v>1</v>
      </c>
      <c r="B1725">
        <v>27</v>
      </c>
      <c r="C1725">
        <v>4</v>
      </c>
      <c r="D1725">
        <v>4</v>
      </c>
      <c r="E1725">
        <v>0</v>
      </c>
      <c r="F1725" t="s">
        <v>79</v>
      </c>
      <c r="G1725" t="s">
        <v>79</v>
      </c>
      <c r="H1725">
        <v>629</v>
      </c>
      <c r="I1725">
        <v>0</v>
      </c>
      <c r="J1725">
        <v>0</v>
      </c>
      <c r="K1725">
        <v>0</v>
      </c>
      <c r="L1725">
        <v>0</v>
      </c>
      <c r="M1725" t="s">
        <v>79</v>
      </c>
      <c r="N1725" t="s">
        <v>79</v>
      </c>
      <c r="O1725" t="s">
        <v>79</v>
      </c>
      <c r="P1725" t="s">
        <v>79</v>
      </c>
      <c r="Q1725" t="s">
        <v>79</v>
      </c>
      <c r="R1725" t="s">
        <v>3322</v>
      </c>
      <c r="S1725" t="s">
        <v>79</v>
      </c>
      <c r="T1725">
        <v>0</v>
      </c>
      <c r="U1725" t="s">
        <v>79</v>
      </c>
      <c r="V1725" t="s">
        <v>79</v>
      </c>
      <c r="W1725" t="s">
        <v>79</v>
      </c>
      <c r="X1725">
        <v>0</v>
      </c>
      <c r="Y1725">
        <v>0</v>
      </c>
      <c r="Z1725" t="s">
        <v>79</v>
      </c>
      <c r="AA1725" t="s">
        <v>79</v>
      </c>
      <c r="AB1725" t="s">
        <v>79</v>
      </c>
      <c r="AC1725" t="s">
        <v>79</v>
      </c>
      <c r="AD1725" t="s">
        <v>79</v>
      </c>
      <c r="AE1725">
        <v>0</v>
      </c>
      <c r="AF1725" t="s">
        <v>79</v>
      </c>
      <c r="AG1725">
        <v>0</v>
      </c>
      <c r="AH1725" t="s">
        <v>79</v>
      </c>
      <c r="AI1725" t="s">
        <v>79</v>
      </c>
      <c r="AJ1725" t="s">
        <v>79</v>
      </c>
      <c r="AK1725" t="s">
        <v>79</v>
      </c>
      <c r="AL1725" t="s">
        <v>79</v>
      </c>
      <c r="AM1725" t="s">
        <v>79</v>
      </c>
      <c r="AN1725" t="s">
        <v>79</v>
      </c>
      <c r="AO1725" t="s">
        <v>79</v>
      </c>
      <c r="AP1725" t="s">
        <v>79</v>
      </c>
      <c r="AQ1725" t="s">
        <v>79</v>
      </c>
      <c r="AR1725" t="s">
        <v>79</v>
      </c>
      <c r="AS1725">
        <v>0</v>
      </c>
      <c r="AT1725" t="s">
        <v>79</v>
      </c>
      <c r="AU1725" t="s">
        <v>79</v>
      </c>
      <c r="AV1725">
        <v>0</v>
      </c>
      <c r="AW1725">
        <v>0</v>
      </c>
    </row>
    <row r="1726" spans="1:49" x14ac:dyDescent="0.2">
      <c r="A1726">
        <v>1</v>
      </c>
      <c r="B1726">
        <v>27</v>
      </c>
      <c r="C1726">
        <v>4</v>
      </c>
      <c r="D1726">
        <v>5</v>
      </c>
      <c r="E1726">
        <v>0</v>
      </c>
      <c r="F1726" t="s">
        <v>79</v>
      </c>
      <c r="G1726" t="s">
        <v>79</v>
      </c>
      <c r="H1726">
        <v>539</v>
      </c>
      <c r="I1726">
        <v>0</v>
      </c>
      <c r="J1726">
        <v>0</v>
      </c>
      <c r="K1726">
        <v>0</v>
      </c>
      <c r="L1726">
        <v>0</v>
      </c>
      <c r="M1726" t="s">
        <v>79</v>
      </c>
      <c r="N1726" t="s">
        <v>79</v>
      </c>
      <c r="O1726" t="s">
        <v>79</v>
      </c>
      <c r="P1726" t="s">
        <v>79</v>
      </c>
      <c r="Q1726" t="s">
        <v>79</v>
      </c>
      <c r="R1726" t="s">
        <v>3323</v>
      </c>
      <c r="S1726" t="s">
        <v>79</v>
      </c>
      <c r="T1726">
        <v>0</v>
      </c>
      <c r="U1726" t="s">
        <v>79</v>
      </c>
      <c r="V1726" t="s">
        <v>79</v>
      </c>
      <c r="W1726" t="s">
        <v>79</v>
      </c>
      <c r="X1726">
        <v>0</v>
      </c>
      <c r="Y1726">
        <v>0</v>
      </c>
      <c r="Z1726" t="s">
        <v>79</v>
      </c>
      <c r="AA1726" t="s">
        <v>79</v>
      </c>
      <c r="AB1726" t="s">
        <v>79</v>
      </c>
      <c r="AC1726" t="s">
        <v>79</v>
      </c>
      <c r="AD1726" t="s">
        <v>79</v>
      </c>
      <c r="AE1726">
        <v>0</v>
      </c>
      <c r="AF1726" t="s">
        <v>79</v>
      </c>
      <c r="AG1726">
        <v>0</v>
      </c>
      <c r="AH1726" t="s">
        <v>79</v>
      </c>
      <c r="AI1726" t="s">
        <v>79</v>
      </c>
      <c r="AJ1726" t="s">
        <v>79</v>
      </c>
      <c r="AK1726" t="s">
        <v>79</v>
      </c>
      <c r="AL1726" t="s">
        <v>79</v>
      </c>
      <c r="AM1726" t="s">
        <v>79</v>
      </c>
      <c r="AN1726" t="s">
        <v>79</v>
      </c>
      <c r="AO1726" t="s">
        <v>79</v>
      </c>
      <c r="AP1726" t="s">
        <v>79</v>
      </c>
      <c r="AQ1726" t="s">
        <v>79</v>
      </c>
      <c r="AR1726" t="s">
        <v>79</v>
      </c>
      <c r="AS1726">
        <v>0</v>
      </c>
      <c r="AT1726" t="s">
        <v>79</v>
      </c>
      <c r="AU1726" t="s">
        <v>79</v>
      </c>
      <c r="AV1726">
        <v>0</v>
      </c>
      <c r="AW1726">
        <v>0</v>
      </c>
    </row>
    <row r="1727" spans="1:49" x14ac:dyDescent="0.2">
      <c r="A1727">
        <v>1</v>
      </c>
      <c r="B1727">
        <v>27</v>
      </c>
      <c r="C1727">
        <v>4</v>
      </c>
      <c r="D1727">
        <v>6</v>
      </c>
      <c r="E1727">
        <v>0</v>
      </c>
      <c r="F1727" t="s">
        <v>79</v>
      </c>
      <c r="G1727" t="s">
        <v>79</v>
      </c>
      <c r="H1727">
        <v>279</v>
      </c>
      <c r="I1727">
        <v>0</v>
      </c>
      <c r="J1727">
        <v>0</v>
      </c>
      <c r="K1727">
        <v>0</v>
      </c>
      <c r="L1727">
        <v>0</v>
      </c>
      <c r="M1727" t="s">
        <v>79</v>
      </c>
      <c r="N1727" t="s">
        <v>79</v>
      </c>
      <c r="O1727" t="s">
        <v>79</v>
      </c>
      <c r="P1727" t="s">
        <v>79</v>
      </c>
      <c r="Q1727" t="s">
        <v>79</v>
      </c>
      <c r="R1727" t="s">
        <v>3324</v>
      </c>
      <c r="S1727" t="s">
        <v>79</v>
      </c>
      <c r="T1727">
        <v>0</v>
      </c>
      <c r="U1727" t="s">
        <v>79</v>
      </c>
      <c r="V1727" t="s">
        <v>79</v>
      </c>
      <c r="W1727" t="s">
        <v>79</v>
      </c>
      <c r="X1727">
        <v>0</v>
      </c>
      <c r="Y1727">
        <v>0</v>
      </c>
      <c r="Z1727" t="s">
        <v>79</v>
      </c>
      <c r="AA1727" t="s">
        <v>79</v>
      </c>
      <c r="AB1727" t="s">
        <v>79</v>
      </c>
      <c r="AC1727" t="s">
        <v>79</v>
      </c>
      <c r="AD1727" t="s">
        <v>79</v>
      </c>
      <c r="AE1727">
        <v>0</v>
      </c>
      <c r="AF1727" t="s">
        <v>79</v>
      </c>
      <c r="AG1727">
        <v>0</v>
      </c>
      <c r="AH1727" t="s">
        <v>79</v>
      </c>
      <c r="AI1727" t="s">
        <v>79</v>
      </c>
      <c r="AJ1727" t="s">
        <v>79</v>
      </c>
      <c r="AK1727" t="s">
        <v>79</v>
      </c>
      <c r="AL1727" t="s">
        <v>79</v>
      </c>
      <c r="AM1727" t="s">
        <v>79</v>
      </c>
      <c r="AN1727" t="s">
        <v>79</v>
      </c>
      <c r="AO1727" t="s">
        <v>79</v>
      </c>
      <c r="AP1727" t="s">
        <v>79</v>
      </c>
      <c r="AQ1727" t="s">
        <v>79</v>
      </c>
      <c r="AR1727" t="s">
        <v>79</v>
      </c>
      <c r="AS1727">
        <v>0</v>
      </c>
      <c r="AT1727" t="s">
        <v>79</v>
      </c>
      <c r="AU1727" t="s">
        <v>79</v>
      </c>
      <c r="AV1727">
        <v>0</v>
      </c>
      <c r="AW1727">
        <v>0</v>
      </c>
    </row>
    <row r="1728" spans="1:49" x14ac:dyDescent="0.2">
      <c r="A1728">
        <v>1</v>
      </c>
      <c r="B1728">
        <v>27</v>
      </c>
      <c r="C1728">
        <v>4</v>
      </c>
      <c r="D1728">
        <v>7</v>
      </c>
      <c r="E1728">
        <v>0</v>
      </c>
      <c r="F1728" t="s">
        <v>79</v>
      </c>
      <c r="G1728" t="s">
        <v>79</v>
      </c>
      <c r="H1728">
        <v>198</v>
      </c>
      <c r="I1728">
        <v>0</v>
      </c>
      <c r="J1728">
        <v>0</v>
      </c>
      <c r="K1728">
        <v>0</v>
      </c>
      <c r="L1728">
        <v>0</v>
      </c>
      <c r="M1728" t="s">
        <v>79</v>
      </c>
      <c r="N1728" t="s">
        <v>79</v>
      </c>
      <c r="O1728" t="s">
        <v>79</v>
      </c>
      <c r="P1728" t="s">
        <v>79</v>
      </c>
      <c r="Q1728" t="s">
        <v>79</v>
      </c>
      <c r="R1728" t="s">
        <v>3325</v>
      </c>
      <c r="S1728" t="s">
        <v>79</v>
      </c>
      <c r="T1728">
        <v>0</v>
      </c>
      <c r="U1728" t="s">
        <v>79</v>
      </c>
      <c r="V1728" t="s">
        <v>79</v>
      </c>
      <c r="W1728" t="s">
        <v>79</v>
      </c>
      <c r="X1728">
        <v>0</v>
      </c>
      <c r="Y1728">
        <v>0</v>
      </c>
      <c r="Z1728" t="s">
        <v>79</v>
      </c>
      <c r="AA1728" t="s">
        <v>79</v>
      </c>
      <c r="AB1728" t="s">
        <v>79</v>
      </c>
      <c r="AC1728" t="s">
        <v>79</v>
      </c>
      <c r="AD1728" t="s">
        <v>79</v>
      </c>
      <c r="AE1728">
        <v>0</v>
      </c>
      <c r="AF1728" t="s">
        <v>79</v>
      </c>
      <c r="AG1728">
        <v>0</v>
      </c>
      <c r="AH1728" t="s">
        <v>79</v>
      </c>
      <c r="AI1728" t="s">
        <v>79</v>
      </c>
      <c r="AJ1728" t="s">
        <v>79</v>
      </c>
      <c r="AK1728" t="s">
        <v>79</v>
      </c>
      <c r="AL1728" t="s">
        <v>79</v>
      </c>
      <c r="AM1728" t="s">
        <v>79</v>
      </c>
      <c r="AN1728" t="s">
        <v>79</v>
      </c>
      <c r="AO1728" t="s">
        <v>79</v>
      </c>
      <c r="AP1728" t="s">
        <v>79</v>
      </c>
      <c r="AQ1728" t="s">
        <v>79</v>
      </c>
      <c r="AR1728" t="s">
        <v>79</v>
      </c>
      <c r="AS1728">
        <v>0</v>
      </c>
      <c r="AT1728" t="s">
        <v>79</v>
      </c>
      <c r="AU1728" t="s">
        <v>79</v>
      </c>
      <c r="AV1728">
        <v>0</v>
      </c>
      <c r="AW1728">
        <v>0</v>
      </c>
    </row>
    <row r="1729" spans="1:49" x14ac:dyDescent="0.2">
      <c r="A1729">
        <v>1</v>
      </c>
      <c r="B1729">
        <v>27</v>
      </c>
      <c r="C1729">
        <v>4</v>
      </c>
      <c r="D1729">
        <v>8</v>
      </c>
      <c r="E1729">
        <v>0</v>
      </c>
      <c r="F1729" t="s">
        <v>79</v>
      </c>
      <c r="G1729" t="s">
        <v>79</v>
      </c>
      <c r="H1729">
        <v>518</v>
      </c>
      <c r="I1729">
        <v>0</v>
      </c>
      <c r="J1729">
        <v>0</v>
      </c>
      <c r="K1729">
        <v>0</v>
      </c>
      <c r="L1729">
        <v>0</v>
      </c>
      <c r="M1729" t="s">
        <v>79</v>
      </c>
      <c r="N1729" t="s">
        <v>79</v>
      </c>
      <c r="O1729" t="s">
        <v>79</v>
      </c>
      <c r="P1729" t="s">
        <v>79</v>
      </c>
      <c r="Q1729" t="s">
        <v>79</v>
      </c>
      <c r="R1729" t="s">
        <v>3326</v>
      </c>
      <c r="S1729" t="s">
        <v>79</v>
      </c>
      <c r="T1729">
        <v>0</v>
      </c>
      <c r="U1729" t="s">
        <v>79</v>
      </c>
      <c r="V1729" t="s">
        <v>79</v>
      </c>
      <c r="W1729" t="s">
        <v>79</v>
      </c>
      <c r="X1729">
        <v>0</v>
      </c>
      <c r="Y1729">
        <v>0</v>
      </c>
      <c r="Z1729" t="s">
        <v>79</v>
      </c>
      <c r="AA1729" t="s">
        <v>79</v>
      </c>
      <c r="AB1729" t="s">
        <v>79</v>
      </c>
      <c r="AC1729" t="s">
        <v>79</v>
      </c>
      <c r="AD1729" t="s">
        <v>79</v>
      </c>
      <c r="AE1729">
        <v>0</v>
      </c>
      <c r="AF1729" t="s">
        <v>79</v>
      </c>
      <c r="AG1729">
        <v>0</v>
      </c>
      <c r="AH1729" t="s">
        <v>79</v>
      </c>
      <c r="AI1729" t="s">
        <v>79</v>
      </c>
      <c r="AJ1729" t="s">
        <v>79</v>
      </c>
      <c r="AK1729" t="s">
        <v>79</v>
      </c>
      <c r="AL1729" t="s">
        <v>79</v>
      </c>
      <c r="AM1729" t="s">
        <v>79</v>
      </c>
      <c r="AN1729" t="s">
        <v>79</v>
      </c>
      <c r="AO1729" t="s">
        <v>79</v>
      </c>
      <c r="AP1729" t="s">
        <v>79</v>
      </c>
      <c r="AQ1729" t="s">
        <v>79</v>
      </c>
      <c r="AR1729" t="s">
        <v>79</v>
      </c>
      <c r="AS1729">
        <v>0</v>
      </c>
      <c r="AT1729" t="s">
        <v>79</v>
      </c>
      <c r="AU1729" t="s">
        <v>79</v>
      </c>
      <c r="AV1729">
        <v>0</v>
      </c>
      <c r="AW1729">
        <v>0</v>
      </c>
    </row>
    <row r="1730" spans="1:49" x14ac:dyDescent="0.2">
      <c r="A1730">
        <v>1</v>
      </c>
      <c r="B1730">
        <v>27</v>
      </c>
      <c r="C1730">
        <v>5</v>
      </c>
      <c r="D1730">
        <v>1</v>
      </c>
      <c r="E1730">
        <v>0</v>
      </c>
      <c r="F1730" t="s">
        <v>79</v>
      </c>
      <c r="G1730" t="s">
        <v>79</v>
      </c>
      <c r="H1730">
        <v>92</v>
      </c>
      <c r="I1730">
        <v>0</v>
      </c>
      <c r="J1730">
        <v>0</v>
      </c>
      <c r="K1730">
        <v>0</v>
      </c>
      <c r="L1730">
        <v>0</v>
      </c>
      <c r="M1730" t="s">
        <v>79</v>
      </c>
      <c r="N1730" t="s">
        <v>79</v>
      </c>
      <c r="O1730" t="s">
        <v>79</v>
      </c>
      <c r="P1730" t="s">
        <v>79</v>
      </c>
      <c r="Q1730" t="s">
        <v>79</v>
      </c>
      <c r="R1730" t="s">
        <v>3327</v>
      </c>
      <c r="S1730" t="s">
        <v>79</v>
      </c>
      <c r="T1730">
        <v>0</v>
      </c>
      <c r="U1730" t="s">
        <v>79</v>
      </c>
      <c r="V1730" t="s">
        <v>79</v>
      </c>
      <c r="W1730" t="s">
        <v>79</v>
      </c>
      <c r="X1730">
        <v>0</v>
      </c>
      <c r="Y1730">
        <v>0</v>
      </c>
      <c r="Z1730" t="s">
        <v>79</v>
      </c>
      <c r="AA1730" t="s">
        <v>79</v>
      </c>
      <c r="AB1730" t="s">
        <v>79</v>
      </c>
      <c r="AC1730" t="s">
        <v>79</v>
      </c>
      <c r="AD1730" t="s">
        <v>79</v>
      </c>
      <c r="AE1730">
        <v>0</v>
      </c>
      <c r="AF1730" t="s">
        <v>79</v>
      </c>
      <c r="AG1730">
        <v>0</v>
      </c>
      <c r="AH1730" t="s">
        <v>79</v>
      </c>
      <c r="AI1730" t="s">
        <v>79</v>
      </c>
      <c r="AJ1730" t="s">
        <v>79</v>
      </c>
      <c r="AK1730" t="s">
        <v>79</v>
      </c>
      <c r="AL1730" t="s">
        <v>79</v>
      </c>
      <c r="AM1730" t="s">
        <v>79</v>
      </c>
      <c r="AN1730" t="s">
        <v>79</v>
      </c>
      <c r="AO1730" t="s">
        <v>79</v>
      </c>
      <c r="AP1730" t="s">
        <v>79</v>
      </c>
      <c r="AQ1730" t="s">
        <v>79</v>
      </c>
      <c r="AR1730" t="s">
        <v>79</v>
      </c>
      <c r="AS1730">
        <v>0</v>
      </c>
      <c r="AT1730" t="s">
        <v>79</v>
      </c>
      <c r="AU1730" t="s">
        <v>79</v>
      </c>
      <c r="AV1730">
        <v>0</v>
      </c>
      <c r="AW1730">
        <v>0</v>
      </c>
    </row>
    <row r="1731" spans="1:49" x14ac:dyDescent="0.2">
      <c r="A1731">
        <v>1</v>
      </c>
      <c r="B1731">
        <v>27</v>
      </c>
      <c r="C1731">
        <v>5</v>
      </c>
      <c r="D1731">
        <v>2</v>
      </c>
      <c r="E1731">
        <v>0</v>
      </c>
      <c r="F1731" t="s">
        <v>79</v>
      </c>
      <c r="G1731" t="s">
        <v>79</v>
      </c>
      <c r="H1731">
        <v>231</v>
      </c>
      <c r="I1731">
        <v>0</v>
      </c>
      <c r="J1731">
        <v>0</v>
      </c>
      <c r="K1731">
        <v>0</v>
      </c>
      <c r="L1731">
        <v>0</v>
      </c>
      <c r="M1731" t="s">
        <v>79</v>
      </c>
      <c r="N1731" t="s">
        <v>79</v>
      </c>
      <c r="O1731" t="s">
        <v>79</v>
      </c>
      <c r="P1731" t="s">
        <v>79</v>
      </c>
      <c r="Q1731" t="s">
        <v>79</v>
      </c>
      <c r="R1731" t="s">
        <v>3328</v>
      </c>
      <c r="S1731" t="s">
        <v>79</v>
      </c>
      <c r="T1731">
        <v>0</v>
      </c>
      <c r="U1731" t="s">
        <v>79</v>
      </c>
      <c r="V1731" t="s">
        <v>79</v>
      </c>
      <c r="W1731" t="s">
        <v>79</v>
      </c>
      <c r="X1731">
        <v>0</v>
      </c>
      <c r="Y1731">
        <v>0</v>
      </c>
      <c r="Z1731" t="s">
        <v>79</v>
      </c>
      <c r="AA1731" t="s">
        <v>79</v>
      </c>
      <c r="AB1731" t="s">
        <v>79</v>
      </c>
      <c r="AC1731" t="s">
        <v>79</v>
      </c>
      <c r="AD1731" t="s">
        <v>79</v>
      </c>
      <c r="AE1731">
        <v>0</v>
      </c>
      <c r="AF1731" t="s">
        <v>79</v>
      </c>
      <c r="AG1731">
        <v>0</v>
      </c>
      <c r="AH1731" t="s">
        <v>79</v>
      </c>
      <c r="AI1731" t="s">
        <v>79</v>
      </c>
      <c r="AJ1731" t="s">
        <v>79</v>
      </c>
      <c r="AK1731" t="s">
        <v>79</v>
      </c>
      <c r="AL1731" t="s">
        <v>79</v>
      </c>
      <c r="AM1731" t="s">
        <v>79</v>
      </c>
      <c r="AN1731" t="s">
        <v>79</v>
      </c>
      <c r="AO1731" t="s">
        <v>79</v>
      </c>
      <c r="AP1731" t="s">
        <v>79</v>
      </c>
      <c r="AQ1731" t="s">
        <v>79</v>
      </c>
      <c r="AR1731" t="s">
        <v>79</v>
      </c>
      <c r="AS1731">
        <v>0</v>
      </c>
      <c r="AT1731" t="s">
        <v>79</v>
      </c>
      <c r="AU1731" t="s">
        <v>79</v>
      </c>
      <c r="AV1731">
        <v>0</v>
      </c>
      <c r="AW1731">
        <v>0</v>
      </c>
    </row>
    <row r="1732" spans="1:49" x14ac:dyDescent="0.2">
      <c r="A1732">
        <v>1</v>
      </c>
      <c r="B1732">
        <v>27</v>
      </c>
      <c r="C1732">
        <v>5</v>
      </c>
      <c r="D1732">
        <v>3</v>
      </c>
      <c r="E1732">
        <v>0</v>
      </c>
      <c r="F1732" t="s">
        <v>79</v>
      </c>
      <c r="G1732" t="s">
        <v>79</v>
      </c>
      <c r="H1732">
        <v>570</v>
      </c>
      <c r="I1732">
        <v>0</v>
      </c>
      <c r="J1732">
        <v>0</v>
      </c>
      <c r="K1732">
        <v>0</v>
      </c>
      <c r="L1732">
        <v>0</v>
      </c>
      <c r="M1732" t="s">
        <v>79</v>
      </c>
      <c r="N1732" t="s">
        <v>79</v>
      </c>
      <c r="O1732" t="s">
        <v>79</v>
      </c>
      <c r="P1732" t="s">
        <v>79</v>
      </c>
      <c r="Q1732" t="s">
        <v>79</v>
      </c>
      <c r="R1732" t="s">
        <v>3329</v>
      </c>
      <c r="S1732" t="s">
        <v>79</v>
      </c>
      <c r="T1732">
        <v>0</v>
      </c>
      <c r="U1732" t="s">
        <v>79</v>
      </c>
      <c r="V1732" t="s">
        <v>79</v>
      </c>
      <c r="W1732" t="s">
        <v>79</v>
      </c>
      <c r="X1732">
        <v>0</v>
      </c>
      <c r="Y1732">
        <v>0</v>
      </c>
      <c r="Z1732" t="s">
        <v>79</v>
      </c>
      <c r="AA1732" t="s">
        <v>79</v>
      </c>
      <c r="AB1732" t="s">
        <v>79</v>
      </c>
      <c r="AC1732" t="s">
        <v>79</v>
      </c>
      <c r="AD1732" t="s">
        <v>79</v>
      </c>
      <c r="AE1732">
        <v>0</v>
      </c>
      <c r="AF1732" t="s">
        <v>79</v>
      </c>
      <c r="AG1732">
        <v>0</v>
      </c>
      <c r="AH1732" t="s">
        <v>79</v>
      </c>
      <c r="AI1732" t="s">
        <v>79</v>
      </c>
      <c r="AJ1732" t="s">
        <v>79</v>
      </c>
      <c r="AK1732" t="s">
        <v>79</v>
      </c>
      <c r="AL1732" t="s">
        <v>79</v>
      </c>
      <c r="AM1732" t="s">
        <v>79</v>
      </c>
      <c r="AN1732" t="s">
        <v>79</v>
      </c>
      <c r="AO1732" t="s">
        <v>79</v>
      </c>
      <c r="AP1732" t="s">
        <v>79</v>
      </c>
      <c r="AQ1732" t="s">
        <v>79</v>
      </c>
      <c r="AR1732" t="s">
        <v>79</v>
      </c>
      <c r="AS1732">
        <v>0</v>
      </c>
      <c r="AT1732" t="s">
        <v>79</v>
      </c>
      <c r="AU1732" t="s">
        <v>79</v>
      </c>
      <c r="AV1732">
        <v>0</v>
      </c>
      <c r="AW1732">
        <v>0</v>
      </c>
    </row>
    <row r="1733" spans="1:49" x14ac:dyDescent="0.2">
      <c r="A1733">
        <v>1</v>
      </c>
      <c r="B1733">
        <v>27</v>
      </c>
      <c r="C1733">
        <v>5</v>
      </c>
      <c r="D1733">
        <v>4</v>
      </c>
      <c r="E1733">
        <v>0</v>
      </c>
      <c r="F1733" t="s">
        <v>79</v>
      </c>
      <c r="G1733" t="s">
        <v>79</v>
      </c>
      <c r="H1733">
        <v>141</v>
      </c>
      <c r="I1733">
        <v>0</v>
      </c>
      <c r="J1733">
        <v>0</v>
      </c>
      <c r="K1733">
        <v>0</v>
      </c>
      <c r="L1733">
        <v>0</v>
      </c>
      <c r="M1733" t="s">
        <v>79</v>
      </c>
      <c r="N1733" t="s">
        <v>79</v>
      </c>
      <c r="O1733" t="s">
        <v>79</v>
      </c>
      <c r="P1733" t="s">
        <v>79</v>
      </c>
      <c r="Q1733" t="s">
        <v>79</v>
      </c>
      <c r="R1733" t="s">
        <v>3330</v>
      </c>
      <c r="S1733" t="s">
        <v>79</v>
      </c>
      <c r="T1733">
        <v>0</v>
      </c>
      <c r="U1733" t="s">
        <v>79</v>
      </c>
      <c r="V1733" t="s">
        <v>79</v>
      </c>
      <c r="W1733" t="s">
        <v>79</v>
      </c>
      <c r="X1733">
        <v>0</v>
      </c>
      <c r="Y1733">
        <v>0</v>
      </c>
      <c r="Z1733" t="s">
        <v>79</v>
      </c>
      <c r="AA1733" t="s">
        <v>79</v>
      </c>
      <c r="AB1733" t="s">
        <v>79</v>
      </c>
      <c r="AC1733" t="s">
        <v>79</v>
      </c>
      <c r="AD1733" t="s">
        <v>79</v>
      </c>
      <c r="AE1733">
        <v>0</v>
      </c>
      <c r="AF1733" t="s">
        <v>79</v>
      </c>
      <c r="AG1733">
        <v>0</v>
      </c>
      <c r="AH1733" t="s">
        <v>79</v>
      </c>
      <c r="AI1733" t="s">
        <v>79</v>
      </c>
      <c r="AJ1733" t="s">
        <v>79</v>
      </c>
      <c r="AK1733" t="s">
        <v>79</v>
      </c>
      <c r="AL1733" t="s">
        <v>79</v>
      </c>
      <c r="AM1733" t="s">
        <v>79</v>
      </c>
      <c r="AN1733" t="s">
        <v>79</v>
      </c>
      <c r="AO1733" t="s">
        <v>79</v>
      </c>
      <c r="AP1733" t="s">
        <v>79</v>
      </c>
      <c r="AQ1733" t="s">
        <v>79</v>
      </c>
      <c r="AR1733" t="s">
        <v>79</v>
      </c>
      <c r="AS1733">
        <v>0</v>
      </c>
      <c r="AT1733" t="s">
        <v>79</v>
      </c>
      <c r="AU1733" t="s">
        <v>79</v>
      </c>
      <c r="AV1733">
        <v>0</v>
      </c>
      <c r="AW1733">
        <v>0</v>
      </c>
    </row>
    <row r="1734" spans="1:49" x14ac:dyDescent="0.2">
      <c r="A1734">
        <v>1</v>
      </c>
      <c r="B1734">
        <v>27</v>
      </c>
      <c r="C1734">
        <v>5</v>
      </c>
      <c r="D1734">
        <v>5</v>
      </c>
      <c r="E1734">
        <v>0</v>
      </c>
      <c r="F1734" t="s">
        <v>79</v>
      </c>
      <c r="G1734" t="s">
        <v>79</v>
      </c>
      <c r="H1734">
        <v>460</v>
      </c>
      <c r="I1734">
        <v>0</v>
      </c>
      <c r="J1734">
        <v>0</v>
      </c>
      <c r="K1734">
        <v>0</v>
      </c>
      <c r="L1734">
        <v>0</v>
      </c>
      <c r="M1734" t="s">
        <v>79</v>
      </c>
      <c r="N1734" t="s">
        <v>79</v>
      </c>
      <c r="O1734" t="s">
        <v>79</v>
      </c>
      <c r="P1734" t="s">
        <v>79</v>
      </c>
      <c r="Q1734" t="s">
        <v>79</v>
      </c>
      <c r="R1734" t="s">
        <v>3331</v>
      </c>
      <c r="S1734" t="s">
        <v>79</v>
      </c>
      <c r="T1734">
        <v>0</v>
      </c>
      <c r="U1734" t="s">
        <v>79</v>
      </c>
      <c r="V1734" t="s">
        <v>79</v>
      </c>
      <c r="W1734" t="s">
        <v>79</v>
      </c>
      <c r="X1734">
        <v>0</v>
      </c>
      <c r="Y1734">
        <v>0</v>
      </c>
      <c r="Z1734" t="s">
        <v>79</v>
      </c>
      <c r="AA1734" t="s">
        <v>79</v>
      </c>
      <c r="AB1734" t="s">
        <v>79</v>
      </c>
      <c r="AC1734" t="s">
        <v>79</v>
      </c>
      <c r="AD1734" t="s">
        <v>79</v>
      </c>
      <c r="AE1734">
        <v>0</v>
      </c>
      <c r="AF1734" t="s">
        <v>79</v>
      </c>
      <c r="AG1734">
        <v>0</v>
      </c>
      <c r="AH1734" t="s">
        <v>79</v>
      </c>
      <c r="AI1734" t="s">
        <v>79</v>
      </c>
      <c r="AJ1734" t="s">
        <v>79</v>
      </c>
      <c r="AK1734" t="s">
        <v>79</v>
      </c>
      <c r="AL1734" t="s">
        <v>79</v>
      </c>
      <c r="AM1734" t="s">
        <v>79</v>
      </c>
      <c r="AN1734" t="s">
        <v>79</v>
      </c>
      <c r="AO1734" t="s">
        <v>79</v>
      </c>
      <c r="AP1734" t="s">
        <v>79</v>
      </c>
      <c r="AQ1734" t="s">
        <v>79</v>
      </c>
      <c r="AR1734" t="s">
        <v>79</v>
      </c>
      <c r="AS1734">
        <v>0</v>
      </c>
      <c r="AT1734" t="s">
        <v>79</v>
      </c>
      <c r="AU1734" t="s">
        <v>79</v>
      </c>
      <c r="AV1734">
        <v>0</v>
      </c>
      <c r="AW1734">
        <v>0</v>
      </c>
    </row>
    <row r="1735" spans="1:49" x14ac:dyDescent="0.2">
      <c r="A1735">
        <v>1</v>
      </c>
      <c r="B1735">
        <v>27</v>
      </c>
      <c r="C1735">
        <v>5</v>
      </c>
      <c r="D1735">
        <v>6</v>
      </c>
      <c r="E1735">
        <v>0</v>
      </c>
      <c r="F1735" t="s">
        <v>79</v>
      </c>
      <c r="G1735" t="s">
        <v>79</v>
      </c>
      <c r="H1735">
        <v>230</v>
      </c>
      <c r="I1735">
        <v>0</v>
      </c>
      <c r="J1735">
        <v>0</v>
      </c>
      <c r="K1735">
        <v>0</v>
      </c>
      <c r="L1735">
        <v>0</v>
      </c>
      <c r="M1735" t="s">
        <v>79</v>
      </c>
      <c r="N1735" t="s">
        <v>79</v>
      </c>
      <c r="O1735" t="s">
        <v>79</v>
      </c>
      <c r="P1735" t="s">
        <v>79</v>
      </c>
      <c r="Q1735" t="s">
        <v>79</v>
      </c>
      <c r="R1735" t="s">
        <v>3332</v>
      </c>
      <c r="S1735" t="s">
        <v>79</v>
      </c>
      <c r="T1735">
        <v>0</v>
      </c>
      <c r="U1735" t="s">
        <v>79</v>
      </c>
      <c r="V1735" t="s">
        <v>79</v>
      </c>
      <c r="W1735" t="s">
        <v>79</v>
      </c>
      <c r="X1735">
        <v>0</v>
      </c>
      <c r="Y1735">
        <v>0</v>
      </c>
      <c r="Z1735" t="s">
        <v>79</v>
      </c>
      <c r="AA1735" t="s">
        <v>79</v>
      </c>
      <c r="AB1735" t="s">
        <v>79</v>
      </c>
      <c r="AC1735" t="s">
        <v>79</v>
      </c>
      <c r="AD1735" t="s">
        <v>79</v>
      </c>
      <c r="AE1735">
        <v>0</v>
      </c>
      <c r="AF1735" t="s">
        <v>79</v>
      </c>
      <c r="AG1735">
        <v>0</v>
      </c>
      <c r="AH1735" t="s">
        <v>79</v>
      </c>
      <c r="AI1735" t="s">
        <v>79</v>
      </c>
      <c r="AJ1735" t="s">
        <v>79</v>
      </c>
      <c r="AK1735" t="s">
        <v>79</v>
      </c>
      <c r="AL1735" t="s">
        <v>79</v>
      </c>
      <c r="AM1735" t="s">
        <v>79</v>
      </c>
      <c r="AN1735" t="s">
        <v>79</v>
      </c>
      <c r="AO1735" t="s">
        <v>79</v>
      </c>
      <c r="AP1735" t="s">
        <v>79</v>
      </c>
      <c r="AQ1735" t="s">
        <v>79</v>
      </c>
      <c r="AR1735" t="s">
        <v>79</v>
      </c>
      <c r="AS1735">
        <v>0</v>
      </c>
      <c r="AT1735" t="s">
        <v>79</v>
      </c>
      <c r="AU1735" t="s">
        <v>79</v>
      </c>
      <c r="AV1735">
        <v>0</v>
      </c>
      <c r="AW1735">
        <v>0</v>
      </c>
    </row>
    <row r="1736" spans="1:49" x14ac:dyDescent="0.2">
      <c r="A1736">
        <v>1</v>
      </c>
      <c r="B1736">
        <v>27</v>
      </c>
      <c r="C1736">
        <v>5</v>
      </c>
      <c r="D1736">
        <v>7</v>
      </c>
      <c r="E1736">
        <v>0</v>
      </c>
      <c r="F1736" t="s">
        <v>79</v>
      </c>
      <c r="G1736" t="s">
        <v>79</v>
      </c>
      <c r="H1736">
        <v>630</v>
      </c>
      <c r="I1736">
        <v>0</v>
      </c>
      <c r="J1736">
        <v>0</v>
      </c>
      <c r="K1736">
        <v>0</v>
      </c>
      <c r="L1736">
        <v>0</v>
      </c>
      <c r="M1736" t="s">
        <v>79</v>
      </c>
      <c r="N1736" t="s">
        <v>79</v>
      </c>
      <c r="O1736" t="s">
        <v>79</v>
      </c>
      <c r="P1736" t="s">
        <v>79</v>
      </c>
      <c r="Q1736" t="s">
        <v>79</v>
      </c>
      <c r="R1736" t="s">
        <v>3333</v>
      </c>
      <c r="S1736" t="s">
        <v>79</v>
      </c>
      <c r="T1736">
        <v>0</v>
      </c>
      <c r="U1736" t="s">
        <v>79</v>
      </c>
      <c r="V1736" t="s">
        <v>79</v>
      </c>
      <c r="W1736" t="s">
        <v>79</v>
      </c>
      <c r="X1736">
        <v>0</v>
      </c>
      <c r="Y1736">
        <v>0</v>
      </c>
      <c r="Z1736" t="s">
        <v>79</v>
      </c>
      <c r="AA1736" t="s">
        <v>79</v>
      </c>
      <c r="AB1736" t="s">
        <v>79</v>
      </c>
      <c r="AC1736" t="s">
        <v>79</v>
      </c>
      <c r="AD1736" t="s">
        <v>79</v>
      </c>
      <c r="AE1736">
        <v>0</v>
      </c>
      <c r="AF1736" t="s">
        <v>79</v>
      </c>
      <c r="AG1736">
        <v>0</v>
      </c>
      <c r="AH1736" t="s">
        <v>79</v>
      </c>
      <c r="AI1736" t="s">
        <v>79</v>
      </c>
      <c r="AJ1736" t="s">
        <v>79</v>
      </c>
      <c r="AK1736" t="s">
        <v>79</v>
      </c>
      <c r="AL1736" t="s">
        <v>79</v>
      </c>
      <c r="AM1736" t="s">
        <v>79</v>
      </c>
      <c r="AN1736" t="s">
        <v>79</v>
      </c>
      <c r="AO1736" t="s">
        <v>79</v>
      </c>
      <c r="AP1736" t="s">
        <v>79</v>
      </c>
      <c r="AQ1736" t="s">
        <v>79</v>
      </c>
      <c r="AR1736" t="s">
        <v>79</v>
      </c>
      <c r="AS1736">
        <v>0</v>
      </c>
      <c r="AT1736" t="s">
        <v>79</v>
      </c>
      <c r="AU1736" t="s">
        <v>79</v>
      </c>
      <c r="AV1736">
        <v>0</v>
      </c>
      <c r="AW1736">
        <v>0</v>
      </c>
    </row>
    <row r="1737" spans="1:49" x14ac:dyDescent="0.2">
      <c r="A1737">
        <v>1</v>
      </c>
      <c r="B1737">
        <v>27</v>
      </c>
      <c r="C1737">
        <v>5</v>
      </c>
      <c r="D1737">
        <v>8</v>
      </c>
      <c r="E1737">
        <v>0</v>
      </c>
      <c r="F1737" t="s">
        <v>79</v>
      </c>
      <c r="G1737" t="s">
        <v>79</v>
      </c>
      <c r="H1737">
        <v>193</v>
      </c>
      <c r="I1737">
        <v>0</v>
      </c>
      <c r="J1737">
        <v>0</v>
      </c>
      <c r="K1737">
        <v>0</v>
      </c>
      <c r="L1737">
        <v>0</v>
      </c>
      <c r="M1737" t="s">
        <v>79</v>
      </c>
      <c r="N1737" t="s">
        <v>79</v>
      </c>
      <c r="O1737" t="s">
        <v>79</v>
      </c>
      <c r="P1737" t="s">
        <v>79</v>
      </c>
      <c r="Q1737" t="s">
        <v>79</v>
      </c>
      <c r="R1737" t="s">
        <v>1053</v>
      </c>
      <c r="S1737" t="s">
        <v>79</v>
      </c>
      <c r="T1737">
        <v>0</v>
      </c>
      <c r="U1737" t="s">
        <v>79</v>
      </c>
      <c r="V1737" t="s">
        <v>79</v>
      </c>
      <c r="W1737" t="s">
        <v>79</v>
      </c>
      <c r="X1737">
        <v>0</v>
      </c>
      <c r="Y1737">
        <v>0</v>
      </c>
      <c r="Z1737" t="s">
        <v>79</v>
      </c>
      <c r="AA1737" t="s">
        <v>79</v>
      </c>
      <c r="AB1737" t="s">
        <v>79</v>
      </c>
      <c r="AC1737" t="s">
        <v>79</v>
      </c>
      <c r="AD1737" t="s">
        <v>79</v>
      </c>
      <c r="AE1737">
        <v>0</v>
      </c>
      <c r="AF1737" t="s">
        <v>79</v>
      </c>
      <c r="AG1737">
        <v>0</v>
      </c>
      <c r="AH1737" t="s">
        <v>79</v>
      </c>
      <c r="AI1737" t="s">
        <v>79</v>
      </c>
      <c r="AJ1737" t="s">
        <v>79</v>
      </c>
      <c r="AK1737" t="s">
        <v>79</v>
      </c>
      <c r="AL1737" t="s">
        <v>79</v>
      </c>
      <c r="AM1737" t="s">
        <v>79</v>
      </c>
      <c r="AN1737" t="s">
        <v>79</v>
      </c>
      <c r="AO1737" t="s">
        <v>79</v>
      </c>
      <c r="AP1737" t="s">
        <v>79</v>
      </c>
      <c r="AQ1737" t="s">
        <v>79</v>
      </c>
      <c r="AR1737" t="s">
        <v>79</v>
      </c>
      <c r="AS1737">
        <v>0</v>
      </c>
      <c r="AT1737" t="s">
        <v>79</v>
      </c>
      <c r="AU1737" t="s">
        <v>79</v>
      </c>
      <c r="AV1737">
        <v>0</v>
      </c>
      <c r="AW1737">
        <v>0</v>
      </c>
    </row>
    <row r="1738" spans="1:49" x14ac:dyDescent="0.2">
      <c r="A1738">
        <v>1</v>
      </c>
      <c r="B1738">
        <v>28</v>
      </c>
      <c r="C1738">
        <v>1</v>
      </c>
      <c r="D1738">
        <v>1</v>
      </c>
      <c r="E1738">
        <v>0</v>
      </c>
      <c r="F1738" t="s">
        <v>79</v>
      </c>
      <c r="G1738" t="s">
        <v>79</v>
      </c>
      <c r="H1738">
        <v>0</v>
      </c>
      <c r="I1738">
        <v>0</v>
      </c>
      <c r="J1738">
        <v>0</v>
      </c>
      <c r="K1738">
        <v>0</v>
      </c>
      <c r="L1738">
        <v>0</v>
      </c>
      <c r="M1738" t="s">
        <v>79</v>
      </c>
      <c r="N1738" t="s">
        <v>79</v>
      </c>
      <c r="O1738" t="s">
        <v>79</v>
      </c>
      <c r="P1738" t="s">
        <v>79</v>
      </c>
      <c r="Q1738" t="s">
        <v>79</v>
      </c>
      <c r="R1738" t="s">
        <v>79</v>
      </c>
      <c r="S1738" t="s">
        <v>79</v>
      </c>
      <c r="T1738">
        <v>0</v>
      </c>
      <c r="U1738" t="s">
        <v>79</v>
      </c>
      <c r="V1738" t="s">
        <v>79</v>
      </c>
      <c r="W1738" t="s">
        <v>79</v>
      </c>
      <c r="X1738">
        <v>0</v>
      </c>
      <c r="Y1738">
        <v>0</v>
      </c>
      <c r="Z1738" t="s">
        <v>79</v>
      </c>
      <c r="AA1738" t="s">
        <v>79</v>
      </c>
      <c r="AB1738" t="s">
        <v>79</v>
      </c>
      <c r="AC1738" t="s">
        <v>79</v>
      </c>
      <c r="AD1738" t="s">
        <v>79</v>
      </c>
      <c r="AE1738">
        <v>0</v>
      </c>
      <c r="AF1738" t="s">
        <v>79</v>
      </c>
      <c r="AG1738">
        <v>0</v>
      </c>
      <c r="AH1738" t="s">
        <v>79</v>
      </c>
      <c r="AI1738" t="s">
        <v>79</v>
      </c>
      <c r="AJ1738" t="s">
        <v>79</v>
      </c>
      <c r="AK1738" t="s">
        <v>79</v>
      </c>
      <c r="AL1738" t="s">
        <v>79</v>
      </c>
      <c r="AM1738" t="s">
        <v>79</v>
      </c>
      <c r="AN1738" t="s">
        <v>79</v>
      </c>
      <c r="AO1738" t="s">
        <v>79</v>
      </c>
      <c r="AP1738" t="s">
        <v>79</v>
      </c>
      <c r="AQ1738" t="s">
        <v>79</v>
      </c>
      <c r="AR1738" t="s">
        <v>79</v>
      </c>
      <c r="AS1738">
        <v>0</v>
      </c>
      <c r="AT1738" t="s">
        <v>79</v>
      </c>
      <c r="AU1738" t="s">
        <v>79</v>
      </c>
      <c r="AV1738">
        <v>0</v>
      </c>
      <c r="AW1738">
        <v>0</v>
      </c>
    </row>
    <row r="1739" spans="1:49" x14ac:dyDescent="0.2">
      <c r="A1739">
        <v>1</v>
      </c>
      <c r="B1739">
        <v>28</v>
      </c>
      <c r="C1739">
        <v>1</v>
      </c>
      <c r="D1739">
        <v>2</v>
      </c>
      <c r="E1739">
        <v>0</v>
      </c>
      <c r="F1739" t="s">
        <v>79</v>
      </c>
      <c r="G1739" t="s">
        <v>79</v>
      </c>
      <c r="H1739">
        <v>0</v>
      </c>
      <c r="I1739">
        <v>0</v>
      </c>
      <c r="J1739">
        <v>0</v>
      </c>
      <c r="K1739">
        <v>0</v>
      </c>
      <c r="L1739">
        <v>0</v>
      </c>
      <c r="M1739" t="s">
        <v>79</v>
      </c>
      <c r="N1739" t="s">
        <v>79</v>
      </c>
      <c r="O1739" t="s">
        <v>79</v>
      </c>
      <c r="P1739" t="s">
        <v>79</v>
      </c>
      <c r="Q1739" t="s">
        <v>79</v>
      </c>
      <c r="R1739" t="s">
        <v>79</v>
      </c>
      <c r="S1739" t="s">
        <v>79</v>
      </c>
      <c r="T1739">
        <v>0</v>
      </c>
      <c r="U1739" t="s">
        <v>79</v>
      </c>
      <c r="V1739" t="s">
        <v>79</v>
      </c>
      <c r="W1739" t="s">
        <v>79</v>
      </c>
      <c r="X1739">
        <v>0</v>
      </c>
      <c r="Y1739">
        <v>0</v>
      </c>
      <c r="Z1739" t="s">
        <v>79</v>
      </c>
      <c r="AA1739" t="s">
        <v>79</v>
      </c>
      <c r="AB1739" t="s">
        <v>79</v>
      </c>
      <c r="AC1739" t="s">
        <v>79</v>
      </c>
      <c r="AD1739" t="s">
        <v>79</v>
      </c>
      <c r="AE1739">
        <v>0</v>
      </c>
      <c r="AF1739" t="s">
        <v>79</v>
      </c>
      <c r="AG1739">
        <v>0</v>
      </c>
      <c r="AH1739" t="s">
        <v>79</v>
      </c>
      <c r="AI1739" t="s">
        <v>79</v>
      </c>
      <c r="AJ1739" t="s">
        <v>79</v>
      </c>
      <c r="AK1739" t="s">
        <v>79</v>
      </c>
      <c r="AL1739" t="s">
        <v>79</v>
      </c>
      <c r="AM1739" t="s">
        <v>79</v>
      </c>
      <c r="AN1739" t="s">
        <v>79</v>
      </c>
      <c r="AO1739" t="s">
        <v>79</v>
      </c>
      <c r="AP1739" t="s">
        <v>79</v>
      </c>
      <c r="AQ1739" t="s">
        <v>79</v>
      </c>
      <c r="AR1739" t="s">
        <v>79</v>
      </c>
      <c r="AS1739">
        <v>0</v>
      </c>
      <c r="AT1739" t="s">
        <v>79</v>
      </c>
      <c r="AU1739" t="s">
        <v>79</v>
      </c>
      <c r="AV1739">
        <v>0</v>
      </c>
      <c r="AW1739">
        <v>0</v>
      </c>
    </row>
    <row r="1740" spans="1:49" x14ac:dyDescent="0.2">
      <c r="A1740">
        <v>1</v>
      </c>
      <c r="B1740">
        <v>28</v>
      </c>
      <c r="C1740">
        <v>1</v>
      </c>
      <c r="D1740">
        <v>3</v>
      </c>
      <c r="E1740">
        <v>0</v>
      </c>
      <c r="F1740" t="s">
        <v>79</v>
      </c>
      <c r="G1740" t="s">
        <v>79</v>
      </c>
      <c r="H1740">
        <v>683</v>
      </c>
      <c r="I1740">
        <v>0</v>
      </c>
      <c r="J1740">
        <v>0</v>
      </c>
      <c r="K1740">
        <v>0</v>
      </c>
      <c r="L1740">
        <v>0</v>
      </c>
      <c r="M1740" t="s">
        <v>79</v>
      </c>
      <c r="N1740" t="s">
        <v>79</v>
      </c>
      <c r="O1740" t="s">
        <v>79</v>
      </c>
      <c r="P1740" t="s">
        <v>79</v>
      </c>
      <c r="Q1740" t="s">
        <v>79</v>
      </c>
      <c r="R1740" t="s">
        <v>2202</v>
      </c>
      <c r="S1740" t="s">
        <v>79</v>
      </c>
      <c r="T1740">
        <v>0</v>
      </c>
      <c r="U1740" t="s">
        <v>79</v>
      </c>
      <c r="V1740" t="s">
        <v>79</v>
      </c>
      <c r="W1740" t="s">
        <v>79</v>
      </c>
      <c r="X1740">
        <v>0</v>
      </c>
      <c r="Y1740">
        <v>0</v>
      </c>
      <c r="Z1740" t="s">
        <v>79</v>
      </c>
      <c r="AA1740" t="s">
        <v>79</v>
      </c>
      <c r="AB1740" t="s">
        <v>79</v>
      </c>
      <c r="AC1740" t="s">
        <v>79</v>
      </c>
      <c r="AD1740" t="s">
        <v>79</v>
      </c>
      <c r="AE1740">
        <v>0</v>
      </c>
      <c r="AF1740" t="s">
        <v>79</v>
      </c>
      <c r="AG1740">
        <v>0</v>
      </c>
      <c r="AH1740" t="s">
        <v>79</v>
      </c>
      <c r="AI1740" t="s">
        <v>79</v>
      </c>
      <c r="AJ1740" t="s">
        <v>79</v>
      </c>
      <c r="AK1740" t="s">
        <v>79</v>
      </c>
      <c r="AL1740" t="s">
        <v>79</v>
      </c>
      <c r="AM1740" t="s">
        <v>79</v>
      </c>
      <c r="AN1740" t="s">
        <v>79</v>
      </c>
      <c r="AO1740" t="s">
        <v>79</v>
      </c>
      <c r="AP1740" t="s">
        <v>79</v>
      </c>
      <c r="AQ1740" t="s">
        <v>79</v>
      </c>
      <c r="AR1740" t="s">
        <v>79</v>
      </c>
      <c r="AS1740">
        <v>0</v>
      </c>
      <c r="AT1740" t="s">
        <v>79</v>
      </c>
      <c r="AU1740" t="s">
        <v>79</v>
      </c>
      <c r="AV1740">
        <v>0</v>
      </c>
      <c r="AW1740">
        <v>0</v>
      </c>
    </row>
    <row r="1741" spans="1:49" x14ac:dyDescent="0.2">
      <c r="A1741">
        <v>1</v>
      </c>
      <c r="B1741">
        <v>28</v>
      </c>
      <c r="C1741">
        <v>1</v>
      </c>
      <c r="D1741">
        <v>4</v>
      </c>
      <c r="E1741">
        <v>0</v>
      </c>
      <c r="F1741" t="s">
        <v>79</v>
      </c>
      <c r="G1741" t="s">
        <v>79</v>
      </c>
      <c r="H1741">
        <v>62</v>
      </c>
      <c r="I1741">
        <v>0</v>
      </c>
      <c r="J1741">
        <v>0</v>
      </c>
      <c r="K1741">
        <v>0</v>
      </c>
      <c r="L1741">
        <v>0</v>
      </c>
      <c r="M1741" t="s">
        <v>79</v>
      </c>
      <c r="N1741" t="s">
        <v>79</v>
      </c>
      <c r="O1741" t="s">
        <v>79</v>
      </c>
      <c r="P1741" t="s">
        <v>79</v>
      </c>
      <c r="Q1741" t="s">
        <v>79</v>
      </c>
      <c r="R1741" t="s">
        <v>3334</v>
      </c>
      <c r="S1741" t="s">
        <v>79</v>
      </c>
      <c r="T1741">
        <v>0</v>
      </c>
      <c r="U1741" t="s">
        <v>79</v>
      </c>
      <c r="V1741" t="s">
        <v>79</v>
      </c>
      <c r="W1741" t="s">
        <v>79</v>
      </c>
      <c r="X1741">
        <v>0</v>
      </c>
      <c r="Y1741">
        <v>0</v>
      </c>
      <c r="Z1741" t="s">
        <v>79</v>
      </c>
      <c r="AA1741" t="s">
        <v>79</v>
      </c>
      <c r="AB1741" t="s">
        <v>79</v>
      </c>
      <c r="AC1741" t="s">
        <v>79</v>
      </c>
      <c r="AD1741" t="s">
        <v>79</v>
      </c>
      <c r="AE1741">
        <v>0</v>
      </c>
      <c r="AF1741" t="s">
        <v>79</v>
      </c>
      <c r="AG1741">
        <v>0</v>
      </c>
      <c r="AH1741" t="s">
        <v>79</v>
      </c>
      <c r="AI1741" t="s">
        <v>79</v>
      </c>
      <c r="AJ1741" t="s">
        <v>79</v>
      </c>
      <c r="AK1741" t="s">
        <v>79</v>
      </c>
      <c r="AL1741" t="s">
        <v>79</v>
      </c>
      <c r="AM1741" t="s">
        <v>79</v>
      </c>
      <c r="AN1741" t="s">
        <v>79</v>
      </c>
      <c r="AO1741" t="s">
        <v>79</v>
      </c>
      <c r="AP1741" t="s">
        <v>79</v>
      </c>
      <c r="AQ1741" t="s">
        <v>79</v>
      </c>
      <c r="AR1741" t="s">
        <v>79</v>
      </c>
      <c r="AS1741">
        <v>0</v>
      </c>
      <c r="AT1741" t="s">
        <v>79</v>
      </c>
      <c r="AU1741" t="s">
        <v>79</v>
      </c>
      <c r="AV1741">
        <v>0</v>
      </c>
      <c r="AW1741">
        <v>0</v>
      </c>
    </row>
    <row r="1742" spans="1:49" x14ac:dyDescent="0.2">
      <c r="A1742">
        <v>1</v>
      </c>
      <c r="B1742">
        <v>28</v>
      </c>
      <c r="C1742">
        <v>1</v>
      </c>
      <c r="D1742">
        <v>5</v>
      </c>
      <c r="E1742">
        <v>0</v>
      </c>
      <c r="F1742" t="s">
        <v>79</v>
      </c>
      <c r="G1742" t="s">
        <v>79</v>
      </c>
      <c r="H1742">
        <v>221</v>
      </c>
      <c r="I1742">
        <v>0</v>
      </c>
      <c r="J1742">
        <v>0</v>
      </c>
      <c r="K1742">
        <v>0</v>
      </c>
      <c r="L1742">
        <v>0</v>
      </c>
      <c r="M1742" t="s">
        <v>79</v>
      </c>
      <c r="N1742" t="s">
        <v>79</v>
      </c>
      <c r="O1742" t="s">
        <v>79</v>
      </c>
      <c r="P1742" t="s">
        <v>79</v>
      </c>
      <c r="Q1742" t="s">
        <v>79</v>
      </c>
      <c r="R1742" t="s">
        <v>3335</v>
      </c>
      <c r="S1742" t="s">
        <v>79</v>
      </c>
      <c r="T1742">
        <v>0</v>
      </c>
      <c r="U1742" t="s">
        <v>79</v>
      </c>
      <c r="V1742" t="s">
        <v>79</v>
      </c>
      <c r="W1742" t="s">
        <v>79</v>
      </c>
      <c r="X1742">
        <v>0</v>
      </c>
      <c r="Y1742">
        <v>0</v>
      </c>
      <c r="Z1742" t="s">
        <v>79</v>
      </c>
      <c r="AA1742" t="s">
        <v>79</v>
      </c>
      <c r="AB1742" t="s">
        <v>79</v>
      </c>
      <c r="AC1742" t="s">
        <v>79</v>
      </c>
      <c r="AD1742" t="s">
        <v>79</v>
      </c>
      <c r="AE1742">
        <v>0</v>
      </c>
      <c r="AF1742" t="s">
        <v>79</v>
      </c>
      <c r="AG1742">
        <v>0</v>
      </c>
      <c r="AH1742" t="s">
        <v>79</v>
      </c>
      <c r="AI1742" t="s">
        <v>79</v>
      </c>
      <c r="AJ1742" t="s">
        <v>79</v>
      </c>
      <c r="AK1742" t="s">
        <v>79</v>
      </c>
      <c r="AL1742" t="s">
        <v>79</v>
      </c>
      <c r="AM1742" t="s">
        <v>79</v>
      </c>
      <c r="AN1742" t="s">
        <v>79</v>
      </c>
      <c r="AO1742" t="s">
        <v>79</v>
      </c>
      <c r="AP1742" t="s">
        <v>79</v>
      </c>
      <c r="AQ1742" t="s">
        <v>79</v>
      </c>
      <c r="AR1742" t="s">
        <v>79</v>
      </c>
      <c r="AS1742">
        <v>0</v>
      </c>
      <c r="AT1742" t="s">
        <v>79</v>
      </c>
      <c r="AU1742" t="s">
        <v>79</v>
      </c>
      <c r="AV1742">
        <v>0</v>
      </c>
      <c r="AW1742">
        <v>0</v>
      </c>
    </row>
    <row r="1743" spans="1:49" x14ac:dyDescent="0.2">
      <c r="A1743">
        <v>1</v>
      </c>
      <c r="B1743">
        <v>28</v>
      </c>
      <c r="C1743">
        <v>1</v>
      </c>
      <c r="D1743">
        <v>6</v>
      </c>
      <c r="E1743">
        <v>0</v>
      </c>
      <c r="F1743" t="s">
        <v>79</v>
      </c>
      <c r="G1743" t="s">
        <v>79</v>
      </c>
      <c r="H1743">
        <v>0</v>
      </c>
      <c r="I1743">
        <v>0</v>
      </c>
      <c r="J1743">
        <v>0</v>
      </c>
      <c r="K1743">
        <v>0</v>
      </c>
      <c r="L1743">
        <v>0</v>
      </c>
      <c r="M1743" t="s">
        <v>79</v>
      </c>
      <c r="N1743" t="s">
        <v>79</v>
      </c>
      <c r="O1743" t="s">
        <v>79</v>
      </c>
      <c r="P1743" t="s">
        <v>79</v>
      </c>
      <c r="Q1743" t="s">
        <v>79</v>
      </c>
      <c r="R1743" t="s">
        <v>79</v>
      </c>
      <c r="S1743" t="s">
        <v>79</v>
      </c>
      <c r="T1743">
        <v>0</v>
      </c>
      <c r="U1743" t="s">
        <v>79</v>
      </c>
      <c r="V1743" t="s">
        <v>79</v>
      </c>
      <c r="W1743" t="s">
        <v>79</v>
      </c>
      <c r="X1743">
        <v>0</v>
      </c>
      <c r="Y1743">
        <v>0</v>
      </c>
      <c r="Z1743" t="s">
        <v>79</v>
      </c>
      <c r="AA1743" t="s">
        <v>79</v>
      </c>
      <c r="AB1743" t="s">
        <v>79</v>
      </c>
      <c r="AC1743" t="s">
        <v>79</v>
      </c>
      <c r="AD1743" t="s">
        <v>79</v>
      </c>
      <c r="AE1743">
        <v>0</v>
      </c>
      <c r="AF1743" t="s">
        <v>79</v>
      </c>
      <c r="AG1743">
        <v>0</v>
      </c>
      <c r="AH1743" t="s">
        <v>79</v>
      </c>
      <c r="AI1743" t="s">
        <v>79</v>
      </c>
      <c r="AJ1743" t="s">
        <v>79</v>
      </c>
      <c r="AK1743" t="s">
        <v>79</v>
      </c>
      <c r="AL1743" t="s">
        <v>79</v>
      </c>
      <c r="AM1743" t="s">
        <v>79</v>
      </c>
      <c r="AN1743" t="s">
        <v>79</v>
      </c>
      <c r="AO1743" t="s">
        <v>79</v>
      </c>
      <c r="AP1743" t="s">
        <v>79</v>
      </c>
      <c r="AQ1743" t="s">
        <v>79</v>
      </c>
      <c r="AR1743" t="s">
        <v>79</v>
      </c>
      <c r="AS1743">
        <v>0</v>
      </c>
      <c r="AT1743" t="s">
        <v>79</v>
      </c>
      <c r="AU1743" t="s">
        <v>79</v>
      </c>
      <c r="AV1743">
        <v>0</v>
      </c>
      <c r="AW1743">
        <v>0</v>
      </c>
    </row>
    <row r="1744" spans="1:49" x14ac:dyDescent="0.2">
      <c r="A1744">
        <v>1</v>
      </c>
      <c r="B1744">
        <v>28</v>
      </c>
      <c r="C1744">
        <v>1</v>
      </c>
      <c r="D1744">
        <v>7</v>
      </c>
      <c r="E1744">
        <v>0</v>
      </c>
      <c r="F1744" t="s">
        <v>79</v>
      </c>
      <c r="G1744" t="s">
        <v>79</v>
      </c>
      <c r="H1744">
        <v>0</v>
      </c>
      <c r="I1744">
        <v>0</v>
      </c>
      <c r="J1744">
        <v>0</v>
      </c>
      <c r="K1744">
        <v>0</v>
      </c>
      <c r="L1744">
        <v>0</v>
      </c>
      <c r="M1744" t="s">
        <v>79</v>
      </c>
      <c r="N1744" t="s">
        <v>79</v>
      </c>
      <c r="O1744" t="s">
        <v>79</v>
      </c>
      <c r="P1744" t="s">
        <v>79</v>
      </c>
      <c r="Q1744" t="s">
        <v>79</v>
      </c>
      <c r="R1744" t="s">
        <v>79</v>
      </c>
      <c r="S1744" t="s">
        <v>79</v>
      </c>
      <c r="T1744">
        <v>0</v>
      </c>
      <c r="U1744" t="s">
        <v>79</v>
      </c>
      <c r="V1744" t="s">
        <v>79</v>
      </c>
      <c r="W1744" t="s">
        <v>79</v>
      </c>
      <c r="X1744">
        <v>0</v>
      </c>
      <c r="Y1744">
        <v>0</v>
      </c>
      <c r="Z1744" t="s">
        <v>79</v>
      </c>
      <c r="AA1744" t="s">
        <v>79</v>
      </c>
      <c r="AB1744" t="s">
        <v>79</v>
      </c>
      <c r="AC1744" t="s">
        <v>79</v>
      </c>
      <c r="AD1744" t="s">
        <v>79</v>
      </c>
      <c r="AE1744">
        <v>0</v>
      </c>
      <c r="AF1744" t="s">
        <v>79</v>
      </c>
      <c r="AG1744">
        <v>0</v>
      </c>
      <c r="AH1744" t="s">
        <v>79</v>
      </c>
      <c r="AI1744" t="s">
        <v>79</v>
      </c>
      <c r="AJ1744" t="s">
        <v>79</v>
      </c>
      <c r="AK1744" t="s">
        <v>79</v>
      </c>
      <c r="AL1744" t="s">
        <v>79</v>
      </c>
      <c r="AM1744" t="s">
        <v>79</v>
      </c>
      <c r="AN1744" t="s">
        <v>79</v>
      </c>
      <c r="AO1744" t="s">
        <v>79</v>
      </c>
      <c r="AP1744" t="s">
        <v>79</v>
      </c>
      <c r="AQ1744" t="s">
        <v>79</v>
      </c>
      <c r="AR1744" t="s">
        <v>79</v>
      </c>
      <c r="AS1744">
        <v>0</v>
      </c>
      <c r="AT1744" t="s">
        <v>79</v>
      </c>
      <c r="AU1744" t="s">
        <v>79</v>
      </c>
      <c r="AV1744">
        <v>0</v>
      </c>
      <c r="AW1744">
        <v>0</v>
      </c>
    </row>
    <row r="1745" spans="1:49" x14ac:dyDescent="0.2">
      <c r="A1745">
        <v>1</v>
      </c>
      <c r="B1745">
        <v>28</v>
      </c>
      <c r="C1745">
        <v>1</v>
      </c>
      <c r="D1745">
        <v>8</v>
      </c>
      <c r="E1745">
        <v>0</v>
      </c>
      <c r="F1745" t="s">
        <v>79</v>
      </c>
      <c r="G1745" t="s">
        <v>79</v>
      </c>
      <c r="H1745">
        <v>0</v>
      </c>
      <c r="I1745">
        <v>0</v>
      </c>
      <c r="J1745">
        <v>0</v>
      </c>
      <c r="K1745">
        <v>0</v>
      </c>
      <c r="L1745">
        <v>0</v>
      </c>
      <c r="M1745" t="s">
        <v>79</v>
      </c>
      <c r="N1745" t="s">
        <v>79</v>
      </c>
      <c r="O1745" t="s">
        <v>79</v>
      </c>
      <c r="P1745" t="s">
        <v>79</v>
      </c>
      <c r="Q1745" t="s">
        <v>79</v>
      </c>
      <c r="R1745" t="s">
        <v>79</v>
      </c>
      <c r="S1745" t="s">
        <v>79</v>
      </c>
      <c r="T1745">
        <v>0</v>
      </c>
      <c r="U1745" t="s">
        <v>79</v>
      </c>
      <c r="V1745" t="s">
        <v>79</v>
      </c>
      <c r="W1745" t="s">
        <v>79</v>
      </c>
      <c r="X1745">
        <v>0</v>
      </c>
      <c r="Y1745">
        <v>0</v>
      </c>
      <c r="Z1745" t="s">
        <v>79</v>
      </c>
      <c r="AA1745" t="s">
        <v>79</v>
      </c>
      <c r="AB1745" t="s">
        <v>79</v>
      </c>
      <c r="AC1745" t="s">
        <v>79</v>
      </c>
      <c r="AD1745" t="s">
        <v>79</v>
      </c>
      <c r="AE1745">
        <v>0</v>
      </c>
      <c r="AF1745" t="s">
        <v>79</v>
      </c>
      <c r="AG1745">
        <v>0</v>
      </c>
      <c r="AH1745" t="s">
        <v>79</v>
      </c>
      <c r="AI1745" t="s">
        <v>79</v>
      </c>
      <c r="AJ1745" t="s">
        <v>79</v>
      </c>
      <c r="AK1745" t="s">
        <v>79</v>
      </c>
      <c r="AL1745" t="s">
        <v>79</v>
      </c>
      <c r="AM1745" t="s">
        <v>79</v>
      </c>
      <c r="AN1745" t="s">
        <v>79</v>
      </c>
      <c r="AO1745" t="s">
        <v>79</v>
      </c>
      <c r="AP1745" t="s">
        <v>79</v>
      </c>
      <c r="AQ1745" t="s">
        <v>79</v>
      </c>
      <c r="AR1745" t="s">
        <v>79</v>
      </c>
      <c r="AS1745">
        <v>0</v>
      </c>
      <c r="AT1745" t="s">
        <v>79</v>
      </c>
      <c r="AU1745" t="s">
        <v>79</v>
      </c>
      <c r="AV1745">
        <v>0</v>
      </c>
      <c r="AW1745">
        <v>0</v>
      </c>
    </row>
    <row r="1746" spans="1:49" x14ac:dyDescent="0.2">
      <c r="A1746">
        <v>1</v>
      </c>
      <c r="B1746">
        <v>28</v>
      </c>
      <c r="C1746">
        <v>2</v>
      </c>
      <c r="D1746">
        <v>1</v>
      </c>
      <c r="E1746">
        <v>0</v>
      </c>
      <c r="F1746" t="s">
        <v>79</v>
      </c>
      <c r="G1746" t="s">
        <v>79</v>
      </c>
      <c r="H1746">
        <v>0</v>
      </c>
      <c r="I1746">
        <v>0</v>
      </c>
      <c r="J1746">
        <v>0</v>
      </c>
      <c r="K1746">
        <v>0</v>
      </c>
      <c r="L1746">
        <v>0</v>
      </c>
      <c r="M1746" t="s">
        <v>79</v>
      </c>
      <c r="N1746" t="s">
        <v>79</v>
      </c>
      <c r="O1746" t="s">
        <v>79</v>
      </c>
      <c r="P1746" t="s">
        <v>79</v>
      </c>
      <c r="Q1746" t="s">
        <v>79</v>
      </c>
      <c r="R1746" t="s">
        <v>79</v>
      </c>
      <c r="S1746" t="s">
        <v>79</v>
      </c>
      <c r="T1746">
        <v>0</v>
      </c>
      <c r="U1746" t="s">
        <v>79</v>
      </c>
      <c r="V1746" t="s">
        <v>79</v>
      </c>
      <c r="W1746" t="s">
        <v>79</v>
      </c>
      <c r="X1746">
        <v>0</v>
      </c>
      <c r="Y1746">
        <v>0</v>
      </c>
      <c r="Z1746" t="s">
        <v>79</v>
      </c>
      <c r="AA1746" t="s">
        <v>79</v>
      </c>
      <c r="AB1746" t="s">
        <v>79</v>
      </c>
      <c r="AC1746" t="s">
        <v>79</v>
      </c>
      <c r="AD1746" t="s">
        <v>79</v>
      </c>
      <c r="AE1746">
        <v>0</v>
      </c>
      <c r="AF1746" t="s">
        <v>79</v>
      </c>
      <c r="AG1746">
        <v>0</v>
      </c>
      <c r="AH1746" t="s">
        <v>79</v>
      </c>
      <c r="AI1746" t="s">
        <v>79</v>
      </c>
      <c r="AJ1746" t="s">
        <v>79</v>
      </c>
      <c r="AK1746" t="s">
        <v>79</v>
      </c>
      <c r="AL1746" t="s">
        <v>79</v>
      </c>
      <c r="AM1746" t="s">
        <v>79</v>
      </c>
      <c r="AN1746" t="s">
        <v>79</v>
      </c>
      <c r="AO1746" t="s">
        <v>79</v>
      </c>
      <c r="AP1746" t="s">
        <v>79</v>
      </c>
      <c r="AQ1746" t="s">
        <v>79</v>
      </c>
      <c r="AR1746" t="s">
        <v>79</v>
      </c>
      <c r="AS1746">
        <v>0</v>
      </c>
      <c r="AT1746" t="s">
        <v>79</v>
      </c>
      <c r="AU1746" t="s">
        <v>79</v>
      </c>
      <c r="AV1746">
        <v>0</v>
      </c>
      <c r="AW1746">
        <v>0</v>
      </c>
    </row>
    <row r="1747" spans="1:49" x14ac:dyDescent="0.2">
      <c r="A1747">
        <v>1</v>
      </c>
      <c r="B1747">
        <v>28</v>
      </c>
      <c r="C1747">
        <v>2</v>
      </c>
      <c r="D1747">
        <v>2</v>
      </c>
      <c r="E1747">
        <v>0</v>
      </c>
      <c r="F1747" t="s">
        <v>79</v>
      </c>
      <c r="G1747" t="s">
        <v>79</v>
      </c>
      <c r="H1747">
        <v>186</v>
      </c>
      <c r="I1747">
        <v>0</v>
      </c>
      <c r="J1747">
        <v>0</v>
      </c>
      <c r="K1747">
        <v>0</v>
      </c>
      <c r="L1747">
        <v>0</v>
      </c>
      <c r="M1747" t="s">
        <v>79</v>
      </c>
      <c r="N1747" t="s">
        <v>79</v>
      </c>
      <c r="O1747" t="s">
        <v>79</v>
      </c>
      <c r="P1747" t="s">
        <v>79</v>
      </c>
      <c r="Q1747" t="s">
        <v>79</v>
      </c>
      <c r="R1747" t="s">
        <v>3336</v>
      </c>
      <c r="S1747" t="s">
        <v>79</v>
      </c>
      <c r="T1747">
        <v>0</v>
      </c>
      <c r="U1747" t="s">
        <v>79</v>
      </c>
      <c r="V1747" t="s">
        <v>79</v>
      </c>
      <c r="W1747" t="s">
        <v>79</v>
      </c>
      <c r="X1747">
        <v>0</v>
      </c>
      <c r="Y1747">
        <v>0</v>
      </c>
      <c r="Z1747" t="s">
        <v>79</v>
      </c>
      <c r="AA1747" t="s">
        <v>79</v>
      </c>
      <c r="AB1747" t="s">
        <v>79</v>
      </c>
      <c r="AC1747" t="s">
        <v>79</v>
      </c>
      <c r="AD1747" t="s">
        <v>79</v>
      </c>
      <c r="AE1747">
        <v>0</v>
      </c>
      <c r="AF1747" t="s">
        <v>79</v>
      </c>
      <c r="AG1747">
        <v>0</v>
      </c>
      <c r="AH1747" t="s">
        <v>79</v>
      </c>
      <c r="AI1747" t="s">
        <v>79</v>
      </c>
      <c r="AJ1747" t="s">
        <v>79</v>
      </c>
      <c r="AK1747" t="s">
        <v>79</v>
      </c>
      <c r="AL1747" t="s">
        <v>79</v>
      </c>
      <c r="AM1747" t="s">
        <v>79</v>
      </c>
      <c r="AN1747" t="s">
        <v>79</v>
      </c>
      <c r="AO1747" t="s">
        <v>79</v>
      </c>
      <c r="AP1747" t="s">
        <v>79</v>
      </c>
      <c r="AQ1747" t="s">
        <v>79</v>
      </c>
      <c r="AR1747" t="s">
        <v>79</v>
      </c>
      <c r="AS1747">
        <v>0</v>
      </c>
      <c r="AT1747" t="s">
        <v>79</v>
      </c>
      <c r="AU1747" t="s">
        <v>79</v>
      </c>
      <c r="AV1747">
        <v>0</v>
      </c>
      <c r="AW1747">
        <v>0</v>
      </c>
    </row>
    <row r="1748" spans="1:49" x14ac:dyDescent="0.2">
      <c r="A1748">
        <v>1</v>
      </c>
      <c r="B1748">
        <v>28</v>
      </c>
      <c r="C1748">
        <v>2</v>
      </c>
      <c r="D1748">
        <v>3</v>
      </c>
      <c r="E1748">
        <v>0</v>
      </c>
      <c r="F1748" t="s">
        <v>79</v>
      </c>
      <c r="G1748" t="s">
        <v>79</v>
      </c>
      <c r="H1748">
        <v>31</v>
      </c>
      <c r="I1748">
        <v>0</v>
      </c>
      <c r="J1748">
        <v>0</v>
      </c>
      <c r="K1748">
        <v>0</v>
      </c>
      <c r="L1748">
        <v>0</v>
      </c>
      <c r="M1748" t="s">
        <v>79</v>
      </c>
      <c r="N1748" t="s">
        <v>79</v>
      </c>
      <c r="O1748" t="s">
        <v>79</v>
      </c>
      <c r="P1748" t="s">
        <v>79</v>
      </c>
      <c r="Q1748" t="s">
        <v>79</v>
      </c>
      <c r="R1748" t="s">
        <v>2234</v>
      </c>
      <c r="S1748" t="s">
        <v>79</v>
      </c>
      <c r="T1748">
        <v>0</v>
      </c>
      <c r="U1748" t="s">
        <v>79</v>
      </c>
      <c r="V1748" t="s">
        <v>79</v>
      </c>
      <c r="W1748" t="s">
        <v>79</v>
      </c>
      <c r="X1748">
        <v>0</v>
      </c>
      <c r="Y1748">
        <v>0</v>
      </c>
      <c r="Z1748" t="s">
        <v>79</v>
      </c>
      <c r="AA1748" t="s">
        <v>79</v>
      </c>
      <c r="AB1748" t="s">
        <v>79</v>
      </c>
      <c r="AC1748" t="s">
        <v>79</v>
      </c>
      <c r="AD1748" t="s">
        <v>79</v>
      </c>
      <c r="AE1748">
        <v>0</v>
      </c>
      <c r="AF1748" t="s">
        <v>79</v>
      </c>
      <c r="AG1748">
        <v>0</v>
      </c>
      <c r="AH1748" t="s">
        <v>79</v>
      </c>
      <c r="AI1748" t="s">
        <v>79</v>
      </c>
      <c r="AJ1748" t="s">
        <v>79</v>
      </c>
      <c r="AK1748" t="s">
        <v>79</v>
      </c>
      <c r="AL1748" t="s">
        <v>79</v>
      </c>
      <c r="AM1748" t="s">
        <v>79</v>
      </c>
      <c r="AN1748" t="s">
        <v>79</v>
      </c>
      <c r="AO1748" t="s">
        <v>79</v>
      </c>
      <c r="AP1748" t="s">
        <v>79</v>
      </c>
      <c r="AQ1748" t="s">
        <v>79</v>
      </c>
      <c r="AR1748" t="s">
        <v>79</v>
      </c>
      <c r="AS1748">
        <v>0</v>
      </c>
      <c r="AT1748" t="s">
        <v>79</v>
      </c>
      <c r="AU1748" t="s">
        <v>79</v>
      </c>
      <c r="AV1748">
        <v>0</v>
      </c>
      <c r="AW1748">
        <v>0</v>
      </c>
    </row>
    <row r="1749" spans="1:49" x14ac:dyDescent="0.2">
      <c r="A1749">
        <v>1</v>
      </c>
      <c r="B1749">
        <v>28</v>
      </c>
      <c r="C1749">
        <v>2</v>
      </c>
      <c r="D1749">
        <v>4</v>
      </c>
      <c r="E1749">
        <v>0</v>
      </c>
      <c r="F1749" t="s">
        <v>79</v>
      </c>
      <c r="G1749" t="s">
        <v>79</v>
      </c>
      <c r="H1749">
        <v>187</v>
      </c>
      <c r="I1749">
        <v>0</v>
      </c>
      <c r="J1749">
        <v>0</v>
      </c>
      <c r="K1749">
        <v>0</v>
      </c>
      <c r="L1749">
        <v>0</v>
      </c>
      <c r="M1749" t="s">
        <v>79</v>
      </c>
      <c r="N1749" t="s">
        <v>79</v>
      </c>
      <c r="O1749" t="s">
        <v>79</v>
      </c>
      <c r="P1749" t="s">
        <v>79</v>
      </c>
      <c r="Q1749" t="s">
        <v>79</v>
      </c>
      <c r="R1749" t="s">
        <v>3337</v>
      </c>
      <c r="S1749" t="s">
        <v>79</v>
      </c>
      <c r="T1749">
        <v>0</v>
      </c>
      <c r="U1749" t="s">
        <v>79</v>
      </c>
      <c r="V1749" t="s">
        <v>79</v>
      </c>
      <c r="W1749" t="s">
        <v>79</v>
      </c>
      <c r="X1749">
        <v>0</v>
      </c>
      <c r="Y1749">
        <v>0</v>
      </c>
      <c r="Z1749" t="s">
        <v>79</v>
      </c>
      <c r="AA1749" t="s">
        <v>79</v>
      </c>
      <c r="AB1749" t="s">
        <v>79</v>
      </c>
      <c r="AC1749" t="s">
        <v>79</v>
      </c>
      <c r="AD1749" t="s">
        <v>79</v>
      </c>
      <c r="AE1749">
        <v>0</v>
      </c>
      <c r="AF1749" t="s">
        <v>79</v>
      </c>
      <c r="AG1749">
        <v>0</v>
      </c>
      <c r="AH1749" t="s">
        <v>79</v>
      </c>
      <c r="AI1749" t="s">
        <v>79</v>
      </c>
      <c r="AJ1749" t="s">
        <v>79</v>
      </c>
      <c r="AK1749" t="s">
        <v>79</v>
      </c>
      <c r="AL1749" t="s">
        <v>79</v>
      </c>
      <c r="AM1749" t="s">
        <v>79</v>
      </c>
      <c r="AN1749" t="s">
        <v>79</v>
      </c>
      <c r="AO1749" t="s">
        <v>79</v>
      </c>
      <c r="AP1749" t="s">
        <v>79</v>
      </c>
      <c r="AQ1749" t="s">
        <v>79</v>
      </c>
      <c r="AR1749" t="s">
        <v>79</v>
      </c>
      <c r="AS1749">
        <v>0</v>
      </c>
      <c r="AT1749" t="s">
        <v>79</v>
      </c>
      <c r="AU1749" t="s">
        <v>79</v>
      </c>
      <c r="AV1749">
        <v>0</v>
      </c>
      <c r="AW1749">
        <v>0</v>
      </c>
    </row>
    <row r="1750" spans="1:49" x14ac:dyDescent="0.2">
      <c r="A1750">
        <v>1</v>
      </c>
      <c r="B1750">
        <v>28</v>
      </c>
      <c r="C1750">
        <v>2</v>
      </c>
      <c r="D1750">
        <v>5</v>
      </c>
      <c r="E1750">
        <v>0</v>
      </c>
      <c r="F1750" t="s">
        <v>79</v>
      </c>
      <c r="G1750" t="s">
        <v>79</v>
      </c>
      <c r="H1750">
        <v>640</v>
      </c>
      <c r="I1750">
        <v>0</v>
      </c>
      <c r="J1750">
        <v>0</v>
      </c>
      <c r="K1750">
        <v>0</v>
      </c>
      <c r="L1750">
        <v>0</v>
      </c>
      <c r="M1750" t="s">
        <v>79</v>
      </c>
      <c r="N1750" t="s">
        <v>79</v>
      </c>
      <c r="O1750" t="s">
        <v>79</v>
      </c>
      <c r="P1750" t="s">
        <v>79</v>
      </c>
      <c r="Q1750" t="s">
        <v>79</v>
      </c>
      <c r="R1750" t="s">
        <v>3338</v>
      </c>
      <c r="S1750" t="s">
        <v>79</v>
      </c>
      <c r="T1750">
        <v>0</v>
      </c>
      <c r="U1750" t="s">
        <v>79</v>
      </c>
      <c r="V1750" t="s">
        <v>79</v>
      </c>
      <c r="W1750" t="s">
        <v>79</v>
      </c>
      <c r="X1750">
        <v>0</v>
      </c>
      <c r="Y1750">
        <v>0</v>
      </c>
      <c r="Z1750" t="s">
        <v>79</v>
      </c>
      <c r="AA1750" t="s">
        <v>79</v>
      </c>
      <c r="AB1750" t="s">
        <v>79</v>
      </c>
      <c r="AC1750" t="s">
        <v>79</v>
      </c>
      <c r="AD1750" t="s">
        <v>79</v>
      </c>
      <c r="AE1750">
        <v>0</v>
      </c>
      <c r="AF1750" t="s">
        <v>79</v>
      </c>
      <c r="AG1750">
        <v>0</v>
      </c>
      <c r="AH1750" t="s">
        <v>79</v>
      </c>
      <c r="AI1750" t="s">
        <v>79</v>
      </c>
      <c r="AJ1750" t="s">
        <v>79</v>
      </c>
      <c r="AK1750" t="s">
        <v>79</v>
      </c>
      <c r="AL1750" t="s">
        <v>79</v>
      </c>
      <c r="AM1750" t="s">
        <v>79</v>
      </c>
      <c r="AN1750" t="s">
        <v>79</v>
      </c>
      <c r="AO1750" t="s">
        <v>79</v>
      </c>
      <c r="AP1750" t="s">
        <v>79</v>
      </c>
      <c r="AQ1750" t="s">
        <v>79</v>
      </c>
      <c r="AR1750" t="s">
        <v>79</v>
      </c>
      <c r="AS1750">
        <v>0</v>
      </c>
      <c r="AT1750" t="s">
        <v>79</v>
      </c>
      <c r="AU1750" t="s">
        <v>79</v>
      </c>
      <c r="AV1750">
        <v>0</v>
      </c>
      <c r="AW1750">
        <v>0</v>
      </c>
    </row>
    <row r="1751" spans="1:49" x14ac:dyDescent="0.2">
      <c r="A1751">
        <v>1</v>
      </c>
      <c r="B1751">
        <v>28</v>
      </c>
      <c r="C1751">
        <v>2</v>
      </c>
      <c r="D1751">
        <v>6</v>
      </c>
      <c r="E1751">
        <v>0</v>
      </c>
      <c r="F1751" t="s">
        <v>79</v>
      </c>
      <c r="G1751" t="s">
        <v>79</v>
      </c>
      <c r="H1751">
        <v>532</v>
      </c>
      <c r="I1751">
        <v>0</v>
      </c>
      <c r="J1751">
        <v>0</v>
      </c>
      <c r="K1751">
        <v>0</v>
      </c>
      <c r="L1751">
        <v>0</v>
      </c>
      <c r="M1751" t="s">
        <v>79</v>
      </c>
      <c r="N1751" t="s">
        <v>79</v>
      </c>
      <c r="O1751" t="s">
        <v>79</v>
      </c>
      <c r="P1751" t="s">
        <v>79</v>
      </c>
      <c r="Q1751" t="s">
        <v>79</v>
      </c>
      <c r="R1751" t="s">
        <v>3339</v>
      </c>
      <c r="S1751" t="s">
        <v>79</v>
      </c>
      <c r="T1751">
        <v>0</v>
      </c>
      <c r="U1751" t="s">
        <v>79</v>
      </c>
      <c r="V1751" t="s">
        <v>79</v>
      </c>
      <c r="W1751" t="s">
        <v>79</v>
      </c>
      <c r="X1751">
        <v>0</v>
      </c>
      <c r="Y1751">
        <v>0</v>
      </c>
      <c r="Z1751" t="s">
        <v>79</v>
      </c>
      <c r="AA1751" t="s">
        <v>79</v>
      </c>
      <c r="AB1751" t="s">
        <v>79</v>
      </c>
      <c r="AC1751" t="s">
        <v>79</v>
      </c>
      <c r="AD1751" t="s">
        <v>79</v>
      </c>
      <c r="AE1751">
        <v>0</v>
      </c>
      <c r="AF1751" t="s">
        <v>79</v>
      </c>
      <c r="AG1751">
        <v>0</v>
      </c>
      <c r="AH1751" t="s">
        <v>79</v>
      </c>
      <c r="AI1751" t="s">
        <v>79</v>
      </c>
      <c r="AJ1751" t="s">
        <v>79</v>
      </c>
      <c r="AK1751" t="s">
        <v>79</v>
      </c>
      <c r="AL1751" t="s">
        <v>79</v>
      </c>
      <c r="AM1751" t="s">
        <v>79</v>
      </c>
      <c r="AN1751" t="s">
        <v>79</v>
      </c>
      <c r="AO1751" t="s">
        <v>79</v>
      </c>
      <c r="AP1751" t="s">
        <v>79</v>
      </c>
      <c r="AQ1751" t="s">
        <v>79</v>
      </c>
      <c r="AR1751" t="s">
        <v>79</v>
      </c>
      <c r="AS1751">
        <v>0</v>
      </c>
      <c r="AT1751" t="s">
        <v>79</v>
      </c>
      <c r="AU1751" t="s">
        <v>79</v>
      </c>
      <c r="AV1751">
        <v>0</v>
      </c>
      <c r="AW1751">
        <v>0</v>
      </c>
    </row>
    <row r="1752" spans="1:49" x14ac:dyDescent="0.2">
      <c r="A1752">
        <v>1</v>
      </c>
      <c r="B1752">
        <v>28</v>
      </c>
      <c r="C1752">
        <v>2</v>
      </c>
      <c r="D1752">
        <v>7</v>
      </c>
      <c r="E1752">
        <v>0</v>
      </c>
      <c r="F1752" t="s">
        <v>79</v>
      </c>
      <c r="G1752" t="s">
        <v>79</v>
      </c>
      <c r="H1752">
        <v>654</v>
      </c>
      <c r="I1752">
        <v>0</v>
      </c>
      <c r="J1752">
        <v>0</v>
      </c>
      <c r="K1752">
        <v>0</v>
      </c>
      <c r="L1752">
        <v>0</v>
      </c>
      <c r="M1752" t="s">
        <v>79</v>
      </c>
      <c r="N1752" t="s">
        <v>79</v>
      </c>
      <c r="O1752" t="s">
        <v>79</v>
      </c>
      <c r="P1752" t="s">
        <v>79</v>
      </c>
      <c r="Q1752" t="s">
        <v>79</v>
      </c>
      <c r="R1752" t="s">
        <v>3340</v>
      </c>
      <c r="S1752" t="s">
        <v>79</v>
      </c>
      <c r="T1752">
        <v>0</v>
      </c>
      <c r="U1752" t="s">
        <v>79</v>
      </c>
      <c r="V1752" t="s">
        <v>79</v>
      </c>
      <c r="W1752" t="s">
        <v>79</v>
      </c>
      <c r="X1752">
        <v>0</v>
      </c>
      <c r="Y1752">
        <v>0</v>
      </c>
      <c r="Z1752" t="s">
        <v>79</v>
      </c>
      <c r="AA1752" t="s">
        <v>79</v>
      </c>
      <c r="AB1752" t="s">
        <v>79</v>
      </c>
      <c r="AC1752" t="s">
        <v>79</v>
      </c>
      <c r="AD1752" t="s">
        <v>79</v>
      </c>
      <c r="AE1752">
        <v>0</v>
      </c>
      <c r="AF1752" t="s">
        <v>79</v>
      </c>
      <c r="AG1752">
        <v>0</v>
      </c>
      <c r="AH1752" t="s">
        <v>79</v>
      </c>
      <c r="AI1752" t="s">
        <v>79</v>
      </c>
      <c r="AJ1752" t="s">
        <v>79</v>
      </c>
      <c r="AK1752" t="s">
        <v>79</v>
      </c>
      <c r="AL1752" t="s">
        <v>79</v>
      </c>
      <c r="AM1752" t="s">
        <v>79</v>
      </c>
      <c r="AN1752" t="s">
        <v>79</v>
      </c>
      <c r="AO1752" t="s">
        <v>79</v>
      </c>
      <c r="AP1752" t="s">
        <v>79</v>
      </c>
      <c r="AQ1752" t="s">
        <v>79</v>
      </c>
      <c r="AR1752" t="s">
        <v>79</v>
      </c>
      <c r="AS1752">
        <v>0</v>
      </c>
      <c r="AT1752" t="s">
        <v>79</v>
      </c>
      <c r="AU1752" t="s">
        <v>79</v>
      </c>
      <c r="AV1752">
        <v>0</v>
      </c>
      <c r="AW1752">
        <v>0</v>
      </c>
    </row>
    <row r="1753" spans="1:49" x14ac:dyDescent="0.2">
      <c r="A1753">
        <v>1</v>
      </c>
      <c r="B1753">
        <v>28</v>
      </c>
      <c r="C1753">
        <v>2</v>
      </c>
      <c r="D1753">
        <v>8</v>
      </c>
      <c r="E1753">
        <v>0</v>
      </c>
      <c r="F1753" t="s">
        <v>79</v>
      </c>
      <c r="G1753" t="s">
        <v>79</v>
      </c>
      <c r="H1753">
        <v>0</v>
      </c>
      <c r="I1753">
        <v>0</v>
      </c>
      <c r="J1753">
        <v>0</v>
      </c>
      <c r="K1753">
        <v>0</v>
      </c>
      <c r="L1753">
        <v>0</v>
      </c>
      <c r="M1753" t="s">
        <v>79</v>
      </c>
      <c r="N1753" t="s">
        <v>79</v>
      </c>
      <c r="O1753" t="s">
        <v>79</v>
      </c>
      <c r="P1753" t="s">
        <v>79</v>
      </c>
      <c r="Q1753" t="s">
        <v>79</v>
      </c>
      <c r="R1753" t="s">
        <v>79</v>
      </c>
      <c r="S1753" t="s">
        <v>79</v>
      </c>
      <c r="T1753">
        <v>0</v>
      </c>
      <c r="U1753" t="s">
        <v>79</v>
      </c>
      <c r="V1753" t="s">
        <v>79</v>
      </c>
      <c r="W1753" t="s">
        <v>79</v>
      </c>
      <c r="X1753">
        <v>0</v>
      </c>
      <c r="Y1753">
        <v>0</v>
      </c>
      <c r="Z1753" t="s">
        <v>79</v>
      </c>
      <c r="AA1753" t="s">
        <v>79</v>
      </c>
      <c r="AB1753" t="s">
        <v>79</v>
      </c>
      <c r="AC1753" t="s">
        <v>79</v>
      </c>
      <c r="AD1753" t="s">
        <v>79</v>
      </c>
      <c r="AE1753">
        <v>0</v>
      </c>
      <c r="AF1753" t="s">
        <v>79</v>
      </c>
      <c r="AG1753">
        <v>0</v>
      </c>
      <c r="AH1753" t="s">
        <v>79</v>
      </c>
      <c r="AI1753" t="s">
        <v>79</v>
      </c>
      <c r="AJ1753" t="s">
        <v>79</v>
      </c>
      <c r="AK1753" t="s">
        <v>79</v>
      </c>
      <c r="AL1753" t="s">
        <v>79</v>
      </c>
      <c r="AM1753" t="s">
        <v>79</v>
      </c>
      <c r="AN1753" t="s">
        <v>79</v>
      </c>
      <c r="AO1753" t="s">
        <v>79</v>
      </c>
      <c r="AP1753" t="s">
        <v>79</v>
      </c>
      <c r="AQ1753" t="s">
        <v>79</v>
      </c>
      <c r="AR1753" t="s">
        <v>79</v>
      </c>
      <c r="AS1753">
        <v>0</v>
      </c>
      <c r="AT1753" t="s">
        <v>79</v>
      </c>
      <c r="AU1753" t="s">
        <v>79</v>
      </c>
      <c r="AV1753">
        <v>0</v>
      </c>
      <c r="AW1753">
        <v>0</v>
      </c>
    </row>
    <row r="1754" spans="1:49" x14ac:dyDescent="0.2">
      <c r="A1754">
        <v>1</v>
      </c>
      <c r="B1754">
        <v>28</v>
      </c>
      <c r="C1754">
        <v>3</v>
      </c>
      <c r="D1754">
        <v>1</v>
      </c>
      <c r="E1754">
        <v>0</v>
      </c>
      <c r="F1754" t="s">
        <v>79</v>
      </c>
      <c r="G1754" t="s">
        <v>79</v>
      </c>
      <c r="H1754">
        <v>50</v>
      </c>
      <c r="I1754">
        <v>0</v>
      </c>
      <c r="J1754">
        <v>0</v>
      </c>
      <c r="K1754">
        <v>0</v>
      </c>
      <c r="L1754">
        <v>0</v>
      </c>
      <c r="M1754" t="s">
        <v>79</v>
      </c>
      <c r="N1754" t="s">
        <v>79</v>
      </c>
      <c r="O1754" t="s">
        <v>79</v>
      </c>
      <c r="P1754" t="s">
        <v>79</v>
      </c>
      <c r="Q1754" t="s">
        <v>79</v>
      </c>
      <c r="R1754" t="s">
        <v>2236</v>
      </c>
      <c r="S1754" t="s">
        <v>79</v>
      </c>
      <c r="T1754">
        <v>0</v>
      </c>
      <c r="U1754" t="s">
        <v>79</v>
      </c>
      <c r="V1754" t="s">
        <v>79</v>
      </c>
      <c r="W1754" t="s">
        <v>79</v>
      </c>
      <c r="X1754">
        <v>0</v>
      </c>
      <c r="Y1754">
        <v>0</v>
      </c>
      <c r="Z1754" t="s">
        <v>79</v>
      </c>
      <c r="AA1754" t="s">
        <v>79</v>
      </c>
      <c r="AB1754" t="s">
        <v>79</v>
      </c>
      <c r="AC1754" t="s">
        <v>79</v>
      </c>
      <c r="AD1754" t="s">
        <v>79</v>
      </c>
      <c r="AE1754">
        <v>0</v>
      </c>
      <c r="AF1754" t="s">
        <v>79</v>
      </c>
      <c r="AG1754">
        <v>0</v>
      </c>
      <c r="AH1754" t="s">
        <v>79</v>
      </c>
      <c r="AI1754" t="s">
        <v>79</v>
      </c>
      <c r="AJ1754" t="s">
        <v>79</v>
      </c>
      <c r="AK1754" t="s">
        <v>79</v>
      </c>
      <c r="AL1754" t="s">
        <v>79</v>
      </c>
      <c r="AM1754" t="s">
        <v>79</v>
      </c>
      <c r="AN1754" t="s">
        <v>79</v>
      </c>
      <c r="AO1754" t="s">
        <v>79</v>
      </c>
      <c r="AP1754" t="s">
        <v>79</v>
      </c>
      <c r="AQ1754" t="s">
        <v>79</v>
      </c>
      <c r="AR1754" t="s">
        <v>79</v>
      </c>
      <c r="AS1754">
        <v>0</v>
      </c>
      <c r="AT1754" t="s">
        <v>79</v>
      </c>
      <c r="AU1754" t="s">
        <v>79</v>
      </c>
      <c r="AV1754">
        <v>0</v>
      </c>
      <c r="AW1754">
        <v>0</v>
      </c>
    </row>
    <row r="1755" spans="1:49" x14ac:dyDescent="0.2">
      <c r="A1755">
        <v>1</v>
      </c>
      <c r="B1755">
        <v>28</v>
      </c>
      <c r="C1755">
        <v>3</v>
      </c>
      <c r="D1755">
        <v>2</v>
      </c>
      <c r="E1755">
        <v>0</v>
      </c>
      <c r="F1755" t="s">
        <v>79</v>
      </c>
      <c r="G1755" t="s">
        <v>79</v>
      </c>
      <c r="H1755">
        <v>684</v>
      </c>
      <c r="I1755">
        <v>0</v>
      </c>
      <c r="J1755">
        <v>0</v>
      </c>
      <c r="K1755">
        <v>0</v>
      </c>
      <c r="L1755">
        <v>0</v>
      </c>
      <c r="M1755" t="s">
        <v>79</v>
      </c>
      <c r="N1755" t="s">
        <v>79</v>
      </c>
      <c r="O1755" t="s">
        <v>79</v>
      </c>
      <c r="P1755" t="s">
        <v>79</v>
      </c>
      <c r="Q1755" t="s">
        <v>79</v>
      </c>
      <c r="R1755" t="s">
        <v>3341</v>
      </c>
      <c r="S1755" t="s">
        <v>79</v>
      </c>
      <c r="T1755">
        <v>0</v>
      </c>
      <c r="U1755" t="s">
        <v>79</v>
      </c>
      <c r="V1755" t="s">
        <v>79</v>
      </c>
      <c r="W1755" t="s">
        <v>79</v>
      </c>
      <c r="X1755">
        <v>0</v>
      </c>
      <c r="Y1755">
        <v>0</v>
      </c>
      <c r="Z1755" t="s">
        <v>79</v>
      </c>
      <c r="AA1755" t="s">
        <v>79</v>
      </c>
      <c r="AB1755" t="s">
        <v>79</v>
      </c>
      <c r="AC1755" t="s">
        <v>79</v>
      </c>
      <c r="AD1755" t="s">
        <v>79</v>
      </c>
      <c r="AE1755">
        <v>0</v>
      </c>
      <c r="AF1755" t="s">
        <v>79</v>
      </c>
      <c r="AG1755">
        <v>0</v>
      </c>
      <c r="AH1755" t="s">
        <v>79</v>
      </c>
      <c r="AI1755" t="s">
        <v>79</v>
      </c>
      <c r="AJ1755" t="s">
        <v>79</v>
      </c>
      <c r="AK1755" t="s">
        <v>79</v>
      </c>
      <c r="AL1755" t="s">
        <v>79</v>
      </c>
      <c r="AM1755" t="s">
        <v>79</v>
      </c>
      <c r="AN1755" t="s">
        <v>79</v>
      </c>
      <c r="AO1755" t="s">
        <v>79</v>
      </c>
      <c r="AP1755" t="s">
        <v>79</v>
      </c>
      <c r="AQ1755" t="s">
        <v>79</v>
      </c>
      <c r="AR1755" t="s">
        <v>79</v>
      </c>
      <c r="AS1755">
        <v>0</v>
      </c>
      <c r="AT1755" t="s">
        <v>79</v>
      </c>
      <c r="AU1755" t="s">
        <v>79</v>
      </c>
      <c r="AV1755">
        <v>0</v>
      </c>
      <c r="AW1755">
        <v>0</v>
      </c>
    </row>
    <row r="1756" spans="1:49" x14ac:dyDescent="0.2">
      <c r="A1756">
        <v>1</v>
      </c>
      <c r="B1756">
        <v>28</v>
      </c>
      <c r="C1756">
        <v>3</v>
      </c>
      <c r="D1756">
        <v>3</v>
      </c>
      <c r="E1756">
        <v>0</v>
      </c>
      <c r="F1756" t="s">
        <v>79</v>
      </c>
      <c r="G1756" t="s">
        <v>79</v>
      </c>
      <c r="H1756">
        <v>505</v>
      </c>
      <c r="I1756">
        <v>0</v>
      </c>
      <c r="J1756">
        <v>0</v>
      </c>
      <c r="K1756">
        <v>0</v>
      </c>
      <c r="L1756">
        <v>0</v>
      </c>
      <c r="M1756" t="s">
        <v>79</v>
      </c>
      <c r="N1756" t="s">
        <v>79</v>
      </c>
      <c r="O1756" t="s">
        <v>79</v>
      </c>
      <c r="P1756" t="s">
        <v>79</v>
      </c>
      <c r="Q1756" t="s">
        <v>79</v>
      </c>
      <c r="R1756" t="s">
        <v>3342</v>
      </c>
      <c r="S1756" t="s">
        <v>79</v>
      </c>
      <c r="T1756">
        <v>0</v>
      </c>
      <c r="U1756" t="s">
        <v>79</v>
      </c>
      <c r="V1756" t="s">
        <v>79</v>
      </c>
      <c r="W1756" t="s">
        <v>79</v>
      </c>
      <c r="X1756">
        <v>0</v>
      </c>
      <c r="Y1756">
        <v>0</v>
      </c>
      <c r="Z1756" t="s">
        <v>79</v>
      </c>
      <c r="AA1756" t="s">
        <v>79</v>
      </c>
      <c r="AB1756" t="s">
        <v>79</v>
      </c>
      <c r="AC1756" t="s">
        <v>79</v>
      </c>
      <c r="AD1756" t="s">
        <v>79</v>
      </c>
      <c r="AE1756">
        <v>0</v>
      </c>
      <c r="AF1756" t="s">
        <v>79</v>
      </c>
      <c r="AG1756">
        <v>0</v>
      </c>
      <c r="AH1756" t="s">
        <v>79</v>
      </c>
      <c r="AI1756" t="s">
        <v>79</v>
      </c>
      <c r="AJ1756" t="s">
        <v>79</v>
      </c>
      <c r="AK1756" t="s">
        <v>79</v>
      </c>
      <c r="AL1756" t="s">
        <v>79</v>
      </c>
      <c r="AM1756" t="s">
        <v>79</v>
      </c>
      <c r="AN1756" t="s">
        <v>79</v>
      </c>
      <c r="AO1756" t="s">
        <v>79</v>
      </c>
      <c r="AP1756" t="s">
        <v>79</v>
      </c>
      <c r="AQ1756" t="s">
        <v>79</v>
      </c>
      <c r="AR1756" t="s">
        <v>79</v>
      </c>
      <c r="AS1756">
        <v>0</v>
      </c>
      <c r="AT1756" t="s">
        <v>79</v>
      </c>
      <c r="AU1756" t="s">
        <v>79</v>
      </c>
      <c r="AV1756">
        <v>0</v>
      </c>
      <c r="AW1756">
        <v>0</v>
      </c>
    </row>
    <row r="1757" spans="1:49" x14ac:dyDescent="0.2">
      <c r="A1757">
        <v>1</v>
      </c>
      <c r="B1757">
        <v>28</v>
      </c>
      <c r="C1757">
        <v>3</v>
      </c>
      <c r="D1757">
        <v>4</v>
      </c>
      <c r="E1757">
        <v>0</v>
      </c>
      <c r="F1757" t="s">
        <v>79</v>
      </c>
      <c r="G1757" t="s">
        <v>79</v>
      </c>
      <c r="H1757">
        <v>25</v>
      </c>
      <c r="I1757">
        <v>0</v>
      </c>
      <c r="J1757">
        <v>0</v>
      </c>
      <c r="K1757">
        <v>0</v>
      </c>
      <c r="L1757">
        <v>0</v>
      </c>
      <c r="M1757" t="s">
        <v>79</v>
      </c>
      <c r="N1757" t="s">
        <v>79</v>
      </c>
      <c r="O1757" t="s">
        <v>79</v>
      </c>
      <c r="P1757" t="s">
        <v>79</v>
      </c>
      <c r="Q1757" t="s">
        <v>79</v>
      </c>
      <c r="R1757" t="s">
        <v>3343</v>
      </c>
      <c r="S1757" t="s">
        <v>79</v>
      </c>
      <c r="T1757">
        <v>0</v>
      </c>
      <c r="U1757" t="s">
        <v>79</v>
      </c>
      <c r="V1757" t="s">
        <v>79</v>
      </c>
      <c r="W1757" t="s">
        <v>79</v>
      </c>
      <c r="X1757">
        <v>0</v>
      </c>
      <c r="Y1757">
        <v>0</v>
      </c>
      <c r="Z1757" t="s">
        <v>79</v>
      </c>
      <c r="AA1757" t="s">
        <v>79</v>
      </c>
      <c r="AB1757" t="s">
        <v>79</v>
      </c>
      <c r="AC1757" t="s">
        <v>79</v>
      </c>
      <c r="AD1757" t="s">
        <v>79</v>
      </c>
      <c r="AE1757">
        <v>0</v>
      </c>
      <c r="AF1757" t="s">
        <v>79</v>
      </c>
      <c r="AG1757">
        <v>0</v>
      </c>
      <c r="AH1757" t="s">
        <v>79</v>
      </c>
      <c r="AI1757" t="s">
        <v>79</v>
      </c>
      <c r="AJ1757" t="s">
        <v>79</v>
      </c>
      <c r="AK1757" t="s">
        <v>79</v>
      </c>
      <c r="AL1757" t="s">
        <v>79</v>
      </c>
      <c r="AM1757" t="s">
        <v>79</v>
      </c>
      <c r="AN1757" t="s">
        <v>79</v>
      </c>
      <c r="AO1757" t="s">
        <v>79</v>
      </c>
      <c r="AP1757" t="s">
        <v>79</v>
      </c>
      <c r="AQ1757" t="s">
        <v>79</v>
      </c>
      <c r="AR1757" t="s">
        <v>79</v>
      </c>
      <c r="AS1757">
        <v>0</v>
      </c>
      <c r="AT1757" t="s">
        <v>79</v>
      </c>
      <c r="AU1757" t="s">
        <v>79</v>
      </c>
      <c r="AV1757">
        <v>0</v>
      </c>
      <c r="AW1757">
        <v>0</v>
      </c>
    </row>
    <row r="1758" spans="1:49" x14ac:dyDescent="0.2">
      <c r="A1758">
        <v>1</v>
      </c>
      <c r="B1758">
        <v>28</v>
      </c>
      <c r="C1758">
        <v>3</v>
      </c>
      <c r="D1758">
        <v>5</v>
      </c>
      <c r="E1758">
        <v>0</v>
      </c>
      <c r="F1758" t="s">
        <v>79</v>
      </c>
      <c r="G1758" t="s">
        <v>79</v>
      </c>
      <c r="H1758">
        <v>117</v>
      </c>
      <c r="I1758">
        <v>0</v>
      </c>
      <c r="J1758">
        <v>0</v>
      </c>
      <c r="K1758">
        <v>0</v>
      </c>
      <c r="L1758">
        <v>0</v>
      </c>
      <c r="M1758" t="s">
        <v>79</v>
      </c>
      <c r="N1758" t="s">
        <v>79</v>
      </c>
      <c r="O1758" t="s">
        <v>79</v>
      </c>
      <c r="P1758" t="s">
        <v>79</v>
      </c>
      <c r="Q1758" t="s">
        <v>79</v>
      </c>
      <c r="R1758" t="s">
        <v>3344</v>
      </c>
      <c r="S1758" t="s">
        <v>79</v>
      </c>
      <c r="T1758">
        <v>0</v>
      </c>
      <c r="U1758" t="s">
        <v>79</v>
      </c>
      <c r="V1758" t="s">
        <v>79</v>
      </c>
      <c r="W1758" t="s">
        <v>79</v>
      </c>
      <c r="X1758">
        <v>0</v>
      </c>
      <c r="Y1758">
        <v>0</v>
      </c>
      <c r="Z1758" t="s">
        <v>79</v>
      </c>
      <c r="AA1758" t="s">
        <v>79</v>
      </c>
      <c r="AB1758" t="s">
        <v>79</v>
      </c>
      <c r="AC1758" t="s">
        <v>79</v>
      </c>
      <c r="AD1758" t="s">
        <v>79</v>
      </c>
      <c r="AE1758">
        <v>0</v>
      </c>
      <c r="AF1758" t="s">
        <v>79</v>
      </c>
      <c r="AG1758">
        <v>0</v>
      </c>
      <c r="AH1758" t="s">
        <v>79</v>
      </c>
      <c r="AI1758" t="s">
        <v>79</v>
      </c>
      <c r="AJ1758" t="s">
        <v>79</v>
      </c>
      <c r="AK1758" t="s">
        <v>79</v>
      </c>
      <c r="AL1758" t="s">
        <v>79</v>
      </c>
      <c r="AM1758" t="s">
        <v>79</v>
      </c>
      <c r="AN1758" t="s">
        <v>79</v>
      </c>
      <c r="AO1758" t="s">
        <v>79</v>
      </c>
      <c r="AP1758" t="s">
        <v>79</v>
      </c>
      <c r="AQ1758" t="s">
        <v>79</v>
      </c>
      <c r="AR1758" t="s">
        <v>79</v>
      </c>
      <c r="AS1758">
        <v>0</v>
      </c>
      <c r="AT1758" t="s">
        <v>79</v>
      </c>
      <c r="AU1758" t="s">
        <v>79</v>
      </c>
      <c r="AV1758">
        <v>0</v>
      </c>
      <c r="AW1758">
        <v>0</v>
      </c>
    </row>
    <row r="1759" spans="1:49" x14ac:dyDescent="0.2">
      <c r="A1759">
        <v>1</v>
      </c>
      <c r="B1759">
        <v>28</v>
      </c>
      <c r="C1759">
        <v>3</v>
      </c>
      <c r="D1759">
        <v>6</v>
      </c>
      <c r="E1759">
        <v>0</v>
      </c>
      <c r="F1759" t="s">
        <v>79</v>
      </c>
      <c r="G1759" t="s">
        <v>79</v>
      </c>
      <c r="H1759">
        <v>7</v>
      </c>
      <c r="I1759">
        <v>0</v>
      </c>
      <c r="J1759">
        <v>0</v>
      </c>
      <c r="K1759">
        <v>0</v>
      </c>
      <c r="L1759">
        <v>0</v>
      </c>
      <c r="M1759" t="s">
        <v>79</v>
      </c>
      <c r="N1759" t="s">
        <v>79</v>
      </c>
      <c r="O1759" t="s">
        <v>79</v>
      </c>
      <c r="P1759" t="s">
        <v>79</v>
      </c>
      <c r="Q1759" t="s">
        <v>79</v>
      </c>
      <c r="R1759" t="s">
        <v>3170</v>
      </c>
      <c r="S1759" t="s">
        <v>79</v>
      </c>
      <c r="T1759">
        <v>0</v>
      </c>
      <c r="U1759" t="s">
        <v>79</v>
      </c>
      <c r="V1759" t="s">
        <v>79</v>
      </c>
      <c r="W1759" t="s">
        <v>79</v>
      </c>
      <c r="X1759">
        <v>0</v>
      </c>
      <c r="Y1759">
        <v>0</v>
      </c>
      <c r="Z1759" t="s">
        <v>79</v>
      </c>
      <c r="AA1759" t="s">
        <v>79</v>
      </c>
      <c r="AB1759" t="s">
        <v>79</v>
      </c>
      <c r="AC1759" t="s">
        <v>79</v>
      </c>
      <c r="AD1759" t="s">
        <v>79</v>
      </c>
      <c r="AE1759">
        <v>0</v>
      </c>
      <c r="AF1759" t="s">
        <v>79</v>
      </c>
      <c r="AG1759">
        <v>0</v>
      </c>
      <c r="AH1759" t="s">
        <v>79</v>
      </c>
      <c r="AI1759" t="s">
        <v>79</v>
      </c>
      <c r="AJ1759" t="s">
        <v>79</v>
      </c>
      <c r="AK1759" t="s">
        <v>79</v>
      </c>
      <c r="AL1759" t="s">
        <v>79</v>
      </c>
      <c r="AM1759" t="s">
        <v>79</v>
      </c>
      <c r="AN1759" t="s">
        <v>79</v>
      </c>
      <c r="AO1759" t="s">
        <v>79</v>
      </c>
      <c r="AP1759" t="s">
        <v>79</v>
      </c>
      <c r="AQ1759" t="s">
        <v>79</v>
      </c>
      <c r="AR1759" t="s">
        <v>79</v>
      </c>
      <c r="AS1759">
        <v>0</v>
      </c>
      <c r="AT1759" t="s">
        <v>79</v>
      </c>
      <c r="AU1759" t="s">
        <v>79</v>
      </c>
      <c r="AV1759">
        <v>0</v>
      </c>
      <c r="AW1759">
        <v>0</v>
      </c>
    </row>
    <row r="1760" spans="1:49" x14ac:dyDescent="0.2">
      <c r="A1760">
        <v>1</v>
      </c>
      <c r="B1760">
        <v>28</v>
      </c>
      <c r="C1760">
        <v>3</v>
      </c>
      <c r="D1760">
        <v>7</v>
      </c>
      <c r="E1760">
        <v>0</v>
      </c>
      <c r="F1760" t="s">
        <v>79</v>
      </c>
      <c r="G1760" t="s">
        <v>79</v>
      </c>
      <c r="H1760">
        <v>125</v>
      </c>
      <c r="I1760">
        <v>0</v>
      </c>
      <c r="J1760">
        <v>0</v>
      </c>
      <c r="K1760">
        <v>0</v>
      </c>
      <c r="L1760">
        <v>0</v>
      </c>
      <c r="M1760" t="s">
        <v>79</v>
      </c>
      <c r="N1760" t="s">
        <v>79</v>
      </c>
      <c r="O1760" t="s">
        <v>79</v>
      </c>
      <c r="P1760" t="s">
        <v>79</v>
      </c>
      <c r="Q1760" t="s">
        <v>79</v>
      </c>
      <c r="R1760" t="s">
        <v>3173</v>
      </c>
      <c r="S1760" t="s">
        <v>79</v>
      </c>
      <c r="T1760">
        <v>0</v>
      </c>
      <c r="U1760" t="s">
        <v>79</v>
      </c>
      <c r="V1760" t="s">
        <v>79</v>
      </c>
      <c r="W1760" t="s">
        <v>79</v>
      </c>
      <c r="X1760">
        <v>0</v>
      </c>
      <c r="Y1760">
        <v>0</v>
      </c>
      <c r="Z1760" t="s">
        <v>79</v>
      </c>
      <c r="AA1760" t="s">
        <v>79</v>
      </c>
      <c r="AB1760" t="s">
        <v>79</v>
      </c>
      <c r="AC1760" t="s">
        <v>79</v>
      </c>
      <c r="AD1760" t="s">
        <v>79</v>
      </c>
      <c r="AE1760">
        <v>0</v>
      </c>
      <c r="AF1760" t="s">
        <v>79</v>
      </c>
      <c r="AG1760">
        <v>0</v>
      </c>
      <c r="AH1760" t="s">
        <v>79</v>
      </c>
      <c r="AI1760" t="s">
        <v>79</v>
      </c>
      <c r="AJ1760" t="s">
        <v>79</v>
      </c>
      <c r="AK1760" t="s">
        <v>79</v>
      </c>
      <c r="AL1760" t="s">
        <v>79</v>
      </c>
      <c r="AM1760" t="s">
        <v>79</v>
      </c>
      <c r="AN1760" t="s">
        <v>79</v>
      </c>
      <c r="AO1760" t="s">
        <v>79</v>
      </c>
      <c r="AP1760" t="s">
        <v>79</v>
      </c>
      <c r="AQ1760" t="s">
        <v>79</v>
      </c>
      <c r="AR1760" t="s">
        <v>79</v>
      </c>
      <c r="AS1760">
        <v>0</v>
      </c>
      <c r="AT1760" t="s">
        <v>79</v>
      </c>
      <c r="AU1760" t="s">
        <v>79</v>
      </c>
      <c r="AV1760">
        <v>0</v>
      </c>
      <c r="AW1760">
        <v>0</v>
      </c>
    </row>
    <row r="1761" spans="1:49" x14ac:dyDescent="0.2">
      <c r="A1761">
        <v>1</v>
      </c>
      <c r="B1761">
        <v>28</v>
      </c>
      <c r="C1761">
        <v>3</v>
      </c>
      <c r="D1761">
        <v>8</v>
      </c>
      <c r="E1761">
        <v>0</v>
      </c>
      <c r="F1761" t="s">
        <v>79</v>
      </c>
      <c r="G1761" t="s">
        <v>79</v>
      </c>
      <c r="H1761">
        <v>407</v>
      </c>
      <c r="I1761">
        <v>0</v>
      </c>
      <c r="J1761">
        <v>0</v>
      </c>
      <c r="K1761">
        <v>0</v>
      </c>
      <c r="L1761">
        <v>0</v>
      </c>
      <c r="M1761" t="s">
        <v>79</v>
      </c>
      <c r="N1761" t="s">
        <v>79</v>
      </c>
      <c r="O1761" t="s">
        <v>79</v>
      </c>
      <c r="P1761" t="s">
        <v>79</v>
      </c>
      <c r="Q1761" t="s">
        <v>79</v>
      </c>
      <c r="R1761" t="s">
        <v>3345</v>
      </c>
      <c r="S1761" t="s">
        <v>79</v>
      </c>
      <c r="T1761">
        <v>0</v>
      </c>
      <c r="U1761" t="s">
        <v>79</v>
      </c>
      <c r="V1761" t="s">
        <v>79</v>
      </c>
      <c r="W1761" t="s">
        <v>79</v>
      </c>
      <c r="X1761">
        <v>0</v>
      </c>
      <c r="Y1761">
        <v>0</v>
      </c>
      <c r="Z1761" t="s">
        <v>79</v>
      </c>
      <c r="AA1761" t="s">
        <v>79</v>
      </c>
      <c r="AB1761" t="s">
        <v>79</v>
      </c>
      <c r="AC1761" t="s">
        <v>79</v>
      </c>
      <c r="AD1761" t="s">
        <v>79</v>
      </c>
      <c r="AE1761">
        <v>0</v>
      </c>
      <c r="AF1761" t="s">
        <v>79</v>
      </c>
      <c r="AG1761">
        <v>0</v>
      </c>
      <c r="AH1761" t="s">
        <v>79</v>
      </c>
      <c r="AI1761" t="s">
        <v>79</v>
      </c>
      <c r="AJ1761" t="s">
        <v>79</v>
      </c>
      <c r="AK1761" t="s">
        <v>79</v>
      </c>
      <c r="AL1761" t="s">
        <v>79</v>
      </c>
      <c r="AM1761" t="s">
        <v>79</v>
      </c>
      <c r="AN1761" t="s">
        <v>79</v>
      </c>
      <c r="AO1761" t="s">
        <v>79</v>
      </c>
      <c r="AP1761" t="s">
        <v>79</v>
      </c>
      <c r="AQ1761" t="s">
        <v>79</v>
      </c>
      <c r="AR1761" t="s">
        <v>79</v>
      </c>
      <c r="AS1761">
        <v>0</v>
      </c>
      <c r="AT1761" t="s">
        <v>79</v>
      </c>
      <c r="AU1761" t="s">
        <v>79</v>
      </c>
      <c r="AV1761">
        <v>0</v>
      </c>
      <c r="AW1761">
        <v>0</v>
      </c>
    </row>
    <row r="1762" spans="1:49" x14ac:dyDescent="0.2">
      <c r="A1762">
        <v>1</v>
      </c>
      <c r="B1762">
        <v>28</v>
      </c>
      <c r="C1762">
        <v>4</v>
      </c>
      <c r="D1762">
        <v>1</v>
      </c>
      <c r="E1762">
        <v>0</v>
      </c>
      <c r="F1762" t="s">
        <v>79</v>
      </c>
      <c r="G1762" t="s">
        <v>79</v>
      </c>
      <c r="H1762">
        <v>411</v>
      </c>
      <c r="I1762">
        <v>0</v>
      </c>
      <c r="J1762">
        <v>0</v>
      </c>
      <c r="K1762">
        <v>0</v>
      </c>
      <c r="L1762">
        <v>0</v>
      </c>
      <c r="M1762" t="s">
        <v>79</v>
      </c>
      <c r="N1762" t="s">
        <v>79</v>
      </c>
      <c r="O1762" t="s">
        <v>79</v>
      </c>
      <c r="P1762" t="s">
        <v>79</v>
      </c>
      <c r="Q1762" t="s">
        <v>79</v>
      </c>
      <c r="R1762" t="s">
        <v>3346</v>
      </c>
      <c r="S1762" t="s">
        <v>79</v>
      </c>
      <c r="T1762">
        <v>0</v>
      </c>
      <c r="U1762" t="s">
        <v>79</v>
      </c>
      <c r="V1762" t="s">
        <v>79</v>
      </c>
      <c r="W1762" t="s">
        <v>79</v>
      </c>
      <c r="X1762">
        <v>0</v>
      </c>
      <c r="Y1762">
        <v>0</v>
      </c>
      <c r="Z1762" t="s">
        <v>79</v>
      </c>
      <c r="AA1762" t="s">
        <v>79</v>
      </c>
      <c r="AB1762" t="s">
        <v>79</v>
      </c>
      <c r="AC1762" t="s">
        <v>79</v>
      </c>
      <c r="AD1762" t="s">
        <v>79</v>
      </c>
      <c r="AE1762">
        <v>0</v>
      </c>
      <c r="AF1762" t="s">
        <v>79</v>
      </c>
      <c r="AG1762">
        <v>0</v>
      </c>
      <c r="AH1762" t="s">
        <v>79</v>
      </c>
      <c r="AI1762" t="s">
        <v>79</v>
      </c>
      <c r="AJ1762" t="s">
        <v>79</v>
      </c>
      <c r="AK1762" t="s">
        <v>79</v>
      </c>
      <c r="AL1762" t="s">
        <v>79</v>
      </c>
      <c r="AM1762" t="s">
        <v>79</v>
      </c>
      <c r="AN1762" t="s">
        <v>79</v>
      </c>
      <c r="AO1762" t="s">
        <v>79</v>
      </c>
      <c r="AP1762" t="s">
        <v>79</v>
      </c>
      <c r="AQ1762" t="s">
        <v>79</v>
      </c>
      <c r="AR1762" t="s">
        <v>79</v>
      </c>
      <c r="AS1762">
        <v>0</v>
      </c>
      <c r="AT1762" t="s">
        <v>79</v>
      </c>
      <c r="AU1762" t="s">
        <v>79</v>
      </c>
      <c r="AV1762">
        <v>0</v>
      </c>
      <c r="AW1762">
        <v>0</v>
      </c>
    </row>
    <row r="1763" spans="1:49" x14ac:dyDescent="0.2">
      <c r="A1763">
        <v>1</v>
      </c>
      <c r="B1763">
        <v>28</v>
      </c>
      <c r="C1763">
        <v>4</v>
      </c>
      <c r="D1763">
        <v>2</v>
      </c>
      <c r="E1763">
        <v>0</v>
      </c>
      <c r="F1763" t="s">
        <v>79</v>
      </c>
      <c r="G1763" t="s">
        <v>79</v>
      </c>
      <c r="H1763">
        <v>10</v>
      </c>
      <c r="I1763">
        <v>0</v>
      </c>
      <c r="J1763">
        <v>0</v>
      </c>
      <c r="K1763">
        <v>0</v>
      </c>
      <c r="L1763">
        <v>0</v>
      </c>
      <c r="M1763" t="s">
        <v>79</v>
      </c>
      <c r="N1763" t="s">
        <v>79</v>
      </c>
      <c r="O1763" t="s">
        <v>79</v>
      </c>
      <c r="P1763" t="s">
        <v>79</v>
      </c>
      <c r="Q1763" t="s">
        <v>79</v>
      </c>
      <c r="R1763" t="s">
        <v>3347</v>
      </c>
      <c r="S1763" t="s">
        <v>79</v>
      </c>
      <c r="T1763">
        <v>0</v>
      </c>
      <c r="U1763" t="s">
        <v>79</v>
      </c>
      <c r="V1763" t="s">
        <v>79</v>
      </c>
      <c r="W1763" t="s">
        <v>79</v>
      </c>
      <c r="X1763">
        <v>0</v>
      </c>
      <c r="Y1763">
        <v>0</v>
      </c>
      <c r="Z1763" t="s">
        <v>79</v>
      </c>
      <c r="AA1763" t="s">
        <v>79</v>
      </c>
      <c r="AB1763" t="s">
        <v>79</v>
      </c>
      <c r="AC1763" t="s">
        <v>79</v>
      </c>
      <c r="AD1763" t="s">
        <v>79</v>
      </c>
      <c r="AE1763">
        <v>0</v>
      </c>
      <c r="AF1763" t="s">
        <v>79</v>
      </c>
      <c r="AG1763">
        <v>0</v>
      </c>
      <c r="AH1763" t="s">
        <v>79</v>
      </c>
      <c r="AI1763" t="s">
        <v>79</v>
      </c>
      <c r="AJ1763" t="s">
        <v>79</v>
      </c>
      <c r="AK1763" t="s">
        <v>79</v>
      </c>
      <c r="AL1763" t="s">
        <v>79</v>
      </c>
      <c r="AM1763" t="s">
        <v>79</v>
      </c>
      <c r="AN1763" t="s">
        <v>79</v>
      </c>
      <c r="AO1763" t="s">
        <v>79</v>
      </c>
      <c r="AP1763" t="s">
        <v>79</v>
      </c>
      <c r="AQ1763" t="s">
        <v>79</v>
      </c>
      <c r="AR1763" t="s">
        <v>79</v>
      </c>
      <c r="AS1763">
        <v>0</v>
      </c>
      <c r="AT1763" t="s">
        <v>79</v>
      </c>
      <c r="AU1763" t="s">
        <v>79</v>
      </c>
      <c r="AV1763">
        <v>0</v>
      </c>
      <c r="AW1763">
        <v>0</v>
      </c>
    </row>
    <row r="1764" spans="1:49" x14ac:dyDescent="0.2">
      <c r="A1764">
        <v>1</v>
      </c>
      <c r="B1764">
        <v>28</v>
      </c>
      <c r="C1764">
        <v>4</v>
      </c>
      <c r="D1764">
        <v>3</v>
      </c>
      <c r="E1764">
        <v>0</v>
      </c>
      <c r="F1764" t="s">
        <v>79</v>
      </c>
      <c r="G1764" t="s">
        <v>79</v>
      </c>
      <c r="H1764">
        <v>366</v>
      </c>
      <c r="I1764">
        <v>0</v>
      </c>
      <c r="J1764">
        <v>0</v>
      </c>
      <c r="K1764">
        <v>0</v>
      </c>
      <c r="L1764">
        <v>0</v>
      </c>
      <c r="M1764" t="s">
        <v>79</v>
      </c>
      <c r="N1764" t="s">
        <v>79</v>
      </c>
      <c r="O1764" t="s">
        <v>79</v>
      </c>
      <c r="P1764" t="s">
        <v>79</v>
      </c>
      <c r="Q1764" t="s">
        <v>79</v>
      </c>
      <c r="R1764" t="s">
        <v>3348</v>
      </c>
      <c r="S1764" t="s">
        <v>79</v>
      </c>
      <c r="T1764">
        <v>0</v>
      </c>
      <c r="U1764" t="s">
        <v>79</v>
      </c>
      <c r="V1764" t="s">
        <v>79</v>
      </c>
      <c r="W1764" t="s">
        <v>79</v>
      </c>
      <c r="X1764">
        <v>0</v>
      </c>
      <c r="Y1764">
        <v>0</v>
      </c>
      <c r="Z1764" t="s">
        <v>79</v>
      </c>
      <c r="AA1764" t="s">
        <v>79</v>
      </c>
      <c r="AB1764" t="s">
        <v>79</v>
      </c>
      <c r="AC1764" t="s">
        <v>79</v>
      </c>
      <c r="AD1764" t="s">
        <v>79</v>
      </c>
      <c r="AE1764">
        <v>0</v>
      </c>
      <c r="AF1764" t="s">
        <v>79</v>
      </c>
      <c r="AG1764">
        <v>0</v>
      </c>
      <c r="AH1764" t="s">
        <v>79</v>
      </c>
      <c r="AI1764" t="s">
        <v>79</v>
      </c>
      <c r="AJ1764" t="s">
        <v>79</v>
      </c>
      <c r="AK1764" t="s">
        <v>79</v>
      </c>
      <c r="AL1764" t="s">
        <v>79</v>
      </c>
      <c r="AM1764" t="s">
        <v>79</v>
      </c>
      <c r="AN1764" t="s">
        <v>79</v>
      </c>
      <c r="AO1764" t="s">
        <v>79</v>
      </c>
      <c r="AP1764" t="s">
        <v>79</v>
      </c>
      <c r="AQ1764" t="s">
        <v>79</v>
      </c>
      <c r="AR1764" t="s">
        <v>79</v>
      </c>
      <c r="AS1764">
        <v>0</v>
      </c>
      <c r="AT1764" t="s">
        <v>79</v>
      </c>
      <c r="AU1764" t="s">
        <v>79</v>
      </c>
      <c r="AV1764">
        <v>0</v>
      </c>
      <c r="AW1764">
        <v>0</v>
      </c>
    </row>
    <row r="1765" spans="1:49" x14ac:dyDescent="0.2">
      <c r="A1765">
        <v>1</v>
      </c>
      <c r="B1765">
        <v>28</v>
      </c>
      <c r="C1765">
        <v>4</v>
      </c>
      <c r="D1765">
        <v>4</v>
      </c>
      <c r="E1765">
        <v>0</v>
      </c>
      <c r="F1765" t="s">
        <v>79</v>
      </c>
      <c r="G1765" t="s">
        <v>79</v>
      </c>
      <c r="H1765">
        <v>507</v>
      </c>
      <c r="I1765">
        <v>0</v>
      </c>
      <c r="J1765">
        <v>0</v>
      </c>
      <c r="K1765">
        <v>0</v>
      </c>
      <c r="L1765">
        <v>0</v>
      </c>
      <c r="M1765" t="s">
        <v>79</v>
      </c>
      <c r="N1765" t="s">
        <v>79</v>
      </c>
      <c r="O1765" t="s">
        <v>79</v>
      </c>
      <c r="P1765" t="s">
        <v>79</v>
      </c>
      <c r="Q1765" t="s">
        <v>79</v>
      </c>
      <c r="R1765" t="s">
        <v>3349</v>
      </c>
      <c r="S1765" t="s">
        <v>79</v>
      </c>
      <c r="T1765">
        <v>0</v>
      </c>
      <c r="U1765" t="s">
        <v>79</v>
      </c>
      <c r="V1765" t="s">
        <v>79</v>
      </c>
      <c r="W1765" t="s">
        <v>79</v>
      </c>
      <c r="X1765">
        <v>0</v>
      </c>
      <c r="Y1765">
        <v>0</v>
      </c>
      <c r="Z1765" t="s">
        <v>79</v>
      </c>
      <c r="AA1765" t="s">
        <v>79</v>
      </c>
      <c r="AB1765" t="s">
        <v>79</v>
      </c>
      <c r="AC1765" t="s">
        <v>79</v>
      </c>
      <c r="AD1765" t="s">
        <v>79</v>
      </c>
      <c r="AE1765">
        <v>0</v>
      </c>
      <c r="AF1765" t="s">
        <v>79</v>
      </c>
      <c r="AG1765">
        <v>0</v>
      </c>
      <c r="AH1765" t="s">
        <v>79</v>
      </c>
      <c r="AI1765" t="s">
        <v>79</v>
      </c>
      <c r="AJ1765" t="s">
        <v>79</v>
      </c>
      <c r="AK1765" t="s">
        <v>79</v>
      </c>
      <c r="AL1765" t="s">
        <v>79</v>
      </c>
      <c r="AM1765" t="s">
        <v>79</v>
      </c>
      <c r="AN1765" t="s">
        <v>79</v>
      </c>
      <c r="AO1765" t="s">
        <v>79</v>
      </c>
      <c r="AP1765" t="s">
        <v>79</v>
      </c>
      <c r="AQ1765" t="s">
        <v>79</v>
      </c>
      <c r="AR1765" t="s">
        <v>79</v>
      </c>
      <c r="AS1765">
        <v>0</v>
      </c>
      <c r="AT1765" t="s">
        <v>79</v>
      </c>
      <c r="AU1765" t="s">
        <v>79</v>
      </c>
      <c r="AV1765">
        <v>0</v>
      </c>
      <c r="AW1765">
        <v>0</v>
      </c>
    </row>
    <row r="1766" spans="1:49" x14ac:dyDescent="0.2">
      <c r="A1766">
        <v>1</v>
      </c>
      <c r="B1766">
        <v>28</v>
      </c>
      <c r="C1766">
        <v>4</v>
      </c>
      <c r="D1766">
        <v>5</v>
      </c>
      <c r="E1766">
        <v>0</v>
      </c>
      <c r="F1766" t="s">
        <v>79</v>
      </c>
      <c r="G1766" t="s">
        <v>79</v>
      </c>
      <c r="H1766">
        <v>368</v>
      </c>
      <c r="I1766">
        <v>0</v>
      </c>
      <c r="J1766">
        <v>0</v>
      </c>
      <c r="K1766">
        <v>0</v>
      </c>
      <c r="L1766">
        <v>0</v>
      </c>
      <c r="M1766" t="s">
        <v>79</v>
      </c>
      <c r="N1766" t="s">
        <v>79</v>
      </c>
      <c r="O1766" t="s">
        <v>79</v>
      </c>
      <c r="P1766" t="s">
        <v>79</v>
      </c>
      <c r="Q1766" t="s">
        <v>79</v>
      </c>
      <c r="R1766" t="s">
        <v>3350</v>
      </c>
      <c r="S1766" t="s">
        <v>79</v>
      </c>
      <c r="T1766">
        <v>0</v>
      </c>
      <c r="U1766" t="s">
        <v>79</v>
      </c>
      <c r="V1766" t="s">
        <v>79</v>
      </c>
      <c r="W1766" t="s">
        <v>79</v>
      </c>
      <c r="X1766">
        <v>0</v>
      </c>
      <c r="Y1766">
        <v>0</v>
      </c>
      <c r="Z1766" t="s">
        <v>79</v>
      </c>
      <c r="AA1766" t="s">
        <v>79</v>
      </c>
      <c r="AB1766" t="s">
        <v>79</v>
      </c>
      <c r="AC1766" t="s">
        <v>79</v>
      </c>
      <c r="AD1766" t="s">
        <v>79</v>
      </c>
      <c r="AE1766">
        <v>0</v>
      </c>
      <c r="AF1766" t="s">
        <v>79</v>
      </c>
      <c r="AG1766">
        <v>0</v>
      </c>
      <c r="AH1766" t="s">
        <v>79</v>
      </c>
      <c r="AI1766" t="s">
        <v>79</v>
      </c>
      <c r="AJ1766" t="s">
        <v>79</v>
      </c>
      <c r="AK1766" t="s">
        <v>79</v>
      </c>
      <c r="AL1766" t="s">
        <v>79</v>
      </c>
      <c r="AM1766" t="s">
        <v>79</v>
      </c>
      <c r="AN1766" t="s">
        <v>79</v>
      </c>
      <c r="AO1766" t="s">
        <v>79</v>
      </c>
      <c r="AP1766" t="s">
        <v>79</v>
      </c>
      <c r="AQ1766" t="s">
        <v>79</v>
      </c>
      <c r="AR1766" t="s">
        <v>79</v>
      </c>
      <c r="AS1766">
        <v>0</v>
      </c>
      <c r="AT1766" t="s">
        <v>79</v>
      </c>
      <c r="AU1766" t="s">
        <v>79</v>
      </c>
      <c r="AV1766">
        <v>0</v>
      </c>
      <c r="AW1766">
        <v>0</v>
      </c>
    </row>
    <row r="1767" spans="1:49" x14ac:dyDescent="0.2">
      <c r="A1767">
        <v>1</v>
      </c>
      <c r="B1767">
        <v>28</v>
      </c>
      <c r="C1767">
        <v>4</v>
      </c>
      <c r="D1767">
        <v>6</v>
      </c>
      <c r="E1767">
        <v>0</v>
      </c>
      <c r="F1767" t="s">
        <v>79</v>
      </c>
      <c r="G1767" t="s">
        <v>79</v>
      </c>
      <c r="H1767">
        <v>122</v>
      </c>
      <c r="I1767">
        <v>0</v>
      </c>
      <c r="J1767">
        <v>0</v>
      </c>
      <c r="K1767">
        <v>0</v>
      </c>
      <c r="L1767">
        <v>0</v>
      </c>
      <c r="M1767" t="s">
        <v>79</v>
      </c>
      <c r="N1767" t="s">
        <v>79</v>
      </c>
      <c r="O1767" t="s">
        <v>79</v>
      </c>
      <c r="P1767" t="s">
        <v>79</v>
      </c>
      <c r="Q1767" t="s">
        <v>79</v>
      </c>
      <c r="R1767" t="s">
        <v>3351</v>
      </c>
      <c r="S1767" t="s">
        <v>79</v>
      </c>
      <c r="T1767">
        <v>0</v>
      </c>
      <c r="U1767" t="s">
        <v>79</v>
      </c>
      <c r="V1767" t="s">
        <v>79</v>
      </c>
      <c r="W1767" t="s">
        <v>79</v>
      </c>
      <c r="X1767">
        <v>0</v>
      </c>
      <c r="Y1767">
        <v>0</v>
      </c>
      <c r="Z1767" t="s">
        <v>79</v>
      </c>
      <c r="AA1767" t="s">
        <v>79</v>
      </c>
      <c r="AB1767" t="s">
        <v>79</v>
      </c>
      <c r="AC1767" t="s">
        <v>79</v>
      </c>
      <c r="AD1767" t="s">
        <v>79</v>
      </c>
      <c r="AE1767">
        <v>0</v>
      </c>
      <c r="AF1767" t="s">
        <v>79</v>
      </c>
      <c r="AG1767">
        <v>0</v>
      </c>
      <c r="AH1767" t="s">
        <v>79</v>
      </c>
      <c r="AI1767" t="s">
        <v>79</v>
      </c>
      <c r="AJ1767" t="s">
        <v>79</v>
      </c>
      <c r="AK1767" t="s">
        <v>79</v>
      </c>
      <c r="AL1767" t="s">
        <v>79</v>
      </c>
      <c r="AM1767" t="s">
        <v>79</v>
      </c>
      <c r="AN1767" t="s">
        <v>79</v>
      </c>
      <c r="AO1767" t="s">
        <v>79</v>
      </c>
      <c r="AP1767" t="s">
        <v>79</v>
      </c>
      <c r="AQ1767" t="s">
        <v>79</v>
      </c>
      <c r="AR1767" t="s">
        <v>79</v>
      </c>
      <c r="AS1767">
        <v>0</v>
      </c>
      <c r="AT1767" t="s">
        <v>79</v>
      </c>
      <c r="AU1767" t="s">
        <v>79</v>
      </c>
      <c r="AV1767">
        <v>0</v>
      </c>
      <c r="AW1767">
        <v>0</v>
      </c>
    </row>
    <row r="1768" spans="1:49" x14ac:dyDescent="0.2">
      <c r="A1768">
        <v>1</v>
      </c>
      <c r="B1768">
        <v>28</v>
      </c>
      <c r="C1768">
        <v>4</v>
      </c>
      <c r="D1768">
        <v>7</v>
      </c>
      <c r="E1768">
        <v>0</v>
      </c>
      <c r="F1768" t="s">
        <v>79</v>
      </c>
      <c r="G1768" t="s">
        <v>79</v>
      </c>
      <c r="H1768">
        <v>47</v>
      </c>
      <c r="I1768">
        <v>0</v>
      </c>
      <c r="J1768">
        <v>0</v>
      </c>
      <c r="K1768">
        <v>0</v>
      </c>
      <c r="L1768">
        <v>0</v>
      </c>
      <c r="M1768" t="s">
        <v>79</v>
      </c>
      <c r="N1768" t="s">
        <v>79</v>
      </c>
      <c r="O1768" t="s">
        <v>79</v>
      </c>
      <c r="P1768" t="s">
        <v>79</v>
      </c>
      <c r="Q1768" t="s">
        <v>79</v>
      </c>
      <c r="R1768" t="s">
        <v>3352</v>
      </c>
      <c r="S1768" t="s">
        <v>79</v>
      </c>
      <c r="T1768">
        <v>0</v>
      </c>
      <c r="U1768" t="s">
        <v>79</v>
      </c>
      <c r="V1768" t="s">
        <v>79</v>
      </c>
      <c r="W1768" t="s">
        <v>79</v>
      </c>
      <c r="X1768">
        <v>0</v>
      </c>
      <c r="Y1768">
        <v>0</v>
      </c>
      <c r="Z1768" t="s">
        <v>79</v>
      </c>
      <c r="AA1768" t="s">
        <v>79</v>
      </c>
      <c r="AB1768" t="s">
        <v>79</v>
      </c>
      <c r="AC1768" t="s">
        <v>79</v>
      </c>
      <c r="AD1768" t="s">
        <v>79</v>
      </c>
      <c r="AE1768">
        <v>0</v>
      </c>
      <c r="AF1768" t="s">
        <v>79</v>
      </c>
      <c r="AG1768">
        <v>0</v>
      </c>
      <c r="AH1768" t="s">
        <v>79</v>
      </c>
      <c r="AI1768" t="s">
        <v>79</v>
      </c>
      <c r="AJ1768" t="s">
        <v>79</v>
      </c>
      <c r="AK1768" t="s">
        <v>79</v>
      </c>
      <c r="AL1768" t="s">
        <v>79</v>
      </c>
      <c r="AM1768" t="s">
        <v>79</v>
      </c>
      <c r="AN1768" t="s">
        <v>79</v>
      </c>
      <c r="AO1768" t="s">
        <v>79</v>
      </c>
      <c r="AP1768" t="s">
        <v>79</v>
      </c>
      <c r="AQ1768" t="s">
        <v>79</v>
      </c>
      <c r="AR1768" t="s">
        <v>79</v>
      </c>
      <c r="AS1768">
        <v>0</v>
      </c>
      <c r="AT1768" t="s">
        <v>79</v>
      </c>
      <c r="AU1768" t="s">
        <v>79</v>
      </c>
      <c r="AV1768">
        <v>0</v>
      </c>
      <c r="AW1768">
        <v>0</v>
      </c>
    </row>
    <row r="1769" spans="1:49" x14ac:dyDescent="0.2">
      <c r="A1769">
        <v>1</v>
      </c>
      <c r="B1769">
        <v>28</v>
      </c>
      <c r="C1769">
        <v>4</v>
      </c>
      <c r="D1769">
        <v>8</v>
      </c>
      <c r="E1769">
        <v>0</v>
      </c>
      <c r="F1769" t="s">
        <v>79</v>
      </c>
      <c r="G1769" t="s">
        <v>79</v>
      </c>
      <c r="H1769">
        <v>30</v>
      </c>
      <c r="I1769">
        <v>0</v>
      </c>
      <c r="J1769">
        <v>0</v>
      </c>
      <c r="K1769">
        <v>0</v>
      </c>
      <c r="L1769">
        <v>0</v>
      </c>
      <c r="M1769" t="s">
        <v>79</v>
      </c>
      <c r="N1769" t="s">
        <v>79</v>
      </c>
      <c r="O1769" t="s">
        <v>79</v>
      </c>
      <c r="P1769" t="s">
        <v>79</v>
      </c>
      <c r="Q1769" t="s">
        <v>79</v>
      </c>
      <c r="R1769" t="s">
        <v>3353</v>
      </c>
      <c r="S1769" t="s">
        <v>79</v>
      </c>
      <c r="T1769">
        <v>0</v>
      </c>
      <c r="U1769" t="s">
        <v>79</v>
      </c>
      <c r="V1769" t="s">
        <v>79</v>
      </c>
      <c r="W1769" t="s">
        <v>79</v>
      </c>
      <c r="X1769">
        <v>0</v>
      </c>
      <c r="Y1769">
        <v>0</v>
      </c>
      <c r="Z1769" t="s">
        <v>79</v>
      </c>
      <c r="AA1769" t="s">
        <v>79</v>
      </c>
      <c r="AB1769" t="s">
        <v>79</v>
      </c>
      <c r="AC1769" t="s">
        <v>79</v>
      </c>
      <c r="AD1769" t="s">
        <v>79</v>
      </c>
      <c r="AE1769">
        <v>0</v>
      </c>
      <c r="AF1769" t="s">
        <v>79</v>
      </c>
      <c r="AG1769">
        <v>0</v>
      </c>
      <c r="AH1769" t="s">
        <v>79</v>
      </c>
      <c r="AI1769" t="s">
        <v>79</v>
      </c>
      <c r="AJ1769" t="s">
        <v>79</v>
      </c>
      <c r="AK1769" t="s">
        <v>79</v>
      </c>
      <c r="AL1769" t="s">
        <v>79</v>
      </c>
      <c r="AM1769" t="s">
        <v>79</v>
      </c>
      <c r="AN1769" t="s">
        <v>79</v>
      </c>
      <c r="AO1769" t="s">
        <v>79</v>
      </c>
      <c r="AP1769" t="s">
        <v>79</v>
      </c>
      <c r="AQ1769" t="s">
        <v>79</v>
      </c>
      <c r="AR1769" t="s">
        <v>79</v>
      </c>
      <c r="AS1769">
        <v>0</v>
      </c>
      <c r="AT1769" t="s">
        <v>79</v>
      </c>
      <c r="AU1769" t="s">
        <v>79</v>
      </c>
      <c r="AV1769">
        <v>0</v>
      </c>
      <c r="AW1769">
        <v>0</v>
      </c>
    </row>
    <row r="1770" spans="1:49" x14ac:dyDescent="0.2">
      <c r="A1770">
        <v>1</v>
      </c>
      <c r="B1770">
        <v>28</v>
      </c>
      <c r="C1770">
        <v>5</v>
      </c>
      <c r="D1770">
        <v>1</v>
      </c>
      <c r="E1770">
        <v>0</v>
      </c>
      <c r="F1770" t="s">
        <v>79</v>
      </c>
      <c r="G1770" t="s">
        <v>79</v>
      </c>
      <c r="H1770">
        <v>442</v>
      </c>
      <c r="I1770">
        <v>0</v>
      </c>
      <c r="J1770">
        <v>0</v>
      </c>
      <c r="K1770">
        <v>0</v>
      </c>
      <c r="L1770">
        <v>0</v>
      </c>
      <c r="M1770" t="s">
        <v>79</v>
      </c>
      <c r="N1770" t="s">
        <v>79</v>
      </c>
      <c r="O1770" t="s">
        <v>79</v>
      </c>
      <c r="P1770" t="s">
        <v>79</v>
      </c>
      <c r="Q1770" t="s">
        <v>79</v>
      </c>
      <c r="R1770" t="s">
        <v>3354</v>
      </c>
      <c r="S1770" t="s">
        <v>79</v>
      </c>
      <c r="T1770">
        <v>0</v>
      </c>
      <c r="U1770" t="s">
        <v>79</v>
      </c>
      <c r="V1770" t="s">
        <v>79</v>
      </c>
      <c r="W1770" t="s">
        <v>79</v>
      </c>
      <c r="X1770">
        <v>0</v>
      </c>
      <c r="Y1770">
        <v>0</v>
      </c>
      <c r="Z1770" t="s">
        <v>79</v>
      </c>
      <c r="AA1770" t="s">
        <v>79</v>
      </c>
      <c r="AB1770" t="s">
        <v>79</v>
      </c>
      <c r="AC1770" t="s">
        <v>79</v>
      </c>
      <c r="AD1770" t="s">
        <v>79</v>
      </c>
      <c r="AE1770">
        <v>0</v>
      </c>
      <c r="AF1770" t="s">
        <v>79</v>
      </c>
      <c r="AG1770">
        <v>0</v>
      </c>
      <c r="AH1770" t="s">
        <v>79</v>
      </c>
      <c r="AI1770" t="s">
        <v>79</v>
      </c>
      <c r="AJ1770" t="s">
        <v>79</v>
      </c>
      <c r="AK1770" t="s">
        <v>79</v>
      </c>
      <c r="AL1770" t="s">
        <v>79</v>
      </c>
      <c r="AM1770" t="s">
        <v>79</v>
      </c>
      <c r="AN1770" t="s">
        <v>79</v>
      </c>
      <c r="AO1770" t="s">
        <v>79</v>
      </c>
      <c r="AP1770" t="s">
        <v>79</v>
      </c>
      <c r="AQ1770" t="s">
        <v>79</v>
      </c>
      <c r="AR1770" t="s">
        <v>79</v>
      </c>
      <c r="AS1770">
        <v>0</v>
      </c>
      <c r="AT1770" t="s">
        <v>79</v>
      </c>
      <c r="AU1770" t="s">
        <v>79</v>
      </c>
      <c r="AV1770">
        <v>0</v>
      </c>
      <c r="AW1770">
        <v>0</v>
      </c>
    </row>
    <row r="1771" spans="1:49" x14ac:dyDescent="0.2">
      <c r="A1771">
        <v>1</v>
      </c>
      <c r="B1771">
        <v>28</v>
      </c>
      <c r="C1771">
        <v>5</v>
      </c>
      <c r="D1771">
        <v>2</v>
      </c>
      <c r="E1771">
        <v>0</v>
      </c>
      <c r="F1771" t="s">
        <v>79</v>
      </c>
      <c r="G1771" t="s">
        <v>79</v>
      </c>
      <c r="H1771">
        <v>334</v>
      </c>
      <c r="I1771">
        <v>0</v>
      </c>
      <c r="J1771">
        <v>0</v>
      </c>
      <c r="K1771">
        <v>0</v>
      </c>
      <c r="L1771">
        <v>0</v>
      </c>
      <c r="M1771" t="s">
        <v>79</v>
      </c>
      <c r="N1771" t="s">
        <v>79</v>
      </c>
      <c r="O1771" t="s">
        <v>79</v>
      </c>
      <c r="P1771" t="s">
        <v>79</v>
      </c>
      <c r="Q1771" t="s">
        <v>79</v>
      </c>
      <c r="R1771" t="s">
        <v>2806</v>
      </c>
      <c r="S1771" t="s">
        <v>79</v>
      </c>
      <c r="T1771">
        <v>0</v>
      </c>
      <c r="U1771" t="s">
        <v>79</v>
      </c>
      <c r="V1771" t="s">
        <v>79</v>
      </c>
      <c r="W1771" t="s">
        <v>79</v>
      </c>
      <c r="X1771">
        <v>0</v>
      </c>
      <c r="Y1771">
        <v>0</v>
      </c>
      <c r="Z1771" t="s">
        <v>79</v>
      </c>
      <c r="AA1771" t="s">
        <v>79</v>
      </c>
      <c r="AB1771" t="s">
        <v>79</v>
      </c>
      <c r="AC1771" t="s">
        <v>79</v>
      </c>
      <c r="AD1771" t="s">
        <v>79</v>
      </c>
      <c r="AE1771">
        <v>0</v>
      </c>
      <c r="AF1771" t="s">
        <v>79</v>
      </c>
      <c r="AG1771">
        <v>0</v>
      </c>
      <c r="AH1771" t="s">
        <v>79</v>
      </c>
      <c r="AI1771" t="s">
        <v>79</v>
      </c>
      <c r="AJ1771" t="s">
        <v>79</v>
      </c>
      <c r="AK1771" t="s">
        <v>79</v>
      </c>
      <c r="AL1771" t="s">
        <v>79</v>
      </c>
      <c r="AM1771" t="s">
        <v>79</v>
      </c>
      <c r="AN1771" t="s">
        <v>79</v>
      </c>
      <c r="AO1771" t="s">
        <v>79</v>
      </c>
      <c r="AP1771" t="s">
        <v>79</v>
      </c>
      <c r="AQ1771" t="s">
        <v>79</v>
      </c>
      <c r="AR1771" t="s">
        <v>79</v>
      </c>
      <c r="AS1771">
        <v>0</v>
      </c>
      <c r="AT1771" t="s">
        <v>79</v>
      </c>
      <c r="AU1771" t="s">
        <v>79</v>
      </c>
      <c r="AV1771">
        <v>0</v>
      </c>
      <c r="AW1771">
        <v>0</v>
      </c>
    </row>
    <row r="1772" spans="1:49" x14ac:dyDescent="0.2">
      <c r="A1772">
        <v>1</v>
      </c>
      <c r="B1772">
        <v>28</v>
      </c>
      <c r="C1772">
        <v>5</v>
      </c>
      <c r="D1772">
        <v>3</v>
      </c>
      <c r="E1772">
        <v>0</v>
      </c>
      <c r="F1772" t="s">
        <v>79</v>
      </c>
      <c r="G1772" t="s">
        <v>79</v>
      </c>
      <c r="H1772">
        <v>476</v>
      </c>
      <c r="I1772">
        <v>0</v>
      </c>
      <c r="J1772">
        <v>0</v>
      </c>
      <c r="K1772">
        <v>0</v>
      </c>
      <c r="L1772">
        <v>0</v>
      </c>
      <c r="M1772" t="s">
        <v>79</v>
      </c>
      <c r="N1772" t="s">
        <v>79</v>
      </c>
      <c r="O1772" t="s">
        <v>79</v>
      </c>
      <c r="P1772" t="s">
        <v>79</v>
      </c>
      <c r="Q1772" t="s">
        <v>79</v>
      </c>
      <c r="R1772" t="s">
        <v>3355</v>
      </c>
      <c r="S1772" t="s">
        <v>79</v>
      </c>
      <c r="T1772">
        <v>0</v>
      </c>
      <c r="U1772" t="s">
        <v>79</v>
      </c>
      <c r="V1772" t="s">
        <v>79</v>
      </c>
      <c r="W1772" t="s">
        <v>79</v>
      </c>
      <c r="X1772">
        <v>0</v>
      </c>
      <c r="Y1772">
        <v>0</v>
      </c>
      <c r="Z1772" t="s">
        <v>79</v>
      </c>
      <c r="AA1772" t="s">
        <v>79</v>
      </c>
      <c r="AB1772" t="s">
        <v>79</v>
      </c>
      <c r="AC1772" t="s">
        <v>79</v>
      </c>
      <c r="AD1772" t="s">
        <v>79</v>
      </c>
      <c r="AE1772">
        <v>0</v>
      </c>
      <c r="AF1772" t="s">
        <v>79</v>
      </c>
      <c r="AG1772">
        <v>0</v>
      </c>
      <c r="AH1772" t="s">
        <v>79</v>
      </c>
      <c r="AI1772" t="s">
        <v>79</v>
      </c>
      <c r="AJ1772" t="s">
        <v>79</v>
      </c>
      <c r="AK1772" t="s">
        <v>79</v>
      </c>
      <c r="AL1772" t="s">
        <v>79</v>
      </c>
      <c r="AM1772" t="s">
        <v>79</v>
      </c>
      <c r="AN1772" t="s">
        <v>79</v>
      </c>
      <c r="AO1772" t="s">
        <v>79</v>
      </c>
      <c r="AP1772" t="s">
        <v>79</v>
      </c>
      <c r="AQ1772" t="s">
        <v>79</v>
      </c>
      <c r="AR1772" t="s">
        <v>79</v>
      </c>
      <c r="AS1772">
        <v>0</v>
      </c>
      <c r="AT1772" t="s">
        <v>79</v>
      </c>
      <c r="AU1772" t="s">
        <v>79</v>
      </c>
      <c r="AV1772">
        <v>0</v>
      </c>
      <c r="AW1772">
        <v>0</v>
      </c>
    </row>
    <row r="1773" spans="1:49" x14ac:dyDescent="0.2">
      <c r="A1773">
        <v>1</v>
      </c>
      <c r="B1773">
        <v>28</v>
      </c>
      <c r="C1773">
        <v>5</v>
      </c>
      <c r="D1773">
        <v>4</v>
      </c>
      <c r="E1773">
        <v>0</v>
      </c>
      <c r="F1773" t="s">
        <v>79</v>
      </c>
      <c r="G1773" t="s">
        <v>79</v>
      </c>
      <c r="H1773">
        <v>672</v>
      </c>
      <c r="I1773">
        <v>0</v>
      </c>
      <c r="J1773">
        <v>0</v>
      </c>
      <c r="K1773">
        <v>0</v>
      </c>
      <c r="L1773">
        <v>0</v>
      </c>
      <c r="M1773" t="s">
        <v>79</v>
      </c>
      <c r="N1773" t="s">
        <v>79</v>
      </c>
      <c r="O1773" t="s">
        <v>79</v>
      </c>
      <c r="P1773" t="s">
        <v>79</v>
      </c>
      <c r="Q1773" t="s">
        <v>79</v>
      </c>
      <c r="R1773" t="s">
        <v>3194</v>
      </c>
      <c r="S1773" t="s">
        <v>79</v>
      </c>
      <c r="T1773">
        <v>0</v>
      </c>
      <c r="U1773" t="s">
        <v>79</v>
      </c>
      <c r="V1773" t="s">
        <v>79</v>
      </c>
      <c r="W1773" t="s">
        <v>79</v>
      </c>
      <c r="X1773">
        <v>0</v>
      </c>
      <c r="Y1773">
        <v>0</v>
      </c>
      <c r="Z1773" t="s">
        <v>79</v>
      </c>
      <c r="AA1773" t="s">
        <v>79</v>
      </c>
      <c r="AB1773" t="s">
        <v>79</v>
      </c>
      <c r="AC1773" t="s">
        <v>79</v>
      </c>
      <c r="AD1773" t="s">
        <v>79</v>
      </c>
      <c r="AE1773">
        <v>0</v>
      </c>
      <c r="AF1773" t="s">
        <v>79</v>
      </c>
      <c r="AG1773">
        <v>0</v>
      </c>
      <c r="AH1773" t="s">
        <v>79</v>
      </c>
      <c r="AI1773" t="s">
        <v>79</v>
      </c>
      <c r="AJ1773" t="s">
        <v>79</v>
      </c>
      <c r="AK1773" t="s">
        <v>79</v>
      </c>
      <c r="AL1773" t="s">
        <v>79</v>
      </c>
      <c r="AM1773" t="s">
        <v>79</v>
      </c>
      <c r="AN1773" t="s">
        <v>79</v>
      </c>
      <c r="AO1773" t="s">
        <v>79</v>
      </c>
      <c r="AP1773" t="s">
        <v>79</v>
      </c>
      <c r="AQ1773" t="s">
        <v>79</v>
      </c>
      <c r="AR1773" t="s">
        <v>79</v>
      </c>
      <c r="AS1773">
        <v>0</v>
      </c>
      <c r="AT1773" t="s">
        <v>79</v>
      </c>
      <c r="AU1773" t="s">
        <v>79</v>
      </c>
      <c r="AV1773">
        <v>0</v>
      </c>
      <c r="AW1773">
        <v>0</v>
      </c>
    </row>
    <row r="1774" spans="1:49" x14ac:dyDescent="0.2">
      <c r="A1774">
        <v>1</v>
      </c>
      <c r="B1774">
        <v>28</v>
      </c>
      <c r="C1774">
        <v>5</v>
      </c>
      <c r="D1774">
        <v>5</v>
      </c>
      <c r="E1774">
        <v>0</v>
      </c>
      <c r="F1774" t="s">
        <v>79</v>
      </c>
      <c r="G1774" t="s">
        <v>79</v>
      </c>
      <c r="H1774">
        <v>364</v>
      </c>
      <c r="I1774">
        <v>0</v>
      </c>
      <c r="J1774">
        <v>0</v>
      </c>
      <c r="K1774">
        <v>0</v>
      </c>
      <c r="L1774">
        <v>0</v>
      </c>
      <c r="M1774" t="s">
        <v>79</v>
      </c>
      <c r="N1774" t="s">
        <v>79</v>
      </c>
      <c r="O1774" t="s">
        <v>79</v>
      </c>
      <c r="P1774" t="s">
        <v>79</v>
      </c>
      <c r="Q1774" t="s">
        <v>79</v>
      </c>
      <c r="R1774" t="s">
        <v>3356</v>
      </c>
      <c r="S1774" t="s">
        <v>79</v>
      </c>
      <c r="T1774">
        <v>0</v>
      </c>
      <c r="U1774" t="s">
        <v>79</v>
      </c>
      <c r="V1774" t="s">
        <v>79</v>
      </c>
      <c r="W1774" t="s">
        <v>79</v>
      </c>
      <c r="X1774">
        <v>0</v>
      </c>
      <c r="Y1774">
        <v>0</v>
      </c>
      <c r="Z1774" t="s">
        <v>79</v>
      </c>
      <c r="AA1774" t="s">
        <v>79</v>
      </c>
      <c r="AB1774" t="s">
        <v>79</v>
      </c>
      <c r="AC1774" t="s">
        <v>79</v>
      </c>
      <c r="AD1774" t="s">
        <v>79</v>
      </c>
      <c r="AE1774">
        <v>0</v>
      </c>
      <c r="AF1774" t="s">
        <v>79</v>
      </c>
      <c r="AG1774">
        <v>0</v>
      </c>
      <c r="AH1774" t="s">
        <v>79</v>
      </c>
      <c r="AI1774" t="s">
        <v>79</v>
      </c>
      <c r="AJ1774" t="s">
        <v>79</v>
      </c>
      <c r="AK1774" t="s">
        <v>79</v>
      </c>
      <c r="AL1774" t="s">
        <v>79</v>
      </c>
      <c r="AM1774" t="s">
        <v>79</v>
      </c>
      <c r="AN1774" t="s">
        <v>79</v>
      </c>
      <c r="AO1774" t="s">
        <v>79</v>
      </c>
      <c r="AP1774" t="s">
        <v>79</v>
      </c>
      <c r="AQ1774" t="s">
        <v>79</v>
      </c>
      <c r="AR1774" t="s">
        <v>79</v>
      </c>
      <c r="AS1774">
        <v>0</v>
      </c>
      <c r="AT1774" t="s">
        <v>79</v>
      </c>
      <c r="AU1774" t="s">
        <v>79</v>
      </c>
      <c r="AV1774">
        <v>0</v>
      </c>
      <c r="AW1774">
        <v>0</v>
      </c>
    </row>
    <row r="1775" spans="1:49" x14ac:dyDescent="0.2">
      <c r="A1775">
        <v>1</v>
      </c>
      <c r="B1775">
        <v>28</v>
      </c>
      <c r="C1775">
        <v>5</v>
      </c>
      <c r="D1775">
        <v>6</v>
      </c>
      <c r="E1775">
        <v>0</v>
      </c>
      <c r="F1775" t="s">
        <v>79</v>
      </c>
      <c r="G1775" t="s">
        <v>79</v>
      </c>
      <c r="H1775">
        <v>262</v>
      </c>
      <c r="I1775">
        <v>0</v>
      </c>
      <c r="J1775">
        <v>0</v>
      </c>
      <c r="K1775">
        <v>0</v>
      </c>
      <c r="L1775">
        <v>0</v>
      </c>
      <c r="M1775" t="s">
        <v>79</v>
      </c>
      <c r="N1775" t="s">
        <v>79</v>
      </c>
      <c r="O1775" t="s">
        <v>79</v>
      </c>
      <c r="P1775" t="s">
        <v>79</v>
      </c>
      <c r="Q1775" t="s">
        <v>79</v>
      </c>
      <c r="R1775" t="s">
        <v>2806</v>
      </c>
      <c r="S1775" t="s">
        <v>79</v>
      </c>
      <c r="T1775">
        <v>0</v>
      </c>
      <c r="U1775" t="s">
        <v>79</v>
      </c>
      <c r="V1775" t="s">
        <v>79</v>
      </c>
      <c r="W1775" t="s">
        <v>79</v>
      </c>
      <c r="X1775">
        <v>0</v>
      </c>
      <c r="Y1775">
        <v>0</v>
      </c>
      <c r="Z1775" t="s">
        <v>79</v>
      </c>
      <c r="AA1775" t="s">
        <v>79</v>
      </c>
      <c r="AB1775" t="s">
        <v>79</v>
      </c>
      <c r="AC1775" t="s">
        <v>79</v>
      </c>
      <c r="AD1775" t="s">
        <v>79</v>
      </c>
      <c r="AE1775">
        <v>0</v>
      </c>
      <c r="AF1775" t="s">
        <v>79</v>
      </c>
      <c r="AG1775">
        <v>0</v>
      </c>
      <c r="AH1775" t="s">
        <v>79</v>
      </c>
      <c r="AI1775" t="s">
        <v>79</v>
      </c>
      <c r="AJ1775" t="s">
        <v>79</v>
      </c>
      <c r="AK1775" t="s">
        <v>79</v>
      </c>
      <c r="AL1775" t="s">
        <v>79</v>
      </c>
      <c r="AM1775" t="s">
        <v>79</v>
      </c>
      <c r="AN1775" t="s">
        <v>79</v>
      </c>
      <c r="AO1775" t="s">
        <v>79</v>
      </c>
      <c r="AP1775" t="s">
        <v>79</v>
      </c>
      <c r="AQ1775" t="s">
        <v>79</v>
      </c>
      <c r="AR1775" t="s">
        <v>79</v>
      </c>
      <c r="AS1775">
        <v>0</v>
      </c>
      <c r="AT1775" t="s">
        <v>79</v>
      </c>
      <c r="AU1775" t="s">
        <v>79</v>
      </c>
      <c r="AV1775">
        <v>0</v>
      </c>
      <c r="AW1775">
        <v>0</v>
      </c>
    </row>
    <row r="1776" spans="1:49" x14ac:dyDescent="0.2">
      <c r="A1776">
        <v>1</v>
      </c>
      <c r="B1776">
        <v>28</v>
      </c>
      <c r="C1776">
        <v>5</v>
      </c>
      <c r="D1776">
        <v>7</v>
      </c>
      <c r="E1776">
        <v>0</v>
      </c>
      <c r="F1776" t="s">
        <v>79</v>
      </c>
      <c r="G1776" t="s">
        <v>79</v>
      </c>
      <c r="H1776">
        <v>4</v>
      </c>
      <c r="I1776">
        <v>0</v>
      </c>
      <c r="J1776">
        <v>0</v>
      </c>
      <c r="K1776">
        <v>0</v>
      </c>
      <c r="L1776">
        <v>0</v>
      </c>
      <c r="M1776" t="s">
        <v>79</v>
      </c>
      <c r="N1776" t="s">
        <v>79</v>
      </c>
      <c r="O1776" t="s">
        <v>79</v>
      </c>
      <c r="P1776" t="s">
        <v>79</v>
      </c>
      <c r="Q1776" t="s">
        <v>79</v>
      </c>
      <c r="R1776" t="s">
        <v>2241</v>
      </c>
      <c r="S1776" t="s">
        <v>79</v>
      </c>
      <c r="T1776">
        <v>0</v>
      </c>
      <c r="U1776" t="s">
        <v>79</v>
      </c>
      <c r="V1776" t="s">
        <v>79</v>
      </c>
      <c r="W1776" t="s">
        <v>79</v>
      </c>
      <c r="X1776">
        <v>0</v>
      </c>
      <c r="Y1776">
        <v>0</v>
      </c>
      <c r="Z1776" t="s">
        <v>79</v>
      </c>
      <c r="AA1776" t="s">
        <v>79</v>
      </c>
      <c r="AB1776" t="s">
        <v>79</v>
      </c>
      <c r="AC1776" t="s">
        <v>79</v>
      </c>
      <c r="AD1776" t="s">
        <v>79</v>
      </c>
      <c r="AE1776">
        <v>0</v>
      </c>
      <c r="AF1776" t="s">
        <v>79</v>
      </c>
      <c r="AG1776">
        <v>0</v>
      </c>
      <c r="AH1776" t="s">
        <v>79</v>
      </c>
      <c r="AI1776" t="s">
        <v>79</v>
      </c>
      <c r="AJ1776" t="s">
        <v>79</v>
      </c>
      <c r="AK1776" t="s">
        <v>79</v>
      </c>
      <c r="AL1776" t="s">
        <v>79</v>
      </c>
      <c r="AM1776" t="s">
        <v>79</v>
      </c>
      <c r="AN1776" t="s">
        <v>79</v>
      </c>
      <c r="AO1776" t="s">
        <v>79</v>
      </c>
      <c r="AP1776" t="s">
        <v>79</v>
      </c>
      <c r="AQ1776" t="s">
        <v>79</v>
      </c>
      <c r="AR1776" t="s">
        <v>79</v>
      </c>
      <c r="AS1776">
        <v>0</v>
      </c>
      <c r="AT1776" t="s">
        <v>79</v>
      </c>
      <c r="AU1776" t="s">
        <v>79</v>
      </c>
      <c r="AV1776">
        <v>0</v>
      </c>
      <c r="AW1776">
        <v>0</v>
      </c>
    </row>
    <row r="1777" spans="1:49" x14ac:dyDescent="0.2">
      <c r="A1777">
        <v>1</v>
      </c>
      <c r="B1777">
        <v>28</v>
      </c>
      <c r="C1777">
        <v>5</v>
      </c>
      <c r="D1777">
        <v>8</v>
      </c>
      <c r="E1777">
        <v>0</v>
      </c>
      <c r="F1777" t="s">
        <v>79</v>
      </c>
      <c r="G1777" t="s">
        <v>79</v>
      </c>
      <c r="H1777">
        <v>553</v>
      </c>
      <c r="I1777">
        <v>0</v>
      </c>
      <c r="J1777">
        <v>0</v>
      </c>
      <c r="K1777">
        <v>0</v>
      </c>
      <c r="L1777">
        <v>0</v>
      </c>
      <c r="M1777" t="s">
        <v>79</v>
      </c>
      <c r="N1777" t="s">
        <v>79</v>
      </c>
      <c r="O1777" t="s">
        <v>79</v>
      </c>
      <c r="P1777" t="s">
        <v>79</v>
      </c>
      <c r="Q1777" t="s">
        <v>79</v>
      </c>
      <c r="R1777" t="s">
        <v>3220</v>
      </c>
      <c r="S1777" t="s">
        <v>79</v>
      </c>
      <c r="T1777">
        <v>0</v>
      </c>
      <c r="U1777" t="s">
        <v>79</v>
      </c>
      <c r="V1777" t="s">
        <v>79</v>
      </c>
      <c r="W1777" t="s">
        <v>79</v>
      </c>
      <c r="X1777">
        <v>0</v>
      </c>
      <c r="Y1777">
        <v>0</v>
      </c>
      <c r="Z1777" t="s">
        <v>79</v>
      </c>
      <c r="AA1777" t="s">
        <v>79</v>
      </c>
      <c r="AB1777" t="s">
        <v>79</v>
      </c>
      <c r="AC1777" t="s">
        <v>79</v>
      </c>
      <c r="AD1777" t="s">
        <v>79</v>
      </c>
      <c r="AE1777">
        <v>0</v>
      </c>
      <c r="AF1777" t="s">
        <v>79</v>
      </c>
      <c r="AG1777">
        <v>0</v>
      </c>
      <c r="AH1777" t="s">
        <v>79</v>
      </c>
      <c r="AI1777" t="s">
        <v>79</v>
      </c>
      <c r="AJ1777" t="s">
        <v>79</v>
      </c>
      <c r="AK1777" t="s">
        <v>79</v>
      </c>
      <c r="AL1777" t="s">
        <v>79</v>
      </c>
      <c r="AM1777" t="s">
        <v>79</v>
      </c>
      <c r="AN1777" t="s">
        <v>79</v>
      </c>
      <c r="AO1777" t="s">
        <v>79</v>
      </c>
      <c r="AP1777" t="s">
        <v>79</v>
      </c>
      <c r="AQ1777" t="s">
        <v>79</v>
      </c>
      <c r="AR1777" t="s">
        <v>79</v>
      </c>
      <c r="AS1777">
        <v>0</v>
      </c>
      <c r="AT1777" t="s">
        <v>79</v>
      </c>
      <c r="AU1777" t="s">
        <v>79</v>
      </c>
      <c r="AV1777">
        <v>0</v>
      </c>
      <c r="AW1777">
        <v>0</v>
      </c>
    </row>
    <row r="1778" spans="1:49" x14ac:dyDescent="0.2">
      <c r="A1778">
        <v>1</v>
      </c>
      <c r="B1778">
        <v>28</v>
      </c>
      <c r="C1778">
        <v>6</v>
      </c>
      <c r="D1778">
        <v>1</v>
      </c>
      <c r="E1778">
        <v>0</v>
      </c>
      <c r="F1778" t="s">
        <v>79</v>
      </c>
      <c r="G1778" t="s">
        <v>79</v>
      </c>
      <c r="H1778">
        <v>255</v>
      </c>
      <c r="I1778">
        <v>0</v>
      </c>
      <c r="J1778">
        <v>0</v>
      </c>
      <c r="K1778">
        <v>0</v>
      </c>
      <c r="L1778">
        <v>0</v>
      </c>
      <c r="M1778" t="s">
        <v>79</v>
      </c>
      <c r="N1778" t="s">
        <v>79</v>
      </c>
      <c r="O1778" t="s">
        <v>79</v>
      </c>
      <c r="P1778" t="s">
        <v>79</v>
      </c>
      <c r="Q1778" t="s">
        <v>79</v>
      </c>
      <c r="R1778" t="s">
        <v>3357</v>
      </c>
      <c r="S1778" t="s">
        <v>79</v>
      </c>
      <c r="T1778">
        <v>0</v>
      </c>
      <c r="U1778" t="s">
        <v>79</v>
      </c>
      <c r="V1778" t="s">
        <v>79</v>
      </c>
      <c r="W1778" t="s">
        <v>79</v>
      </c>
      <c r="X1778">
        <v>0</v>
      </c>
      <c r="Y1778">
        <v>0</v>
      </c>
      <c r="Z1778" t="s">
        <v>79</v>
      </c>
      <c r="AA1778" t="s">
        <v>79</v>
      </c>
      <c r="AB1778" t="s">
        <v>79</v>
      </c>
      <c r="AC1778" t="s">
        <v>79</v>
      </c>
      <c r="AD1778" t="s">
        <v>79</v>
      </c>
      <c r="AE1778">
        <v>0</v>
      </c>
      <c r="AF1778" t="s">
        <v>79</v>
      </c>
      <c r="AG1778">
        <v>0</v>
      </c>
      <c r="AH1778" t="s">
        <v>79</v>
      </c>
      <c r="AI1778" t="s">
        <v>79</v>
      </c>
      <c r="AJ1778" t="s">
        <v>79</v>
      </c>
      <c r="AK1778" t="s">
        <v>79</v>
      </c>
      <c r="AL1778" t="s">
        <v>79</v>
      </c>
      <c r="AM1778" t="s">
        <v>79</v>
      </c>
      <c r="AN1778" t="s">
        <v>79</v>
      </c>
      <c r="AO1778" t="s">
        <v>79</v>
      </c>
      <c r="AP1778" t="s">
        <v>79</v>
      </c>
      <c r="AQ1778" t="s">
        <v>79</v>
      </c>
      <c r="AR1778" t="s">
        <v>79</v>
      </c>
      <c r="AS1778">
        <v>0</v>
      </c>
      <c r="AT1778" t="s">
        <v>79</v>
      </c>
      <c r="AU1778" t="s">
        <v>79</v>
      </c>
      <c r="AV1778">
        <v>0</v>
      </c>
      <c r="AW1778">
        <v>0</v>
      </c>
    </row>
    <row r="1779" spans="1:49" x14ac:dyDescent="0.2">
      <c r="A1779">
        <v>1</v>
      </c>
      <c r="B1779">
        <v>28</v>
      </c>
      <c r="C1779">
        <v>6</v>
      </c>
      <c r="D1779">
        <v>2</v>
      </c>
      <c r="E1779">
        <v>0</v>
      </c>
      <c r="F1779" t="s">
        <v>79</v>
      </c>
      <c r="G1779" t="s">
        <v>79</v>
      </c>
      <c r="H1779">
        <v>593</v>
      </c>
      <c r="I1779">
        <v>0</v>
      </c>
      <c r="J1779">
        <v>0</v>
      </c>
      <c r="K1779">
        <v>0</v>
      </c>
      <c r="L1779">
        <v>0</v>
      </c>
      <c r="M1779" t="s">
        <v>79</v>
      </c>
      <c r="N1779" t="s">
        <v>79</v>
      </c>
      <c r="O1779" t="s">
        <v>79</v>
      </c>
      <c r="P1779" t="s">
        <v>79</v>
      </c>
      <c r="Q1779" t="s">
        <v>79</v>
      </c>
      <c r="R1779" t="s">
        <v>3358</v>
      </c>
      <c r="S1779" t="s">
        <v>79</v>
      </c>
      <c r="T1779">
        <v>0</v>
      </c>
      <c r="U1779" t="s">
        <v>79</v>
      </c>
      <c r="V1779" t="s">
        <v>79</v>
      </c>
      <c r="W1779" t="s">
        <v>79</v>
      </c>
      <c r="X1779">
        <v>0</v>
      </c>
      <c r="Y1779">
        <v>0</v>
      </c>
      <c r="Z1779" t="s">
        <v>79</v>
      </c>
      <c r="AA1779" t="s">
        <v>79</v>
      </c>
      <c r="AB1779" t="s">
        <v>79</v>
      </c>
      <c r="AC1779" t="s">
        <v>79</v>
      </c>
      <c r="AD1779" t="s">
        <v>79</v>
      </c>
      <c r="AE1779">
        <v>0</v>
      </c>
      <c r="AF1779" t="s">
        <v>79</v>
      </c>
      <c r="AG1779">
        <v>0</v>
      </c>
      <c r="AH1779" t="s">
        <v>79</v>
      </c>
      <c r="AI1779" t="s">
        <v>79</v>
      </c>
      <c r="AJ1779" t="s">
        <v>79</v>
      </c>
      <c r="AK1779" t="s">
        <v>79</v>
      </c>
      <c r="AL1779" t="s">
        <v>79</v>
      </c>
      <c r="AM1779" t="s">
        <v>79</v>
      </c>
      <c r="AN1779" t="s">
        <v>79</v>
      </c>
      <c r="AO1779" t="s">
        <v>79</v>
      </c>
      <c r="AP1779" t="s">
        <v>79</v>
      </c>
      <c r="AQ1779" t="s">
        <v>79</v>
      </c>
      <c r="AR1779" t="s">
        <v>79</v>
      </c>
      <c r="AS1779">
        <v>0</v>
      </c>
      <c r="AT1779" t="s">
        <v>79</v>
      </c>
      <c r="AU1779" t="s">
        <v>79</v>
      </c>
      <c r="AV1779">
        <v>0</v>
      </c>
      <c r="AW1779">
        <v>0</v>
      </c>
    </row>
    <row r="1780" spans="1:49" x14ac:dyDescent="0.2">
      <c r="A1780">
        <v>1</v>
      </c>
      <c r="B1780">
        <v>28</v>
      </c>
      <c r="C1780">
        <v>6</v>
      </c>
      <c r="D1780">
        <v>3</v>
      </c>
      <c r="E1780">
        <v>0</v>
      </c>
      <c r="F1780" t="s">
        <v>79</v>
      </c>
      <c r="G1780" t="s">
        <v>79</v>
      </c>
      <c r="H1780">
        <v>300</v>
      </c>
      <c r="I1780">
        <v>0</v>
      </c>
      <c r="J1780">
        <v>0</v>
      </c>
      <c r="K1780">
        <v>0</v>
      </c>
      <c r="L1780">
        <v>0</v>
      </c>
      <c r="M1780" t="s">
        <v>79</v>
      </c>
      <c r="N1780" t="s">
        <v>79</v>
      </c>
      <c r="O1780" t="s">
        <v>79</v>
      </c>
      <c r="P1780" t="s">
        <v>79</v>
      </c>
      <c r="Q1780" t="s">
        <v>79</v>
      </c>
      <c r="R1780" t="s">
        <v>2217</v>
      </c>
      <c r="S1780" t="s">
        <v>79</v>
      </c>
      <c r="T1780">
        <v>0</v>
      </c>
      <c r="U1780" t="s">
        <v>79</v>
      </c>
      <c r="V1780" t="s">
        <v>79</v>
      </c>
      <c r="W1780" t="s">
        <v>79</v>
      </c>
      <c r="X1780">
        <v>0</v>
      </c>
      <c r="Y1780">
        <v>0</v>
      </c>
      <c r="Z1780" t="s">
        <v>79</v>
      </c>
      <c r="AA1780" t="s">
        <v>79</v>
      </c>
      <c r="AB1780" t="s">
        <v>79</v>
      </c>
      <c r="AC1780" t="s">
        <v>79</v>
      </c>
      <c r="AD1780" t="s">
        <v>79</v>
      </c>
      <c r="AE1780">
        <v>0</v>
      </c>
      <c r="AF1780" t="s">
        <v>79</v>
      </c>
      <c r="AG1780">
        <v>0</v>
      </c>
      <c r="AH1780" t="s">
        <v>79</v>
      </c>
      <c r="AI1780" t="s">
        <v>79</v>
      </c>
      <c r="AJ1780" t="s">
        <v>79</v>
      </c>
      <c r="AK1780" t="s">
        <v>79</v>
      </c>
      <c r="AL1780" t="s">
        <v>79</v>
      </c>
      <c r="AM1780" t="s">
        <v>79</v>
      </c>
      <c r="AN1780" t="s">
        <v>79</v>
      </c>
      <c r="AO1780" t="s">
        <v>79</v>
      </c>
      <c r="AP1780" t="s">
        <v>79</v>
      </c>
      <c r="AQ1780" t="s">
        <v>79</v>
      </c>
      <c r="AR1780" t="s">
        <v>79</v>
      </c>
      <c r="AS1780">
        <v>0</v>
      </c>
      <c r="AT1780" t="s">
        <v>79</v>
      </c>
      <c r="AU1780" t="s">
        <v>79</v>
      </c>
      <c r="AV1780">
        <v>0</v>
      </c>
      <c r="AW1780">
        <v>0</v>
      </c>
    </row>
    <row r="1781" spans="1:49" x14ac:dyDescent="0.2">
      <c r="A1781">
        <v>1</v>
      </c>
      <c r="B1781">
        <v>28</v>
      </c>
      <c r="C1781">
        <v>6</v>
      </c>
      <c r="D1781">
        <v>4</v>
      </c>
      <c r="E1781">
        <v>0</v>
      </c>
      <c r="F1781" t="s">
        <v>79</v>
      </c>
      <c r="G1781" t="s">
        <v>79</v>
      </c>
      <c r="H1781">
        <v>304</v>
      </c>
      <c r="I1781">
        <v>0</v>
      </c>
      <c r="J1781">
        <v>0</v>
      </c>
      <c r="K1781">
        <v>0</v>
      </c>
      <c r="L1781">
        <v>0</v>
      </c>
      <c r="M1781" t="s">
        <v>79</v>
      </c>
      <c r="N1781" t="s">
        <v>79</v>
      </c>
      <c r="O1781" t="s">
        <v>79</v>
      </c>
      <c r="P1781" t="s">
        <v>79</v>
      </c>
      <c r="Q1781" t="s">
        <v>79</v>
      </c>
      <c r="R1781" t="s">
        <v>3235</v>
      </c>
      <c r="S1781" t="s">
        <v>79</v>
      </c>
      <c r="T1781">
        <v>0</v>
      </c>
      <c r="U1781" t="s">
        <v>79</v>
      </c>
      <c r="V1781" t="s">
        <v>79</v>
      </c>
      <c r="W1781" t="s">
        <v>79</v>
      </c>
      <c r="X1781">
        <v>0</v>
      </c>
      <c r="Y1781">
        <v>0</v>
      </c>
      <c r="Z1781" t="s">
        <v>79</v>
      </c>
      <c r="AA1781" t="s">
        <v>79</v>
      </c>
      <c r="AB1781" t="s">
        <v>79</v>
      </c>
      <c r="AC1781" t="s">
        <v>79</v>
      </c>
      <c r="AD1781" t="s">
        <v>79</v>
      </c>
      <c r="AE1781">
        <v>0</v>
      </c>
      <c r="AF1781" t="s">
        <v>79</v>
      </c>
      <c r="AG1781">
        <v>0</v>
      </c>
      <c r="AH1781" t="s">
        <v>79</v>
      </c>
      <c r="AI1781" t="s">
        <v>79</v>
      </c>
      <c r="AJ1781" t="s">
        <v>79</v>
      </c>
      <c r="AK1781" t="s">
        <v>79</v>
      </c>
      <c r="AL1781" t="s">
        <v>79</v>
      </c>
      <c r="AM1781" t="s">
        <v>79</v>
      </c>
      <c r="AN1781" t="s">
        <v>79</v>
      </c>
      <c r="AO1781" t="s">
        <v>79</v>
      </c>
      <c r="AP1781" t="s">
        <v>79</v>
      </c>
      <c r="AQ1781" t="s">
        <v>79</v>
      </c>
      <c r="AR1781" t="s">
        <v>79</v>
      </c>
      <c r="AS1781">
        <v>0</v>
      </c>
      <c r="AT1781" t="s">
        <v>79</v>
      </c>
      <c r="AU1781" t="s">
        <v>79</v>
      </c>
      <c r="AV1781">
        <v>0</v>
      </c>
      <c r="AW1781">
        <v>0</v>
      </c>
    </row>
    <row r="1782" spans="1:49" x14ac:dyDescent="0.2">
      <c r="A1782">
        <v>1</v>
      </c>
      <c r="B1782">
        <v>28</v>
      </c>
      <c r="C1782">
        <v>6</v>
      </c>
      <c r="D1782">
        <v>5</v>
      </c>
      <c r="E1782">
        <v>0</v>
      </c>
      <c r="F1782" t="s">
        <v>79</v>
      </c>
      <c r="G1782" t="s">
        <v>79</v>
      </c>
      <c r="H1782">
        <v>28</v>
      </c>
      <c r="I1782">
        <v>0</v>
      </c>
      <c r="J1782">
        <v>0</v>
      </c>
      <c r="K1782">
        <v>0</v>
      </c>
      <c r="L1782">
        <v>0</v>
      </c>
      <c r="M1782" t="s">
        <v>79</v>
      </c>
      <c r="N1782" t="s">
        <v>79</v>
      </c>
      <c r="O1782" t="s">
        <v>79</v>
      </c>
      <c r="P1782" t="s">
        <v>79</v>
      </c>
      <c r="Q1782" t="s">
        <v>79</v>
      </c>
      <c r="R1782" t="s">
        <v>3359</v>
      </c>
      <c r="S1782" t="s">
        <v>79</v>
      </c>
      <c r="T1782">
        <v>0</v>
      </c>
      <c r="U1782" t="s">
        <v>79</v>
      </c>
      <c r="V1782" t="s">
        <v>79</v>
      </c>
      <c r="W1782" t="s">
        <v>79</v>
      </c>
      <c r="X1782">
        <v>0</v>
      </c>
      <c r="Y1782">
        <v>0</v>
      </c>
      <c r="Z1782" t="s">
        <v>79</v>
      </c>
      <c r="AA1782" t="s">
        <v>79</v>
      </c>
      <c r="AB1782" t="s">
        <v>79</v>
      </c>
      <c r="AC1782" t="s">
        <v>79</v>
      </c>
      <c r="AD1782" t="s">
        <v>79</v>
      </c>
      <c r="AE1782">
        <v>0</v>
      </c>
      <c r="AF1782" t="s">
        <v>79</v>
      </c>
      <c r="AG1782">
        <v>0</v>
      </c>
      <c r="AH1782" t="s">
        <v>79</v>
      </c>
      <c r="AI1782" t="s">
        <v>79</v>
      </c>
      <c r="AJ1782" t="s">
        <v>79</v>
      </c>
      <c r="AK1782" t="s">
        <v>79</v>
      </c>
      <c r="AL1782" t="s">
        <v>79</v>
      </c>
      <c r="AM1782" t="s">
        <v>79</v>
      </c>
      <c r="AN1782" t="s">
        <v>79</v>
      </c>
      <c r="AO1782" t="s">
        <v>79</v>
      </c>
      <c r="AP1782" t="s">
        <v>79</v>
      </c>
      <c r="AQ1782" t="s">
        <v>79</v>
      </c>
      <c r="AR1782" t="s">
        <v>79</v>
      </c>
      <c r="AS1782">
        <v>0</v>
      </c>
      <c r="AT1782" t="s">
        <v>79</v>
      </c>
      <c r="AU1782" t="s">
        <v>79</v>
      </c>
      <c r="AV1782">
        <v>0</v>
      </c>
      <c r="AW1782">
        <v>0</v>
      </c>
    </row>
    <row r="1783" spans="1:49" x14ac:dyDescent="0.2">
      <c r="A1783">
        <v>1</v>
      </c>
      <c r="B1783">
        <v>28</v>
      </c>
      <c r="C1783">
        <v>6</v>
      </c>
      <c r="D1783">
        <v>6</v>
      </c>
      <c r="E1783">
        <v>0</v>
      </c>
      <c r="F1783" t="s">
        <v>79</v>
      </c>
      <c r="G1783" t="s">
        <v>79</v>
      </c>
      <c r="H1783">
        <v>401</v>
      </c>
      <c r="I1783">
        <v>0</v>
      </c>
      <c r="J1783">
        <v>0</v>
      </c>
      <c r="K1783">
        <v>0</v>
      </c>
      <c r="L1783">
        <v>0</v>
      </c>
      <c r="M1783" t="s">
        <v>79</v>
      </c>
      <c r="N1783" t="s">
        <v>79</v>
      </c>
      <c r="O1783" t="s">
        <v>79</v>
      </c>
      <c r="P1783" t="s">
        <v>79</v>
      </c>
      <c r="Q1783" t="s">
        <v>79</v>
      </c>
      <c r="R1783" t="s">
        <v>3360</v>
      </c>
      <c r="S1783" t="s">
        <v>79</v>
      </c>
      <c r="T1783">
        <v>0</v>
      </c>
      <c r="U1783" t="s">
        <v>79</v>
      </c>
      <c r="V1783" t="s">
        <v>79</v>
      </c>
      <c r="W1783" t="s">
        <v>79</v>
      </c>
      <c r="X1783">
        <v>0</v>
      </c>
      <c r="Y1783">
        <v>0</v>
      </c>
      <c r="Z1783" t="s">
        <v>79</v>
      </c>
      <c r="AA1783" t="s">
        <v>79</v>
      </c>
      <c r="AB1783" t="s">
        <v>79</v>
      </c>
      <c r="AC1783" t="s">
        <v>79</v>
      </c>
      <c r="AD1783" t="s">
        <v>79</v>
      </c>
      <c r="AE1783">
        <v>0</v>
      </c>
      <c r="AF1783" t="s">
        <v>79</v>
      </c>
      <c r="AG1783">
        <v>0</v>
      </c>
      <c r="AH1783" t="s">
        <v>79</v>
      </c>
      <c r="AI1783" t="s">
        <v>79</v>
      </c>
      <c r="AJ1783" t="s">
        <v>79</v>
      </c>
      <c r="AK1783" t="s">
        <v>79</v>
      </c>
      <c r="AL1783" t="s">
        <v>79</v>
      </c>
      <c r="AM1783" t="s">
        <v>79</v>
      </c>
      <c r="AN1783" t="s">
        <v>79</v>
      </c>
      <c r="AO1783" t="s">
        <v>79</v>
      </c>
      <c r="AP1783" t="s">
        <v>79</v>
      </c>
      <c r="AQ1783" t="s">
        <v>79</v>
      </c>
      <c r="AR1783" t="s">
        <v>79</v>
      </c>
      <c r="AS1783">
        <v>0</v>
      </c>
      <c r="AT1783" t="s">
        <v>79</v>
      </c>
      <c r="AU1783" t="s">
        <v>79</v>
      </c>
      <c r="AV1783">
        <v>0</v>
      </c>
      <c r="AW1783">
        <v>0</v>
      </c>
    </row>
    <row r="1784" spans="1:49" x14ac:dyDescent="0.2">
      <c r="A1784">
        <v>1</v>
      </c>
      <c r="B1784">
        <v>28</v>
      </c>
      <c r="C1784">
        <v>6</v>
      </c>
      <c r="D1784">
        <v>7</v>
      </c>
      <c r="E1784">
        <v>0</v>
      </c>
      <c r="F1784" t="s">
        <v>79</v>
      </c>
      <c r="G1784" t="s">
        <v>79</v>
      </c>
      <c r="H1784">
        <v>527</v>
      </c>
      <c r="I1784">
        <v>0</v>
      </c>
      <c r="J1784">
        <v>0</v>
      </c>
      <c r="K1784">
        <v>0</v>
      </c>
      <c r="L1784">
        <v>0</v>
      </c>
      <c r="M1784" t="s">
        <v>79</v>
      </c>
      <c r="N1784" t="s">
        <v>79</v>
      </c>
      <c r="O1784" t="s">
        <v>79</v>
      </c>
      <c r="P1784" t="s">
        <v>79</v>
      </c>
      <c r="Q1784" t="s">
        <v>79</v>
      </c>
      <c r="R1784" t="s">
        <v>3361</v>
      </c>
      <c r="S1784" t="s">
        <v>79</v>
      </c>
      <c r="T1784">
        <v>0</v>
      </c>
      <c r="U1784" t="s">
        <v>79</v>
      </c>
      <c r="V1784" t="s">
        <v>79</v>
      </c>
      <c r="W1784" t="s">
        <v>79</v>
      </c>
      <c r="X1784">
        <v>0</v>
      </c>
      <c r="Y1784">
        <v>0</v>
      </c>
      <c r="Z1784" t="s">
        <v>79</v>
      </c>
      <c r="AA1784" t="s">
        <v>79</v>
      </c>
      <c r="AB1784" t="s">
        <v>79</v>
      </c>
      <c r="AC1784" t="s">
        <v>79</v>
      </c>
      <c r="AD1784" t="s">
        <v>79</v>
      </c>
      <c r="AE1784">
        <v>0</v>
      </c>
      <c r="AF1784" t="s">
        <v>79</v>
      </c>
      <c r="AG1784">
        <v>0</v>
      </c>
      <c r="AH1784" t="s">
        <v>79</v>
      </c>
      <c r="AI1784" t="s">
        <v>79</v>
      </c>
      <c r="AJ1784" t="s">
        <v>79</v>
      </c>
      <c r="AK1784" t="s">
        <v>79</v>
      </c>
      <c r="AL1784" t="s">
        <v>79</v>
      </c>
      <c r="AM1784" t="s">
        <v>79</v>
      </c>
      <c r="AN1784" t="s">
        <v>79</v>
      </c>
      <c r="AO1784" t="s">
        <v>79</v>
      </c>
      <c r="AP1784" t="s">
        <v>79</v>
      </c>
      <c r="AQ1784" t="s">
        <v>79</v>
      </c>
      <c r="AR1784" t="s">
        <v>79</v>
      </c>
      <c r="AS1784">
        <v>0</v>
      </c>
      <c r="AT1784" t="s">
        <v>79</v>
      </c>
      <c r="AU1784" t="s">
        <v>79</v>
      </c>
      <c r="AV1784">
        <v>0</v>
      </c>
      <c r="AW1784">
        <v>0</v>
      </c>
    </row>
    <row r="1785" spans="1:49" x14ac:dyDescent="0.2">
      <c r="A1785">
        <v>1</v>
      </c>
      <c r="B1785">
        <v>28</v>
      </c>
      <c r="C1785">
        <v>6</v>
      </c>
      <c r="D1785">
        <v>8</v>
      </c>
      <c r="E1785">
        <v>0</v>
      </c>
      <c r="F1785" t="s">
        <v>79</v>
      </c>
      <c r="G1785" t="s">
        <v>79</v>
      </c>
      <c r="H1785">
        <v>594</v>
      </c>
      <c r="I1785">
        <v>0</v>
      </c>
      <c r="J1785">
        <v>0</v>
      </c>
      <c r="K1785">
        <v>0</v>
      </c>
      <c r="L1785">
        <v>0</v>
      </c>
      <c r="M1785" t="s">
        <v>79</v>
      </c>
      <c r="N1785" t="s">
        <v>79</v>
      </c>
      <c r="O1785" t="s">
        <v>79</v>
      </c>
      <c r="P1785" t="s">
        <v>79</v>
      </c>
      <c r="Q1785" t="s">
        <v>79</v>
      </c>
      <c r="R1785" t="s">
        <v>2331</v>
      </c>
      <c r="S1785" t="s">
        <v>79</v>
      </c>
      <c r="T1785">
        <v>0</v>
      </c>
      <c r="U1785" t="s">
        <v>79</v>
      </c>
      <c r="V1785" t="s">
        <v>79</v>
      </c>
      <c r="W1785" t="s">
        <v>79</v>
      </c>
      <c r="X1785">
        <v>0</v>
      </c>
      <c r="Y1785">
        <v>0</v>
      </c>
      <c r="Z1785" t="s">
        <v>79</v>
      </c>
      <c r="AA1785" t="s">
        <v>79</v>
      </c>
      <c r="AB1785" t="s">
        <v>79</v>
      </c>
      <c r="AC1785" t="s">
        <v>79</v>
      </c>
      <c r="AD1785" t="s">
        <v>79</v>
      </c>
      <c r="AE1785">
        <v>0</v>
      </c>
      <c r="AF1785" t="s">
        <v>79</v>
      </c>
      <c r="AG1785">
        <v>0</v>
      </c>
      <c r="AH1785" t="s">
        <v>79</v>
      </c>
      <c r="AI1785" t="s">
        <v>79</v>
      </c>
      <c r="AJ1785" t="s">
        <v>79</v>
      </c>
      <c r="AK1785" t="s">
        <v>79</v>
      </c>
      <c r="AL1785" t="s">
        <v>79</v>
      </c>
      <c r="AM1785" t="s">
        <v>79</v>
      </c>
      <c r="AN1785" t="s">
        <v>79</v>
      </c>
      <c r="AO1785" t="s">
        <v>79</v>
      </c>
      <c r="AP1785" t="s">
        <v>79</v>
      </c>
      <c r="AQ1785" t="s">
        <v>79</v>
      </c>
      <c r="AR1785" t="s">
        <v>79</v>
      </c>
      <c r="AS1785">
        <v>0</v>
      </c>
      <c r="AT1785" t="s">
        <v>79</v>
      </c>
      <c r="AU1785" t="s">
        <v>79</v>
      </c>
      <c r="AV1785">
        <v>0</v>
      </c>
      <c r="AW1785">
        <v>0</v>
      </c>
    </row>
    <row r="1786" spans="1:49" x14ac:dyDescent="0.2">
      <c r="A1786">
        <v>1</v>
      </c>
      <c r="B1786">
        <v>28</v>
      </c>
      <c r="C1786">
        <v>7</v>
      </c>
      <c r="D1786">
        <v>1</v>
      </c>
      <c r="E1786">
        <v>0</v>
      </c>
      <c r="F1786" t="s">
        <v>79</v>
      </c>
      <c r="G1786" t="s">
        <v>79</v>
      </c>
      <c r="H1786">
        <v>250</v>
      </c>
      <c r="I1786">
        <v>0</v>
      </c>
      <c r="J1786">
        <v>0</v>
      </c>
      <c r="K1786">
        <v>0</v>
      </c>
      <c r="L1786">
        <v>0</v>
      </c>
      <c r="M1786" t="s">
        <v>79</v>
      </c>
      <c r="N1786" t="s">
        <v>79</v>
      </c>
      <c r="O1786" t="s">
        <v>79</v>
      </c>
      <c r="P1786" t="s">
        <v>79</v>
      </c>
      <c r="Q1786" t="s">
        <v>79</v>
      </c>
      <c r="R1786" t="s">
        <v>3362</v>
      </c>
      <c r="S1786" t="s">
        <v>79</v>
      </c>
      <c r="T1786">
        <v>0</v>
      </c>
      <c r="U1786" t="s">
        <v>79</v>
      </c>
      <c r="V1786" t="s">
        <v>79</v>
      </c>
      <c r="W1786" t="s">
        <v>79</v>
      </c>
      <c r="X1786">
        <v>0</v>
      </c>
      <c r="Y1786">
        <v>0</v>
      </c>
      <c r="Z1786" t="s">
        <v>79</v>
      </c>
      <c r="AA1786" t="s">
        <v>79</v>
      </c>
      <c r="AB1786" t="s">
        <v>79</v>
      </c>
      <c r="AC1786" t="s">
        <v>79</v>
      </c>
      <c r="AD1786" t="s">
        <v>79</v>
      </c>
      <c r="AE1786">
        <v>0</v>
      </c>
      <c r="AF1786" t="s">
        <v>79</v>
      </c>
      <c r="AG1786">
        <v>0</v>
      </c>
      <c r="AH1786" t="s">
        <v>79</v>
      </c>
      <c r="AI1786" t="s">
        <v>79</v>
      </c>
      <c r="AJ1786" t="s">
        <v>79</v>
      </c>
      <c r="AK1786" t="s">
        <v>79</v>
      </c>
      <c r="AL1786" t="s">
        <v>79</v>
      </c>
      <c r="AM1786" t="s">
        <v>79</v>
      </c>
      <c r="AN1786" t="s">
        <v>79</v>
      </c>
      <c r="AO1786" t="s">
        <v>79</v>
      </c>
      <c r="AP1786" t="s">
        <v>79</v>
      </c>
      <c r="AQ1786" t="s">
        <v>79</v>
      </c>
      <c r="AR1786" t="s">
        <v>79</v>
      </c>
      <c r="AS1786">
        <v>0</v>
      </c>
      <c r="AT1786" t="s">
        <v>79</v>
      </c>
      <c r="AU1786" t="s">
        <v>79</v>
      </c>
      <c r="AV1786">
        <v>0</v>
      </c>
      <c r="AW1786">
        <v>0</v>
      </c>
    </row>
    <row r="1787" spans="1:49" x14ac:dyDescent="0.2">
      <c r="A1787">
        <v>1</v>
      </c>
      <c r="B1787">
        <v>28</v>
      </c>
      <c r="C1787">
        <v>7</v>
      </c>
      <c r="D1787">
        <v>2</v>
      </c>
      <c r="E1787">
        <v>0</v>
      </c>
      <c r="F1787" t="s">
        <v>79</v>
      </c>
      <c r="G1787" t="s">
        <v>79</v>
      </c>
      <c r="H1787">
        <v>705</v>
      </c>
      <c r="I1787">
        <v>0</v>
      </c>
      <c r="J1787">
        <v>0</v>
      </c>
      <c r="K1787">
        <v>0</v>
      </c>
      <c r="L1787">
        <v>0</v>
      </c>
      <c r="M1787" t="s">
        <v>79</v>
      </c>
      <c r="N1787" t="s">
        <v>79</v>
      </c>
      <c r="O1787" t="s">
        <v>79</v>
      </c>
      <c r="P1787" t="s">
        <v>79</v>
      </c>
      <c r="Q1787" t="s">
        <v>79</v>
      </c>
      <c r="R1787" t="s">
        <v>3363</v>
      </c>
      <c r="S1787" t="s">
        <v>79</v>
      </c>
      <c r="T1787">
        <v>0</v>
      </c>
      <c r="U1787" t="s">
        <v>79</v>
      </c>
      <c r="V1787" t="s">
        <v>79</v>
      </c>
      <c r="W1787" t="s">
        <v>79</v>
      </c>
      <c r="X1787">
        <v>0</v>
      </c>
      <c r="Y1787">
        <v>0</v>
      </c>
      <c r="Z1787" t="s">
        <v>79</v>
      </c>
      <c r="AA1787" t="s">
        <v>79</v>
      </c>
      <c r="AB1787" t="s">
        <v>79</v>
      </c>
      <c r="AC1787" t="s">
        <v>79</v>
      </c>
      <c r="AD1787" t="s">
        <v>79</v>
      </c>
      <c r="AE1787">
        <v>0</v>
      </c>
      <c r="AF1787" t="s">
        <v>79</v>
      </c>
      <c r="AG1787">
        <v>0</v>
      </c>
      <c r="AH1787" t="s">
        <v>79</v>
      </c>
      <c r="AI1787" t="s">
        <v>79</v>
      </c>
      <c r="AJ1787" t="s">
        <v>79</v>
      </c>
      <c r="AK1787" t="s">
        <v>79</v>
      </c>
      <c r="AL1787" t="s">
        <v>79</v>
      </c>
      <c r="AM1787" t="s">
        <v>79</v>
      </c>
      <c r="AN1787" t="s">
        <v>79</v>
      </c>
      <c r="AO1787" t="s">
        <v>79</v>
      </c>
      <c r="AP1787" t="s">
        <v>79</v>
      </c>
      <c r="AQ1787" t="s">
        <v>79</v>
      </c>
      <c r="AR1787" t="s">
        <v>79</v>
      </c>
      <c r="AS1787">
        <v>0</v>
      </c>
      <c r="AT1787" t="s">
        <v>79</v>
      </c>
      <c r="AU1787" t="s">
        <v>79</v>
      </c>
      <c r="AV1787">
        <v>0</v>
      </c>
      <c r="AW1787">
        <v>0</v>
      </c>
    </row>
    <row r="1788" spans="1:49" x14ac:dyDescent="0.2">
      <c r="A1788">
        <v>1</v>
      </c>
      <c r="B1788">
        <v>28</v>
      </c>
      <c r="C1788">
        <v>7</v>
      </c>
      <c r="D1788">
        <v>3</v>
      </c>
      <c r="E1788">
        <v>0</v>
      </c>
      <c r="F1788" t="s">
        <v>79</v>
      </c>
      <c r="G1788" t="s">
        <v>79</v>
      </c>
      <c r="H1788">
        <v>397</v>
      </c>
      <c r="I1788">
        <v>0</v>
      </c>
      <c r="J1788">
        <v>0</v>
      </c>
      <c r="K1788">
        <v>0</v>
      </c>
      <c r="L1788">
        <v>0</v>
      </c>
      <c r="M1788" t="s">
        <v>79</v>
      </c>
      <c r="N1788" t="s">
        <v>79</v>
      </c>
      <c r="O1788" t="s">
        <v>79</v>
      </c>
      <c r="P1788" t="s">
        <v>79</v>
      </c>
      <c r="Q1788" t="s">
        <v>79</v>
      </c>
      <c r="R1788" t="s">
        <v>3364</v>
      </c>
      <c r="S1788" t="s">
        <v>79</v>
      </c>
      <c r="T1788">
        <v>0</v>
      </c>
      <c r="U1788" t="s">
        <v>79</v>
      </c>
      <c r="V1788" t="s">
        <v>79</v>
      </c>
      <c r="W1788" t="s">
        <v>79</v>
      </c>
      <c r="X1788">
        <v>0</v>
      </c>
      <c r="Y1788">
        <v>0</v>
      </c>
      <c r="Z1788" t="s">
        <v>79</v>
      </c>
      <c r="AA1788" t="s">
        <v>79</v>
      </c>
      <c r="AB1788" t="s">
        <v>79</v>
      </c>
      <c r="AC1788" t="s">
        <v>79</v>
      </c>
      <c r="AD1788" t="s">
        <v>79</v>
      </c>
      <c r="AE1788">
        <v>0</v>
      </c>
      <c r="AF1788" t="s">
        <v>79</v>
      </c>
      <c r="AG1788">
        <v>0</v>
      </c>
      <c r="AH1788" t="s">
        <v>79</v>
      </c>
      <c r="AI1788" t="s">
        <v>79</v>
      </c>
      <c r="AJ1788" t="s">
        <v>79</v>
      </c>
      <c r="AK1788" t="s">
        <v>79</v>
      </c>
      <c r="AL1788" t="s">
        <v>79</v>
      </c>
      <c r="AM1788" t="s">
        <v>79</v>
      </c>
      <c r="AN1788" t="s">
        <v>79</v>
      </c>
      <c r="AO1788" t="s">
        <v>79</v>
      </c>
      <c r="AP1788" t="s">
        <v>79</v>
      </c>
      <c r="AQ1788" t="s">
        <v>79</v>
      </c>
      <c r="AR1788" t="s">
        <v>79</v>
      </c>
      <c r="AS1788">
        <v>0</v>
      </c>
      <c r="AT1788" t="s">
        <v>79</v>
      </c>
      <c r="AU1788" t="s">
        <v>79</v>
      </c>
      <c r="AV1788">
        <v>0</v>
      </c>
      <c r="AW1788">
        <v>0</v>
      </c>
    </row>
    <row r="1789" spans="1:49" x14ac:dyDescent="0.2">
      <c r="A1789">
        <v>1</v>
      </c>
      <c r="B1789">
        <v>28</v>
      </c>
      <c r="C1789">
        <v>7</v>
      </c>
      <c r="D1789">
        <v>4</v>
      </c>
      <c r="E1789">
        <v>0</v>
      </c>
      <c r="F1789" t="s">
        <v>79</v>
      </c>
      <c r="G1789" t="s">
        <v>79</v>
      </c>
      <c r="H1789">
        <v>110</v>
      </c>
      <c r="I1789">
        <v>0</v>
      </c>
      <c r="J1789">
        <v>0</v>
      </c>
      <c r="K1789">
        <v>0</v>
      </c>
      <c r="L1789">
        <v>0</v>
      </c>
      <c r="M1789" t="s">
        <v>79</v>
      </c>
      <c r="N1789" t="s">
        <v>79</v>
      </c>
      <c r="O1789" t="s">
        <v>79</v>
      </c>
      <c r="P1789" t="s">
        <v>79</v>
      </c>
      <c r="Q1789" t="s">
        <v>79</v>
      </c>
      <c r="R1789" t="s">
        <v>3365</v>
      </c>
      <c r="S1789" t="s">
        <v>79</v>
      </c>
      <c r="T1789">
        <v>0</v>
      </c>
      <c r="U1789" t="s">
        <v>79</v>
      </c>
      <c r="V1789" t="s">
        <v>79</v>
      </c>
      <c r="W1789" t="s">
        <v>79</v>
      </c>
      <c r="X1789">
        <v>0</v>
      </c>
      <c r="Y1789">
        <v>0</v>
      </c>
      <c r="Z1789" t="s">
        <v>79</v>
      </c>
      <c r="AA1789" t="s">
        <v>79</v>
      </c>
      <c r="AB1789" t="s">
        <v>79</v>
      </c>
      <c r="AC1789" t="s">
        <v>79</v>
      </c>
      <c r="AD1789" t="s">
        <v>79</v>
      </c>
      <c r="AE1789">
        <v>0</v>
      </c>
      <c r="AF1789" t="s">
        <v>79</v>
      </c>
      <c r="AG1789">
        <v>0</v>
      </c>
      <c r="AH1789" t="s">
        <v>79</v>
      </c>
      <c r="AI1789" t="s">
        <v>79</v>
      </c>
      <c r="AJ1789" t="s">
        <v>79</v>
      </c>
      <c r="AK1789" t="s">
        <v>79</v>
      </c>
      <c r="AL1789" t="s">
        <v>79</v>
      </c>
      <c r="AM1789" t="s">
        <v>79</v>
      </c>
      <c r="AN1789" t="s">
        <v>79</v>
      </c>
      <c r="AO1789" t="s">
        <v>79</v>
      </c>
      <c r="AP1789" t="s">
        <v>79</v>
      </c>
      <c r="AQ1789" t="s">
        <v>79</v>
      </c>
      <c r="AR1789" t="s">
        <v>79</v>
      </c>
      <c r="AS1789">
        <v>0</v>
      </c>
      <c r="AT1789" t="s">
        <v>79</v>
      </c>
      <c r="AU1789" t="s">
        <v>79</v>
      </c>
      <c r="AV1789">
        <v>0</v>
      </c>
      <c r="AW1789">
        <v>0</v>
      </c>
    </row>
    <row r="1790" spans="1:49" x14ac:dyDescent="0.2">
      <c r="A1790">
        <v>1</v>
      </c>
      <c r="B1790">
        <v>28</v>
      </c>
      <c r="C1790">
        <v>7</v>
      </c>
      <c r="D1790">
        <v>5</v>
      </c>
      <c r="E1790">
        <v>0</v>
      </c>
      <c r="F1790" t="s">
        <v>79</v>
      </c>
      <c r="G1790" t="s">
        <v>79</v>
      </c>
      <c r="H1790">
        <v>726</v>
      </c>
      <c r="I1790">
        <v>0</v>
      </c>
      <c r="J1790">
        <v>0</v>
      </c>
      <c r="K1790">
        <v>0</v>
      </c>
      <c r="L1790">
        <v>0</v>
      </c>
      <c r="M1790" t="s">
        <v>79</v>
      </c>
      <c r="N1790" t="s">
        <v>79</v>
      </c>
      <c r="O1790" t="s">
        <v>79</v>
      </c>
      <c r="P1790" t="s">
        <v>79</v>
      </c>
      <c r="Q1790" t="s">
        <v>79</v>
      </c>
      <c r="R1790" t="s">
        <v>3366</v>
      </c>
      <c r="S1790" t="s">
        <v>79</v>
      </c>
      <c r="T1790">
        <v>0</v>
      </c>
      <c r="U1790" t="s">
        <v>79</v>
      </c>
      <c r="V1790" t="s">
        <v>79</v>
      </c>
      <c r="W1790" t="s">
        <v>79</v>
      </c>
      <c r="X1790">
        <v>0</v>
      </c>
      <c r="Y1790">
        <v>0</v>
      </c>
      <c r="Z1790" t="s">
        <v>79</v>
      </c>
      <c r="AA1790" t="s">
        <v>79</v>
      </c>
      <c r="AB1790" t="s">
        <v>79</v>
      </c>
      <c r="AC1790" t="s">
        <v>79</v>
      </c>
      <c r="AD1790" t="s">
        <v>79</v>
      </c>
      <c r="AE1790">
        <v>0</v>
      </c>
      <c r="AF1790" t="s">
        <v>79</v>
      </c>
      <c r="AG1790">
        <v>0</v>
      </c>
      <c r="AH1790" t="s">
        <v>79</v>
      </c>
      <c r="AI1790" t="s">
        <v>79</v>
      </c>
      <c r="AJ1790" t="s">
        <v>79</v>
      </c>
      <c r="AK1790" t="s">
        <v>79</v>
      </c>
      <c r="AL1790" t="s">
        <v>79</v>
      </c>
      <c r="AM1790" t="s">
        <v>79</v>
      </c>
      <c r="AN1790" t="s">
        <v>79</v>
      </c>
      <c r="AO1790" t="s">
        <v>79</v>
      </c>
      <c r="AP1790" t="s">
        <v>79</v>
      </c>
      <c r="AQ1790" t="s">
        <v>79</v>
      </c>
      <c r="AR1790" t="s">
        <v>79</v>
      </c>
      <c r="AS1790">
        <v>0</v>
      </c>
      <c r="AT1790" t="s">
        <v>79</v>
      </c>
      <c r="AU1790" t="s">
        <v>79</v>
      </c>
      <c r="AV1790">
        <v>0</v>
      </c>
      <c r="AW1790">
        <v>0</v>
      </c>
    </row>
    <row r="1791" spans="1:49" x14ac:dyDescent="0.2">
      <c r="A1791">
        <v>1</v>
      </c>
      <c r="B1791">
        <v>28</v>
      </c>
      <c r="C1791">
        <v>7</v>
      </c>
      <c r="D1791">
        <v>6</v>
      </c>
      <c r="E1791">
        <v>0</v>
      </c>
      <c r="F1791" t="s">
        <v>79</v>
      </c>
      <c r="G1791" t="s">
        <v>79</v>
      </c>
      <c r="H1791">
        <v>207</v>
      </c>
      <c r="I1791">
        <v>0</v>
      </c>
      <c r="J1791">
        <v>0</v>
      </c>
      <c r="K1791">
        <v>0</v>
      </c>
      <c r="L1791">
        <v>0</v>
      </c>
      <c r="M1791" t="s">
        <v>79</v>
      </c>
      <c r="N1791" t="s">
        <v>79</v>
      </c>
      <c r="O1791" t="s">
        <v>79</v>
      </c>
      <c r="P1791" t="s">
        <v>79</v>
      </c>
      <c r="Q1791" t="s">
        <v>79</v>
      </c>
      <c r="R1791" t="s">
        <v>1129</v>
      </c>
      <c r="S1791" t="s">
        <v>79</v>
      </c>
      <c r="T1791">
        <v>0</v>
      </c>
      <c r="U1791" t="s">
        <v>79</v>
      </c>
      <c r="V1791" t="s">
        <v>79</v>
      </c>
      <c r="W1791" t="s">
        <v>79</v>
      </c>
      <c r="X1791">
        <v>0</v>
      </c>
      <c r="Y1791">
        <v>0</v>
      </c>
      <c r="Z1791" t="s">
        <v>79</v>
      </c>
      <c r="AA1791" t="s">
        <v>79</v>
      </c>
      <c r="AB1791" t="s">
        <v>79</v>
      </c>
      <c r="AC1791" t="s">
        <v>79</v>
      </c>
      <c r="AD1791" t="s">
        <v>79</v>
      </c>
      <c r="AE1791">
        <v>0</v>
      </c>
      <c r="AF1791" t="s">
        <v>79</v>
      </c>
      <c r="AG1791">
        <v>0</v>
      </c>
      <c r="AH1791" t="s">
        <v>79</v>
      </c>
      <c r="AI1791" t="s">
        <v>79</v>
      </c>
      <c r="AJ1791" t="s">
        <v>79</v>
      </c>
      <c r="AK1791" t="s">
        <v>79</v>
      </c>
      <c r="AL1791" t="s">
        <v>79</v>
      </c>
      <c r="AM1791" t="s">
        <v>79</v>
      </c>
      <c r="AN1791" t="s">
        <v>79</v>
      </c>
      <c r="AO1791" t="s">
        <v>79</v>
      </c>
      <c r="AP1791" t="s">
        <v>79</v>
      </c>
      <c r="AQ1791" t="s">
        <v>79</v>
      </c>
      <c r="AR1791" t="s">
        <v>79</v>
      </c>
      <c r="AS1791">
        <v>0</v>
      </c>
      <c r="AT1791" t="s">
        <v>79</v>
      </c>
      <c r="AU1791" t="s">
        <v>79</v>
      </c>
      <c r="AV1791">
        <v>0</v>
      </c>
      <c r="AW1791">
        <v>0</v>
      </c>
    </row>
    <row r="1792" spans="1:49" x14ac:dyDescent="0.2">
      <c r="A1792">
        <v>1</v>
      </c>
      <c r="B1792">
        <v>28</v>
      </c>
      <c r="C1792">
        <v>7</v>
      </c>
      <c r="D1792">
        <v>7</v>
      </c>
      <c r="E1792">
        <v>0</v>
      </c>
      <c r="F1792" t="s">
        <v>79</v>
      </c>
      <c r="G1792" t="s">
        <v>79</v>
      </c>
      <c r="H1792">
        <v>119</v>
      </c>
      <c r="I1792">
        <v>0</v>
      </c>
      <c r="J1792">
        <v>0</v>
      </c>
      <c r="K1792">
        <v>0</v>
      </c>
      <c r="L1792">
        <v>0</v>
      </c>
      <c r="M1792" t="s">
        <v>79</v>
      </c>
      <c r="N1792" t="s">
        <v>79</v>
      </c>
      <c r="O1792" t="s">
        <v>79</v>
      </c>
      <c r="P1792" t="s">
        <v>79</v>
      </c>
      <c r="Q1792" t="s">
        <v>79</v>
      </c>
      <c r="R1792" t="s">
        <v>3239</v>
      </c>
      <c r="S1792" t="s">
        <v>79</v>
      </c>
      <c r="T1792">
        <v>0</v>
      </c>
      <c r="U1792" t="s">
        <v>79</v>
      </c>
      <c r="V1792" t="s">
        <v>79</v>
      </c>
      <c r="W1792" t="s">
        <v>79</v>
      </c>
      <c r="X1792">
        <v>0</v>
      </c>
      <c r="Y1792">
        <v>0</v>
      </c>
      <c r="Z1792" t="s">
        <v>79</v>
      </c>
      <c r="AA1792" t="s">
        <v>79</v>
      </c>
      <c r="AB1792" t="s">
        <v>79</v>
      </c>
      <c r="AC1792" t="s">
        <v>79</v>
      </c>
      <c r="AD1792" t="s">
        <v>79</v>
      </c>
      <c r="AE1792">
        <v>0</v>
      </c>
      <c r="AF1792" t="s">
        <v>79</v>
      </c>
      <c r="AG1792">
        <v>0</v>
      </c>
      <c r="AH1792" t="s">
        <v>79</v>
      </c>
      <c r="AI1792" t="s">
        <v>79</v>
      </c>
      <c r="AJ1792" t="s">
        <v>79</v>
      </c>
      <c r="AK1792" t="s">
        <v>79</v>
      </c>
      <c r="AL1792" t="s">
        <v>79</v>
      </c>
      <c r="AM1792" t="s">
        <v>79</v>
      </c>
      <c r="AN1792" t="s">
        <v>79</v>
      </c>
      <c r="AO1792" t="s">
        <v>79</v>
      </c>
      <c r="AP1792" t="s">
        <v>79</v>
      </c>
      <c r="AQ1792" t="s">
        <v>79</v>
      </c>
      <c r="AR1792" t="s">
        <v>79</v>
      </c>
      <c r="AS1792">
        <v>0</v>
      </c>
      <c r="AT1792" t="s">
        <v>79</v>
      </c>
      <c r="AU1792" t="s">
        <v>79</v>
      </c>
      <c r="AV1792">
        <v>0</v>
      </c>
      <c r="AW1792">
        <v>0</v>
      </c>
    </row>
    <row r="1793" spans="1:49" x14ac:dyDescent="0.2">
      <c r="A1793">
        <v>1</v>
      </c>
      <c r="B1793">
        <v>28</v>
      </c>
      <c r="C1793">
        <v>7</v>
      </c>
      <c r="D1793">
        <v>8</v>
      </c>
      <c r="E1793">
        <v>0</v>
      </c>
      <c r="F1793" t="s">
        <v>79</v>
      </c>
      <c r="G1793" t="s">
        <v>79</v>
      </c>
      <c r="H1793">
        <v>209</v>
      </c>
      <c r="I1793">
        <v>0</v>
      </c>
      <c r="J1793">
        <v>0</v>
      </c>
      <c r="K1793">
        <v>0</v>
      </c>
      <c r="L1793">
        <v>0</v>
      </c>
      <c r="M1793" t="s">
        <v>79</v>
      </c>
      <c r="N1793" t="s">
        <v>79</v>
      </c>
      <c r="O1793" t="s">
        <v>79</v>
      </c>
      <c r="P1793" t="s">
        <v>79</v>
      </c>
      <c r="Q1793" t="s">
        <v>79</v>
      </c>
      <c r="R1793" t="s">
        <v>3367</v>
      </c>
      <c r="S1793" t="s">
        <v>79</v>
      </c>
      <c r="T1793">
        <v>0</v>
      </c>
      <c r="U1793" t="s">
        <v>79</v>
      </c>
      <c r="V1793" t="s">
        <v>79</v>
      </c>
      <c r="W1793" t="s">
        <v>79</v>
      </c>
      <c r="X1793">
        <v>0</v>
      </c>
      <c r="Y1793">
        <v>0</v>
      </c>
      <c r="Z1793" t="s">
        <v>79</v>
      </c>
      <c r="AA1793" t="s">
        <v>79</v>
      </c>
      <c r="AB1793" t="s">
        <v>79</v>
      </c>
      <c r="AC1793" t="s">
        <v>79</v>
      </c>
      <c r="AD1793" t="s">
        <v>79</v>
      </c>
      <c r="AE1793">
        <v>0</v>
      </c>
      <c r="AF1793" t="s">
        <v>79</v>
      </c>
      <c r="AG1793">
        <v>0</v>
      </c>
      <c r="AH1793" t="s">
        <v>79</v>
      </c>
      <c r="AI1793" t="s">
        <v>79</v>
      </c>
      <c r="AJ1793" t="s">
        <v>79</v>
      </c>
      <c r="AK1793" t="s">
        <v>79</v>
      </c>
      <c r="AL1793" t="s">
        <v>79</v>
      </c>
      <c r="AM1793" t="s">
        <v>79</v>
      </c>
      <c r="AN1793" t="s">
        <v>79</v>
      </c>
      <c r="AO1793" t="s">
        <v>79</v>
      </c>
      <c r="AP1793" t="s">
        <v>79</v>
      </c>
      <c r="AQ1793" t="s">
        <v>79</v>
      </c>
      <c r="AR1793" t="s">
        <v>79</v>
      </c>
      <c r="AS1793">
        <v>0</v>
      </c>
      <c r="AT1793" t="s">
        <v>79</v>
      </c>
      <c r="AU1793" t="s">
        <v>79</v>
      </c>
      <c r="AV1793">
        <v>0</v>
      </c>
      <c r="AW1793">
        <v>0</v>
      </c>
    </row>
    <row r="1794" spans="1:49" x14ac:dyDescent="0.2">
      <c r="A1794">
        <v>1</v>
      </c>
      <c r="B1794">
        <v>29</v>
      </c>
      <c r="C1794">
        <v>1</v>
      </c>
      <c r="D1794">
        <v>1</v>
      </c>
      <c r="E1794">
        <v>0</v>
      </c>
      <c r="F1794" t="s">
        <v>79</v>
      </c>
      <c r="G1794" t="s">
        <v>79</v>
      </c>
      <c r="H1794">
        <v>0</v>
      </c>
      <c r="I1794">
        <v>0</v>
      </c>
      <c r="J1794">
        <v>0</v>
      </c>
      <c r="K1794">
        <v>0</v>
      </c>
      <c r="L1794">
        <v>0</v>
      </c>
      <c r="M1794" t="s">
        <v>79</v>
      </c>
      <c r="N1794" t="s">
        <v>79</v>
      </c>
      <c r="O1794" t="s">
        <v>79</v>
      </c>
      <c r="P1794" t="s">
        <v>79</v>
      </c>
      <c r="Q1794" t="s">
        <v>79</v>
      </c>
      <c r="R1794" t="s">
        <v>79</v>
      </c>
      <c r="S1794" t="s">
        <v>79</v>
      </c>
      <c r="T1794">
        <v>0</v>
      </c>
      <c r="U1794" t="s">
        <v>79</v>
      </c>
      <c r="V1794" t="s">
        <v>79</v>
      </c>
      <c r="W1794" t="s">
        <v>79</v>
      </c>
      <c r="X1794">
        <v>0</v>
      </c>
      <c r="Y1794">
        <v>0</v>
      </c>
      <c r="Z1794" t="s">
        <v>79</v>
      </c>
      <c r="AA1794" t="s">
        <v>79</v>
      </c>
      <c r="AB1794" t="s">
        <v>79</v>
      </c>
      <c r="AC1794" t="s">
        <v>79</v>
      </c>
      <c r="AD1794" t="s">
        <v>79</v>
      </c>
      <c r="AE1794">
        <v>0</v>
      </c>
      <c r="AF1794" t="s">
        <v>79</v>
      </c>
      <c r="AG1794">
        <v>0</v>
      </c>
      <c r="AH1794" t="s">
        <v>79</v>
      </c>
      <c r="AI1794" t="s">
        <v>79</v>
      </c>
      <c r="AJ1794" t="s">
        <v>79</v>
      </c>
      <c r="AK1794" t="s">
        <v>79</v>
      </c>
      <c r="AL1794" t="s">
        <v>79</v>
      </c>
      <c r="AM1794" t="s">
        <v>79</v>
      </c>
      <c r="AN1794" t="s">
        <v>79</v>
      </c>
      <c r="AO1794" t="s">
        <v>79</v>
      </c>
      <c r="AP1794" t="s">
        <v>79</v>
      </c>
      <c r="AQ1794" t="s">
        <v>79</v>
      </c>
      <c r="AR1794" t="s">
        <v>79</v>
      </c>
      <c r="AS1794">
        <v>0</v>
      </c>
      <c r="AT1794" t="s">
        <v>79</v>
      </c>
      <c r="AU1794" t="s">
        <v>79</v>
      </c>
      <c r="AV1794">
        <v>0</v>
      </c>
      <c r="AW1794">
        <v>0</v>
      </c>
    </row>
    <row r="1795" spans="1:49" x14ac:dyDescent="0.2">
      <c r="A1795">
        <v>1</v>
      </c>
      <c r="B1795">
        <v>29</v>
      </c>
      <c r="C1795">
        <v>1</v>
      </c>
      <c r="D1795">
        <v>2</v>
      </c>
      <c r="E1795">
        <v>0</v>
      </c>
      <c r="F1795" t="s">
        <v>79</v>
      </c>
      <c r="G1795" t="s">
        <v>79</v>
      </c>
      <c r="H1795">
        <v>0</v>
      </c>
      <c r="I1795">
        <v>0</v>
      </c>
      <c r="J1795">
        <v>0</v>
      </c>
      <c r="K1795">
        <v>0</v>
      </c>
      <c r="L1795">
        <v>0</v>
      </c>
      <c r="M1795" t="s">
        <v>79</v>
      </c>
      <c r="N1795" t="s">
        <v>79</v>
      </c>
      <c r="O1795" t="s">
        <v>79</v>
      </c>
      <c r="P1795" t="s">
        <v>79</v>
      </c>
      <c r="Q1795" t="s">
        <v>79</v>
      </c>
      <c r="R1795" t="s">
        <v>79</v>
      </c>
      <c r="S1795" t="s">
        <v>79</v>
      </c>
      <c r="T1795">
        <v>0</v>
      </c>
      <c r="U1795" t="s">
        <v>79</v>
      </c>
      <c r="V1795" t="s">
        <v>79</v>
      </c>
      <c r="W1795" t="s">
        <v>79</v>
      </c>
      <c r="X1795">
        <v>0</v>
      </c>
      <c r="Y1795">
        <v>0</v>
      </c>
      <c r="Z1795" t="s">
        <v>79</v>
      </c>
      <c r="AA1795" t="s">
        <v>79</v>
      </c>
      <c r="AB1795" t="s">
        <v>79</v>
      </c>
      <c r="AC1795" t="s">
        <v>79</v>
      </c>
      <c r="AD1795" t="s">
        <v>79</v>
      </c>
      <c r="AE1795">
        <v>0</v>
      </c>
      <c r="AF1795" t="s">
        <v>79</v>
      </c>
      <c r="AG1795">
        <v>0</v>
      </c>
      <c r="AH1795" t="s">
        <v>79</v>
      </c>
      <c r="AI1795" t="s">
        <v>79</v>
      </c>
      <c r="AJ1795" t="s">
        <v>79</v>
      </c>
      <c r="AK1795" t="s">
        <v>79</v>
      </c>
      <c r="AL1795" t="s">
        <v>79</v>
      </c>
      <c r="AM1795" t="s">
        <v>79</v>
      </c>
      <c r="AN1795" t="s">
        <v>79</v>
      </c>
      <c r="AO1795" t="s">
        <v>79</v>
      </c>
      <c r="AP1795" t="s">
        <v>79</v>
      </c>
      <c r="AQ1795" t="s">
        <v>79</v>
      </c>
      <c r="AR1795" t="s">
        <v>79</v>
      </c>
      <c r="AS1795">
        <v>0</v>
      </c>
      <c r="AT1795" t="s">
        <v>79</v>
      </c>
      <c r="AU1795" t="s">
        <v>79</v>
      </c>
      <c r="AV1795">
        <v>0</v>
      </c>
      <c r="AW1795">
        <v>0</v>
      </c>
    </row>
    <row r="1796" spans="1:49" x14ac:dyDescent="0.2">
      <c r="A1796">
        <v>1</v>
      </c>
      <c r="B1796">
        <v>29</v>
      </c>
      <c r="C1796">
        <v>1</v>
      </c>
      <c r="D1796">
        <v>3</v>
      </c>
      <c r="E1796">
        <v>0</v>
      </c>
      <c r="F1796" t="s">
        <v>79</v>
      </c>
      <c r="G1796" t="s">
        <v>79</v>
      </c>
      <c r="H1796">
        <v>523</v>
      </c>
      <c r="I1796">
        <v>0</v>
      </c>
      <c r="J1796">
        <v>0</v>
      </c>
      <c r="K1796">
        <v>0</v>
      </c>
      <c r="L1796">
        <v>0</v>
      </c>
      <c r="M1796" t="s">
        <v>79</v>
      </c>
      <c r="N1796" t="s">
        <v>79</v>
      </c>
      <c r="O1796" t="s">
        <v>79</v>
      </c>
      <c r="P1796" t="s">
        <v>79</v>
      </c>
      <c r="Q1796" t="s">
        <v>79</v>
      </c>
      <c r="R1796" t="s">
        <v>2200</v>
      </c>
      <c r="S1796" t="s">
        <v>79</v>
      </c>
      <c r="T1796">
        <v>0</v>
      </c>
      <c r="U1796" t="s">
        <v>79</v>
      </c>
      <c r="V1796" t="s">
        <v>79</v>
      </c>
      <c r="W1796" t="s">
        <v>79</v>
      </c>
      <c r="X1796">
        <v>0</v>
      </c>
      <c r="Y1796">
        <v>0</v>
      </c>
      <c r="Z1796" t="s">
        <v>79</v>
      </c>
      <c r="AA1796" t="s">
        <v>79</v>
      </c>
      <c r="AB1796" t="s">
        <v>79</v>
      </c>
      <c r="AC1796" t="s">
        <v>79</v>
      </c>
      <c r="AD1796" t="s">
        <v>79</v>
      </c>
      <c r="AE1796">
        <v>0</v>
      </c>
      <c r="AF1796" t="s">
        <v>79</v>
      </c>
      <c r="AG1796">
        <v>0</v>
      </c>
      <c r="AH1796" t="s">
        <v>79</v>
      </c>
      <c r="AI1796" t="s">
        <v>79</v>
      </c>
      <c r="AJ1796" t="s">
        <v>79</v>
      </c>
      <c r="AK1796" t="s">
        <v>79</v>
      </c>
      <c r="AL1796" t="s">
        <v>79</v>
      </c>
      <c r="AM1796" t="s">
        <v>79</v>
      </c>
      <c r="AN1796" t="s">
        <v>79</v>
      </c>
      <c r="AO1796" t="s">
        <v>79</v>
      </c>
      <c r="AP1796" t="s">
        <v>79</v>
      </c>
      <c r="AQ1796" t="s">
        <v>79</v>
      </c>
      <c r="AR1796" t="s">
        <v>79</v>
      </c>
      <c r="AS1796">
        <v>0</v>
      </c>
      <c r="AT1796" t="s">
        <v>79</v>
      </c>
      <c r="AU1796" t="s">
        <v>79</v>
      </c>
      <c r="AV1796">
        <v>0</v>
      </c>
      <c r="AW1796">
        <v>0</v>
      </c>
    </row>
    <row r="1797" spans="1:49" x14ac:dyDescent="0.2">
      <c r="A1797">
        <v>1</v>
      </c>
      <c r="B1797">
        <v>29</v>
      </c>
      <c r="C1797">
        <v>1</v>
      </c>
      <c r="D1797">
        <v>4</v>
      </c>
      <c r="E1797">
        <v>0</v>
      </c>
      <c r="F1797" t="s">
        <v>79</v>
      </c>
      <c r="G1797" t="s">
        <v>79</v>
      </c>
      <c r="H1797">
        <v>290</v>
      </c>
      <c r="I1797">
        <v>0</v>
      </c>
      <c r="J1797">
        <v>0</v>
      </c>
      <c r="K1797">
        <v>0</v>
      </c>
      <c r="L1797">
        <v>0</v>
      </c>
      <c r="M1797" t="s">
        <v>79</v>
      </c>
      <c r="N1797" t="s">
        <v>79</v>
      </c>
      <c r="O1797" t="s">
        <v>79</v>
      </c>
      <c r="P1797" t="s">
        <v>79</v>
      </c>
      <c r="Q1797" t="s">
        <v>79</v>
      </c>
      <c r="R1797" t="s">
        <v>2209</v>
      </c>
      <c r="S1797" t="s">
        <v>79</v>
      </c>
      <c r="T1797">
        <v>0</v>
      </c>
      <c r="U1797" t="s">
        <v>79</v>
      </c>
      <c r="V1797" t="s">
        <v>79</v>
      </c>
      <c r="W1797" t="s">
        <v>79</v>
      </c>
      <c r="X1797">
        <v>0</v>
      </c>
      <c r="Y1797">
        <v>0</v>
      </c>
      <c r="Z1797" t="s">
        <v>79</v>
      </c>
      <c r="AA1797" t="s">
        <v>79</v>
      </c>
      <c r="AB1797" t="s">
        <v>79</v>
      </c>
      <c r="AC1797" t="s">
        <v>79</v>
      </c>
      <c r="AD1797" t="s">
        <v>79</v>
      </c>
      <c r="AE1797">
        <v>0</v>
      </c>
      <c r="AF1797" t="s">
        <v>79</v>
      </c>
      <c r="AG1797">
        <v>0</v>
      </c>
      <c r="AH1797" t="s">
        <v>79</v>
      </c>
      <c r="AI1797" t="s">
        <v>79</v>
      </c>
      <c r="AJ1797" t="s">
        <v>79</v>
      </c>
      <c r="AK1797" t="s">
        <v>79</v>
      </c>
      <c r="AL1797" t="s">
        <v>79</v>
      </c>
      <c r="AM1797" t="s">
        <v>79</v>
      </c>
      <c r="AN1797" t="s">
        <v>79</v>
      </c>
      <c r="AO1797" t="s">
        <v>79</v>
      </c>
      <c r="AP1797" t="s">
        <v>79</v>
      </c>
      <c r="AQ1797" t="s">
        <v>79</v>
      </c>
      <c r="AR1797" t="s">
        <v>79</v>
      </c>
      <c r="AS1797">
        <v>0</v>
      </c>
      <c r="AT1797" t="s">
        <v>79</v>
      </c>
      <c r="AU1797" t="s">
        <v>79</v>
      </c>
      <c r="AV1797">
        <v>0</v>
      </c>
      <c r="AW1797">
        <v>0</v>
      </c>
    </row>
    <row r="1798" spans="1:49" x14ac:dyDescent="0.2">
      <c r="A1798">
        <v>1</v>
      </c>
      <c r="B1798">
        <v>29</v>
      </c>
      <c r="C1798">
        <v>1</v>
      </c>
      <c r="D1798">
        <v>5</v>
      </c>
      <c r="E1798">
        <v>0</v>
      </c>
      <c r="F1798" t="s">
        <v>79</v>
      </c>
      <c r="G1798" t="s">
        <v>79</v>
      </c>
      <c r="H1798">
        <v>577</v>
      </c>
      <c r="I1798">
        <v>0</v>
      </c>
      <c r="J1798">
        <v>0</v>
      </c>
      <c r="K1798">
        <v>0</v>
      </c>
      <c r="L1798">
        <v>0</v>
      </c>
      <c r="M1798" t="s">
        <v>79</v>
      </c>
      <c r="N1798" t="s">
        <v>79</v>
      </c>
      <c r="O1798" t="s">
        <v>79</v>
      </c>
      <c r="P1798" t="s">
        <v>79</v>
      </c>
      <c r="Q1798" t="s">
        <v>79</v>
      </c>
      <c r="R1798" t="s">
        <v>2209</v>
      </c>
      <c r="S1798" t="s">
        <v>79</v>
      </c>
      <c r="T1798">
        <v>0</v>
      </c>
      <c r="U1798" t="s">
        <v>79</v>
      </c>
      <c r="V1798" t="s">
        <v>79</v>
      </c>
      <c r="W1798" t="s">
        <v>79</v>
      </c>
      <c r="X1798">
        <v>0</v>
      </c>
      <c r="Y1798">
        <v>0</v>
      </c>
      <c r="Z1798" t="s">
        <v>79</v>
      </c>
      <c r="AA1798" t="s">
        <v>79</v>
      </c>
      <c r="AB1798" t="s">
        <v>79</v>
      </c>
      <c r="AC1798" t="s">
        <v>79</v>
      </c>
      <c r="AD1798" t="s">
        <v>79</v>
      </c>
      <c r="AE1798">
        <v>0</v>
      </c>
      <c r="AF1798" t="s">
        <v>79</v>
      </c>
      <c r="AG1798">
        <v>0</v>
      </c>
      <c r="AH1798" t="s">
        <v>79</v>
      </c>
      <c r="AI1798" t="s">
        <v>79</v>
      </c>
      <c r="AJ1798" t="s">
        <v>79</v>
      </c>
      <c r="AK1798" t="s">
        <v>79</v>
      </c>
      <c r="AL1798" t="s">
        <v>79</v>
      </c>
      <c r="AM1798" t="s">
        <v>79</v>
      </c>
      <c r="AN1798" t="s">
        <v>79</v>
      </c>
      <c r="AO1798" t="s">
        <v>79</v>
      </c>
      <c r="AP1798" t="s">
        <v>79</v>
      </c>
      <c r="AQ1798" t="s">
        <v>79</v>
      </c>
      <c r="AR1798" t="s">
        <v>79</v>
      </c>
      <c r="AS1798">
        <v>0</v>
      </c>
      <c r="AT1798" t="s">
        <v>79</v>
      </c>
      <c r="AU1798" t="s">
        <v>79</v>
      </c>
      <c r="AV1798">
        <v>0</v>
      </c>
      <c r="AW1798">
        <v>0</v>
      </c>
    </row>
    <row r="1799" spans="1:49" x14ac:dyDescent="0.2">
      <c r="A1799">
        <v>1</v>
      </c>
      <c r="B1799">
        <v>29</v>
      </c>
      <c r="C1799">
        <v>1</v>
      </c>
      <c r="D1799">
        <v>6</v>
      </c>
      <c r="E1799">
        <v>0</v>
      </c>
      <c r="F1799" t="s">
        <v>79</v>
      </c>
      <c r="G1799" t="s">
        <v>79</v>
      </c>
      <c r="H1799">
        <v>0</v>
      </c>
      <c r="I1799">
        <v>0</v>
      </c>
      <c r="J1799">
        <v>0</v>
      </c>
      <c r="K1799">
        <v>0</v>
      </c>
      <c r="L1799">
        <v>0</v>
      </c>
      <c r="M1799" t="s">
        <v>79</v>
      </c>
      <c r="N1799" t="s">
        <v>79</v>
      </c>
      <c r="O1799" t="s">
        <v>79</v>
      </c>
      <c r="P1799" t="s">
        <v>79</v>
      </c>
      <c r="Q1799" t="s">
        <v>79</v>
      </c>
      <c r="R1799" t="s">
        <v>79</v>
      </c>
      <c r="S1799" t="s">
        <v>79</v>
      </c>
      <c r="T1799">
        <v>0</v>
      </c>
      <c r="U1799" t="s">
        <v>79</v>
      </c>
      <c r="V1799" t="s">
        <v>79</v>
      </c>
      <c r="W1799" t="s">
        <v>79</v>
      </c>
      <c r="X1799">
        <v>0</v>
      </c>
      <c r="Y1799">
        <v>0</v>
      </c>
      <c r="Z1799" t="s">
        <v>79</v>
      </c>
      <c r="AA1799" t="s">
        <v>79</v>
      </c>
      <c r="AB1799" t="s">
        <v>79</v>
      </c>
      <c r="AC1799" t="s">
        <v>79</v>
      </c>
      <c r="AD1799" t="s">
        <v>79</v>
      </c>
      <c r="AE1799">
        <v>0</v>
      </c>
      <c r="AF1799" t="s">
        <v>79</v>
      </c>
      <c r="AG1799">
        <v>0</v>
      </c>
      <c r="AH1799" t="s">
        <v>79</v>
      </c>
      <c r="AI1799" t="s">
        <v>79</v>
      </c>
      <c r="AJ1799" t="s">
        <v>79</v>
      </c>
      <c r="AK1799" t="s">
        <v>79</v>
      </c>
      <c r="AL1799" t="s">
        <v>79</v>
      </c>
      <c r="AM1799" t="s">
        <v>79</v>
      </c>
      <c r="AN1799" t="s">
        <v>79</v>
      </c>
      <c r="AO1799" t="s">
        <v>79</v>
      </c>
      <c r="AP1799" t="s">
        <v>79</v>
      </c>
      <c r="AQ1799" t="s">
        <v>79</v>
      </c>
      <c r="AR1799" t="s">
        <v>79</v>
      </c>
      <c r="AS1799">
        <v>0</v>
      </c>
      <c r="AT1799" t="s">
        <v>79</v>
      </c>
      <c r="AU1799" t="s">
        <v>79</v>
      </c>
      <c r="AV1799">
        <v>0</v>
      </c>
      <c r="AW1799">
        <v>0</v>
      </c>
    </row>
    <row r="1800" spans="1:49" x14ac:dyDescent="0.2">
      <c r="A1800">
        <v>1</v>
      </c>
      <c r="B1800">
        <v>29</v>
      </c>
      <c r="C1800">
        <v>1</v>
      </c>
      <c r="D1800">
        <v>7</v>
      </c>
      <c r="E1800">
        <v>0</v>
      </c>
      <c r="F1800" t="s">
        <v>79</v>
      </c>
      <c r="G1800" t="s">
        <v>79</v>
      </c>
      <c r="H1800">
        <v>0</v>
      </c>
      <c r="I1800">
        <v>0</v>
      </c>
      <c r="J1800">
        <v>0</v>
      </c>
      <c r="K1800">
        <v>0</v>
      </c>
      <c r="L1800">
        <v>0</v>
      </c>
      <c r="M1800" t="s">
        <v>79</v>
      </c>
      <c r="N1800" t="s">
        <v>79</v>
      </c>
      <c r="O1800" t="s">
        <v>79</v>
      </c>
      <c r="P1800" t="s">
        <v>79</v>
      </c>
      <c r="Q1800" t="s">
        <v>79</v>
      </c>
      <c r="R1800" t="s">
        <v>79</v>
      </c>
      <c r="S1800" t="s">
        <v>79</v>
      </c>
      <c r="T1800">
        <v>0</v>
      </c>
      <c r="U1800" t="s">
        <v>79</v>
      </c>
      <c r="V1800" t="s">
        <v>79</v>
      </c>
      <c r="W1800" t="s">
        <v>79</v>
      </c>
      <c r="X1800">
        <v>0</v>
      </c>
      <c r="Y1800">
        <v>0</v>
      </c>
      <c r="Z1800" t="s">
        <v>79</v>
      </c>
      <c r="AA1800" t="s">
        <v>79</v>
      </c>
      <c r="AB1800" t="s">
        <v>79</v>
      </c>
      <c r="AC1800" t="s">
        <v>79</v>
      </c>
      <c r="AD1800" t="s">
        <v>79</v>
      </c>
      <c r="AE1800">
        <v>0</v>
      </c>
      <c r="AF1800" t="s">
        <v>79</v>
      </c>
      <c r="AG1800">
        <v>0</v>
      </c>
      <c r="AH1800" t="s">
        <v>79</v>
      </c>
      <c r="AI1800" t="s">
        <v>79</v>
      </c>
      <c r="AJ1800" t="s">
        <v>79</v>
      </c>
      <c r="AK1800" t="s">
        <v>79</v>
      </c>
      <c r="AL1800" t="s">
        <v>79</v>
      </c>
      <c r="AM1800" t="s">
        <v>79</v>
      </c>
      <c r="AN1800" t="s">
        <v>79</v>
      </c>
      <c r="AO1800" t="s">
        <v>79</v>
      </c>
      <c r="AP1800" t="s">
        <v>79</v>
      </c>
      <c r="AQ1800" t="s">
        <v>79</v>
      </c>
      <c r="AR1800" t="s">
        <v>79</v>
      </c>
      <c r="AS1800">
        <v>0</v>
      </c>
      <c r="AT1800" t="s">
        <v>79</v>
      </c>
      <c r="AU1800" t="s">
        <v>79</v>
      </c>
      <c r="AV1800">
        <v>0</v>
      </c>
      <c r="AW1800">
        <v>0</v>
      </c>
    </row>
    <row r="1801" spans="1:49" x14ac:dyDescent="0.2">
      <c r="A1801">
        <v>1</v>
      </c>
      <c r="B1801">
        <v>29</v>
      </c>
      <c r="C1801">
        <v>1</v>
      </c>
      <c r="D1801">
        <v>8</v>
      </c>
      <c r="E1801">
        <v>0</v>
      </c>
      <c r="F1801" t="s">
        <v>79</v>
      </c>
      <c r="G1801" t="s">
        <v>79</v>
      </c>
      <c r="H1801">
        <v>0</v>
      </c>
      <c r="I1801">
        <v>0</v>
      </c>
      <c r="J1801">
        <v>0</v>
      </c>
      <c r="K1801">
        <v>0</v>
      </c>
      <c r="L1801">
        <v>0</v>
      </c>
      <c r="M1801" t="s">
        <v>79</v>
      </c>
      <c r="N1801" t="s">
        <v>79</v>
      </c>
      <c r="O1801" t="s">
        <v>79</v>
      </c>
      <c r="P1801" t="s">
        <v>79</v>
      </c>
      <c r="Q1801" t="s">
        <v>79</v>
      </c>
      <c r="R1801" t="s">
        <v>79</v>
      </c>
      <c r="S1801" t="s">
        <v>79</v>
      </c>
      <c r="T1801">
        <v>0</v>
      </c>
      <c r="U1801" t="s">
        <v>79</v>
      </c>
      <c r="V1801" t="s">
        <v>79</v>
      </c>
      <c r="W1801" t="s">
        <v>79</v>
      </c>
      <c r="X1801">
        <v>0</v>
      </c>
      <c r="Y1801">
        <v>0</v>
      </c>
      <c r="Z1801" t="s">
        <v>79</v>
      </c>
      <c r="AA1801" t="s">
        <v>79</v>
      </c>
      <c r="AB1801" t="s">
        <v>79</v>
      </c>
      <c r="AC1801" t="s">
        <v>79</v>
      </c>
      <c r="AD1801" t="s">
        <v>79</v>
      </c>
      <c r="AE1801">
        <v>0</v>
      </c>
      <c r="AF1801" t="s">
        <v>79</v>
      </c>
      <c r="AG1801">
        <v>0</v>
      </c>
      <c r="AH1801" t="s">
        <v>79</v>
      </c>
      <c r="AI1801" t="s">
        <v>79</v>
      </c>
      <c r="AJ1801" t="s">
        <v>79</v>
      </c>
      <c r="AK1801" t="s">
        <v>79</v>
      </c>
      <c r="AL1801" t="s">
        <v>79</v>
      </c>
      <c r="AM1801" t="s">
        <v>79</v>
      </c>
      <c r="AN1801" t="s">
        <v>79</v>
      </c>
      <c r="AO1801" t="s">
        <v>79</v>
      </c>
      <c r="AP1801" t="s">
        <v>79</v>
      </c>
      <c r="AQ1801" t="s">
        <v>79</v>
      </c>
      <c r="AR1801" t="s">
        <v>79</v>
      </c>
      <c r="AS1801">
        <v>0</v>
      </c>
      <c r="AT1801" t="s">
        <v>79</v>
      </c>
      <c r="AU1801" t="s">
        <v>79</v>
      </c>
      <c r="AV1801">
        <v>0</v>
      </c>
      <c r="AW1801">
        <v>0</v>
      </c>
    </row>
    <row r="1802" spans="1:49" x14ac:dyDescent="0.2">
      <c r="A1802">
        <v>1</v>
      </c>
      <c r="B1802">
        <v>29</v>
      </c>
      <c r="C1802">
        <v>2</v>
      </c>
      <c r="D1802">
        <v>1</v>
      </c>
      <c r="E1802">
        <v>0</v>
      </c>
      <c r="F1802" t="s">
        <v>79</v>
      </c>
      <c r="G1802" t="s">
        <v>79</v>
      </c>
      <c r="H1802">
        <v>0</v>
      </c>
      <c r="I1802">
        <v>0</v>
      </c>
      <c r="J1802">
        <v>0</v>
      </c>
      <c r="K1802">
        <v>0</v>
      </c>
      <c r="L1802">
        <v>0</v>
      </c>
      <c r="M1802" t="s">
        <v>79</v>
      </c>
      <c r="N1802" t="s">
        <v>79</v>
      </c>
      <c r="O1802" t="s">
        <v>79</v>
      </c>
      <c r="P1802" t="s">
        <v>79</v>
      </c>
      <c r="Q1802" t="s">
        <v>79</v>
      </c>
      <c r="R1802" t="s">
        <v>79</v>
      </c>
      <c r="S1802" t="s">
        <v>79</v>
      </c>
      <c r="T1802">
        <v>0</v>
      </c>
      <c r="U1802" t="s">
        <v>79</v>
      </c>
      <c r="V1802" t="s">
        <v>79</v>
      </c>
      <c r="W1802" t="s">
        <v>79</v>
      </c>
      <c r="X1802">
        <v>0</v>
      </c>
      <c r="Y1802">
        <v>0</v>
      </c>
      <c r="Z1802" t="s">
        <v>79</v>
      </c>
      <c r="AA1802" t="s">
        <v>79</v>
      </c>
      <c r="AB1802" t="s">
        <v>79</v>
      </c>
      <c r="AC1802" t="s">
        <v>79</v>
      </c>
      <c r="AD1802" t="s">
        <v>79</v>
      </c>
      <c r="AE1802">
        <v>0</v>
      </c>
      <c r="AF1802" t="s">
        <v>79</v>
      </c>
      <c r="AG1802">
        <v>0</v>
      </c>
      <c r="AH1802" t="s">
        <v>79</v>
      </c>
      <c r="AI1802" t="s">
        <v>79</v>
      </c>
      <c r="AJ1802" t="s">
        <v>79</v>
      </c>
      <c r="AK1802" t="s">
        <v>79</v>
      </c>
      <c r="AL1802" t="s">
        <v>79</v>
      </c>
      <c r="AM1802" t="s">
        <v>79</v>
      </c>
      <c r="AN1802" t="s">
        <v>79</v>
      </c>
      <c r="AO1802" t="s">
        <v>79</v>
      </c>
      <c r="AP1802" t="s">
        <v>79</v>
      </c>
      <c r="AQ1802" t="s">
        <v>79</v>
      </c>
      <c r="AR1802" t="s">
        <v>79</v>
      </c>
      <c r="AS1802">
        <v>0</v>
      </c>
      <c r="AT1802" t="s">
        <v>79</v>
      </c>
      <c r="AU1802" t="s">
        <v>79</v>
      </c>
      <c r="AV1802">
        <v>0</v>
      </c>
      <c r="AW1802">
        <v>0</v>
      </c>
    </row>
    <row r="1803" spans="1:49" x14ac:dyDescent="0.2">
      <c r="A1803">
        <v>1</v>
      </c>
      <c r="B1803">
        <v>29</v>
      </c>
      <c r="C1803">
        <v>2</v>
      </c>
      <c r="D1803">
        <v>2</v>
      </c>
      <c r="E1803">
        <v>0</v>
      </c>
      <c r="F1803" t="s">
        <v>79</v>
      </c>
      <c r="G1803" t="s">
        <v>79</v>
      </c>
      <c r="H1803">
        <v>93</v>
      </c>
      <c r="I1803">
        <v>0</v>
      </c>
      <c r="J1803">
        <v>0</v>
      </c>
      <c r="K1803">
        <v>0</v>
      </c>
      <c r="L1803">
        <v>0</v>
      </c>
      <c r="M1803" t="s">
        <v>79</v>
      </c>
      <c r="N1803" t="s">
        <v>79</v>
      </c>
      <c r="O1803" t="s">
        <v>79</v>
      </c>
      <c r="P1803" t="s">
        <v>79</v>
      </c>
      <c r="Q1803" t="s">
        <v>79</v>
      </c>
      <c r="R1803" t="s">
        <v>3368</v>
      </c>
      <c r="S1803" t="s">
        <v>79</v>
      </c>
      <c r="T1803">
        <v>0</v>
      </c>
      <c r="U1803" t="s">
        <v>79</v>
      </c>
      <c r="V1803" t="s">
        <v>79</v>
      </c>
      <c r="W1803" t="s">
        <v>79</v>
      </c>
      <c r="X1803">
        <v>0</v>
      </c>
      <c r="Y1803">
        <v>0</v>
      </c>
      <c r="Z1803" t="s">
        <v>79</v>
      </c>
      <c r="AA1803" t="s">
        <v>79</v>
      </c>
      <c r="AB1803" t="s">
        <v>79</v>
      </c>
      <c r="AC1803" t="s">
        <v>79</v>
      </c>
      <c r="AD1803" t="s">
        <v>79</v>
      </c>
      <c r="AE1803">
        <v>0</v>
      </c>
      <c r="AF1803" t="s">
        <v>79</v>
      </c>
      <c r="AG1803">
        <v>0</v>
      </c>
      <c r="AH1803" t="s">
        <v>79</v>
      </c>
      <c r="AI1803" t="s">
        <v>79</v>
      </c>
      <c r="AJ1803" t="s">
        <v>79</v>
      </c>
      <c r="AK1803" t="s">
        <v>79</v>
      </c>
      <c r="AL1803" t="s">
        <v>79</v>
      </c>
      <c r="AM1803" t="s">
        <v>79</v>
      </c>
      <c r="AN1803" t="s">
        <v>79</v>
      </c>
      <c r="AO1803" t="s">
        <v>79</v>
      </c>
      <c r="AP1803" t="s">
        <v>79</v>
      </c>
      <c r="AQ1803" t="s">
        <v>79</v>
      </c>
      <c r="AR1803" t="s">
        <v>79</v>
      </c>
      <c r="AS1803">
        <v>0</v>
      </c>
      <c r="AT1803" t="s">
        <v>79</v>
      </c>
      <c r="AU1803" t="s">
        <v>79</v>
      </c>
      <c r="AV1803">
        <v>0</v>
      </c>
      <c r="AW1803">
        <v>0</v>
      </c>
    </row>
    <row r="1804" spans="1:49" x14ac:dyDescent="0.2">
      <c r="A1804">
        <v>1</v>
      </c>
      <c r="B1804">
        <v>29</v>
      </c>
      <c r="C1804">
        <v>2</v>
      </c>
      <c r="D1804">
        <v>3</v>
      </c>
      <c r="E1804">
        <v>0</v>
      </c>
      <c r="F1804" t="s">
        <v>79</v>
      </c>
      <c r="G1804" t="s">
        <v>79</v>
      </c>
      <c r="H1804">
        <v>714</v>
      </c>
      <c r="I1804">
        <v>0</v>
      </c>
      <c r="J1804">
        <v>0</v>
      </c>
      <c r="K1804">
        <v>0</v>
      </c>
      <c r="L1804">
        <v>0</v>
      </c>
      <c r="M1804" t="s">
        <v>79</v>
      </c>
      <c r="N1804" t="s">
        <v>79</v>
      </c>
      <c r="O1804" t="s">
        <v>79</v>
      </c>
      <c r="P1804" t="s">
        <v>79</v>
      </c>
      <c r="Q1804" t="s">
        <v>79</v>
      </c>
      <c r="R1804" t="s">
        <v>3369</v>
      </c>
      <c r="S1804" t="s">
        <v>79</v>
      </c>
      <c r="T1804">
        <v>0</v>
      </c>
      <c r="U1804" t="s">
        <v>79</v>
      </c>
      <c r="V1804" t="s">
        <v>79</v>
      </c>
      <c r="W1804" t="s">
        <v>79</v>
      </c>
      <c r="X1804">
        <v>0</v>
      </c>
      <c r="Y1804">
        <v>0</v>
      </c>
      <c r="Z1804" t="s">
        <v>79</v>
      </c>
      <c r="AA1804" t="s">
        <v>79</v>
      </c>
      <c r="AB1804" t="s">
        <v>79</v>
      </c>
      <c r="AC1804" t="s">
        <v>79</v>
      </c>
      <c r="AD1804" t="s">
        <v>79</v>
      </c>
      <c r="AE1804">
        <v>0</v>
      </c>
      <c r="AF1804" t="s">
        <v>79</v>
      </c>
      <c r="AG1804">
        <v>0</v>
      </c>
      <c r="AH1804" t="s">
        <v>79</v>
      </c>
      <c r="AI1804" t="s">
        <v>79</v>
      </c>
      <c r="AJ1804" t="s">
        <v>79</v>
      </c>
      <c r="AK1804" t="s">
        <v>79</v>
      </c>
      <c r="AL1804" t="s">
        <v>79</v>
      </c>
      <c r="AM1804" t="s">
        <v>79</v>
      </c>
      <c r="AN1804" t="s">
        <v>79</v>
      </c>
      <c r="AO1804" t="s">
        <v>79</v>
      </c>
      <c r="AP1804" t="s">
        <v>79</v>
      </c>
      <c r="AQ1804" t="s">
        <v>79</v>
      </c>
      <c r="AR1804" t="s">
        <v>79</v>
      </c>
      <c r="AS1804">
        <v>0</v>
      </c>
      <c r="AT1804" t="s">
        <v>79</v>
      </c>
      <c r="AU1804" t="s">
        <v>79</v>
      </c>
      <c r="AV1804">
        <v>0</v>
      </c>
      <c r="AW1804">
        <v>0</v>
      </c>
    </row>
    <row r="1805" spans="1:49" x14ac:dyDescent="0.2">
      <c r="A1805">
        <v>1</v>
      </c>
      <c r="B1805">
        <v>29</v>
      </c>
      <c r="C1805">
        <v>2</v>
      </c>
      <c r="D1805">
        <v>4</v>
      </c>
      <c r="E1805">
        <v>0</v>
      </c>
      <c r="F1805" t="s">
        <v>79</v>
      </c>
      <c r="G1805" t="s">
        <v>79</v>
      </c>
      <c r="H1805">
        <v>547</v>
      </c>
      <c r="I1805">
        <v>0</v>
      </c>
      <c r="J1805">
        <v>0</v>
      </c>
      <c r="K1805">
        <v>0</v>
      </c>
      <c r="L1805">
        <v>0</v>
      </c>
      <c r="M1805" t="s">
        <v>79</v>
      </c>
      <c r="N1805" t="s">
        <v>79</v>
      </c>
      <c r="O1805" t="s">
        <v>79</v>
      </c>
      <c r="P1805" t="s">
        <v>79</v>
      </c>
      <c r="Q1805" t="s">
        <v>79</v>
      </c>
      <c r="R1805" t="s">
        <v>3370</v>
      </c>
      <c r="S1805" t="s">
        <v>79</v>
      </c>
      <c r="T1805">
        <v>0</v>
      </c>
      <c r="U1805" t="s">
        <v>79</v>
      </c>
      <c r="V1805" t="s">
        <v>79</v>
      </c>
      <c r="W1805" t="s">
        <v>79</v>
      </c>
      <c r="X1805">
        <v>0</v>
      </c>
      <c r="Y1805">
        <v>0</v>
      </c>
      <c r="Z1805" t="s">
        <v>79</v>
      </c>
      <c r="AA1805" t="s">
        <v>79</v>
      </c>
      <c r="AB1805" t="s">
        <v>79</v>
      </c>
      <c r="AC1805" t="s">
        <v>79</v>
      </c>
      <c r="AD1805" t="s">
        <v>79</v>
      </c>
      <c r="AE1805">
        <v>0</v>
      </c>
      <c r="AF1805" t="s">
        <v>79</v>
      </c>
      <c r="AG1805">
        <v>0</v>
      </c>
      <c r="AH1805" t="s">
        <v>79</v>
      </c>
      <c r="AI1805" t="s">
        <v>79</v>
      </c>
      <c r="AJ1805" t="s">
        <v>79</v>
      </c>
      <c r="AK1805" t="s">
        <v>79</v>
      </c>
      <c r="AL1805" t="s">
        <v>79</v>
      </c>
      <c r="AM1805" t="s">
        <v>79</v>
      </c>
      <c r="AN1805" t="s">
        <v>79</v>
      </c>
      <c r="AO1805" t="s">
        <v>79</v>
      </c>
      <c r="AP1805" t="s">
        <v>79</v>
      </c>
      <c r="AQ1805" t="s">
        <v>79</v>
      </c>
      <c r="AR1805" t="s">
        <v>79</v>
      </c>
      <c r="AS1805">
        <v>0</v>
      </c>
      <c r="AT1805" t="s">
        <v>79</v>
      </c>
      <c r="AU1805" t="s">
        <v>79</v>
      </c>
      <c r="AV1805">
        <v>0</v>
      </c>
      <c r="AW1805">
        <v>0</v>
      </c>
    </row>
    <row r="1806" spans="1:49" x14ac:dyDescent="0.2">
      <c r="A1806">
        <v>1</v>
      </c>
      <c r="B1806">
        <v>29</v>
      </c>
      <c r="C1806">
        <v>2</v>
      </c>
      <c r="D1806">
        <v>5</v>
      </c>
      <c r="E1806">
        <v>0</v>
      </c>
      <c r="F1806" t="s">
        <v>79</v>
      </c>
      <c r="G1806" t="s">
        <v>79</v>
      </c>
      <c r="H1806">
        <v>199</v>
      </c>
      <c r="I1806">
        <v>0</v>
      </c>
      <c r="J1806">
        <v>0</v>
      </c>
      <c r="K1806">
        <v>0</v>
      </c>
      <c r="L1806">
        <v>0</v>
      </c>
      <c r="M1806" t="s">
        <v>79</v>
      </c>
      <c r="N1806" t="s">
        <v>79</v>
      </c>
      <c r="O1806" t="s">
        <v>79</v>
      </c>
      <c r="P1806" t="s">
        <v>79</v>
      </c>
      <c r="Q1806" t="s">
        <v>79</v>
      </c>
      <c r="R1806" t="s">
        <v>3371</v>
      </c>
      <c r="S1806" t="s">
        <v>79</v>
      </c>
      <c r="T1806">
        <v>0</v>
      </c>
      <c r="U1806" t="s">
        <v>79</v>
      </c>
      <c r="V1806" t="s">
        <v>79</v>
      </c>
      <c r="W1806" t="s">
        <v>79</v>
      </c>
      <c r="X1806">
        <v>0</v>
      </c>
      <c r="Y1806">
        <v>0</v>
      </c>
      <c r="Z1806" t="s">
        <v>79</v>
      </c>
      <c r="AA1806" t="s">
        <v>79</v>
      </c>
      <c r="AB1806" t="s">
        <v>79</v>
      </c>
      <c r="AC1806" t="s">
        <v>79</v>
      </c>
      <c r="AD1806" t="s">
        <v>79</v>
      </c>
      <c r="AE1806">
        <v>0</v>
      </c>
      <c r="AF1806" t="s">
        <v>79</v>
      </c>
      <c r="AG1806">
        <v>0</v>
      </c>
      <c r="AH1806" t="s">
        <v>79</v>
      </c>
      <c r="AI1806" t="s">
        <v>79</v>
      </c>
      <c r="AJ1806" t="s">
        <v>79</v>
      </c>
      <c r="AK1806" t="s">
        <v>79</v>
      </c>
      <c r="AL1806" t="s">
        <v>79</v>
      </c>
      <c r="AM1806" t="s">
        <v>79</v>
      </c>
      <c r="AN1806" t="s">
        <v>79</v>
      </c>
      <c r="AO1806" t="s">
        <v>79</v>
      </c>
      <c r="AP1806" t="s">
        <v>79</v>
      </c>
      <c r="AQ1806" t="s">
        <v>79</v>
      </c>
      <c r="AR1806" t="s">
        <v>79</v>
      </c>
      <c r="AS1806">
        <v>0</v>
      </c>
      <c r="AT1806" t="s">
        <v>79</v>
      </c>
      <c r="AU1806" t="s">
        <v>79</v>
      </c>
      <c r="AV1806">
        <v>0</v>
      </c>
      <c r="AW1806">
        <v>0</v>
      </c>
    </row>
    <row r="1807" spans="1:49" x14ac:dyDescent="0.2">
      <c r="A1807">
        <v>1</v>
      </c>
      <c r="B1807">
        <v>29</v>
      </c>
      <c r="C1807">
        <v>2</v>
      </c>
      <c r="D1807">
        <v>6</v>
      </c>
      <c r="E1807">
        <v>0</v>
      </c>
      <c r="F1807" t="s">
        <v>79</v>
      </c>
      <c r="G1807" t="s">
        <v>79</v>
      </c>
      <c r="H1807">
        <v>387</v>
      </c>
      <c r="I1807">
        <v>0</v>
      </c>
      <c r="J1807">
        <v>0</v>
      </c>
      <c r="K1807">
        <v>0</v>
      </c>
      <c r="L1807">
        <v>0</v>
      </c>
      <c r="M1807" t="s">
        <v>79</v>
      </c>
      <c r="N1807" t="s">
        <v>79</v>
      </c>
      <c r="O1807" t="s">
        <v>79</v>
      </c>
      <c r="P1807" t="s">
        <v>79</v>
      </c>
      <c r="Q1807" t="s">
        <v>79</v>
      </c>
      <c r="R1807" t="s">
        <v>2242</v>
      </c>
      <c r="S1807" t="s">
        <v>79</v>
      </c>
      <c r="T1807">
        <v>0</v>
      </c>
      <c r="U1807" t="s">
        <v>79</v>
      </c>
      <c r="V1807" t="s">
        <v>79</v>
      </c>
      <c r="W1807" t="s">
        <v>79</v>
      </c>
      <c r="X1807">
        <v>0</v>
      </c>
      <c r="Y1807">
        <v>0</v>
      </c>
      <c r="Z1807" t="s">
        <v>79</v>
      </c>
      <c r="AA1807" t="s">
        <v>79</v>
      </c>
      <c r="AB1807" t="s">
        <v>79</v>
      </c>
      <c r="AC1807" t="s">
        <v>79</v>
      </c>
      <c r="AD1807" t="s">
        <v>79</v>
      </c>
      <c r="AE1807">
        <v>0</v>
      </c>
      <c r="AF1807" t="s">
        <v>79</v>
      </c>
      <c r="AG1807">
        <v>0</v>
      </c>
      <c r="AH1807" t="s">
        <v>79</v>
      </c>
      <c r="AI1807" t="s">
        <v>79</v>
      </c>
      <c r="AJ1807" t="s">
        <v>79</v>
      </c>
      <c r="AK1807" t="s">
        <v>79</v>
      </c>
      <c r="AL1807" t="s">
        <v>79</v>
      </c>
      <c r="AM1807" t="s">
        <v>79</v>
      </c>
      <c r="AN1807" t="s">
        <v>79</v>
      </c>
      <c r="AO1807" t="s">
        <v>79</v>
      </c>
      <c r="AP1807" t="s">
        <v>79</v>
      </c>
      <c r="AQ1807" t="s">
        <v>79</v>
      </c>
      <c r="AR1807" t="s">
        <v>79</v>
      </c>
      <c r="AS1807">
        <v>0</v>
      </c>
      <c r="AT1807" t="s">
        <v>79</v>
      </c>
      <c r="AU1807" t="s">
        <v>79</v>
      </c>
      <c r="AV1807">
        <v>0</v>
      </c>
      <c r="AW1807">
        <v>0</v>
      </c>
    </row>
    <row r="1808" spans="1:49" x14ac:dyDescent="0.2">
      <c r="A1808">
        <v>1</v>
      </c>
      <c r="B1808">
        <v>29</v>
      </c>
      <c r="C1808">
        <v>2</v>
      </c>
      <c r="D1808">
        <v>7</v>
      </c>
      <c r="E1808">
        <v>0</v>
      </c>
      <c r="F1808" t="s">
        <v>79</v>
      </c>
      <c r="G1808" t="s">
        <v>79</v>
      </c>
      <c r="H1808">
        <v>637</v>
      </c>
      <c r="I1808">
        <v>0</v>
      </c>
      <c r="J1808">
        <v>0</v>
      </c>
      <c r="K1808">
        <v>0</v>
      </c>
      <c r="L1808">
        <v>0</v>
      </c>
      <c r="M1808" t="s">
        <v>79</v>
      </c>
      <c r="N1808" t="s">
        <v>79</v>
      </c>
      <c r="O1808" t="s">
        <v>79</v>
      </c>
      <c r="P1808" t="s">
        <v>79</v>
      </c>
      <c r="Q1808" t="s">
        <v>79</v>
      </c>
      <c r="R1808" t="s">
        <v>3372</v>
      </c>
      <c r="S1808" t="s">
        <v>79</v>
      </c>
      <c r="T1808">
        <v>0</v>
      </c>
      <c r="U1808" t="s">
        <v>79</v>
      </c>
      <c r="V1808" t="s">
        <v>79</v>
      </c>
      <c r="W1808" t="s">
        <v>79</v>
      </c>
      <c r="X1808">
        <v>0</v>
      </c>
      <c r="Y1808">
        <v>0</v>
      </c>
      <c r="Z1808" t="s">
        <v>79</v>
      </c>
      <c r="AA1808" t="s">
        <v>79</v>
      </c>
      <c r="AB1808" t="s">
        <v>79</v>
      </c>
      <c r="AC1808" t="s">
        <v>79</v>
      </c>
      <c r="AD1808" t="s">
        <v>79</v>
      </c>
      <c r="AE1808">
        <v>0</v>
      </c>
      <c r="AF1808" t="s">
        <v>79</v>
      </c>
      <c r="AG1808">
        <v>0</v>
      </c>
      <c r="AH1808" t="s">
        <v>79</v>
      </c>
      <c r="AI1808" t="s">
        <v>79</v>
      </c>
      <c r="AJ1808" t="s">
        <v>79</v>
      </c>
      <c r="AK1808" t="s">
        <v>79</v>
      </c>
      <c r="AL1808" t="s">
        <v>79</v>
      </c>
      <c r="AM1808" t="s">
        <v>79</v>
      </c>
      <c r="AN1808" t="s">
        <v>79</v>
      </c>
      <c r="AO1808" t="s">
        <v>79</v>
      </c>
      <c r="AP1808" t="s">
        <v>79</v>
      </c>
      <c r="AQ1808" t="s">
        <v>79</v>
      </c>
      <c r="AR1808" t="s">
        <v>79</v>
      </c>
      <c r="AS1808">
        <v>0</v>
      </c>
      <c r="AT1808" t="s">
        <v>79</v>
      </c>
      <c r="AU1808" t="s">
        <v>79</v>
      </c>
      <c r="AV1808">
        <v>0</v>
      </c>
      <c r="AW1808">
        <v>0</v>
      </c>
    </row>
    <row r="1809" spans="1:49" x14ac:dyDescent="0.2">
      <c r="A1809">
        <v>1</v>
      </c>
      <c r="B1809">
        <v>29</v>
      </c>
      <c r="C1809">
        <v>2</v>
      </c>
      <c r="D1809">
        <v>8</v>
      </c>
      <c r="E1809">
        <v>0</v>
      </c>
      <c r="F1809" t="s">
        <v>79</v>
      </c>
      <c r="G1809" t="s">
        <v>79</v>
      </c>
      <c r="H1809">
        <v>0</v>
      </c>
      <c r="I1809">
        <v>0</v>
      </c>
      <c r="J1809">
        <v>0</v>
      </c>
      <c r="K1809">
        <v>0</v>
      </c>
      <c r="L1809">
        <v>0</v>
      </c>
      <c r="M1809" t="s">
        <v>79</v>
      </c>
      <c r="N1809" t="s">
        <v>79</v>
      </c>
      <c r="O1809" t="s">
        <v>79</v>
      </c>
      <c r="P1809" t="s">
        <v>79</v>
      </c>
      <c r="Q1809" t="s">
        <v>79</v>
      </c>
      <c r="R1809" t="s">
        <v>79</v>
      </c>
      <c r="S1809" t="s">
        <v>79</v>
      </c>
      <c r="T1809">
        <v>0</v>
      </c>
      <c r="U1809" t="s">
        <v>79</v>
      </c>
      <c r="V1809" t="s">
        <v>79</v>
      </c>
      <c r="W1809" t="s">
        <v>79</v>
      </c>
      <c r="X1809">
        <v>0</v>
      </c>
      <c r="Y1809">
        <v>0</v>
      </c>
      <c r="Z1809" t="s">
        <v>79</v>
      </c>
      <c r="AA1809" t="s">
        <v>79</v>
      </c>
      <c r="AB1809" t="s">
        <v>79</v>
      </c>
      <c r="AC1809" t="s">
        <v>79</v>
      </c>
      <c r="AD1809" t="s">
        <v>79</v>
      </c>
      <c r="AE1809">
        <v>0</v>
      </c>
      <c r="AF1809" t="s">
        <v>79</v>
      </c>
      <c r="AG1809">
        <v>0</v>
      </c>
      <c r="AH1809" t="s">
        <v>79</v>
      </c>
      <c r="AI1809" t="s">
        <v>79</v>
      </c>
      <c r="AJ1809" t="s">
        <v>79</v>
      </c>
      <c r="AK1809" t="s">
        <v>79</v>
      </c>
      <c r="AL1809" t="s">
        <v>79</v>
      </c>
      <c r="AM1809" t="s">
        <v>79</v>
      </c>
      <c r="AN1809" t="s">
        <v>79</v>
      </c>
      <c r="AO1809" t="s">
        <v>79</v>
      </c>
      <c r="AP1809" t="s">
        <v>79</v>
      </c>
      <c r="AQ1809" t="s">
        <v>79</v>
      </c>
      <c r="AR1809" t="s">
        <v>79</v>
      </c>
      <c r="AS1809">
        <v>0</v>
      </c>
      <c r="AT1809" t="s">
        <v>79</v>
      </c>
      <c r="AU1809" t="s">
        <v>79</v>
      </c>
      <c r="AV1809">
        <v>0</v>
      </c>
      <c r="AW1809">
        <v>0</v>
      </c>
    </row>
    <row r="1810" spans="1:49" x14ac:dyDescent="0.2">
      <c r="A1810">
        <v>1</v>
      </c>
      <c r="B1810">
        <v>29</v>
      </c>
      <c r="C1810">
        <v>3</v>
      </c>
      <c r="D1810">
        <v>1</v>
      </c>
      <c r="E1810">
        <v>0</v>
      </c>
      <c r="F1810" t="s">
        <v>79</v>
      </c>
      <c r="G1810" t="s">
        <v>79</v>
      </c>
      <c r="H1810">
        <v>324</v>
      </c>
      <c r="I1810">
        <v>0</v>
      </c>
      <c r="J1810">
        <v>0</v>
      </c>
      <c r="K1810">
        <v>0</v>
      </c>
      <c r="L1810">
        <v>0</v>
      </c>
      <c r="M1810" t="s">
        <v>79</v>
      </c>
      <c r="N1810" t="s">
        <v>79</v>
      </c>
      <c r="O1810" t="s">
        <v>79</v>
      </c>
      <c r="P1810" t="s">
        <v>79</v>
      </c>
      <c r="Q1810" t="s">
        <v>79</v>
      </c>
      <c r="R1810" t="s">
        <v>3373</v>
      </c>
      <c r="S1810" t="s">
        <v>79</v>
      </c>
      <c r="T1810">
        <v>0</v>
      </c>
      <c r="U1810" t="s">
        <v>79</v>
      </c>
      <c r="V1810" t="s">
        <v>79</v>
      </c>
      <c r="W1810" t="s">
        <v>79</v>
      </c>
      <c r="X1810">
        <v>0</v>
      </c>
      <c r="Y1810">
        <v>0</v>
      </c>
      <c r="Z1810" t="s">
        <v>79</v>
      </c>
      <c r="AA1810" t="s">
        <v>79</v>
      </c>
      <c r="AB1810" t="s">
        <v>79</v>
      </c>
      <c r="AC1810" t="s">
        <v>79</v>
      </c>
      <c r="AD1810" t="s">
        <v>79</v>
      </c>
      <c r="AE1810">
        <v>0</v>
      </c>
      <c r="AF1810" t="s">
        <v>79</v>
      </c>
      <c r="AG1810">
        <v>0</v>
      </c>
      <c r="AH1810" t="s">
        <v>79</v>
      </c>
      <c r="AI1810" t="s">
        <v>79</v>
      </c>
      <c r="AJ1810" t="s">
        <v>79</v>
      </c>
      <c r="AK1810" t="s">
        <v>79</v>
      </c>
      <c r="AL1810" t="s">
        <v>79</v>
      </c>
      <c r="AM1810" t="s">
        <v>79</v>
      </c>
      <c r="AN1810" t="s">
        <v>79</v>
      </c>
      <c r="AO1810" t="s">
        <v>79</v>
      </c>
      <c r="AP1810" t="s">
        <v>79</v>
      </c>
      <c r="AQ1810" t="s">
        <v>79</v>
      </c>
      <c r="AR1810" t="s">
        <v>79</v>
      </c>
      <c r="AS1810">
        <v>0</v>
      </c>
      <c r="AT1810" t="s">
        <v>79</v>
      </c>
      <c r="AU1810" t="s">
        <v>79</v>
      </c>
      <c r="AV1810">
        <v>0</v>
      </c>
      <c r="AW1810">
        <v>0</v>
      </c>
    </row>
    <row r="1811" spans="1:49" x14ac:dyDescent="0.2">
      <c r="A1811">
        <v>1</v>
      </c>
      <c r="B1811">
        <v>29</v>
      </c>
      <c r="C1811">
        <v>3</v>
      </c>
      <c r="D1811">
        <v>2</v>
      </c>
      <c r="E1811">
        <v>0</v>
      </c>
      <c r="F1811" t="s">
        <v>79</v>
      </c>
      <c r="G1811" t="s">
        <v>79</v>
      </c>
      <c r="H1811">
        <v>85</v>
      </c>
      <c r="I1811">
        <v>0</v>
      </c>
      <c r="J1811">
        <v>0</v>
      </c>
      <c r="K1811">
        <v>0</v>
      </c>
      <c r="L1811">
        <v>0</v>
      </c>
      <c r="M1811" t="s">
        <v>79</v>
      </c>
      <c r="N1811" t="s">
        <v>79</v>
      </c>
      <c r="O1811" t="s">
        <v>79</v>
      </c>
      <c r="P1811" t="s">
        <v>79</v>
      </c>
      <c r="Q1811" t="s">
        <v>79</v>
      </c>
      <c r="R1811" t="s">
        <v>3374</v>
      </c>
      <c r="S1811" t="s">
        <v>79</v>
      </c>
      <c r="T1811">
        <v>0</v>
      </c>
      <c r="U1811" t="s">
        <v>79</v>
      </c>
      <c r="V1811" t="s">
        <v>79</v>
      </c>
      <c r="W1811" t="s">
        <v>79</v>
      </c>
      <c r="X1811">
        <v>0</v>
      </c>
      <c r="Y1811">
        <v>0</v>
      </c>
      <c r="Z1811" t="s">
        <v>79</v>
      </c>
      <c r="AA1811" t="s">
        <v>79</v>
      </c>
      <c r="AB1811" t="s">
        <v>79</v>
      </c>
      <c r="AC1811" t="s">
        <v>79</v>
      </c>
      <c r="AD1811" t="s">
        <v>79</v>
      </c>
      <c r="AE1811">
        <v>0</v>
      </c>
      <c r="AF1811" t="s">
        <v>79</v>
      </c>
      <c r="AG1811">
        <v>0</v>
      </c>
      <c r="AH1811" t="s">
        <v>79</v>
      </c>
      <c r="AI1811" t="s">
        <v>79</v>
      </c>
      <c r="AJ1811" t="s">
        <v>79</v>
      </c>
      <c r="AK1811" t="s">
        <v>79</v>
      </c>
      <c r="AL1811" t="s">
        <v>79</v>
      </c>
      <c r="AM1811" t="s">
        <v>79</v>
      </c>
      <c r="AN1811" t="s">
        <v>79</v>
      </c>
      <c r="AO1811" t="s">
        <v>79</v>
      </c>
      <c r="AP1811" t="s">
        <v>79</v>
      </c>
      <c r="AQ1811" t="s">
        <v>79</v>
      </c>
      <c r="AR1811" t="s">
        <v>79</v>
      </c>
      <c r="AS1811">
        <v>0</v>
      </c>
      <c r="AT1811" t="s">
        <v>79</v>
      </c>
      <c r="AU1811" t="s">
        <v>79</v>
      </c>
      <c r="AV1811">
        <v>0</v>
      </c>
      <c r="AW1811">
        <v>0</v>
      </c>
    </row>
    <row r="1812" spans="1:49" x14ac:dyDescent="0.2">
      <c r="A1812">
        <v>1</v>
      </c>
      <c r="B1812">
        <v>29</v>
      </c>
      <c r="C1812">
        <v>3</v>
      </c>
      <c r="D1812">
        <v>3</v>
      </c>
      <c r="E1812">
        <v>0</v>
      </c>
      <c r="F1812" t="s">
        <v>79</v>
      </c>
      <c r="G1812" t="s">
        <v>79</v>
      </c>
      <c r="H1812">
        <v>323</v>
      </c>
      <c r="I1812">
        <v>0</v>
      </c>
      <c r="J1812">
        <v>0</v>
      </c>
      <c r="K1812">
        <v>0</v>
      </c>
      <c r="L1812">
        <v>0</v>
      </c>
      <c r="M1812" t="s">
        <v>79</v>
      </c>
      <c r="N1812" t="s">
        <v>79</v>
      </c>
      <c r="O1812" t="s">
        <v>79</v>
      </c>
      <c r="P1812" t="s">
        <v>79</v>
      </c>
      <c r="Q1812" t="s">
        <v>79</v>
      </c>
      <c r="R1812" t="s">
        <v>3375</v>
      </c>
      <c r="S1812" t="s">
        <v>79</v>
      </c>
      <c r="T1812">
        <v>0</v>
      </c>
      <c r="U1812" t="s">
        <v>79</v>
      </c>
      <c r="V1812" t="s">
        <v>79</v>
      </c>
      <c r="W1812" t="s">
        <v>79</v>
      </c>
      <c r="X1812">
        <v>0</v>
      </c>
      <c r="Y1812">
        <v>0</v>
      </c>
      <c r="Z1812" t="s">
        <v>79</v>
      </c>
      <c r="AA1812" t="s">
        <v>79</v>
      </c>
      <c r="AB1812" t="s">
        <v>79</v>
      </c>
      <c r="AC1812" t="s">
        <v>79</v>
      </c>
      <c r="AD1812" t="s">
        <v>79</v>
      </c>
      <c r="AE1812">
        <v>0</v>
      </c>
      <c r="AF1812" t="s">
        <v>79</v>
      </c>
      <c r="AG1812">
        <v>0</v>
      </c>
      <c r="AH1812" t="s">
        <v>79</v>
      </c>
      <c r="AI1812" t="s">
        <v>79</v>
      </c>
      <c r="AJ1812" t="s">
        <v>79</v>
      </c>
      <c r="AK1812" t="s">
        <v>79</v>
      </c>
      <c r="AL1812" t="s">
        <v>79</v>
      </c>
      <c r="AM1812" t="s">
        <v>79</v>
      </c>
      <c r="AN1812" t="s">
        <v>79</v>
      </c>
      <c r="AO1812" t="s">
        <v>79</v>
      </c>
      <c r="AP1812" t="s">
        <v>79</v>
      </c>
      <c r="AQ1812" t="s">
        <v>79</v>
      </c>
      <c r="AR1812" t="s">
        <v>79</v>
      </c>
      <c r="AS1812">
        <v>0</v>
      </c>
      <c r="AT1812" t="s">
        <v>79</v>
      </c>
      <c r="AU1812" t="s">
        <v>79</v>
      </c>
      <c r="AV1812">
        <v>0</v>
      </c>
      <c r="AW1812">
        <v>0</v>
      </c>
    </row>
    <row r="1813" spans="1:49" x14ac:dyDescent="0.2">
      <c r="A1813">
        <v>1</v>
      </c>
      <c r="B1813">
        <v>29</v>
      </c>
      <c r="C1813">
        <v>3</v>
      </c>
      <c r="D1813">
        <v>4</v>
      </c>
      <c r="E1813">
        <v>0</v>
      </c>
      <c r="F1813" t="s">
        <v>79</v>
      </c>
      <c r="G1813" t="s">
        <v>79</v>
      </c>
      <c r="H1813">
        <v>281</v>
      </c>
      <c r="I1813">
        <v>0</v>
      </c>
      <c r="J1813">
        <v>0</v>
      </c>
      <c r="K1813">
        <v>0</v>
      </c>
      <c r="L1813">
        <v>0</v>
      </c>
      <c r="M1813" t="s">
        <v>79</v>
      </c>
      <c r="N1813" t="s">
        <v>79</v>
      </c>
      <c r="O1813" t="s">
        <v>79</v>
      </c>
      <c r="P1813" t="s">
        <v>79</v>
      </c>
      <c r="Q1813" t="s">
        <v>79</v>
      </c>
      <c r="R1813" t="s">
        <v>3376</v>
      </c>
      <c r="S1813" t="s">
        <v>79</v>
      </c>
      <c r="T1813">
        <v>0</v>
      </c>
      <c r="U1813" t="s">
        <v>79</v>
      </c>
      <c r="V1813" t="s">
        <v>79</v>
      </c>
      <c r="W1813" t="s">
        <v>79</v>
      </c>
      <c r="X1813">
        <v>0</v>
      </c>
      <c r="Y1813">
        <v>0</v>
      </c>
      <c r="Z1813" t="s">
        <v>79</v>
      </c>
      <c r="AA1813" t="s">
        <v>79</v>
      </c>
      <c r="AB1813" t="s">
        <v>79</v>
      </c>
      <c r="AC1813" t="s">
        <v>79</v>
      </c>
      <c r="AD1813" t="s">
        <v>79</v>
      </c>
      <c r="AE1813">
        <v>0</v>
      </c>
      <c r="AF1813" t="s">
        <v>79</v>
      </c>
      <c r="AG1813">
        <v>0</v>
      </c>
      <c r="AH1813" t="s">
        <v>79</v>
      </c>
      <c r="AI1813" t="s">
        <v>79</v>
      </c>
      <c r="AJ1813" t="s">
        <v>79</v>
      </c>
      <c r="AK1813" t="s">
        <v>79</v>
      </c>
      <c r="AL1813" t="s">
        <v>79</v>
      </c>
      <c r="AM1813" t="s">
        <v>79</v>
      </c>
      <c r="AN1813" t="s">
        <v>79</v>
      </c>
      <c r="AO1813" t="s">
        <v>79</v>
      </c>
      <c r="AP1813" t="s">
        <v>79</v>
      </c>
      <c r="AQ1813" t="s">
        <v>79</v>
      </c>
      <c r="AR1813" t="s">
        <v>79</v>
      </c>
      <c r="AS1813">
        <v>0</v>
      </c>
      <c r="AT1813" t="s">
        <v>79</v>
      </c>
      <c r="AU1813" t="s">
        <v>79</v>
      </c>
      <c r="AV1813">
        <v>0</v>
      </c>
      <c r="AW1813">
        <v>0</v>
      </c>
    </row>
    <row r="1814" spans="1:49" x14ac:dyDescent="0.2">
      <c r="A1814">
        <v>1</v>
      </c>
      <c r="B1814">
        <v>29</v>
      </c>
      <c r="C1814">
        <v>3</v>
      </c>
      <c r="D1814">
        <v>5</v>
      </c>
      <c r="E1814">
        <v>0</v>
      </c>
      <c r="F1814" t="s">
        <v>79</v>
      </c>
      <c r="G1814" t="s">
        <v>79</v>
      </c>
      <c r="H1814">
        <v>194</v>
      </c>
      <c r="I1814">
        <v>0</v>
      </c>
      <c r="J1814">
        <v>0</v>
      </c>
      <c r="K1814">
        <v>0</v>
      </c>
      <c r="L1814">
        <v>0</v>
      </c>
      <c r="M1814" t="s">
        <v>79</v>
      </c>
      <c r="N1814" t="s">
        <v>79</v>
      </c>
      <c r="O1814" t="s">
        <v>79</v>
      </c>
      <c r="P1814" t="s">
        <v>79</v>
      </c>
      <c r="Q1814" t="s">
        <v>79</v>
      </c>
      <c r="R1814" t="s">
        <v>3377</v>
      </c>
      <c r="S1814" t="s">
        <v>79</v>
      </c>
      <c r="T1814">
        <v>0</v>
      </c>
      <c r="U1814" t="s">
        <v>79</v>
      </c>
      <c r="V1814" t="s">
        <v>79</v>
      </c>
      <c r="W1814" t="s">
        <v>79</v>
      </c>
      <c r="X1814">
        <v>0</v>
      </c>
      <c r="Y1814">
        <v>0</v>
      </c>
      <c r="Z1814" t="s">
        <v>79</v>
      </c>
      <c r="AA1814" t="s">
        <v>79</v>
      </c>
      <c r="AB1814" t="s">
        <v>79</v>
      </c>
      <c r="AC1814" t="s">
        <v>79</v>
      </c>
      <c r="AD1814" t="s">
        <v>79</v>
      </c>
      <c r="AE1814">
        <v>0</v>
      </c>
      <c r="AF1814" t="s">
        <v>79</v>
      </c>
      <c r="AG1814">
        <v>0</v>
      </c>
      <c r="AH1814" t="s">
        <v>79</v>
      </c>
      <c r="AI1814" t="s">
        <v>79</v>
      </c>
      <c r="AJ1814" t="s">
        <v>79</v>
      </c>
      <c r="AK1814" t="s">
        <v>79</v>
      </c>
      <c r="AL1814" t="s">
        <v>79</v>
      </c>
      <c r="AM1814" t="s">
        <v>79</v>
      </c>
      <c r="AN1814" t="s">
        <v>79</v>
      </c>
      <c r="AO1814" t="s">
        <v>79</v>
      </c>
      <c r="AP1814" t="s">
        <v>79</v>
      </c>
      <c r="AQ1814" t="s">
        <v>79</v>
      </c>
      <c r="AR1814" t="s">
        <v>79</v>
      </c>
      <c r="AS1814">
        <v>0</v>
      </c>
      <c r="AT1814" t="s">
        <v>79</v>
      </c>
      <c r="AU1814" t="s">
        <v>79</v>
      </c>
      <c r="AV1814">
        <v>0</v>
      </c>
      <c r="AW1814">
        <v>0</v>
      </c>
    </row>
    <row r="1815" spans="1:49" x14ac:dyDescent="0.2">
      <c r="A1815">
        <v>1</v>
      </c>
      <c r="B1815">
        <v>29</v>
      </c>
      <c r="C1815">
        <v>3</v>
      </c>
      <c r="D1815">
        <v>6</v>
      </c>
      <c r="E1815">
        <v>0</v>
      </c>
      <c r="F1815" t="s">
        <v>79</v>
      </c>
      <c r="G1815" t="s">
        <v>79</v>
      </c>
      <c r="H1815">
        <v>620</v>
      </c>
      <c r="I1815">
        <v>0</v>
      </c>
      <c r="J1815">
        <v>0</v>
      </c>
      <c r="K1815">
        <v>0</v>
      </c>
      <c r="L1815">
        <v>0</v>
      </c>
      <c r="M1815" t="s">
        <v>79</v>
      </c>
      <c r="N1815" t="s">
        <v>79</v>
      </c>
      <c r="O1815" t="s">
        <v>79</v>
      </c>
      <c r="P1815" t="s">
        <v>79</v>
      </c>
      <c r="Q1815" t="s">
        <v>79</v>
      </c>
      <c r="R1815" t="s">
        <v>3378</v>
      </c>
      <c r="S1815" t="s">
        <v>79</v>
      </c>
      <c r="T1815">
        <v>0</v>
      </c>
      <c r="U1815" t="s">
        <v>79</v>
      </c>
      <c r="V1815" t="s">
        <v>79</v>
      </c>
      <c r="W1815" t="s">
        <v>79</v>
      </c>
      <c r="X1815">
        <v>0</v>
      </c>
      <c r="Y1815">
        <v>0</v>
      </c>
      <c r="Z1815" t="s">
        <v>79</v>
      </c>
      <c r="AA1815" t="s">
        <v>79</v>
      </c>
      <c r="AB1815" t="s">
        <v>79</v>
      </c>
      <c r="AC1815" t="s">
        <v>79</v>
      </c>
      <c r="AD1815" t="s">
        <v>79</v>
      </c>
      <c r="AE1815">
        <v>0</v>
      </c>
      <c r="AF1815" t="s">
        <v>79</v>
      </c>
      <c r="AG1815">
        <v>0</v>
      </c>
      <c r="AH1815" t="s">
        <v>79</v>
      </c>
      <c r="AI1815" t="s">
        <v>79</v>
      </c>
      <c r="AJ1815" t="s">
        <v>79</v>
      </c>
      <c r="AK1815" t="s">
        <v>79</v>
      </c>
      <c r="AL1815" t="s">
        <v>79</v>
      </c>
      <c r="AM1815" t="s">
        <v>79</v>
      </c>
      <c r="AN1815" t="s">
        <v>79</v>
      </c>
      <c r="AO1815" t="s">
        <v>79</v>
      </c>
      <c r="AP1815" t="s">
        <v>79</v>
      </c>
      <c r="AQ1815" t="s">
        <v>79</v>
      </c>
      <c r="AR1815" t="s">
        <v>79</v>
      </c>
      <c r="AS1815">
        <v>0</v>
      </c>
      <c r="AT1815" t="s">
        <v>79</v>
      </c>
      <c r="AU1815" t="s">
        <v>79</v>
      </c>
      <c r="AV1815">
        <v>0</v>
      </c>
      <c r="AW1815">
        <v>0</v>
      </c>
    </row>
    <row r="1816" spans="1:49" x14ac:dyDescent="0.2">
      <c r="A1816">
        <v>1</v>
      </c>
      <c r="B1816">
        <v>29</v>
      </c>
      <c r="C1816">
        <v>3</v>
      </c>
      <c r="D1816">
        <v>7</v>
      </c>
      <c r="E1816">
        <v>0</v>
      </c>
      <c r="F1816" t="s">
        <v>79</v>
      </c>
      <c r="G1816" t="s">
        <v>79</v>
      </c>
      <c r="H1816">
        <v>236</v>
      </c>
      <c r="I1816">
        <v>0</v>
      </c>
      <c r="J1816">
        <v>0</v>
      </c>
      <c r="K1816">
        <v>0</v>
      </c>
      <c r="L1816">
        <v>0</v>
      </c>
      <c r="M1816" t="s">
        <v>79</v>
      </c>
      <c r="N1816" t="s">
        <v>79</v>
      </c>
      <c r="O1816" t="s">
        <v>79</v>
      </c>
      <c r="P1816" t="s">
        <v>79</v>
      </c>
      <c r="Q1816" t="s">
        <v>79</v>
      </c>
      <c r="R1816" t="s">
        <v>3379</v>
      </c>
      <c r="S1816" t="s">
        <v>79</v>
      </c>
      <c r="T1816">
        <v>0</v>
      </c>
      <c r="U1816" t="s">
        <v>79</v>
      </c>
      <c r="V1816" t="s">
        <v>79</v>
      </c>
      <c r="W1816" t="s">
        <v>79</v>
      </c>
      <c r="X1816">
        <v>0</v>
      </c>
      <c r="Y1816">
        <v>0</v>
      </c>
      <c r="Z1816" t="s">
        <v>79</v>
      </c>
      <c r="AA1816" t="s">
        <v>79</v>
      </c>
      <c r="AB1816" t="s">
        <v>79</v>
      </c>
      <c r="AC1816" t="s">
        <v>79</v>
      </c>
      <c r="AD1816" t="s">
        <v>79</v>
      </c>
      <c r="AE1816">
        <v>0</v>
      </c>
      <c r="AF1816" t="s">
        <v>79</v>
      </c>
      <c r="AG1816">
        <v>0</v>
      </c>
      <c r="AH1816" t="s">
        <v>79</v>
      </c>
      <c r="AI1816" t="s">
        <v>79</v>
      </c>
      <c r="AJ1816" t="s">
        <v>79</v>
      </c>
      <c r="AK1816" t="s">
        <v>79</v>
      </c>
      <c r="AL1816" t="s">
        <v>79</v>
      </c>
      <c r="AM1816" t="s">
        <v>79</v>
      </c>
      <c r="AN1816" t="s">
        <v>79</v>
      </c>
      <c r="AO1816" t="s">
        <v>79</v>
      </c>
      <c r="AP1816" t="s">
        <v>79</v>
      </c>
      <c r="AQ1816" t="s">
        <v>79</v>
      </c>
      <c r="AR1816" t="s">
        <v>79</v>
      </c>
      <c r="AS1816">
        <v>0</v>
      </c>
      <c r="AT1816" t="s">
        <v>79</v>
      </c>
      <c r="AU1816" t="s">
        <v>79</v>
      </c>
      <c r="AV1816">
        <v>0</v>
      </c>
      <c r="AW1816">
        <v>0</v>
      </c>
    </row>
    <row r="1817" spans="1:49" x14ac:dyDescent="0.2">
      <c r="A1817">
        <v>1</v>
      </c>
      <c r="B1817">
        <v>29</v>
      </c>
      <c r="C1817">
        <v>3</v>
      </c>
      <c r="D1817">
        <v>8</v>
      </c>
      <c r="E1817">
        <v>0</v>
      </c>
      <c r="F1817" t="s">
        <v>79</v>
      </c>
      <c r="G1817" t="s">
        <v>79</v>
      </c>
      <c r="H1817">
        <v>289</v>
      </c>
      <c r="I1817">
        <v>0</v>
      </c>
      <c r="J1817">
        <v>0</v>
      </c>
      <c r="K1817">
        <v>0</v>
      </c>
      <c r="L1817">
        <v>0</v>
      </c>
      <c r="M1817" t="s">
        <v>79</v>
      </c>
      <c r="N1817" t="s">
        <v>79</v>
      </c>
      <c r="O1817" t="s">
        <v>79</v>
      </c>
      <c r="P1817" t="s">
        <v>79</v>
      </c>
      <c r="Q1817" t="s">
        <v>79</v>
      </c>
      <c r="R1817" t="s">
        <v>2238</v>
      </c>
      <c r="S1817" t="s">
        <v>79</v>
      </c>
      <c r="T1817">
        <v>0</v>
      </c>
      <c r="U1817" t="s">
        <v>79</v>
      </c>
      <c r="V1817" t="s">
        <v>79</v>
      </c>
      <c r="W1817" t="s">
        <v>79</v>
      </c>
      <c r="X1817">
        <v>0</v>
      </c>
      <c r="Y1817">
        <v>0</v>
      </c>
      <c r="Z1817" t="s">
        <v>79</v>
      </c>
      <c r="AA1817" t="s">
        <v>79</v>
      </c>
      <c r="AB1817" t="s">
        <v>79</v>
      </c>
      <c r="AC1817" t="s">
        <v>79</v>
      </c>
      <c r="AD1817" t="s">
        <v>79</v>
      </c>
      <c r="AE1817">
        <v>0</v>
      </c>
      <c r="AF1817" t="s">
        <v>79</v>
      </c>
      <c r="AG1817">
        <v>0</v>
      </c>
      <c r="AH1817" t="s">
        <v>79</v>
      </c>
      <c r="AI1817" t="s">
        <v>79</v>
      </c>
      <c r="AJ1817" t="s">
        <v>79</v>
      </c>
      <c r="AK1817" t="s">
        <v>79</v>
      </c>
      <c r="AL1817" t="s">
        <v>79</v>
      </c>
      <c r="AM1817" t="s">
        <v>79</v>
      </c>
      <c r="AN1817" t="s">
        <v>79</v>
      </c>
      <c r="AO1817" t="s">
        <v>79</v>
      </c>
      <c r="AP1817" t="s">
        <v>79</v>
      </c>
      <c r="AQ1817" t="s">
        <v>79</v>
      </c>
      <c r="AR1817" t="s">
        <v>79</v>
      </c>
      <c r="AS1817">
        <v>0</v>
      </c>
      <c r="AT1817" t="s">
        <v>79</v>
      </c>
      <c r="AU1817" t="s">
        <v>79</v>
      </c>
      <c r="AV1817">
        <v>0</v>
      </c>
      <c r="AW1817">
        <v>0</v>
      </c>
    </row>
    <row r="1818" spans="1:49" x14ac:dyDescent="0.2">
      <c r="A1818">
        <v>1</v>
      </c>
      <c r="B1818">
        <v>29</v>
      </c>
      <c r="C1818">
        <v>4</v>
      </c>
      <c r="D1818">
        <v>1</v>
      </c>
      <c r="E1818">
        <v>0</v>
      </c>
      <c r="F1818" t="s">
        <v>79</v>
      </c>
      <c r="G1818" t="s">
        <v>79</v>
      </c>
      <c r="H1818">
        <v>423</v>
      </c>
      <c r="I1818">
        <v>0</v>
      </c>
      <c r="J1818">
        <v>0</v>
      </c>
      <c r="K1818">
        <v>0</v>
      </c>
      <c r="L1818">
        <v>0</v>
      </c>
      <c r="M1818" t="s">
        <v>79</v>
      </c>
      <c r="N1818" t="s">
        <v>79</v>
      </c>
      <c r="O1818" t="s">
        <v>79</v>
      </c>
      <c r="P1818" t="s">
        <v>79</v>
      </c>
      <c r="Q1818" t="s">
        <v>79</v>
      </c>
      <c r="R1818" t="s">
        <v>3380</v>
      </c>
      <c r="S1818" t="s">
        <v>79</v>
      </c>
      <c r="T1818">
        <v>0</v>
      </c>
      <c r="U1818" t="s">
        <v>79</v>
      </c>
      <c r="V1818" t="s">
        <v>79</v>
      </c>
      <c r="W1818" t="s">
        <v>79</v>
      </c>
      <c r="X1818">
        <v>0</v>
      </c>
      <c r="Y1818">
        <v>0</v>
      </c>
      <c r="Z1818" t="s">
        <v>79</v>
      </c>
      <c r="AA1818" t="s">
        <v>79</v>
      </c>
      <c r="AB1818" t="s">
        <v>79</v>
      </c>
      <c r="AC1818" t="s">
        <v>79</v>
      </c>
      <c r="AD1818" t="s">
        <v>79</v>
      </c>
      <c r="AE1818">
        <v>0</v>
      </c>
      <c r="AF1818" t="s">
        <v>79</v>
      </c>
      <c r="AG1818">
        <v>0</v>
      </c>
      <c r="AH1818" t="s">
        <v>79</v>
      </c>
      <c r="AI1818" t="s">
        <v>79</v>
      </c>
      <c r="AJ1818" t="s">
        <v>79</v>
      </c>
      <c r="AK1818" t="s">
        <v>79</v>
      </c>
      <c r="AL1818" t="s">
        <v>79</v>
      </c>
      <c r="AM1818" t="s">
        <v>79</v>
      </c>
      <c r="AN1818" t="s">
        <v>79</v>
      </c>
      <c r="AO1818" t="s">
        <v>79</v>
      </c>
      <c r="AP1818" t="s">
        <v>79</v>
      </c>
      <c r="AQ1818" t="s">
        <v>79</v>
      </c>
      <c r="AR1818" t="s">
        <v>79</v>
      </c>
      <c r="AS1818">
        <v>0</v>
      </c>
      <c r="AT1818" t="s">
        <v>79</v>
      </c>
      <c r="AU1818" t="s">
        <v>79</v>
      </c>
      <c r="AV1818">
        <v>0</v>
      </c>
      <c r="AW1818">
        <v>0</v>
      </c>
    </row>
    <row r="1819" spans="1:49" x14ac:dyDescent="0.2">
      <c r="A1819">
        <v>1</v>
      </c>
      <c r="B1819">
        <v>29</v>
      </c>
      <c r="C1819">
        <v>4</v>
      </c>
      <c r="D1819">
        <v>2</v>
      </c>
      <c r="E1819">
        <v>0</v>
      </c>
      <c r="F1819" t="s">
        <v>79</v>
      </c>
      <c r="G1819" t="s">
        <v>79</v>
      </c>
      <c r="H1819">
        <v>17</v>
      </c>
      <c r="I1819">
        <v>0</v>
      </c>
      <c r="J1819">
        <v>0</v>
      </c>
      <c r="K1819">
        <v>0</v>
      </c>
      <c r="L1819">
        <v>0</v>
      </c>
      <c r="M1819" t="s">
        <v>79</v>
      </c>
      <c r="N1819" t="s">
        <v>79</v>
      </c>
      <c r="O1819" t="s">
        <v>79</v>
      </c>
      <c r="P1819" t="s">
        <v>79</v>
      </c>
      <c r="Q1819" t="s">
        <v>79</v>
      </c>
      <c r="R1819" t="s">
        <v>3381</v>
      </c>
      <c r="S1819" t="s">
        <v>79</v>
      </c>
      <c r="T1819">
        <v>0</v>
      </c>
      <c r="U1819" t="s">
        <v>79</v>
      </c>
      <c r="V1819" t="s">
        <v>79</v>
      </c>
      <c r="W1819" t="s">
        <v>79</v>
      </c>
      <c r="X1819">
        <v>0</v>
      </c>
      <c r="Y1819">
        <v>0</v>
      </c>
      <c r="Z1819" t="s">
        <v>79</v>
      </c>
      <c r="AA1819" t="s">
        <v>79</v>
      </c>
      <c r="AB1819" t="s">
        <v>79</v>
      </c>
      <c r="AC1819" t="s">
        <v>79</v>
      </c>
      <c r="AD1819" t="s">
        <v>79</v>
      </c>
      <c r="AE1819">
        <v>0</v>
      </c>
      <c r="AF1819" t="s">
        <v>79</v>
      </c>
      <c r="AG1819">
        <v>0</v>
      </c>
      <c r="AH1819" t="s">
        <v>79</v>
      </c>
      <c r="AI1819" t="s">
        <v>79</v>
      </c>
      <c r="AJ1819" t="s">
        <v>79</v>
      </c>
      <c r="AK1819" t="s">
        <v>79</v>
      </c>
      <c r="AL1819" t="s">
        <v>79</v>
      </c>
      <c r="AM1819" t="s">
        <v>79</v>
      </c>
      <c r="AN1819" t="s">
        <v>79</v>
      </c>
      <c r="AO1819" t="s">
        <v>79</v>
      </c>
      <c r="AP1819" t="s">
        <v>79</v>
      </c>
      <c r="AQ1819" t="s">
        <v>79</v>
      </c>
      <c r="AR1819" t="s">
        <v>79</v>
      </c>
      <c r="AS1819">
        <v>0</v>
      </c>
      <c r="AT1819" t="s">
        <v>79</v>
      </c>
      <c r="AU1819" t="s">
        <v>79</v>
      </c>
      <c r="AV1819">
        <v>0</v>
      </c>
      <c r="AW1819">
        <v>0</v>
      </c>
    </row>
    <row r="1820" spans="1:49" x14ac:dyDescent="0.2">
      <c r="A1820">
        <v>1</v>
      </c>
      <c r="B1820">
        <v>29</v>
      </c>
      <c r="C1820">
        <v>4</v>
      </c>
      <c r="D1820">
        <v>3</v>
      </c>
      <c r="E1820">
        <v>0</v>
      </c>
      <c r="F1820" t="s">
        <v>79</v>
      </c>
      <c r="G1820" t="s">
        <v>79</v>
      </c>
      <c r="H1820">
        <v>572</v>
      </c>
      <c r="I1820">
        <v>0</v>
      </c>
      <c r="J1820">
        <v>0</v>
      </c>
      <c r="K1820">
        <v>0</v>
      </c>
      <c r="L1820">
        <v>0</v>
      </c>
      <c r="M1820" t="s">
        <v>79</v>
      </c>
      <c r="N1820" t="s">
        <v>79</v>
      </c>
      <c r="O1820" t="s">
        <v>79</v>
      </c>
      <c r="P1820" t="s">
        <v>79</v>
      </c>
      <c r="Q1820" t="s">
        <v>79</v>
      </c>
      <c r="R1820" t="s">
        <v>3382</v>
      </c>
      <c r="S1820" t="s">
        <v>79</v>
      </c>
      <c r="T1820">
        <v>0</v>
      </c>
      <c r="U1820" t="s">
        <v>79</v>
      </c>
      <c r="V1820" t="s">
        <v>79</v>
      </c>
      <c r="W1820" t="s">
        <v>79</v>
      </c>
      <c r="X1820">
        <v>0</v>
      </c>
      <c r="Y1820">
        <v>0</v>
      </c>
      <c r="Z1820" t="s">
        <v>79</v>
      </c>
      <c r="AA1820" t="s">
        <v>79</v>
      </c>
      <c r="AB1820" t="s">
        <v>79</v>
      </c>
      <c r="AC1820" t="s">
        <v>79</v>
      </c>
      <c r="AD1820" t="s">
        <v>79</v>
      </c>
      <c r="AE1820">
        <v>0</v>
      </c>
      <c r="AF1820" t="s">
        <v>79</v>
      </c>
      <c r="AG1820">
        <v>0</v>
      </c>
      <c r="AH1820" t="s">
        <v>79</v>
      </c>
      <c r="AI1820" t="s">
        <v>79</v>
      </c>
      <c r="AJ1820" t="s">
        <v>79</v>
      </c>
      <c r="AK1820" t="s">
        <v>79</v>
      </c>
      <c r="AL1820" t="s">
        <v>79</v>
      </c>
      <c r="AM1820" t="s">
        <v>79</v>
      </c>
      <c r="AN1820" t="s">
        <v>79</v>
      </c>
      <c r="AO1820" t="s">
        <v>79</v>
      </c>
      <c r="AP1820" t="s">
        <v>79</v>
      </c>
      <c r="AQ1820" t="s">
        <v>79</v>
      </c>
      <c r="AR1820" t="s">
        <v>79</v>
      </c>
      <c r="AS1820">
        <v>0</v>
      </c>
      <c r="AT1820" t="s">
        <v>79</v>
      </c>
      <c r="AU1820" t="s">
        <v>79</v>
      </c>
      <c r="AV1820">
        <v>0</v>
      </c>
      <c r="AW1820">
        <v>0</v>
      </c>
    </row>
    <row r="1821" spans="1:49" x14ac:dyDescent="0.2">
      <c r="A1821">
        <v>1</v>
      </c>
      <c r="B1821">
        <v>29</v>
      </c>
      <c r="C1821">
        <v>4</v>
      </c>
      <c r="D1821">
        <v>4</v>
      </c>
      <c r="E1821">
        <v>0</v>
      </c>
      <c r="F1821" t="s">
        <v>79</v>
      </c>
      <c r="G1821" t="s">
        <v>79</v>
      </c>
      <c r="H1821">
        <v>233</v>
      </c>
      <c r="I1821">
        <v>0</v>
      </c>
      <c r="J1821">
        <v>0</v>
      </c>
      <c r="K1821">
        <v>0</v>
      </c>
      <c r="L1821">
        <v>0</v>
      </c>
      <c r="M1821" t="s">
        <v>79</v>
      </c>
      <c r="N1821" t="s">
        <v>79</v>
      </c>
      <c r="O1821" t="s">
        <v>79</v>
      </c>
      <c r="P1821" t="s">
        <v>79</v>
      </c>
      <c r="Q1821" t="s">
        <v>79</v>
      </c>
      <c r="R1821" t="s">
        <v>3383</v>
      </c>
      <c r="S1821" t="s">
        <v>79</v>
      </c>
      <c r="T1821">
        <v>0</v>
      </c>
      <c r="U1821" t="s">
        <v>79</v>
      </c>
      <c r="V1821" t="s">
        <v>79</v>
      </c>
      <c r="W1821" t="s">
        <v>79</v>
      </c>
      <c r="X1821">
        <v>0</v>
      </c>
      <c r="Y1821">
        <v>0</v>
      </c>
      <c r="Z1821" t="s">
        <v>79</v>
      </c>
      <c r="AA1821" t="s">
        <v>79</v>
      </c>
      <c r="AB1821" t="s">
        <v>79</v>
      </c>
      <c r="AC1821" t="s">
        <v>79</v>
      </c>
      <c r="AD1821" t="s">
        <v>79</v>
      </c>
      <c r="AE1821">
        <v>0</v>
      </c>
      <c r="AF1821" t="s">
        <v>79</v>
      </c>
      <c r="AG1821">
        <v>0</v>
      </c>
      <c r="AH1821" t="s">
        <v>79</v>
      </c>
      <c r="AI1821" t="s">
        <v>79</v>
      </c>
      <c r="AJ1821" t="s">
        <v>79</v>
      </c>
      <c r="AK1821" t="s">
        <v>79</v>
      </c>
      <c r="AL1821" t="s">
        <v>79</v>
      </c>
      <c r="AM1821" t="s">
        <v>79</v>
      </c>
      <c r="AN1821" t="s">
        <v>79</v>
      </c>
      <c r="AO1821" t="s">
        <v>79</v>
      </c>
      <c r="AP1821" t="s">
        <v>79</v>
      </c>
      <c r="AQ1821" t="s">
        <v>79</v>
      </c>
      <c r="AR1821" t="s">
        <v>79</v>
      </c>
      <c r="AS1821">
        <v>0</v>
      </c>
      <c r="AT1821" t="s">
        <v>79</v>
      </c>
      <c r="AU1821" t="s">
        <v>79</v>
      </c>
      <c r="AV1821">
        <v>0</v>
      </c>
      <c r="AW1821">
        <v>0</v>
      </c>
    </row>
    <row r="1822" spans="1:49" x14ac:dyDescent="0.2">
      <c r="A1822">
        <v>1</v>
      </c>
      <c r="B1822">
        <v>29</v>
      </c>
      <c r="C1822">
        <v>4</v>
      </c>
      <c r="D1822">
        <v>5</v>
      </c>
      <c r="E1822">
        <v>0</v>
      </c>
      <c r="F1822" t="s">
        <v>79</v>
      </c>
      <c r="G1822" t="s">
        <v>79</v>
      </c>
      <c r="H1822">
        <v>80</v>
      </c>
      <c r="I1822">
        <v>0</v>
      </c>
      <c r="J1822">
        <v>0</v>
      </c>
      <c r="K1822">
        <v>0</v>
      </c>
      <c r="L1822">
        <v>0</v>
      </c>
      <c r="M1822" t="s">
        <v>79</v>
      </c>
      <c r="N1822" t="s">
        <v>79</v>
      </c>
      <c r="O1822" t="s">
        <v>79</v>
      </c>
      <c r="P1822" t="s">
        <v>79</v>
      </c>
      <c r="Q1822" t="s">
        <v>79</v>
      </c>
      <c r="R1822" t="s">
        <v>3384</v>
      </c>
      <c r="S1822" t="s">
        <v>79</v>
      </c>
      <c r="T1822">
        <v>0</v>
      </c>
      <c r="U1822" t="s">
        <v>79</v>
      </c>
      <c r="V1822" t="s">
        <v>79</v>
      </c>
      <c r="W1822" t="s">
        <v>79</v>
      </c>
      <c r="X1822">
        <v>0</v>
      </c>
      <c r="Y1822">
        <v>0</v>
      </c>
      <c r="Z1822" t="s">
        <v>79</v>
      </c>
      <c r="AA1822" t="s">
        <v>79</v>
      </c>
      <c r="AB1822" t="s">
        <v>79</v>
      </c>
      <c r="AC1822" t="s">
        <v>79</v>
      </c>
      <c r="AD1822" t="s">
        <v>79</v>
      </c>
      <c r="AE1822">
        <v>0</v>
      </c>
      <c r="AF1822" t="s">
        <v>79</v>
      </c>
      <c r="AG1822">
        <v>0</v>
      </c>
      <c r="AH1822" t="s">
        <v>79</v>
      </c>
      <c r="AI1822" t="s">
        <v>79</v>
      </c>
      <c r="AJ1822" t="s">
        <v>79</v>
      </c>
      <c r="AK1822" t="s">
        <v>79</v>
      </c>
      <c r="AL1822" t="s">
        <v>79</v>
      </c>
      <c r="AM1822" t="s">
        <v>79</v>
      </c>
      <c r="AN1822" t="s">
        <v>79</v>
      </c>
      <c r="AO1822" t="s">
        <v>79</v>
      </c>
      <c r="AP1822" t="s">
        <v>79</v>
      </c>
      <c r="AQ1822" t="s">
        <v>79</v>
      </c>
      <c r="AR1822" t="s">
        <v>79</v>
      </c>
      <c r="AS1822">
        <v>0</v>
      </c>
      <c r="AT1822" t="s">
        <v>79</v>
      </c>
      <c r="AU1822" t="s">
        <v>79</v>
      </c>
      <c r="AV1822">
        <v>0</v>
      </c>
      <c r="AW1822">
        <v>0</v>
      </c>
    </row>
    <row r="1823" spans="1:49" x14ac:dyDescent="0.2">
      <c r="A1823">
        <v>1</v>
      </c>
      <c r="B1823">
        <v>29</v>
      </c>
      <c r="C1823">
        <v>4</v>
      </c>
      <c r="D1823">
        <v>6</v>
      </c>
      <c r="E1823">
        <v>0</v>
      </c>
      <c r="F1823" t="s">
        <v>79</v>
      </c>
      <c r="G1823" t="s">
        <v>79</v>
      </c>
      <c r="H1823">
        <v>459</v>
      </c>
      <c r="I1823">
        <v>0</v>
      </c>
      <c r="J1823">
        <v>0</v>
      </c>
      <c r="K1823">
        <v>0</v>
      </c>
      <c r="L1823">
        <v>0</v>
      </c>
      <c r="M1823" t="s">
        <v>79</v>
      </c>
      <c r="N1823" t="s">
        <v>79</v>
      </c>
      <c r="O1823" t="s">
        <v>79</v>
      </c>
      <c r="P1823" t="s">
        <v>79</v>
      </c>
      <c r="Q1823" t="s">
        <v>79</v>
      </c>
      <c r="R1823" t="s">
        <v>3385</v>
      </c>
      <c r="S1823" t="s">
        <v>79</v>
      </c>
      <c r="T1823">
        <v>0</v>
      </c>
      <c r="U1823" t="s">
        <v>79</v>
      </c>
      <c r="V1823" t="s">
        <v>79</v>
      </c>
      <c r="W1823" t="s">
        <v>79</v>
      </c>
      <c r="X1823">
        <v>0</v>
      </c>
      <c r="Y1823">
        <v>0</v>
      </c>
      <c r="Z1823" t="s">
        <v>79</v>
      </c>
      <c r="AA1823" t="s">
        <v>79</v>
      </c>
      <c r="AB1823" t="s">
        <v>79</v>
      </c>
      <c r="AC1823" t="s">
        <v>79</v>
      </c>
      <c r="AD1823" t="s">
        <v>79</v>
      </c>
      <c r="AE1823">
        <v>0</v>
      </c>
      <c r="AF1823" t="s">
        <v>79</v>
      </c>
      <c r="AG1823">
        <v>0</v>
      </c>
      <c r="AH1823" t="s">
        <v>79</v>
      </c>
      <c r="AI1823" t="s">
        <v>79</v>
      </c>
      <c r="AJ1823" t="s">
        <v>79</v>
      </c>
      <c r="AK1823" t="s">
        <v>79</v>
      </c>
      <c r="AL1823" t="s">
        <v>79</v>
      </c>
      <c r="AM1823" t="s">
        <v>79</v>
      </c>
      <c r="AN1823" t="s">
        <v>79</v>
      </c>
      <c r="AO1823" t="s">
        <v>79</v>
      </c>
      <c r="AP1823" t="s">
        <v>79</v>
      </c>
      <c r="AQ1823" t="s">
        <v>79</v>
      </c>
      <c r="AR1823" t="s">
        <v>79</v>
      </c>
      <c r="AS1823">
        <v>0</v>
      </c>
      <c r="AT1823" t="s">
        <v>79</v>
      </c>
      <c r="AU1823" t="s">
        <v>79</v>
      </c>
      <c r="AV1823">
        <v>0</v>
      </c>
      <c r="AW1823">
        <v>0</v>
      </c>
    </row>
    <row r="1824" spans="1:49" x14ac:dyDescent="0.2">
      <c r="A1824">
        <v>1</v>
      </c>
      <c r="B1824">
        <v>29</v>
      </c>
      <c r="C1824">
        <v>4</v>
      </c>
      <c r="D1824">
        <v>7</v>
      </c>
      <c r="E1824">
        <v>0</v>
      </c>
      <c r="F1824" t="s">
        <v>79</v>
      </c>
      <c r="G1824" t="s">
        <v>79</v>
      </c>
      <c r="H1824">
        <v>90</v>
      </c>
      <c r="I1824">
        <v>0</v>
      </c>
      <c r="J1824">
        <v>0</v>
      </c>
      <c r="K1824">
        <v>0</v>
      </c>
      <c r="L1824">
        <v>0</v>
      </c>
      <c r="M1824" t="s">
        <v>79</v>
      </c>
      <c r="N1824" t="s">
        <v>79</v>
      </c>
      <c r="O1824" t="s">
        <v>79</v>
      </c>
      <c r="P1824" t="s">
        <v>79</v>
      </c>
      <c r="Q1824" t="s">
        <v>79</v>
      </c>
      <c r="R1824" t="s">
        <v>2217</v>
      </c>
      <c r="S1824" t="s">
        <v>79</v>
      </c>
      <c r="T1824">
        <v>0</v>
      </c>
      <c r="U1824" t="s">
        <v>79</v>
      </c>
      <c r="V1824" t="s">
        <v>79</v>
      </c>
      <c r="W1824" t="s">
        <v>79</v>
      </c>
      <c r="X1824">
        <v>0</v>
      </c>
      <c r="Y1824">
        <v>0</v>
      </c>
      <c r="Z1824" t="s">
        <v>79</v>
      </c>
      <c r="AA1824" t="s">
        <v>79</v>
      </c>
      <c r="AB1824" t="s">
        <v>79</v>
      </c>
      <c r="AC1824" t="s">
        <v>79</v>
      </c>
      <c r="AD1824" t="s">
        <v>79</v>
      </c>
      <c r="AE1824">
        <v>0</v>
      </c>
      <c r="AF1824" t="s">
        <v>79</v>
      </c>
      <c r="AG1824">
        <v>0</v>
      </c>
      <c r="AH1824" t="s">
        <v>79</v>
      </c>
      <c r="AI1824" t="s">
        <v>79</v>
      </c>
      <c r="AJ1824" t="s">
        <v>79</v>
      </c>
      <c r="AK1824" t="s">
        <v>79</v>
      </c>
      <c r="AL1824" t="s">
        <v>79</v>
      </c>
      <c r="AM1824" t="s">
        <v>79</v>
      </c>
      <c r="AN1824" t="s">
        <v>79</v>
      </c>
      <c r="AO1824" t="s">
        <v>79</v>
      </c>
      <c r="AP1824" t="s">
        <v>79</v>
      </c>
      <c r="AQ1824" t="s">
        <v>79</v>
      </c>
      <c r="AR1824" t="s">
        <v>79</v>
      </c>
      <c r="AS1824">
        <v>0</v>
      </c>
      <c r="AT1824" t="s">
        <v>79</v>
      </c>
      <c r="AU1824" t="s">
        <v>79</v>
      </c>
      <c r="AV1824">
        <v>0</v>
      </c>
      <c r="AW1824">
        <v>0</v>
      </c>
    </row>
    <row r="1825" spans="1:49" x14ac:dyDescent="0.2">
      <c r="A1825">
        <v>1</v>
      </c>
      <c r="B1825">
        <v>29</v>
      </c>
      <c r="C1825">
        <v>4</v>
      </c>
      <c r="D1825">
        <v>8</v>
      </c>
      <c r="E1825">
        <v>0</v>
      </c>
      <c r="F1825" t="s">
        <v>79</v>
      </c>
      <c r="G1825" t="s">
        <v>79</v>
      </c>
      <c r="H1825">
        <v>140</v>
      </c>
      <c r="I1825">
        <v>0</v>
      </c>
      <c r="J1825">
        <v>0</v>
      </c>
      <c r="K1825">
        <v>0</v>
      </c>
      <c r="L1825">
        <v>0</v>
      </c>
      <c r="M1825" t="s">
        <v>79</v>
      </c>
      <c r="N1825" t="s">
        <v>79</v>
      </c>
      <c r="O1825" t="s">
        <v>79</v>
      </c>
      <c r="P1825" t="s">
        <v>79</v>
      </c>
      <c r="Q1825" t="s">
        <v>79</v>
      </c>
      <c r="R1825" t="s">
        <v>3330</v>
      </c>
      <c r="S1825" t="s">
        <v>79</v>
      </c>
      <c r="T1825">
        <v>0</v>
      </c>
      <c r="U1825" t="s">
        <v>79</v>
      </c>
      <c r="V1825" t="s">
        <v>79</v>
      </c>
      <c r="W1825" t="s">
        <v>79</v>
      </c>
      <c r="X1825">
        <v>0</v>
      </c>
      <c r="Y1825">
        <v>0</v>
      </c>
      <c r="Z1825" t="s">
        <v>79</v>
      </c>
      <c r="AA1825" t="s">
        <v>79</v>
      </c>
      <c r="AB1825" t="s">
        <v>79</v>
      </c>
      <c r="AC1825" t="s">
        <v>79</v>
      </c>
      <c r="AD1825" t="s">
        <v>79</v>
      </c>
      <c r="AE1825">
        <v>0</v>
      </c>
      <c r="AF1825" t="s">
        <v>79</v>
      </c>
      <c r="AG1825">
        <v>0</v>
      </c>
      <c r="AH1825" t="s">
        <v>79</v>
      </c>
      <c r="AI1825" t="s">
        <v>79</v>
      </c>
      <c r="AJ1825" t="s">
        <v>79</v>
      </c>
      <c r="AK1825" t="s">
        <v>79</v>
      </c>
      <c r="AL1825" t="s">
        <v>79</v>
      </c>
      <c r="AM1825" t="s">
        <v>79</v>
      </c>
      <c r="AN1825" t="s">
        <v>79</v>
      </c>
      <c r="AO1825" t="s">
        <v>79</v>
      </c>
      <c r="AP1825" t="s">
        <v>79</v>
      </c>
      <c r="AQ1825" t="s">
        <v>79</v>
      </c>
      <c r="AR1825" t="s">
        <v>79</v>
      </c>
      <c r="AS1825">
        <v>0</v>
      </c>
      <c r="AT1825" t="s">
        <v>79</v>
      </c>
      <c r="AU1825" t="s">
        <v>79</v>
      </c>
      <c r="AV1825">
        <v>0</v>
      </c>
      <c r="AW1825">
        <v>0</v>
      </c>
    </row>
    <row r="1826" spans="1:49" x14ac:dyDescent="0.2">
      <c r="A1826">
        <v>1</v>
      </c>
      <c r="B1826">
        <v>30</v>
      </c>
      <c r="C1826">
        <v>1</v>
      </c>
      <c r="D1826">
        <v>1</v>
      </c>
      <c r="E1826">
        <v>0</v>
      </c>
      <c r="F1826" t="s">
        <v>79</v>
      </c>
      <c r="G1826" t="s">
        <v>79</v>
      </c>
      <c r="H1826">
        <v>0</v>
      </c>
      <c r="I1826">
        <v>0</v>
      </c>
      <c r="J1826">
        <v>0</v>
      </c>
      <c r="K1826">
        <v>0</v>
      </c>
      <c r="L1826">
        <v>0</v>
      </c>
      <c r="M1826" t="s">
        <v>79</v>
      </c>
      <c r="N1826" t="s">
        <v>79</v>
      </c>
      <c r="O1826" t="s">
        <v>79</v>
      </c>
      <c r="P1826" t="s">
        <v>79</v>
      </c>
      <c r="Q1826" t="s">
        <v>79</v>
      </c>
      <c r="R1826" t="s">
        <v>79</v>
      </c>
      <c r="S1826" t="s">
        <v>79</v>
      </c>
      <c r="T1826">
        <v>0</v>
      </c>
      <c r="U1826" t="s">
        <v>79</v>
      </c>
      <c r="V1826" t="s">
        <v>79</v>
      </c>
      <c r="W1826" t="s">
        <v>79</v>
      </c>
      <c r="X1826">
        <v>0</v>
      </c>
      <c r="Y1826">
        <v>0</v>
      </c>
      <c r="Z1826" t="s">
        <v>79</v>
      </c>
      <c r="AA1826" t="s">
        <v>79</v>
      </c>
      <c r="AB1826" t="s">
        <v>79</v>
      </c>
      <c r="AC1826" t="s">
        <v>79</v>
      </c>
      <c r="AD1826" t="s">
        <v>79</v>
      </c>
      <c r="AE1826">
        <v>0</v>
      </c>
      <c r="AF1826" t="s">
        <v>79</v>
      </c>
      <c r="AG1826">
        <v>0</v>
      </c>
      <c r="AH1826" t="s">
        <v>79</v>
      </c>
      <c r="AI1826" t="s">
        <v>79</v>
      </c>
      <c r="AJ1826" t="s">
        <v>79</v>
      </c>
      <c r="AK1826" t="s">
        <v>79</v>
      </c>
      <c r="AL1826" t="s">
        <v>79</v>
      </c>
      <c r="AM1826" t="s">
        <v>79</v>
      </c>
      <c r="AN1826" t="s">
        <v>79</v>
      </c>
      <c r="AO1826" t="s">
        <v>79</v>
      </c>
      <c r="AP1826" t="s">
        <v>79</v>
      </c>
      <c r="AQ1826" t="s">
        <v>79</v>
      </c>
      <c r="AR1826" t="s">
        <v>79</v>
      </c>
      <c r="AS1826">
        <v>0</v>
      </c>
      <c r="AT1826" t="s">
        <v>79</v>
      </c>
      <c r="AU1826" t="s">
        <v>79</v>
      </c>
      <c r="AV1826">
        <v>0</v>
      </c>
      <c r="AW1826">
        <v>0</v>
      </c>
    </row>
    <row r="1827" spans="1:49" x14ac:dyDescent="0.2">
      <c r="A1827">
        <v>1</v>
      </c>
      <c r="B1827">
        <v>30</v>
      </c>
      <c r="C1827">
        <v>1</v>
      </c>
      <c r="D1827">
        <v>2</v>
      </c>
      <c r="E1827">
        <v>0</v>
      </c>
      <c r="F1827" t="s">
        <v>79</v>
      </c>
      <c r="G1827" t="s">
        <v>79</v>
      </c>
      <c r="H1827">
        <v>219</v>
      </c>
      <c r="I1827">
        <v>0</v>
      </c>
      <c r="J1827">
        <v>0</v>
      </c>
      <c r="K1827">
        <v>0</v>
      </c>
      <c r="L1827">
        <v>0</v>
      </c>
      <c r="M1827" t="s">
        <v>79</v>
      </c>
      <c r="N1827" t="s">
        <v>79</v>
      </c>
      <c r="O1827" t="s">
        <v>79</v>
      </c>
      <c r="P1827" t="s">
        <v>79</v>
      </c>
      <c r="Q1827" t="s">
        <v>79</v>
      </c>
      <c r="R1827" t="s">
        <v>3386</v>
      </c>
      <c r="S1827" t="s">
        <v>79</v>
      </c>
      <c r="T1827">
        <v>0</v>
      </c>
      <c r="U1827" t="s">
        <v>79</v>
      </c>
      <c r="V1827" t="s">
        <v>79</v>
      </c>
      <c r="W1827" t="s">
        <v>79</v>
      </c>
      <c r="X1827">
        <v>0</v>
      </c>
      <c r="Y1827">
        <v>0</v>
      </c>
      <c r="Z1827" t="s">
        <v>79</v>
      </c>
      <c r="AA1827" t="s">
        <v>79</v>
      </c>
      <c r="AB1827" t="s">
        <v>79</v>
      </c>
      <c r="AC1827" t="s">
        <v>79</v>
      </c>
      <c r="AD1827" t="s">
        <v>79</v>
      </c>
      <c r="AE1827">
        <v>0</v>
      </c>
      <c r="AF1827" t="s">
        <v>79</v>
      </c>
      <c r="AG1827">
        <v>0</v>
      </c>
      <c r="AH1827" t="s">
        <v>79</v>
      </c>
      <c r="AI1827" t="s">
        <v>79</v>
      </c>
      <c r="AJ1827" t="s">
        <v>79</v>
      </c>
      <c r="AK1827" t="s">
        <v>79</v>
      </c>
      <c r="AL1827" t="s">
        <v>79</v>
      </c>
      <c r="AM1827" t="s">
        <v>79</v>
      </c>
      <c r="AN1827" t="s">
        <v>79</v>
      </c>
      <c r="AO1827" t="s">
        <v>79</v>
      </c>
      <c r="AP1827" t="s">
        <v>79</v>
      </c>
      <c r="AQ1827" t="s">
        <v>79</v>
      </c>
      <c r="AR1827" t="s">
        <v>79</v>
      </c>
      <c r="AS1827">
        <v>0</v>
      </c>
      <c r="AT1827" t="s">
        <v>79</v>
      </c>
      <c r="AU1827" t="s">
        <v>79</v>
      </c>
      <c r="AV1827">
        <v>0</v>
      </c>
      <c r="AW1827">
        <v>0</v>
      </c>
    </row>
    <row r="1828" spans="1:49" x14ac:dyDescent="0.2">
      <c r="A1828">
        <v>1</v>
      </c>
      <c r="B1828">
        <v>30</v>
      </c>
      <c r="C1828">
        <v>1</v>
      </c>
      <c r="D1828">
        <v>3</v>
      </c>
      <c r="E1828">
        <v>0</v>
      </c>
      <c r="F1828" t="s">
        <v>79</v>
      </c>
      <c r="G1828" t="s">
        <v>79</v>
      </c>
      <c r="H1828">
        <v>600</v>
      </c>
      <c r="I1828">
        <v>0</v>
      </c>
      <c r="J1828">
        <v>0</v>
      </c>
      <c r="K1828">
        <v>0</v>
      </c>
      <c r="L1828">
        <v>0</v>
      </c>
      <c r="M1828" t="s">
        <v>79</v>
      </c>
      <c r="N1828" t="s">
        <v>79</v>
      </c>
      <c r="O1828" t="s">
        <v>79</v>
      </c>
      <c r="P1828" t="s">
        <v>79</v>
      </c>
      <c r="Q1828" t="s">
        <v>79</v>
      </c>
      <c r="R1828" t="s">
        <v>2236</v>
      </c>
      <c r="S1828" t="s">
        <v>79</v>
      </c>
      <c r="T1828">
        <v>0</v>
      </c>
      <c r="U1828" t="s">
        <v>79</v>
      </c>
      <c r="V1828" t="s">
        <v>79</v>
      </c>
      <c r="W1828" t="s">
        <v>79</v>
      </c>
      <c r="X1828">
        <v>0</v>
      </c>
      <c r="Y1828">
        <v>0</v>
      </c>
      <c r="Z1828" t="s">
        <v>79</v>
      </c>
      <c r="AA1828" t="s">
        <v>79</v>
      </c>
      <c r="AB1828" t="s">
        <v>79</v>
      </c>
      <c r="AC1828" t="s">
        <v>79</v>
      </c>
      <c r="AD1828" t="s">
        <v>79</v>
      </c>
      <c r="AE1828">
        <v>0</v>
      </c>
      <c r="AF1828" t="s">
        <v>79</v>
      </c>
      <c r="AG1828">
        <v>0</v>
      </c>
      <c r="AH1828" t="s">
        <v>79</v>
      </c>
      <c r="AI1828" t="s">
        <v>79</v>
      </c>
      <c r="AJ1828" t="s">
        <v>79</v>
      </c>
      <c r="AK1828" t="s">
        <v>79</v>
      </c>
      <c r="AL1828" t="s">
        <v>79</v>
      </c>
      <c r="AM1828" t="s">
        <v>79</v>
      </c>
      <c r="AN1828" t="s">
        <v>79</v>
      </c>
      <c r="AO1828" t="s">
        <v>79</v>
      </c>
      <c r="AP1828" t="s">
        <v>79</v>
      </c>
      <c r="AQ1828" t="s">
        <v>79</v>
      </c>
      <c r="AR1828" t="s">
        <v>79</v>
      </c>
      <c r="AS1828">
        <v>0</v>
      </c>
      <c r="AT1828" t="s">
        <v>79</v>
      </c>
      <c r="AU1828" t="s">
        <v>79</v>
      </c>
      <c r="AV1828">
        <v>0</v>
      </c>
      <c r="AW1828">
        <v>0</v>
      </c>
    </row>
    <row r="1829" spans="1:49" x14ac:dyDescent="0.2">
      <c r="A1829">
        <v>1</v>
      </c>
      <c r="B1829">
        <v>30</v>
      </c>
      <c r="C1829">
        <v>1</v>
      </c>
      <c r="D1829">
        <v>4</v>
      </c>
      <c r="E1829">
        <v>0</v>
      </c>
      <c r="F1829" t="s">
        <v>79</v>
      </c>
      <c r="G1829" t="s">
        <v>79</v>
      </c>
      <c r="H1829">
        <v>445</v>
      </c>
      <c r="I1829">
        <v>0</v>
      </c>
      <c r="J1829">
        <v>0</v>
      </c>
      <c r="K1829">
        <v>0</v>
      </c>
      <c r="L1829">
        <v>0</v>
      </c>
      <c r="M1829" t="s">
        <v>79</v>
      </c>
      <c r="N1829" t="s">
        <v>79</v>
      </c>
      <c r="O1829" t="s">
        <v>79</v>
      </c>
      <c r="P1829" t="s">
        <v>79</v>
      </c>
      <c r="Q1829" t="s">
        <v>79</v>
      </c>
      <c r="R1829" t="s">
        <v>3332</v>
      </c>
      <c r="S1829" t="s">
        <v>79</v>
      </c>
      <c r="T1829">
        <v>0</v>
      </c>
      <c r="U1829" t="s">
        <v>79</v>
      </c>
      <c r="V1829" t="s">
        <v>79</v>
      </c>
      <c r="W1829" t="s">
        <v>79</v>
      </c>
      <c r="X1829">
        <v>0</v>
      </c>
      <c r="Y1829">
        <v>0</v>
      </c>
      <c r="Z1829" t="s">
        <v>79</v>
      </c>
      <c r="AA1829" t="s">
        <v>79</v>
      </c>
      <c r="AB1829" t="s">
        <v>79</v>
      </c>
      <c r="AC1829" t="s">
        <v>79</v>
      </c>
      <c r="AD1829" t="s">
        <v>79</v>
      </c>
      <c r="AE1829">
        <v>0</v>
      </c>
      <c r="AF1829" t="s">
        <v>79</v>
      </c>
      <c r="AG1829">
        <v>0</v>
      </c>
      <c r="AH1829" t="s">
        <v>79</v>
      </c>
      <c r="AI1829" t="s">
        <v>79</v>
      </c>
      <c r="AJ1829" t="s">
        <v>79</v>
      </c>
      <c r="AK1829" t="s">
        <v>79</v>
      </c>
      <c r="AL1829" t="s">
        <v>79</v>
      </c>
      <c r="AM1829" t="s">
        <v>79</v>
      </c>
      <c r="AN1829" t="s">
        <v>79</v>
      </c>
      <c r="AO1829" t="s">
        <v>79</v>
      </c>
      <c r="AP1829" t="s">
        <v>79</v>
      </c>
      <c r="AQ1829" t="s">
        <v>79</v>
      </c>
      <c r="AR1829" t="s">
        <v>79</v>
      </c>
      <c r="AS1829">
        <v>0</v>
      </c>
      <c r="AT1829" t="s">
        <v>79</v>
      </c>
      <c r="AU1829" t="s">
        <v>79</v>
      </c>
      <c r="AV1829">
        <v>0</v>
      </c>
      <c r="AW1829">
        <v>0</v>
      </c>
    </row>
    <row r="1830" spans="1:49" x14ac:dyDescent="0.2">
      <c r="A1830">
        <v>1</v>
      </c>
      <c r="B1830">
        <v>30</v>
      </c>
      <c r="C1830">
        <v>1</v>
      </c>
      <c r="D1830">
        <v>5</v>
      </c>
      <c r="E1830">
        <v>0</v>
      </c>
      <c r="F1830" t="s">
        <v>79</v>
      </c>
      <c r="G1830" t="s">
        <v>79</v>
      </c>
      <c r="H1830">
        <v>653</v>
      </c>
      <c r="I1830">
        <v>0</v>
      </c>
      <c r="J1830">
        <v>0</v>
      </c>
      <c r="K1830">
        <v>0</v>
      </c>
      <c r="L1830">
        <v>0</v>
      </c>
      <c r="M1830" t="s">
        <v>79</v>
      </c>
      <c r="N1830" t="s">
        <v>79</v>
      </c>
      <c r="O1830" t="s">
        <v>79</v>
      </c>
      <c r="P1830" t="s">
        <v>79</v>
      </c>
      <c r="Q1830" t="s">
        <v>79</v>
      </c>
      <c r="R1830" t="s">
        <v>3387</v>
      </c>
      <c r="S1830" t="s">
        <v>79</v>
      </c>
      <c r="T1830">
        <v>0</v>
      </c>
      <c r="U1830" t="s">
        <v>79</v>
      </c>
      <c r="V1830" t="s">
        <v>79</v>
      </c>
      <c r="W1830" t="s">
        <v>79</v>
      </c>
      <c r="X1830">
        <v>0</v>
      </c>
      <c r="Y1830">
        <v>0</v>
      </c>
      <c r="Z1830" t="s">
        <v>79</v>
      </c>
      <c r="AA1830" t="s">
        <v>79</v>
      </c>
      <c r="AB1830" t="s">
        <v>79</v>
      </c>
      <c r="AC1830" t="s">
        <v>79</v>
      </c>
      <c r="AD1830" t="s">
        <v>79</v>
      </c>
      <c r="AE1830">
        <v>0</v>
      </c>
      <c r="AF1830" t="s">
        <v>79</v>
      </c>
      <c r="AG1830">
        <v>0</v>
      </c>
      <c r="AH1830" t="s">
        <v>79</v>
      </c>
      <c r="AI1830" t="s">
        <v>79</v>
      </c>
      <c r="AJ1830" t="s">
        <v>79</v>
      </c>
      <c r="AK1830" t="s">
        <v>79</v>
      </c>
      <c r="AL1830" t="s">
        <v>79</v>
      </c>
      <c r="AM1830" t="s">
        <v>79</v>
      </c>
      <c r="AN1830" t="s">
        <v>79</v>
      </c>
      <c r="AO1830" t="s">
        <v>79</v>
      </c>
      <c r="AP1830" t="s">
        <v>79</v>
      </c>
      <c r="AQ1830" t="s">
        <v>79</v>
      </c>
      <c r="AR1830" t="s">
        <v>79</v>
      </c>
      <c r="AS1830">
        <v>0</v>
      </c>
      <c r="AT1830" t="s">
        <v>79</v>
      </c>
      <c r="AU1830" t="s">
        <v>79</v>
      </c>
      <c r="AV1830">
        <v>0</v>
      </c>
      <c r="AW1830">
        <v>0</v>
      </c>
    </row>
    <row r="1831" spans="1:49" x14ac:dyDescent="0.2">
      <c r="A1831">
        <v>1</v>
      </c>
      <c r="B1831">
        <v>30</v>
      </c>
      <c r="C1831">
        <v>1</v>
      </c>
      <c r="D1831">
        <v>6</v>
      </c>
      <c r="E1831">
        <v>0</v>
      </c>
      <c r="F1831" t="s">
        <v>79</v>
      </c>
      <c r="G1831" t="s">
        <v>79</v>
      </c>
      <c r="H1831">
        <v>52</v>
      </c>
      <c r="I1831">
        <v>0</v>
      </c>
      <c r="J1831">
        <v>0</v>
      </c>
      <c r="K1831">
        <v>0</v>
      </c>
      <c r="L1831">
        <v>0</v>
      </c>
      <c r="M1831" t="s">
        <v>79</v>
      </c>
      <c r="N1831" t="s">
        <v>79</v>
      </c>
      <c r="O1831" t="s">
        <v>79</v>
      </c>
      <c r="P1831" t="s">
        <v>79</v>
      </c>
      <c r="Q1831" t="s">
        <v>79</v>
      </c>
      <c r="R1831" t="s">
        <v>3388</v>
      </c>
      <c r="S1831" t="s">
        <v>79</v>
      </c>
      <c r="T1831">
        <v>0</v>
      </c>
      <c r="U1831" t="s">
        <v>79</v>
      </c>
      <c r="V1831" t="s">
        <v>79</v>
      </c>
      <c r="W1831" t="s">
        <v>79</v>
      </c>
      <c r="X1831">
        <v>0</v>
      </c>
      <c r="Y1831">
        <v>0</v>
      </c>
      <c r="Z1831" t="s">
        <v>79</v>
      </c>
      <c r="AA1831" t="s">
        <v>79</v>
      </c>
      <c r="AB1831" t="s">
        <v>79</v>
      </c>
      <c r="AC1831" t="s">
        <v>79</v>
      </c>
      <c r="AD1831" t="s">
        <v>79</v>
      </c>
      <c r="AE1831">
        <v>0</v>
      </c>
      <c r="AF1831" t="s">
        <v>79</v>
      </c>
      <c r="AG1831">
        <v>0</v>
      </c>
      <c r="AH1831" t="s">
        <v>79</v>
      </c>
      <c r="AI1831" t="s">
        <v>79</v>
      </c>
      <c r="AJ1831" t="s">
        <v>79</v>
      </c>
      <c r="AK1831" t="s">
        <v>79</v>
      </c>
      <c r="AL1831" t="s">
        <v>79</v>
      </c>
      <c r="AM1831" t="s">
        <v>79</v>
      </c>
      <c r="AN1831" t="s">
        <v>79</v>
      </c>
      <c r="AO1831" t="s">
        <v>79</v>
      </c>
      <c r="AP1831" t="s">
        <v>79</v>
      </c>
      <c r="AQ1831" t="s">
        <v>79</v>
      </c>
      <c r="AR1831" t="s">
        <v>79</v>
      </c>
      <c r="AS1831">
        <v>0</v>
      </c>
      <c r="AT1831" t="s">
        <v>79</v>
      </c>
      <c r="AU1831" t="s">
        <v>79</v>
      </c>
      <c r="AV1831">
        <v>0</v>
      </c>
      <c r="AW1831">
        <v>0</v>
      </c>
    </row>
    <row r="1832" spans="1:49" x14ac:dyDescent="0.2">
      <c r="A1832">
        <v>1</v>
      </c>
      <c r="B1832">
        <v>30</v>
      </c>
      <c r="C1832">
        <v>1</v>
      </c>
      <c r="D1832">
        <v>7</v>
      </c>
      <c r="E1832">
        <v>0</v>
      </c>
      <c r="F1832" t="s">
        <v>79</v>
      </c>
      <c r="G1832" t="s">
        <v>79</v>
      </c>
      <c r="H1832">
        <v>0</v>
      </c>
      <c r="I1832">
        <v>0</v>
      </c>
      <c r="J1832">
        <v>0</v>
      </c>
      <c r="K1832">
        <v>0</v>
      </c>
      <c r="L1832">
        <v>0</v>
      </c>
      <c r="M1832" t="s">
        <v>79</v>
      </c>
      <c r="N1832" t="s">
        <v>79</v>
      </c>
      <c r="O1832" t="s">
        <v>79</v>
      </c>
      <c r="P1832" t="s">
        <v>79</v>
      </c>
      <c r="Q1832" t="s">
        <v>79</v>
      </c>
      <c r="R1832" t="s">
        <v>79</v>
      </c>
      <c r="S1832" t="s">
        <v>79</v>
      </c>
      <c r="T1832">
        <v>0</v>
      </c>
      <c r="U1832" t="s">
        <v>79</v>
      </c>
      <c r="V1832" t="s">
        <v>79</v>
      </c>
      <c r="W1832" t="s">
        <v>79</v>
      </c>
      <c r="X1832">
        <v>0</v>
      </c>
      <c r="Y1832">
        <v>0</v>
      </c>
      <c r="Z1832" t="s">
        <v>79</v>
      </c>
      <c r="AA1832" t="s">
        <v>79</v>
      </c>
      <c r="AB1832" t="s">
        <v>79</v>
      </c>
      <c r="AC1832" t="s">
        <v>79</v>
      </c>
      <c r="AD1832" t="s">
        <v>79</v>
      </c>
      <c r="AE1832">
        <v>0</v>
      </c>
      <c r="AF1832" t="s">
        <v>79</v>
      </c>
      <c r="AG1832">
        <v>0</v>
      </c>
      <c r="AH1832" t="s">
        <v>79</v>
      </c>
      <c r="AI1832" t="s">
        <v>79</v>
      </c>
      <c r="AJ1832" t="s">
        <v>79</v>
      </c>
      <c r="AK1832" t="s">
        <v>79</v>
      </c>
      <c r="AL1832" t="s">
        <v>79</v>
      </c>
      <c r="AM1832" t="s">
        <v>79</v>
      </c>
      <c r="AN1832" t="s">
        <v>79</v>
      </c>
      <c r="AO1832" t="s">
        <v>79</v>
      </c>
      <c r="AP1832" t="s">
        <v>79</v>
      </c>
      <c r="AQ1832" t="s">
        <v>79</v>
      </c>
      <c r="AR1832" t="s">
        <v>79</v>
      </c>
      <c r="AS1832">
        <v>0</v>
      </c>
      <c r="AT1832" t="s">
        <v>79</v>
      </c>
      <c r="AU1832" t="s">
        <v>79</v>
      </c>
      <c r="AV1832">
        <v>0</v>
      </c>
      <c r="AW1832">
        <v>0</v>
      </c>
    </row>
    <row r="1833" spans="1:49" x14ac:dyDescent="0.2">
      <c r="A1833">
        <v>1</v>
      </c>
      <c r="B1833">
        <v>30</v>
      </c>
      <c r="C1833">
        <v>1</v>
      </c>
      <c r="D1833">
        <v>8</v>
      </c>
      <c r="E1833">
        <v>0</v>
      </c>
      <c r="F1833" t="s">
        <v>79</v>
      </c>
      <c r="G1833" t="s">
        <v>79</v>
      </c>
      <c r="H1833">
        <v>0</v>
      </c>
      <c r="I1833">
        <v>0</v>
      </c>
      <c r="J1833">
        <v>0</v>
      </c>
      <c r="K1833">
        <v>0</v>
      </c>
      <c r="L1833">
        <v>0</v>
      </c>
      <c r="M1833" t="s">
        <v>79</v>
      </c>
      <c r="N1833" t="s">
        <v>79</v>
      </c>
      <c r="O1833" t="s">
        <v>79</v>
      </c>
      <c r="P1833" t="s">
        <v>79</v>
      </c>
      <c r="Q1833" t="s">
        <v>79</v>
      </c>
      <c r="R1833" t="s">
        <v>79</v>
      </c>
      <c r="S1833" t="s">
        <v>79</v>
      </c>
      <c r="T1833">
        <v>0</v>
      </c>
      <c r="U1833" t="s">
        <v>79</v>
      </c>
      <c r="V1833" t="s">
        <v>79</v>
      </c>
      <c r="W1833" t="s">
        <v>79</v>
      </c>
      <c r="X1833">
        <v>0</v>
      </c>
      <c r="Y1833">
        <v>0</v>
      </c>
      <c r="Z1833" t="s">
        <v>79</v>
      </c>
      <c r="AA1833" t="s">
        <v>79</v>
      </c>
      <c r="AB1833" t="s">
        <v>79</v>
      </c>
      <c r="AC1833" t="s">
        <v>79</v>
      </c>
      <c r="AD1833" t="s">
        <v>79</v>
      </c>
      <c r="AE1833">
        <v>0</v>
      </c>
      <c r="AF1833" t="s">
        <v>79</v>
      </c>
      <c r="AG1833">
        <v>0</v>
      </c>
      <c r="AH1833" t="s">
        <v>79</v>
      </c>
      <c r="AI1833" t="s">
        <v>79</v>
      </c>
      <c r="AJ1833" t="s">
        <v>79</v>
      </c>
      <c r="AK1833" t="s">
        <v>79</v>
      </c>
      <c r="AL1833" t="s">
        <v>79</v>
      </c>
      <c r="AM1833" t="s">
        <v>79</v>
      </c>
      <c r="AN1833" t="s">
        <v>79</v>
      </c>
      <c r="AO1833" t="s">
        <v>79</v>
      </c>
      <c r="AP1833" t="s">
        <v>79</v>
      </c>
      <c r="AQ1833" t="s">
        <v>79</v>
      </c>
      <c r="AR1833" t="s">
        <v>79</v>
      </c>
      <c r="AS1833">
        <v>0</v>
      </c>
      <c r="AT1833" t="s">
        <v>79</v>
      </c>
      <c r="AU1833" t="s">
        <v>79</v>
      </c>
      <c r="AV1833">
        <v>0</v>
      </c>
      <c r="AW1833">
        <v>0</v>
      </c>
    </row>
    <row r="1834" spans="1:49" x14ac:dyDescent="0.2">
      <c r="A1834">
        <v>1</v>
      </c>
      <c r="B1834">
        <v>30</v>
      </c>
      <c r="C1834">
        <v>2</v>
      </c>
      <c r="D1834">
        <v>1</v>
      </c>
      <c r="E1834">
        <v>0</v>
      </c>
      <c r="F1834" t="s">
        <v>79</v>
      </c>
      <c r="G1834" t="s">
        <v>79</v>
      </c>
      <c r="H1834">
        <v>681</v>
      </c>
      <c r="I1834">
        <v>0</v>
      </c>
      <c r="J1834">
        <v>0</v>
      </c>
      <c r="K1834">
        <v>0</v>
      </c>
      <c r="L1834">
        <v>0</v>
      </c>
      <c r="M1834" t="s">
        <v>79</v>
      </c>
      <c r="N1834" t="s">
        <v>79</v>
      </c>
      <c r="O1834" t="s">
        <v>79</v>
      </c>
      <c r="P1834" t="s">
        <v>79</v>
      </c>
      <c r="Q1834" t="s">
        <v>79</v>
      </c>
      <c r="R1834" t="s">
        <v>2806</v>
      </c>
      <c r="S1834" t="s">
        <v>79</v>
      </c>
      <c r="T1834">
        <v>0</v>
      </c>
      <c r="U1834" t="s">
        <v>79</v>
      </c>
      <c r="V1834" t="s">
        <v>79</v>
      </c>
      <c r="W1834" t="s">
        <v>79</v>
      </c>
      <c r="X1834">
        <v>0</v>
      </c>
      <c r="Y1834">
        <v>0</v>
      </c>
      <c r="Z1834" t="s">
        <v>79</v>
      </c>
      <c r="AA1834" t="s">
        <v>79</v>
      </c>
      <c r="AB1834" t="s">
        <v>79</v>
      </c>
      <c r="AC1834" t="s">
        <v>79</v>
      </c>
      <c r="AD1834" t="s">
        <v>79</v>
      </c>
      <c r="AE1834">
        <v>0</v>
      </c>
      <c r="AF1834" t="s">
        <v>79</v>
      </c>
      <c r="AG1834">
        <v>0</v>
      </c>
      <c r="AH1834" t="s">
        <v>79</v>
      </c>
      <c r="AI1834" t="s">
        <v>79</v>
      </c>
      <c r="AJ1834" t="s">
        <v>79</v>
      </c>
      <c r="AK1834" t="s">
        <v>79</v>
      </c>
      <c r="AL1834" t="s">
        <v>79</v>
      </c>
      <c r="AM1834" t="s">
        <v>79</v>
      </c>
      <c r="AN1834" t="s">
        <v>79</v>
      </c>
      <c r="AO1834" t="s">
        <v>79</v>
      </c>
      <c r="AP1834" t="s">
        <v>79</v>
      </c>
      <c r="AQ1834" t="s">
        <v>79</v>
      </c>
      <c r="AR1834" t="s">
        <v>79</v>
      </c>
      <c r="AS1834">
        <v>0</v>
      </c>
      <c r="AT1834" t="s">
        <v>79</v>
      </c>
      <c r="AU1834" t="s">
        <v>79</v>
      </c>
      <c r="AV1834">
        <v>0</v>
      </c>
      <c r="AW1834">
        <v>0</v>
      </c>
    </row>
    <row r="1835" spans="1:49" x14ac:dyDescent="0.2">
      <c r="A1835">
        <v>1</v>
      </c>
      <c r="B1835">
        <v>30</v>
      </c>
      <c r="C1835">
        <v>2</v>
      </c>
      <c r="D1835">
        <v>2</v>
      </c>
      <c r="E1835">
        <v>0</v>
      </c>
      <c r="F1835" t="s">
        <v>79</v>
      </c>
      <c r="G1835" t="s">
        <v>79</v>
      </c>
      <c r="H1835">
        <v>504</v>
      </c>
      <c r="I1835">
        <v>0</v>
      </c>
      <c r="J1835">
        <v>0</v>
      </c>
      <c r="K1835">
        <v>0</v>
      </c>
      <c r="L1835">
        <v>0</v>
      </c>
      <c r="M1835" t="s">
        <v>79</v>
      </c>
      <c r="N1835" t="s">
        <v>79</v>
      </c>
      <c r="O1835" t="s">
        <v>79</v>
      </c>
      <c r="P1835" t="s">
        <v>79</v>
      </c>
      <c r="Q1835" t="s">
        <v>79</v>
      </c>
      <c r="R1835" t="s">
        <v>3389</v>
      </c>
      <c r="S1835" t="s">
        <v>79</v>
      </c>
      <c r="T1835">
        <v>0</v>
      </c>
      <c r="U1835" t="s">
        <v>79</v>
      </c>
      <c r="V1835" t="s">
        <v>79</v>
      </c>
      <c r="W1835" t="s">
        <v>79</v>
      </c>
      <c r="X1835">
        <v>0</v>
      </c>
      <c r="Y1835">
        <v>0</v>
      </c>
      <c r="Z1835" t="s">
        <v>79</v>
      </c>
      <c r="AA1835" t="s">
        <v>79</v>
      </c>
      <c r="AB1835" t="s">
        <v>79</v>
      </c>
      <c r="AC1835" t="s">
        <v>79</v>
      </c>
      <c r="AD1835" t="s">
        <v>79</v>
      </c>
      <c r="AE1835">
        <v>0</v>
      </c>
      <c r="AF1835" t="s">
        <v>79</v>
      </c>
      <c r="AG1835">
        <v>0</v>
      </c>
      <c r="AH1835" t="s">
        <v>79</v>
      </c>
      <c r="AI1835" t="s">
        <v>79</v>
      </c>
      <c r="AJ1835" t="s">
        <v>79</v>
      </c>
      <c r="AK1835" t="s">
        <v>79</v>
      </c>
      <c r="AL1835" t="s">
        <v>79</v>
      </c>
      <c r="AM1835" t="s">
        <v>79</v>
      </c>
      <c r="AN1835" t="s">
        <v>79</v>
      </c>
      <c r="AO1835" t="s">
        <v>79</v>
      </c>
      <c r="AP1835" t="s">
        <v>79</v>
      </c>
      <c r="AQ1835" t="s">
        <v>79</v>
      </c>
      <c r="AR1835" t="s">
        <v>79</v>
      </c>
      <c r="AS1835">
        <v>0</v>
      </c>
      <c r="AT1835" t="s">
        <v>79</v>
      </c>
      <c r="AU1835" t="s">
        <v>79</v>
      </c>
      <c r="AV1835">
        <v>0</v>
      </c>
      <c r="AW1835">
        <v>0</v>
      </c>
    </row>
    <row r="1836" spans="1:49" x14ac:dyDescent="0.2">
      <c r="A1836">
        <v>1</v>
      </c>
      <c r="B1836">
        <v>30</v>
      </c>
      <c r="C1836">
        <v>2</v>
      </c>
      <c r="D1836">
        <v>3</v>
      </c>
      <c r="E1836">
        <v>0</v>
      </c>
      <c r="F1836" t="s">
        <v>79</v>
      </c>
      <c r="G1836" t="s">
        <v>79</v>
      </c>
      <c r="H1836">
        <v>123</v>
      </c>
      <c r="I1836">
        <v>0</v>
      </c>
      <c r="J1836">
        <v>0</v>
      </c>
      <c r="K1836">
        <v>0</v>
      </c>
      <c r="L1836">
        <v>0</v>
      </c>
      <c r="M1836" t="s">
        <v>79</v>
      </c>
      <c r="N1836" t="s">
        <v>79</v>
      </c>
      <c r="O1836" t="s">
        <v>79</v>
      </c>
      <c r="P1836" t="s">
        <v>79</v>
      </c>
      <c r="Q1836" t="s">
        <v>79</v>
      </c>
      <c r="R1836" t="s">
        <v>3282</v>
      </c>
      <c r="S1836" t="s">
        <v>79</v>
      </c>
      <c r="T1836">
        <v>0</v>
      </c>
      <c r="U1836" t="s">
        <v>79</v>
      </c>
      <c r="V1836" t="s">
        <v>79</v>
      </c>
      <c r="W1836" t="s">
        <v>79</v>
      </c>
      <c r="X1836">
        <v>0</v>
      </c>
      <c r="Y1836">
        <v>0</v>
      </c>
      <c r="Z1836" t="s">
        <v>79</v>
      </c>
      <c r="AA1836" t="s">
        <v>79</v>
      </c>
      <c r="AB1836" t="s">
        <v>79</v>
      </c>
      <c r="AC1836" t="s">
        <v>79</v>
      </c>
      <c r="AD1836" t="s">
        <v>79</v>
      </c>
      <c r="AE1836">
        <v>0</v>
      </c>
      <c r="AF1836" t="s">
        <v>79</v>
      </c>
      <c r="AG1836">
        <v>0</v>
      </c>
      <c r="AH1836" t="s">
        <v>79</v>
      </c>
      <c r="AI1836" t="s">
        <v>79</v>
      </c>
      <c r="AJ1836" t="s">
        <v>79</v>
      </c>
      <c r="AK1836" t="s">
        <v>79</v>
      </c>
      <c r="AL1836" t="s">
        <v>79</v>
      </c>
      <c r="AM1836" t="s">
        <v>79</v>
      </c>
      <c r="AN1836" t="s">
        <v>79</v>
      </c>
      <c r="AO1836" t="s">
        <v>79</v>
      </c>
      <c r="AP1836" t="s">
        <v>79</v>
      </c>
      <c r="AQ1836" t="s">
        <v>79</v>
      </c>
      <c r="AR1836" t="s">
        <v>79</v>
      </c>
      <c r="AS1836">
        <v>0</v>
      </c>
      <c r="AT1836" t="s">
        <v>79</v>
      </c>
      <c r="AU1836" t="s">
        <v>79</v>
      </c>
      <c r="AV1836">
        <v>0</v>
      </c>
      <c r="AW1836">
        <v>0</v>
      </c>
    </row>
    <row r="1837" spans="1:49" x14ac:dyDescent="0.2">
      <c r="A1837">
        <v>1</v>
      </c>
      <c r="B1837">
        <v>30</v>
      </c>
      <c r="C1837">
        <v>2</v>
      </c>
      <c r="D1837">
        <v>4</v>
      </c>
      <c r="E1837">
        <v>0</v>
      </c>
      <c r="F1837" t="s">
        <v>79</v>
      </c>
      <c r="G1837" t="s">
        <v>79</v>
      </c>
      <c r="H1837">
        <v>624</v>
      </c>
      <c r="I1837">
        <v>0</v>
      </c>
      <c r="J1837">
        <v>0</v>
      </c>
      <c r="K1837">
        <v>0</v>
      </c>
      <c r="L1837">
        <v>0</v>
      </c>
      <c r="M1837" t="s">
        <v>79</v>
      </c>
      <c r="N1837" t="s">
        <v>79</v>
      </c>
      <c r="O1837" t="s">
        <v>79</v>
      </c>
      <c r="P1837" t="s">
        <v>79</v>
      </c>
      <c r="Q1837" t="s">
        <v>79</v>
      </c>
      <c r="R1837" t="s">
        <v>3390</v>
      </c>
      <c r="S1837" t="s">
        <v>79</v>
      </c>
      <c r="T1837">
        <v>0</v>
      </c>
      <c r="U1837" t="s">
        <v>79</v>
      </c>
      <c r="V1837" t="s">
        <v>79</v>
      </c>
      <c r="W1837" t="s">
        <v>79</v>
      </c>
      <c r="X1837">
        <v>0</v>
      </c>
      <c r="Y1837">
        <v>0</v>
      </c>
      <c r="Z1837" t="s">
        <v>79</v>
      </c>
      <c r="AA1837" t="s">
        <v>79</v>
      </c>
      <c r="AB1837" t="s">
        <v>79</v>
      </c>
      <c r="AC1837" t="s">
        <v>79</v>
      </c>
      <c r="AD1837" t="s">
        <v>79</v>
      </c>
      <c r="AE1837">
        <v>0</v>
      </c>
      <c r="AF1837" t="s">
        <v>79</v>
      </c>
      <c r="AG1837">
        <v>0</v>
      </c>
      <c r="AH1837" t="s">
        <v>79</v>
      </c>
      <c r="AI1837" t="s">
        <v>79</v>
      </c>
      <c r="AJ1837" t="s">
        <v>79</v>
      </c>
      <c r="AK1837" t="s">
        <v>79</v>
      </c>
      <c r="AL1837" t="s">
        <v>79</v>
      </c>
      <c r="AM1837" t="s">
        <v>79</v>
      </c>
      <c r="AN1837" t="s">
        <v>79</v>
      </c>
      <c r="AO1837" t="s">
        <v>79</v>
      </c>
      <c r="AP1837" t="s">
        <v>79</v>
      </c>
      <c r="AQ1837" t="s">
        <v>79</v>
      </c>
      <c r="AR1837" t="s">
        <v>79</v>
      </c>
      <c r="AS1837">
        <v>0</v>
      </c>
      <c r="AT1837" t="s">
        <v>79</v>
      </c>
      <c r="AU1837" t="s">
        <v>79</v>
      </c>
      <c r="AV1837">
        <v>0</v>
      </c>
      <c r="AW1837">
        <v>0</v>
      </c>
    </row>
    <row r="1838" spans="1:49" x14ac:dyDescent="0.2">
      <c r="A1838">
        <v>1</v>
      </c>
      <c r="B1838">
        <v>30</v>
      </c>
      <c r="C1838">
        <v>2</v>
      </c>
      <c r="D1838">
        <v>5</v>
      </c>
      <c r="E1838">
        <v>0</v>
      </c>
      <c r="F1838" t="s">
        <v>79</v>
      </c>
      <c r="G1838" t="s">
        <v>79</v>
      </c>
      <c r="H1838">
        <v>185</v>
      </c>
      <c r="I1838">
        <v>0</v>
      </c>
      <c r="J1838">
        <v>0</v>
      </c>
      <c r="K1838">
        <v>0</v>
      </c>
      <c r="L1838">
        <v>0</v>
      </c>
      <c r="M1838" t="s">
        <v>79</v>
      </c>
      <c r="N1838" t="s">
        <v>79</v>
      </c>
      <c r="O1838" t="s">
        <v>79</v>
      </c>
      <c r="P1838" t="s">
        <v>79</v>
      </c>
      <c r="Q1838" t="s">
        <v>79</v>
      </c>
      <c r="R1838" t="s">
        <v>1037</v>
      </c>
      <c r="S1838" t="s">
        <v>79</v>
      </c>
      <c r="T1838">
        <v>0</v>
      </c>
      <c r="U1838" t="s">
        <v>79</v>
      </c>
      <c r="V1838" t="s">
        <v>79</v>
      </c>
      <c r="W1838" t="s">
        <v>79</v>
      </c>
      <c r="X1838">
        <v>0</v>
      </c>
      <c r="Y1838">
        <v>0</v>
      </c>
      <c r="Z1838" t="s">
        <v>79</v>
      </c>
      <c r="AA1838" t="s">
        <v>79</v>
      </c>
      <c r="AB1838" t="s">
        <v>79</v>
      </c>
      <c r="AC1838" t="s">
        <v>79</v>
      </c>
      <c r="AD1838" t="s">
        <v>79</v>
      </c>
      <c r="AE1838">
        <v>0</v>
      </c>
      <c r="AF1838" t="s">
        <v>79</v>
      </c>
      <c r="AG1838">
        <v>0</v>
      </c>
      <c r="AH1838" t="s">
        <v>79</v>
      </c>
      <c r="AI1838" t="s">
        <v>79</v>
      </c>
      <c r="AJ1838" t="s">
        <v>79</v>
      </c>
      <c r="AK1838" t="s">
        <v>79</v>
      </c>
      <c r="AL1838" t="s">
        <v>79</v>
      </c>
      <c r="AM1838" t="s">
        <v>79</v>
      </c>
      <c r="AN1838" t="s">
        <v>79</v>
      </c>
      <c r="AO1838" t="s">
        <v>79</v>
      </c>
      <c r="AP1838" t="s">
        <v>79</v>
      </c>
      <c r="AQ1838" t="s">
        <v>79</v>
      </c>
      <c r="AR1838" t="s">
        <v>79</v>
      </c>
      <c r="AS1838">
        <v>0</v>
      </c>
      <c r="AT1838" t="s">
        <v>79</v>
      </c>
      <c r="AU1838" t="s">
        <v>79</v>
      </c>
      <c r="AV1838">
        <v>0</v>
      </c>
      <c r="AW1838">
        <v>0</v>
      </c>
    </row>
    <row r="1839" spans="1:49" x14ac:dyDescent="0.2">
      <c r="A1839">
        <v>1</v>
      </c>
      <c r="B1839">
        <v>30</v>
      </c>
      <c r="C1839">
        <v>2</v>
      </c>
      <c r="D1839">
        <v>6</v>
      </c>
      <c r="E1839">
        <v>0</v>
      </c>
      <c r="F1839" t="s">
        <v>79</v>
      </c>
      <c r="G1839" t="s">
        <v>79</v>
      </c>
      <c r="H1839">
        <v>23</v>
      </c>
      <c r="I1839">
        <v>0</v>
      </c>
      <c r="J1839">
        <v>0</v>
      </c>
      <c r="K1839">
        <v>0</v>
      </c>
      <c r="L1839">
        <v>0</v>
      </c>
      <c r="M1839" t="s">
        <v>79</v>
      </c>
      <c r="N1839" t="s">
        <v>79</v>
      </c>
      <c r="O1839" t="s">
        <v>79</v>
      </c>
      <c r="P1839" t="s">
        <v>79</v>
      </c>
      <c r="Q1839" t="s">
        <v>79</v>
      </c>
      <c r="R1839" t="s">
        <v>3391</v>
      </c>
      <c r="S1839" t="s">
        <v>79</v>
      </c>
      <c r="T1839">
        <v>0</v>
      </c>
      <c r="U1839" t="s">
        <v>79</v>
      </c>
      <c r="V1839" t="s">
        <v>79</v>
      </c>
      <c r="W1839" t="s">
        <v>79</v>
      </c>
      <c r="X1839">
        <v>0</v>
      </c>
      <c r="Y1839">
        <v>0</v>
      </c>
      <c r="Z1839" t="s">
        <v>79</v>
      </c>
      <c r="AA1839" t="s">
        <v>79</v>
      </c>
      <c r="AB1839" t="s">
        <v>79</v>
      </c>
      <c r="AC1839" t="s">
        <v>79</v>
      </c>
      <c r="AD1839" t="s">
        <v>79</v>
      </c>
      <c r="AE1839">
        <v>0</v>
      </c>
      <c r="AF1839" t="s">
        <v>79</v>
      </c>
      <c r="AG1839">
        <v>0</v>
      </c>
      <c r="AH1839" t="s">
        <v>79</v>
      </c>
      <c r="AI1839" t="s">
        <v>79</v>
      </c>
      <c r="AJ1839" t="s">
        <v>79</v>
      </c>
      <c r="AK1839" t="s">
        <v>79</v>
      </c>
      <c r="AL1839" t="s">
        <v>79</v>
      </c>
      <c r="AM1839" t="s">
        <v>79</v>
      </c>
      <c r="AN1839" t="s">
        <v>79</v>
      </c>
      <c r="AO1839" t="s">
        <v>79</v>
      </c>
      <c r="AP1839" t="s">
        <v>79</v>
      </c>
      <c r="AQ1839" t="s">
        <v>79</v>
      </c>
      <c r="AR1839" t="s">
        <v>79</v>
      </c>
      <c r="AS1839">
        <v>0</v>
      </c>
      <c r="AT1839" t="s">
        <v>79</v>
      </c>
      <c r="AU1839" t="s">
        <v>79</v>
      </c>
      <c r="AV1839">
        <v>0</v>
      </c>
      <c r="AW1839">
        <v>0</v>
      </c>
    </row>
    <row r="1840" spans="1:49" x14ac:dyDescent="0.2">
      <c r="A1840">
        <v>1</v>
      </c>
      <c r="B1840">
        <v>30</v>
      </c>
      <c r="C1840">
        <v>2</v>
      </c>
      <c r="D1840">
        <v>7</v>
      </c>
      <c r="E1840">
        <v>0</v>
      </c>
      <c r="F1840" t="s">
        <v>79</v>
      </c>
      <c r="G1840" t="s">
        <v>79</v>
      </c>
      <c r="H1840">
        <v>534</v>
      </c>
      <c r="I1840">
        <v>0</v>
      </c>
      <c r="J1840">
        <v>0</v>
      </c>
      <c r="K1840">
        <v>0</v>
      </c>
      <c r="L1840">
        <v>0</v>
      </c>
      <c r="M1840" t="s">
        <v>79</v>
      </c>
      <c r="N1840" t="s">
        <v>79</v>
      </c>
      <c r="O1840" t="s">
        <v>79</v>
      </c>
      <c r="P1840" t="s">
        <v>79</v>
      </c>
      <c r="Q1840" t="s">
        <v>79</v>
      </c>
      <c r="R1840" t="s">
        <v>2806</v>
      </c>
      <c r="S1840" t="s">
        <v>79</v>
      </c>
      <c r="T1840">
        <v>0</v>
      </c>
      <c r="U1840" t="s">
        <v>79</v>
      </c>
      <c r="V1840" t="s">
        <v>79</v>
      </c>
      <c r="W1840" t="s">
        <v>79</v>
      </c>
      <c r="X1840">
        <v>0</v>
      </c>
      <c r="Y1840">
        <v>0</v>
      </c>
      <c r="Z1840" t="s">
        <v>79</v>
      </c>
      <c r="AA1840" t="s">
        <v>79</v>
      </c>
      <c r="AB1840" t="s">
        <v>79</v>
      </c>
      <c r="AC1840" t="s">
        <v>79</v>
      </c>
      <c r="AD1840" t="s">
        <v>79</v>
      </c>
      <c r="AE1840">
        <v>0</v>
      </c>
      <c r="AF1840" t="s">
        <v>79</v>
      </c>
      <c r="AG1840">
        <v>0</v>
      </c>
      <c r="AH1840" t="s">
        <v>79</v>
      </c>
      <c r="AI1840" t="s">
        <v>79</v>
      </c>
      <c r="AJ1840" t="s">
        <v>79</v>
      </c>
      <c r="AK1840" t="s">
        <v>79</v>
      </c>
      <c r="AL1840" t="s">
        <v>79</v>
      </c>
      <c r="AM1840" t="s">
        <v>79</v>
      </c>
      <c r="AN1840" t="s">
        <v>79</v>
      </c>
      <c r="AO1840" t="s">
        <v>79</v>
      </c>
      <c r="AP1840" t="s">
        <v>79</v>
      </c>
      <c r="AQ1840" t="s">
        <v>79</v>
      </c>
      <c r="AR1840" t="s">
        <v>79</v>
      </c>
      <c r="AS1840">
        <v>0</v>
      </c>
      <c r="AT1840" t="s">
        <v>79</v>
      </c>
      <c r="AU1840" t="s">
        <v>79</v>
      </c>
      <c r="AV1840">
        <v>0</v>
      </c>
      <c r="AW1840">
        <v>0</v>
      </c>
    </row>
    <row r="1841" spans="1:49" x14ac:dyDescent="0.2">
      <c r="A1841">
        <v>1</v>
      </c>
      <c r="B1841">
        <v>30</v>
      </c>
      <c r="C1841">
        <v>2</v>
      </c>
      <c r="D1841">
        <v>8</v>
      </c>
      <c r="E1841">
        <v>0</v>
      </c>
      <c r="F1841" t="s">
        <v>79</v>
      </c>
      <c r="G1841" t="s">
        <v>79</v>
      </c>
      <c r="H1841">
        <v>267</v>
      </c>
      <c r="I1841">
        <v>0</v>
      </c>
      <c r="J1841">
        <v>0</v>
      </c>
      <c r="K1841">
        <v>0</v>
      </c>
      <c r="L1841">
        <v>0</v>
      </c>
      <c r="M1841" t="s">
        <v>79</v>
      </c>
      <c r="N1841" t="s">
        <v>79</v>
      </c>
      <c r="O1841" t="s">
        <v>79</v>
      </c>
      <c r="P1841" t="s">
        <v>79</v>
      </c>
      <c r="Q1841" t="s">
        <v>79</v>
      </c>
      <c r="R1841" t="s">
        <v>3392</v>
      </c>
      <c r="S1841" t="s">
        <v>79</v>
      </c>
      <c r="T1841">
        <v>0</v>
      </c>
      <c r="U1841" t="s">
        <v>79</v>
      </c>
      <c r="V1841" t="s">
        <v>79</v>
      </c>
      <c r="W1841" t="s">
        <v>79</v>
      </c>
      <c r="X1841">
        <v>0</v>
      </c>
      <c r="Y1841">
        <v>0</v>
      </c>
      <c r="Z1841" t="s">
        <v>79</v>
      </c>
      <c r="AA1841" t="s">
        <v>79</v>
      </c>
      <c r="AB1841" t="s">
        <v>79</v>
      </c>
      <c r="AC1841" t="s">
        <v>79</v>
      </c>
      <c r="AD1841" t="s">
        <v>79</v>
      </c>
      <c r="AE1841">
        <v>0</v>
      </c>
      <c r="AF1841" t="s">
        <v>79</v>
      </c>
      <c r="AG1841">
        <v>0</v>
      </c>
      <c r="AH1841" t="s">
        <v>79</v>
      </c>
      <c r="AI1841" t="s">
        <v>79</v>
      </c>
      <c r="AJ1841" t="s">
        <v>79</v>
      </c>
      <c r="AK1841" t="s">
        <v>79</v>
      </c>
      <c r="AL1841" t="s">
        <v>79</v>
      </c>
      <c r="AM1841" t="s">
        <v>79</v>
      </c>
      <c r="AN1841" t="s">
        <v>79</v>
      </c>
      <c r="AO1841" t="s">
        <v>79</v>
      </c>
      <c r="AP1841" t="s">
        <v>79</v>
      </c>
      <c r="AQ1841" t="s">
        <v>79</v>
      </c>
      <c r="AR1841" t="s">
        <v>79</v>
      </c>
      <c r="AS1841">
        <v>0</v>
      </c>
      <c r="AT1841" t="s">
        <v>79</v>
      </c>
      <c r="AU1841" t="s">
        <v>79</v>
      </c>
      <c r="AV1841">
        <v>0</v>
      </c>
      <c r="AW1841">
        <v>0</v>
      </c>
    </row>
    <row r="1842" spans="1:49" x14ac:dyDescent="0.2">
      <c r="A1842">
        <v>1</v>
      </c>
      <c r="B1842">
        <v>30</v>
      </c>
      <c r="C1842">
        <v>3</v>
      </c>
      <c r="D1842">
        <v>1</v>
      </c>
      <c r="E1842">
        <v>0</v>
      </c>
      <c r="F1842" t="s">
        <v>79</v>
      </c>
      <c r="G1842" t="s">
        <v>79</v>
      </c>
      <c r="H1842">
        <v>706</v>
      </c>
      <c r="I1842">
        <v>0</v>
      </c>
      <c r="J1842">
        <v>0</v>
      </c>
      <c r="K1842">
        <v>0</v>
      </c>
      <c r="L1842">
        <v>0</v>
      </c>
      <c r="M1842" t="s">
        <v>79</v>
      </c>
      <c r="N1842" t="s">
        <v>79</v>
      </c>
      <c r="O1842" t="s">
        <v>79</v>
      </c>
      <c r="P1842" t="s">
        <v>79</v>
      </c>
      <c r="Q1842" t="s">
        <v>79</v>
      </c>
      <c r="R1842" t="s">
        <v>1129</v>
      </c>
      <c r="S1842" t="s">
        <v>79</v>
      </c>
      <c r="T1842">
        <v>0</v>
      </c>
      <c r="U1842" t="s">
        <v>79</v>
      </c>
      <c r="V1842" t="s">
        <v>79</v>
      </c>
      <c r="W1842" t="s">
        <v>79</v>
      </c>
      <c r="X1842">
        <v>0</v>
      </c>
      <c r="Y1842">
        <v>0</v>
      </c>
      <c r="Z1842" t="s">
        <v>79</v>
      </c>
      <c r="AA1842" t="s">
        <v>79</v>
      </c>
      <c r="AB1842" t="s">
        <v>79</v>
      </c>
      <c r="AC1842" t="s">
        <v>79</v>
      </c>
      <c r="AD1842" t="s">
        <v>79</v>
      </c>
      <c r="AE1842">
        <v>0</v>
      </c>
      <c r="AF1842" t="s">
        <v>79</v>
      </c>
      <c r="AG1842">
        <v>0</v>
      </c>
      <c r="AH1842" t="s">
        <v>79</v>
      </c>
      <c r="AI1842" t="s">
        <v>79</v>
      </c>
      <c r="AJ1842" t="s">
        <v>79</v>
      </c>
      <c r="AK1842" t="s">
        <v>79</v>
      </c>
      <c r="AL1842" t="s">
        <v>79</v>
      </c>
      <c r="AM1842" t="s">
        <v>79</v>
      </c>
      <c r="AN1842" t="s">
        <v>79</v>
      </c>
      <c r="AO1842" t="s">
        <v>79</v>
      </c>
      <c r="AP1842" t="s">
        <v>79</v>
      </c>
      <c r="AQ1842" t="s">
        <v>79</v>
      </c>
      <c r="AR1842" t="s">
        <v>79</v>
      </c>
      <c r="AS1842">
        <v>0</v>
      </c>
      <c r="AT1842" t="s">
        <v>79</v>
      </c>
      <c r="AU1842" t="s">
        <v>79</v>
      </c>
      <c r="AV1842">
        <v>0</v>
      </c>
      <c r="AW1842">
        <v>0</v>
      </c>
    </row>
    <row r="1843" spans="1:49" x14ac:dyDescent="0.2">
      <c r="A1843">
        <v>1</v>
      </c>
      <c r="B1843">
        <v>30</v>
      </c>
      <c r="C1843">
        <v>3</v>
      </c>
      <c r="D1843">
        <v>2</v>
      </c>
      <c r="E1843">
        <v>0</v>
      </c>
      <c r="F1843" t="s">
        <v>79</v>
      </c>
      <c r="G1843" t="s">
        <v>79</v>
      </c>
      <c r="H1843">
        <v>595</v>
      </c>
      <c r="I1843">
        <v>0</v>
      </c>
      <c r="J1843">
        <v>0</v>
      </c>
      <c r="K1843">
        <v>0</v>
      </c>
      <c r="L1843">
        <v>0</v>
      </c>
      <c r="M1843" t="s">
        <v>79</v>
      </c>
      <c r="N1843" t="s">
        <v>79</v>
      </c>
      <c r="O1843" t="s">
        <v>79</v>
      </c>
      <c r="P1843" t="s">
        <v>79</v>
      </c>
      <c r="Q1843" t="s">
        <v>79</v>
      </c>
      <c r="R1843" t="s">
        <v>2529</v>
      </c>
      <c r="S1843" t="s">
        <v>79</v>
      </c>
      <c r="T1843">
        <v>0</v>
      </c>
      <c r="U1843" t="s">
        <v>79</v>
      </c>
      <c r="V1843" t="s">
        <v>79</v>
      </c>
      <c r="W1843" t="s">
        <v>79</v>
      </c>
      <c r="X1843">
        <v>0</v>
      </c>
      <c r="Y1843">
        <v>0</v>
      </c>
      <c r="Z1843" t="s">
        <v>79</v>
      </c>
      <c r="AA1843" t="s">
        <v>79</v>
      </c>
      <c r="AB1843" t="s">
        <v>79</v>
      </c>
      <c r="AC1843" t="s">
        <v>79</v>
      </c>
      <c r="AD1843" t="s">
        <v>79</v>
      </c>
      <c r="AE1843">
        <v>0</v>
      </c>
      <c r="AF1843" t="s">
        <v>79</v>
      </c>
      <c r="AG1843">
        <v>0</v>
      </c>
      <c r="AH1843" t="s">
        <v>79</v>
      </c>
      <c r="AI1843" t="s">
        <v>79</v>
      </c>
      <c r="AJ1843" t="s">
        <v>79</v>
      </c>
      <c r="AK1843" t="s">
        <v>79</v>
      </c>
      <c r="AL1843" t="s">
        <v>79</v>
      </c>
      <c r="AM1843" t="s">
        <v>79</v>
      </c>
      <c r="AN1843" t="s">
        <v>79</v>
      </c>
      <c r="AO1843" t="s">
        <v>79</v>
      </c>
      <c r="AP1843" t="s">
        <v>79</v>
      </c>
      <c r="AQ1843" t="s">
        <v>79</v>
      </c>
      <c r="AR1843" t="s">
        <v>79</v>
      </c>
      <c r="AS1843">
        <v>0</v>
      </c>
      <c r="AT1843" t="s">
        <v>79</v>
      </c>
      <c r="AU1843" t="s">
        <v>79</v>
      </c>
      <c r="AV1843">
        <v>0</v>
      </c>
      <c r="AW1843">
        <v>0</v>
      </c>
    </row>
    <row r="1844" spans="1:49" x14ac:dyDescent="0.2">
      <c r="A1844">
        <v>1</v>
      </c>
      <c r="B1844">
        <v>30</v>
      </c>
      <c r="C1844">
        <v>3</v>
      </c>
      <c r="D1844">
        <v>3</v>
      </c>
      <c r="E1844">
        <v>0</v>
      </c>
      <c r="F1844" t="s">
        <v>79</v>
      </c>
      <c r="G1844" t="s">
        <v>79</v>
      </c>
      <c r="H1844">
        <v>42</v>
      </c>
      <c r="I1844">
        <v>0</v>
      </c>
      <c r="J1844">
        <v>0</v>
      </c>
      <c r="K1844">
        <v>0</v>
      </c>
      <c r="L1844">
        <v>0</v>
      </c>
      <c r="M1844" t="s">
        <v>79</v>
      </c>
      <c r="N1844" t="s">
        <v>79</v>
      </c>
      <c r="O1844" t="s">
        <v>79</v>
      </c>
      <c r="P1844" t="s">
        <v>79</v>
      </c>
      <c r="Q1844" t="s">
        <v>79</v>
      </c>
      <c r="R1844" t="s">
        <v>2529</v>
      </c>
      <c r="S1844" t="s">
        <v>79</v>
      </c>
      <c r="T1844">
        <v>0</v>
      </c>
      <c r="U1844" t="s">
        <v>79</v>
      </c>
      <c r="V1844" t="s">
        <v>79</v>
      </c>
      <c r="W1844" t="s">
        <v>79</v>
      </c>
      <c r="X1844">
        <v>0</v>
      </c>
      <c r="Y1844">
        <v>0</v>
      </c>
      <c r="Z1844" t="s">
        <v>79</v>
      </c>
      <c r="AA1844" t="s">
        <v>79</v>
      </c>
      <c r="AB1844" t="s">
        <v>79</v>
      </c>
      <c r="AC1844" t="s">
        <v>79</v>
      </c>
      <c r="AD1844" t="s">
        <v>79</v>
      </c>
      <c r="AE1844">
        <v>0</v>
      </c>
      <c r="AF1844" t="s">
        <v>79</v>
      </c>
      <c r="AG1844">
        <v>0</v>
      </c>
      <c r="AH1844" t="s">
        <v>79</v>
      </c>
      <c r="AI1844" t="s">
        <v>79</v>
      </c>
      <c r="AJ1844" t="s">
        <v>79</v>
      </c>
      <c r="AK1844" t="s">
        <v>79</v>
      </c>
      <c r="AL1844" t="s">
        <v>79</v>
      </c>
      <c r="AM1844" t="s">
        <v>79</v>
      </c>
      <c r="AN1844" t="s">
        <v>79</v>
      </c>
      <c r="AO1844" t="s">
        <v>79</v>
      </c>
      <c r="AP1844" t="s">
        <v>79</v>
      </c>
      <c r="AQ1844" t="s">
        <v>79</v>
      </c>
      <c r="AR1844" t="s">
        <v>79</v>
      </c>
      <c r="AS1844">
        <v>0</v>
      </c>
      <c r="AT1844" t="s">
        <v>79</v>
      </c>
      <c r="AU1844" t="s">
        <v>79</v>
      </c>
      <c r="AV1844">
        <v>0</v>
      </c>
      <c r="AW1844">
        <v>0</v>
      </c>
    </row>
    <row r="1845" spans="1:49" x14ac:dyDescent="0.2">
      <c r="A1845">
        <v>1</v>
      </c>
      <c r="B1845">
        <v>30</v>
      </c>
      <c r="C1845">
        <v>3</v>
      </c>
      <c r="D1845">
        <v>4</v>
      </c>
      <c r="E1845">
        <v>0</v>
      </c>
      <c r="F1845" t="s">
        <v>79</v>
      </c>
      <c r="G1845" t="s">
        <v>79</v>
      </c>
      <c r="H1845">
        <v>439</v>
      </c>
      <c r="I1845">
        <v>0</v>
      </c>
      <c r="J1845">
        <v>0</v>
      </c>
      <c r="K1845">
        <v>0</v>
      </c>
      <c r="L1845">
        <v>0</v>
      </c>
      <c r="M1845" t="s">
        <v>79</v>
      </c>
      <c r="N1845" t="s">
        <v>79</v>
      </c>
      <c r="O1845" t="s">
        <v>79</v>
      </c>
      <c r="P1845" t="s">
        <v>79</v>
      </c>
      <c r="Q1845" t="s">
        <v>79</v>
      </c>
      <c r="R1845" t="s">
        <v>1052</v>
      </c>
      <c r="S1845" t="s">
        <v>79</v>
      </c>
      <c r="T1845">
        <v>0</v>
      </c>
      <c r="U1845" t="s">
        <v>79</v>
      </c>
      <c r="V1845" t="s">
        <v>79</v>
      </c>
      <c r="W1845" t="s">
        <v>79</v>
      </c>
      <c r="X1845">
        <v>0</v>
      </c>
      <c r="Y1845">
        <v>0</v>
      </c>
      <c r="Z1845" t="s">
        <v>79</v>
      </c>
      <c r="AA1845" t="s">
        <v>79</v>
      </c>
      <c r="AB1845" t="s">
        <v>79</v>
      </c>
      <c r="AC1845" t="s">
        <v>79</v>
      </c>
      <c r="AD1845" t="s">
        <v>79</v>
      </c>
      <c r="AE1845">
        <v>0</v>
      </c>
      <c r="AF1845" t="s">
        <v>79</v>
      </c>
      <c r="AG1845">
        <v>0</v>
      </c>
      <c r="AH1845" t="s">
        <v>79</v>
      </c>
      <c r="AI1845" t="s">
        <v>79</v>
      </c>
      <c r="AJ1845" t="s">
        <v>79</v>
      </c>
      <c r="AK1845" t="s">
        <v>79</v>
      </c>
      <c r="AL1845" t="s">
        <v>79</v>
      </c>
      <c r="AM1845" t="s">
        <v>79</v>
      </c>
      <c r="AN1845" t="s">
        <v>79</v>
      </c>
      <c r="AO1845" t="s">
        <v>79</v>
      </c>
      <c r="AP1845" t="s">
        <v>79</v>
      </c>
      <c r="AQ1845" t="s">
        <v>79</v>
      </c>
      <c r="AR1845" t="s">
        <v>79</v>
      </c>
      <c r="AS1845">
        <v>0</v>
      </c>
      <c r="AT1845" t="s">
        <v>79</v>
      </c>
      <c r="AU1845" t="s">
        <v>79</v>
      </c>
      <c r="AV1845">
        <v>0</v>
      </c>
      <c r="AW1845">
        <v>0</v>
      </c>
    </row>
    <row r="1846" spans="1:49" x14ac:dyDescent="0.2">
      <c r="A1846">
        <v>1</v>
      </c>
      <c r="B1846">
        <v>30</v>
      </c>
      <c r="C1846">
        <v>3</v>
      </c>
      <c r="D1846">
        <v>5</v>
      </c>
      <c r="E1846">
        <v>0</v>
      </c>
      <c r="F1846" t="s">
        <v>79</v>
      </c>
      <c r="G1846" t="s">
        <v>79</v>
      </c>
      <c r="H1846">
        <v>671</v>
      </c>
      <c r="I1846">
        <v>0</v>
      </c>
      <c r="J1846">
        <v>0</v>
      </c>
      <c r="K1846">
        <v>0</v>
      </c>
      <c r="L1846">
        <v>0</v>
      </c>
      <c r="M1846" t="s">
        <v>79</v>
      </c>
      <c r="N1846" t="s">
        <v>79</v>
      </c>
      <c r="O1846" t="s">
        <v>79</v>
      </c>
      <c r="P1846" t="s">
        <v>79</v>
      </c>
      <c r="Q1846" t="s">
        <v>79</v>
      </c>
      <c r="R1846" t="s">
        <v>1052</v>
      </c>
      <c r="S1846" t="s">
        <v>79</v>
      </c>
      <c r="T1846">
        <v>0</v>
      </c>
      <c r="U1846" t="s">
        <v>79</v>
      </c>
      <c r="V1846" t="s">
        <v>79</v>
      </c>
      <c r="W1846" t="s">
        <v>79</v>
      </c>
      <c r="X1846">
        <v>0</v>
      </c>
      <c r="Y1846">
        <v>0</v>
      </c>
      <c r="Z1846" t="s">
        <v>79</v>
      </c>
      <c r="AA1846" t="s">
        <v>79</v>
      </c>
      <c r="AB1846" t="s">
        <v>79</v>
      </c>
      <c r="AC1846" t="s">
        <v>79</v>
      </c>
      <c r="AD1846" t="s">
        <v>79</v>
      </c>
      <c r="AE1846">
        <v>0</v>
      </c>
      <c r="AF1846" t="s">
        <v>79</v>
      </c>
      <c r="AG1846">
        <v>0</v>
      </c>
      <c r="AH1846" t="s">
        <v>79</v>
      </c>
      <c r="AI1846" t="s">
        <v>79</v>
      </c>
      <c r="AJ1846" t="s">
        <v>79</v>
      </c>
      <c r="AK1846" t="s">
        <v>79</v>
      </c>
      <c r="AL1846" t="s">
        <v>79</v>
      </c>
      <c r="AM1846" t="s">
        <v>79</v>
      </c>
      <c r="AN1846" t="s">
        <v>79</v>
      </c>
      <c r="AO1846" t="s">
        <v>79</v>
      </c>
      <c r="AP1846" t="s">
        <v>79</v>
      </c>
      <c r="AQ1846" t="s">
        <v>79</v>
      </c>
      <c r="AR1846" t="s">
        <v>79</v>
      </c>
      <c r="AS1846">
        <v>0</v>
      </c>
      <c r="AT1846" t="s">
        <v>79</v>
      </c>
      <c r="AU1846" t="s">
        <v>79</v>
      </c>
      <c r="AV1846">
        <v>0</v>
      </c>
      <c r="AW1846">
        <v>0</v>
      </c>
    </row>
    <row r="1847" spans="1:49" x14ac:dyDescent="0.2">
      <c r="A1847">
        <v>1</v>
      </c>
      <c r="B1847">
        <v>30</v>
      </c>
      <c r="C1847">
        <v>3</v>
      </c>
      <c r="D1847">
        <v>6</v>
      </c>
      <c r="E1847">
        <v>0</v>
      </c>
      <c r="F1847" t="s">
        <v>79</v>
      </c>
      <c r="G1847" t="s">
        <v>79</v>
      </c>
      <c r="H1847">
        <v>551</v>
      </c>
      <c r="I1847">
        <v>0</v>
      </c>
      <c r="J1847">
        <v>0</v>
      </c>
      <c r="K1847">
        <v>0</v>
      </c>
      <c r="L1847">
        <v>0</v>
      </c>
      <c r="M1847" t="s">
        <v>79</v>
      </c>
      <c r="N1847" t="s">
        <v>79</v>
      </c>
      <c r="O1847" t="s">
        <v>79</v>
      </c>
      <c r="P1847" t="s">
        <v>79</v>
      </c>
      <c r="Q1847" t="s">
        <v>79</v>
      </c>
      <c r="R1847" t="s">
        <v>2529</v>
      </c>
      <c r="S1847" t="s">
        <v>79</v>
      </c>
      <c r="T1847">
        <v>0</v>
      </c>
      <c r="U1847" t="s">
        <v>79</v>
      </c>
      <c r="V1847" t="s">
        <v>79</v>
      </c>
      <c r="W1847" t="s">
        <v>79</v>
      </c>
      <c r="X1847">
        <v>0</v>
      </c>
      <c r="Y1847">
        <v>0</v>
      </c>
      <c r="Z1847" t="s">
        <v>79</v>
      </c>
      <c r="AA1847" t="s">
        <v>79</v>
      </c>
      <c r="AB1847" t="s">
        <v>79</v>
      </c>
      <c r="AC1847" t="s">
        <v>79</v>
      </c>
      <c r="AD1847" t="s">
        <v>79</v>
      </c>
      <c r="AE1847">
        <v>0</v>
      </c>
      <c r="AF1847" t="s">
        <v>79</v>
      </c>
      <c r="AG1847">
        <v>0</v>
      </c>
      <c r="AH1847" t="s">
        <v>79</v>
      </c>
      <c r="AI1847" t="s">
        <v>79</v>
      </c>
      <c r="AJ1847" t="s">
        <v>79</v>
      </c>
      <c r="AK1847" t="s">
        <v>79</v>
      </c>
      <c r="AL1847" t="s">
        <v>79</v>
      </c>
      <c r="AM1847" t="s">
        <v>79</v>
      </c>
      <c r="AN1847" t="s">
        <v>79</v>
      </c>
      <c r="AO1847" t="s">
        <v>79</v>
      </c>
      <c r="AP1847" t="s">
        <v>79</v>
      </c>
      <c r="AQ1847" t="s">
        <v>79</v>
      </c>
      <c r="AR1847" t="s">
        <v>79</v>
      </c>
      <c r="AS1847">
        <v>0</v>
      </c>
      <c r="AT1847" t="s">
        <v>79</v>
      </c>
      <c r="AU1847" t="s">
        <v>79</v>
      </c>
      <c r="AV1847">
        <v>0</v>
      </c>
      <c r="AW1847">
        <v>0</v>
      </c>
    </row>
    <row r="1848" spans="1:49" x14ac:dyDescent="0.2">
      <c r="A1848">
        <v>1</v>
      </c>
      <c r="B1848">
        <v>30</v>
      </c>
      <c r="C1848">
        <v>3</v>
      </c>
      <c r="D1848">
        <v>7</v>
      </c>
      <c r="E1848">
        <v>0</v>
      </c>
      <c r="F1848" t="s">
        <v>79</v>
      </c>
      <c r="G1848" t="s">
        <v>79</v>
      </c>
      <c r="H1848">
        <v>46</v>
      </c>
      <c r="I1848">
        <v>0</v>
      </c>
      <c r="J1848">
        <v>0</v>
      </c>
      <c r="K1848">
        <v>0</v>
      </c>
      <c r="L1848">
        <v>0</v>
      </c>
      <c r="M1848" t="s">
        <v>79</v>
      </c>
      <c r="N1848" t="s">
        <v>79</v>
      </c>
      <c r="O1848" t="s">
        <v>79</v>
      </c>
      <c r="P1848" t="s">
        <v>79</v>
      </c>
      <c r="Q1848" t="s">
        <v>79</v>
      </c>
      <c r="R1848" t="s">
        <v>2332</v>
      </c>
      <c r="S1848" t="s">
        <v>79</v>
      </c>
      <c r="T1848">
        <v>0</v>
      </c>
      <c r="U1848" t="s">
        <v>79</v>
      </c>
      <c r="V1848" t="s">
        <v>79</v>
      </c>
      <c r="W1848" t="s">
        <v>79</v>
      </c>
      <c r="X1848">
        <v>0</v>
      </c>
      <c r="Y1848">
        <v>0</v>
      </c>
      <c r="Z1848" t="s">
        <v>79</v>
      </c>
      <c r="AA1848" t="s">
        <v>79</v>
      </c>
      <c r="AB1848" t="s">
        <v>79</v>
      </c>
      <c r="AC1848" t="s">
        <v>79</v>
      </c>
      <c r="AD1848" t="s">
        <v>79</v>
      </c>
      <c r="AE1848">
        <v>0</v>
      </c>
      <c r="AF1848" t="s">
        <v>79</v>
      </c>
      <c r="AG1848">
        <v>0</v>
      </c>
      <c r="AH1848" t="s">
        <v>79</v>
      </c>
      <c r="AI1848" t="s">
        <v>79</v>
      </c>
      <c r="AJ1848" t="s">
        <v>79</v>
      </c>
      <c r="AK1848" t="s">
        <v>79</v>
      </c>
      <c r="AL1848" t="s">
        <v>79</v>
      </c>
      <c r="AM1848" t="s">
        <v>79</v>
      </c>
      <c r="AN1848" t="s">
        <v>79</v>
      </c>
      <c r="AO1848" t="s">
        <v>79</v>
      </c>
      <c r="AP1848" t="s">
        <v>79</v>
      </c>
      <c r="AQ1848" t="s">
        <v>79</v>
      </c>
      <c r="AR1848" t="s">
        <v>79</v>
      </c>
      <c r="AS1848">
        <v>0</v>
      </c>
      <c r="AT1848" t="s">
        <v>79</v>
      </c>
      <c r="AU1848" t="s">
        <v>79</v>
      </c>
      <c r="AV1848">
        <v>0</v>
      </c>
      <c r="AW1848">
        <v>0</v>
      </c>
    </row>
    <row r="1849" spans="1:49" x14ac:dyDescent="0.2">
      <c r="A1849">
        <v>1</v>
      </c>
      <c r="B1849">
        <v>30</v>
      </c>
      <c r="C1849">
        <v>3</v>
      </c>
      <c r="D1849">
        <v>8</v>
      </c>
      <c r="E1849">
        <v>0</v>
      </c>
      <c r="F1849" t="s">
        <v>79</v>
      </c>
      <c r="G1849" t="s">
        <v>79</v>
      </c>
      <c r="H1849">
        <v>591</v>
      </c>
      <c r="I1849">
        <v>0</v>
      </c>
      <c r="J1849">
        <v>0</v>
      </c>
      <c r="K1849">
        <v>0</v>
      </c>
      <c r="L1849">
        <v>0</v>
      </c>
      <c r="M1849" t="s">
        <v>79</v>
      </c>
      <c r="N1849" t="s">
        <v>79</v>
      </c>
      <c r="O1849" t="s">
        <v>79</v>
      </c>
      <c r="P1849" t="s">
        <v>79</v>
      </c>
      <c r="Q1849" t="s">
        <v>79</v>
      </c>
      <c r="R1849" t="s">
        <v>2809</v>
      </c>
      <c r="S1849" t="s">
        <v>79</v>
      </c>
      <c r="T1849">
        <v>0</v>
      </c>
      <c r="U1849" t="s">
        <v>79</v>
      </c>
      <c r="V1849" t="s">
        <v>79</v>
      </c>
      <c r="W1849" t="s">
        <v>79</v>
      </c>
      <c r="X1849">
        <v>0</v>
      </c>
      <c r="Y1849">
        <v>0</v>
      </c>
      <c r="Z1849" t="s">
        <v>79</v>
      </c>
      <c r="AA1849" t="s">
        <v>79</v>
      </c>
      <c r="AB1849" t="s">
        <v>79</v>
      </c>
      <c r="AC1849" t="s">
        <v>79</v>
      </c>
      <c r="AD1849" t="s">
        <v>79</v>
      </c>
      <c r="AE1849">
        <v>0</v>
      </c>
      <c r="AF1849" t="s">
        <v>79</v>
      </c>
      <c r="AG1849">
        <v>0</v>
      </c>
      <c r="AH1849" t="s">
        <v>79</v>
      </c>
      <c r="AI1849" t="s">
        <v>79</v>
      </c>
      <c r="AJ1849" t="s">
        <v>79</v>
      </c>
      <c r="AK1849" t="s">
        <v>79</v>
      </c>
      <c r="AL1849" t="s">
        <v>79</v>
      </c>
      <c r="AM1849" t="s">
        <v>79</v>
      </c>
      <c r="AN1849" t="s">
        <v>79</v>
      </c>
      <c r="AO1849" t="s">
        <v>79</v>
      </c>
      <c r="AP1849" t="s">
        <v>79</v>
      </c>
      <c r="AQ1849" t="s">
        <v>79</v>
      </c>
      <c r="AR1849" t="s">
        <v>79</v>
      </c>
      <c r="AS1849">
        <v>0</v>
      </c>
      <c r="AT1849" t="s">
        <v>79</v>
      </c>
      <c r="AU1849" t="s">
        <v>79</v>
      </c>
      <c r="AV1849">
        <v>0</v>
      </c>
      <c r="AW1849">
        <v>0</v>
      </c>
    </row>
    <row r="1850" spans="1:49" x14ac:dyDescent="0.2">
      <c r="A1850">
        <v>1</v>
      </c>
      <c r="B1850">
        <v>30</v>
      </c>
      <c r="C1850">
        <v>4</v>
      </c>
      <c r="D1850">
        <v>1</v>
      </c>
      <c r="E1850">
        <v>0</v>
      </c>
      <c r="F1850" t="s">
        <v>79</v>
      </c>
      <c r="G1850" t="s">
        <v>79</v>
      </c>
      <c r="H1850">
        <v>170</v>
      </c>
      <c r="I1850">
        <v>0</v>
      </c>
      <c r="J1850">
        <v>0</v>
      </c>
      <c r="K1850">
        <v>0</v>
      </c>
      <c r="L1850">
        <v>0</v>
      </c>
      <c r="M1850" t="s">
        <v>79</v>
      </c>
      <c r="N1850" t="s">
        <v>79</v>
      </c>
      <c r="O1850" t="s">
        <v>79</v>
      </c>
      <c r="P1850" t="s">
        <v>79</v>
      </c>
      <c r="Q1850" t="s">
        <v>79</v>
      </c>
      <c r="R1850" t="s">
        <v>2691</v>
      </c>
      <c r="S1850" t="s">
        <v>79</v>
      </c>
      <c r="T1850">
        <v>0</v>
      </c>
      <c r="U1850" t="s">
        <v>79</v>
      </c>
      <c r="V1850" t="s">
        <v>79</v>
      </c>
      <c r="W1850" t="s">
        <v>79</v>
      </c>
      <c r="X1850">
        <v>0</v>
      </c>
      <c r="Y1850">
        <v>0</v>
      </c>
      <c r="Z1850" t="s">
        <v>79</v>
      </c>
      <c r="AA1850" t="s">
        <v>79</v>
      </c>
      <c r="AB1850" t="s">
        <v>79</v>
      </c>
      <c r="AC1850" t="s">
        <v>79</v>
      </c>
      <c r="AD1850" t="s">
        <v>79</v>
      </c>
      <c r="AE1850">
        <v>0</v>
      </c>
      <c r="AF1850" t="s">
        <v>79</v>
      </c>
      <c r="AG1850">
        <v>0</v>
      </c>
      <c r="AH1850" t="s">
        <v>79</v>
      </c>
      <c r="AI1850" t="s">
        <v>79</v>
      </c>
      <c r="AJ1850" t="s">
        <v>79</v>
      </c>
      <c r="AK1850" t="s">
        <v>79</v>
      </c>
      <c r="AL1850" t="s">
        <v>79</v>
      </c>
      <c r="AM1850" t="s">
        <v>79</v>
      </c>
      <c r="AN1850" t="s">
        <v>79</v>
      </c>
      <c r="AO1850" t="s">
        <v>79</v>
      </c>
      <c r="AP1850" t="s">
        <v>79</v>
      </c>
      <c r="AQ1850" t="s">
        <v>79</v>
      </c>
      <c r="AR1850" t="s">
        <v>79</v>
      </c>
      <c r="AS1850">
        <v>0</v>
      </c>
      <c r="AT1850" t="s">
        <v>79</v>
      </c>
      <c r="AU1850" t="s">
        <v>79</v>
      </c>
      <c r="AV1850">
        <v>0</v>
      </c>
      <c r="AW1850">
        <v>0</v>
      </c>
    </row>
    <row r="1851" spans="1:49" x14ac:dyDescent="0.2">
      <c r="A1851">
        <v>1</v>
      </c>
      <c r="B1851">
        <v>30</v>
      </c>
      <c r="C1851">
        <v>4</v>
      </c>
      <c r="D1851">
        <v>2</v>
      </c>
      <c r="E1851">
        <v>0</v>
      </c>
      <c r="F1851" t="s">
        <v>79</v>
      </c>
      <c r="G1851" t="s">
        <v>79</v>
      </c>
      <c r="H1851">
        <v>254</v>
      </c>
      <c r="I1851">
        <v>0</v>
      </c>
      <c r="J1851">
        <v>0</v>
      </c>
      <c r="K1851">
        <v>0</v>
      </c>
      <c r="L1851">
        <v>0</v>
      </c>
      <c r="M1851" t="s">
        <v>79</v>
      </c>
      <c r="N1851" t="s">
        <v>79</v>
      </c>
      <c r="O1851" t="s">
        <v>79</v>
      </c>
      <c r="P1851" t="s">
        <v>79</v>
      </c>
      <c r="Q1851" t="s">
        <v>79</v>
      </c>
      <c r="R1851" t="s">
        <v>2345</v>
      </c>
      <c r="S1851" t="s">
        <v>79</v>
      </c>
      <c r="T1851">
        <v>0</v>
      </c>
      <c r="U1851" t="s">
        <v>79</v>
      </c>
      <c r="V1851" t="s">
        <v>79</v>
      </c>
      <c r="W1851" t="s">
        <v>79</v>
      </c>
      <c r="X1851">
        <v>0</v>
      </c>
      <c r="Y1851">
        <v>0</v>
      </c>
      <c r="Z1851" t="s">
        <v>79</v>
      </c>
      <c r="AA1851" t="s">
        <v>79</v>
      </c>
      <c r="AB1851" t="s">
        <v>79</v>
      </c>
      <c r="AC1851" t="s">
        <v>79</v>
      </c>
      <c r="AD1851" t="s">
        <v>79</v>
      </c>
      <c r="AE1851">
        <v>0</v>
      </c>
      <c r="AF1851" t="s">
        <v>79</v>
      </c>
      <c r="AG1851">
        <v>0</v>
      </c>
      <c r="AH1851" t="s">
        <v>79</v>
      </c>
      <c r="AI1851" t="s">
        <v>79</v>
      </c>
      <c r="AJ1851" t="s">
        <v>79</v>
      </c>
      <c r="AK1851" t="s">
        <v>79</v>
      </c>
      <c r="AL1851" t="s">
        <v>79</v>
      </c>
      <c r="AM1851" t="s">
        <v>79</v>
      </c>
      <c r="AN1851" t="s">
        <v>79</v>
      </c>
      <c r="AO1851" t="s">
        <v>79</v>
      </c>
      <c r="AP1851" t="s">
        <v>79</v>
      </c>
      <c r="AQ1851" t="s">
        <v>79</v>
      </c>
      <c r="AR1851" t="s">
        <v>79</v>
      </c>
      <c r="AS1851">
        <v>0</v>
      </c>
      <c r="AT1851" t="s">
        <v>79</v>
      </c>
      <c r="AU1851" t="s">
        <v>79</v>
      </c>
      <c r="AV1851">
        <v>0</v>
      </c>
      <c r="AW1851">
        <v>0</v>
      </c>
    </row>
    <row r="1852" spans="1:49" x14ac:dyDescent="0.2">
      <c r="A1852">
        <v>1</v>
      </c>
      <c r="B1852">
        <v>30</v>
      </c>
      <c r="C1852">
        <v>4</v>
      </c>
      <c r="D1852">
        <v>3</v>
      </c>
      <c r="E1852">
        <v>0</v>
      </c>
      <c r="F1852" t="s">
        <v>79</v>
      </c>
      <c r="G1852" t="s">
        <v>79</v>
      </c>
      <c r="H1852">
        <v>438</v>
      </c>
      <c r="I1852">
        <v>0</v>
      </c>
      <c r="J1852">
        <v>0</v>
      </c>
      <c r="K1852">
        <v>0</v>
      </c>
      <c r="L1852">
        <v>0</v>
      </c>
      <c r="M1852" t="s">
        <v>79</v>
      </c>
      <c r="N1852" t="s">
        <v>79</v>
      </c>
      <c r="O1852" t="s">
        <v>79</v>
      </c>
      <c r="P1852" t="s">
        <v>79</v>
      </c>
      <c r="Q1852" t="s">
        <v>79</v>
      </c>
      <c r="R1852" t="s">
        <v>3393</v>
      </c>
      <c r="S1852" t="s">
        <v>79</v>
      </c>
      <c r="T1852">
        <v>0</v>
      </c>
      <c r="U1852" t="s">
        <v>79</v>
      </c>
      <c r="V1852" t="s">
        <v>79</v>
      </c>
      <c r="W1852" t="s">
        <v>79</v>
      </c>
      <c r="X1852">
        <v>0</v>
      </c>
      <c r="Y1852">
        <v>0</v>
      </c>
      <c r="Z1852" t="s">
        <v>79</v>
      </c>
      <c r="AA1852" t="s">
        <v>79</v>
      </c>
      <c r="AB1852" t="s">
        <v>79</v>
      </c>
      <c r="AC1852" t="s">
        <v>79</v>
      </c>
      <c r="AD1852" t="s">
        <v>79</v>
      </c>
      <c r="AE1852">
        <v>0</v>
      </c>
      <c r="AF1852" t="s">
        <v>79</v>
      </c>
      <c r="AG1852">
        <v>0</v>
      </c>
      <c r="AH1852" t="s">
        <v>79</v>
      </c>
      <c r="AI1852" t="s">
        <v>79</v>
      </c>
      <c r="AJ1852" t="s">
        <v>79</v>
      </c>
      <c r="AK1852" t="s">
        <v>79</v>
      </c>
      <c r="AL1852" t="s">
        <v>79</v>
      </c>
      <c r="AM1852" t="s">
        <v>79</v>
      </c>
      <c r="AN1852" t="s">
        <v>79</v>
      </c>
      <c r="AO1852" t="s">
        <v>79</v>
      </c>
      <c r="AP1852" t="s">
        <v>79</v>
      </c>
      <c r="AQ1852" t="s">
        <v>79</v>
      </c>
      <c r="AR1852" t="s">
        <v>79</v>
      </c>
      <c r="AS1852">
        <v>0</v>
      </c>
      <c r="AT1852" t="s">
        <v>79</v>
      </c>
      <c r="AU1852" t="s">
        <v>79</v>
      </c>
      <c r="AV1852">
        <v>0</v>
      </c>
      <c r="AW1852">
        <v>0</v>
      </c>
    </row>
    <row r="1853" spans="1:49" x14ac:dyDescent="0.2">
      <c r="A1853">
        <v>1</v>
      </c>
      <c r="B1853">
        <v>30</v>
      </c>
      <c r="C1853">
        <v>4</v>
      </c>
      <c r="D1853">
        <v>4</v>
      </c>
      <c r="E1853">
        <v>0</v>
      </c>
      <c r="F1853" t="s">
        <v>79</v>
      </c>
      <c r="G1853" t="s">
        <v>79</v>
      </c>
      <c r="H1853">
        <v>112</v>
      </c>
      <c r="I1853">
        <v>0</v>
      </c>
      <c r="J1853">
        <v>0</v>
      </c>
      <c r="K1853">
        <v>0</v>
      </c>
      <c r="L1853">
        <v>0</v>
      </c>
      <c r="M1853" t="s">
        <v>79</v>
      </c>
      <c r="N1853" t="s">
        <v>79</v>
      </c>
      <c r="O1853" t="s">
        <v>79</v>
      </c>
      <c r="P1853" t="s">
        <v>79</v>
      </c>
      <c r="Q1853" t="s">
        <v>79</v>
      </c>
      <c r="R1853" t="s">
        <v>3394</v>
      </c>
      <c r="S1853" t="s">
        <v>79</v>
      </c>
      <c r="T1853">
        <v>0</v>
      </c>
      <c r="U1853" t="s">
        <v>79</v>
      </c>
      <c r="V1853" t="s">
        <v>79</v>
      </c>
      <c r="W1853" t="s">
        <v>79</v>
      </c>
      <c r="X1853">
        <v>0</v>
      </c>
      <c r="Y1853">
        <v>0</v>
      </c>
      <c r="Z1853" t="s">
        <v>79</v>
      </c>
      <c r="AA1853" t="s">
        <v>79</v>
      </c>
      <c r="AB1853" t="s">
        <v>79</v>
      </c>
      <c r="AC1853" t="s">
        <v>79</v>
      </c>
      <c r="AD1853" t="s">
        <v>79</v>
      </c>
      <c r="AE1853">
        <v>0</v>
      </c>
      <c r="AF1853" t="s">
        <v>79</v>
      </c>
      <c r="AG1853">
        <v>0</v>
      </c>
      <c r="AH1853" t="s">
        <v>79</v>
      </c>
      <c r="AI1853" t="s">
        <v>79</v>
      </c>
      <c r="AJ1853" t="s">
        <v>79</v>
      </c>
      <c r="AK1853" t="s">
        <v>79</v>
      </c>
      <c r="AL1853" t="s">
        <v>79</v>
      </c>
      <c r="AM1853" t="s">
        <v>79</v>
      </c>
      <c r="AN1853" t="s">
        <v>79</v>
      </c>
      <c r="AO1853" t="s">
        <v>79</v>
      </c>
      <c r="AP1853" t="s">
        <v>79</v>
      </c>
      <c r="AQ1853" t="s">
        <v>79</v>
      </c>
      <c r="AR1853" t="s">
        <v>79</v>
      </c>
      <c r="AS1853">
        <v>0</v>
      </c>
      <c r="AT1853" t="s">
        <v>79</v>
      </c>
      <c r="AU1853" t="s">
        <v>79</v>
      </c>
      <c r="AV1853">
        <v>0</v>
      </c>
      <c r="AW1853">
        <v>0</v>
      </c>
    </row>
    <row r="1854" spans="1:49" x14ac:dyDescent="0.2">
      <c r="A1854">
        <v>1</v>
      </c>
      <c r="B1854">
        <v>30</v>
      </c>
      <c r="C1854">
        <v>4</v>
      </c>
      <c r="D1854">
        <v>5</v>
      </c>
      <c r="E1854">
        <v>0</v>
      </c>
      <c r="F1854" t="s">
        <v>79</v>
      </c>
      <c r="G1854" t="s">
        <v>79</v>
      </c>
      <c r="H1854">
        <v>115</v>
      </c>
      <c r="I1854">
        <v>0</v>
      </c>
      <c r="J1854">
        <v>0</v>
      </c>
      <c r="K1854">
        <v>0</v>
      </c>
      <c r="L1854">
        <v>0</v>
      </c>
      <c r="M1854" t="s">
        <v>79</v>
      </c>
      <c r="N1854" t="s">
        <v>79</v>
      </c>
      <c r="O1854" t="s">
        <v>79</v>
      </c>
      <c r="P1854" t="s">
        <v>79</v>
      </c>
      <c r="Q1854" t="s">
        <v>79</v>
      </c>
      <c r="R1854" t="s">
        <v>3395</v>
      </c>
      <c r="S1854" t="s">
        <v>79</v>
      </c>
      <c r="T1854">
        <v>0</v>
      </c>
      <c r="U1854" t="s">
        <v>79</v>
      </c>
      <c r="V1854" t="s">
        <v>79</v>
      </c>
      <c r="W1854" t="s">
        <v>79</v>
      </c>
      <c r="X1854">
        <v>0</v>
      </c>
      <c r="Y1854">
        <v>0</v>
      </c>
      <c r="Z1854" t="s">
        <v>79</v>
      </c>
      <c r="AA1854" t="s">
        <v>79</v>
      </c>
      <c r="AB1854" t="s">
        <v>79</v>
      </c>
      <c r="AC1854" t="s">
        <v>79</v>
      </c>
      <c r="AD1854" t="s">
        <v>79</v>
      </c>
      <c r="AE1854">
        <v>0</v>
      </c>
      <c r="AF1854" t="s">
        <v>79</v>
      </c>
      <c r="AG1854">
        <v>0</v>
      </c>
      <c r="AH1854" t="s">
        <v>79</v>
      </c>
      <c r="AI1854" t="s">
        <v>79</v>
      </c>
      <c r="AJ1854" t="s">
        <v>79</v>
      </c>
      <c r="AK1854" t="s">
        <v>79</v>
      </c>
      <c r="AL1854" t="s">
        <v>79</v>
      </c>
      <c r="AM1854" t="s">
        <v>79</v>
      </c>
      <c r="AN1854" t="s">
        <v>79</v>
      </c>
      <c r="AO1854" t="s">
        <v>79</v>
      </c>
      <c r="AP1854" t="s">
        <v>79</v>
      </c>
      <c r="AQ1854" t="s">
        <v>79</v>
      </c>
      <c r="AR1854" t="s">
        <v>79</v>
      </c>
      <c r="AS1854">
        <v>0</v>
      </c>
      <c r="AT1854" t="s">
        <v>79</v>
      </c>
      <c r="AU1854" t="s">
        <v>79</v>
      </c>
      <c r="AV1854">
        <v>0</v>
      </c>
      <c r="AW1854">
        <v>0</v>
      </c>
    </row>
    <row r="1855" spans="1:49" x14ac:dyDescent="0.2">
      <c r="A1855">
        <v>1</v>
      </c>
      <c r="B1855">
        <v>30</v>
      </c>
      <c r="C1855">
        <v>4</v>
      </c>
      <c r="D1855">
        <v>6</v>
      </c>
      <c r="E1855">
        <v>0</v>
      </c>
      <c r="F1855" t="s">
        <v>79</v>
      </c>
      <c r="G1855" t="s">
        <v>79</v>
      </c>
      <c r="H1855">
        <v>184</v>
      </c>
      <c r="I1855">
        <v>0</v>
      </c>
      <c r="J1855">
        <v>0</v>
      </c>
      <c r="K1855">
        <v>0</v>
      </c>
      <c r="L1855">
        <v>0</v>
      </c>
      <c r="M1855" t="s">
        <v>79</v>
      </c>
      <c r="N1855" t="s">
        <v>79</v>
      </c>
      <c r="O1855" t="s">
        <v>79</v>
      </c>
      <c r="P1855" t="s">
        <v>79</v>
      </c>
      <c r="Q1855" t="s">
        <v>79</v>
      </c>
      <c r="R1855" t="s">
        <v>3396</v>
      </c>
      <c r="S1855" t="s">
        <v>79</v>
      </c>
      <c r="T1855">
        <v>0</v>
      </c>
      <c r="U1855" t="s">
        <v>79</v>
      </c>
      <c r="V1855" t="s">
        <v>79</v>
      </c>
      <c r="W1855" t="s">
        <v>79</v>
      </c>
      <c r="X1855">
        <v>0</v>
      </c>
      <c r="Y1855">
        <v>0</v>
      </c>
      <c r="Z1855" t="s">
        <v>79</v>
      </c>
      <c r="AA1855" t="s">
        <v>79</v>
      </c>
      <c r="AB1855" t="s">
        <v>79</v>
      </c>
      <c r="AC1855" t="s">
        <v>79</v>
      </c>
      <c r="AD1855" t="s">
        <v>79</v>
      </c>
      <c r="AE1855">
        <v>0</v>
      </c>
      <c r="AF1855" t="s">
        <v>79</v>
      </c>
      <c r="AG1855">
        <v>0</v>
      </c>
      <c r="AH1855" t="s">
        <v>79</v>
      </c>
      <c r="AI1855" t="s">
        <v>79</v>
      </c>
      <c r="AJ1855" t="s">
        <v>79</v>
      </c>
      <c r="AK1855" t="s">
        <v>79</v>
      </c>
      <c r="AL1855" t="s">
        <v>79</v>
      </c>
      <c r="AM1855" t="s">
        <v>79</v>
      </c>
      <c r="AN1855" t="s">
        <v>79</v>
      </c>
      <c r="AO1855" t="s">
        <v>79</v>
      </c>
      <c r="AP1855" t="s">
        <v>79</v>
      </c>
      <c r="AQ1855" t="s">
        <v>79</v>
      </c>
      <c r="AR1855" t="s">
        <v>79</v>
      </c>
      <c r="AS1855">
        <v>0</v>
      </c>
      <c r="AT1855" t="s">
        <v>79</v>
      </c>
      <c r="AU1855" t="s">
        <v>79</v>
      </c>
      <c r="AV1855">
        <v>0</v>
      </c>
      <c r="AW1855">
        <v>0</v>
      </c>
    </row>
    <row r="1856" spans="1:49" x14ac:dyDescent="0.2">
      <c r="A1856">
        <v>1</v>
      </c>
      <c r="B1856">
        <v>30</v>
      </c>
      <c r="C1856">
        <v>4</v>
      </c>
      <c r="D1856">
        <v>7</v>
      </c>
      <c r="E1856">
        <v>0</v>
      </c>
      <c r="F1856" t="s">
        <v>79</v>
      </c>
      <c r="G1856" t="s">
        <v>79</v>
      </c>
      <c r="H1856">
        <v>204</v>
      </c>
      <c r="I1856">
        <v>0</v>
      </c>
      <c r="J1856">
        <v>0</v>
      </c>
      <c r="K1856">
        <v>0</v>
      </c>
      <c r="L1856">
        <v>0</v>
      </c>
      <c r="M1856" t="s">
        <v>79</v>
      </c>
      <c r="N1856" t="s">
        <v>79</v>
      </c>
      <c r="O1856" t="s">
        <v>79</v>
      </c>
      <c r="P1856" t="s">
        <v>79</v>
      </c>
      <c r="Q1856" t="s">
        <v>79</v>
      </c>
      <c r="R1856" t="s">
        <v>2335</v>
      </c>
      <c r="S1856" t="s">
        <v>79</v>
      </c>
      <c r="T1856">
        <v>0</v>
      </c>
      <c r="U1856" t="s">
        <v>79</v>
      </c>
      <c r="V1856" t="s">
        <v>79</v>
      </c>
      <c r="W1856" t="s">
        <v>79</v>
      </c>
      <c r="X1856">
        <v>0</v>
      </c>
      <c r="Y1856">
        <v>0</v>
      </c>
      <c r="Z1856" t="s">
        <v>79</v>
      </c>
      <c r="AA1856" t="s">
        <v>79</v>
      </c>
      <c r="AB1856" t="s">
        <v>79</v>
      </c>
      <c r="AC1856" t="s">
        <v>79</v>
      </c>
      <c r="AD1856" t="s">
        <v>79</v>
      </c>
      <c r="AE1856">
        <v>0</v>
      </c>
      <c r="AF1856" t="s">
        <v>79</v>
      </c>
      <c r="AG1856">
        <v>0</v>
      </c>
      <c r="AH1856" t="s">
        <v>79</v>
      </c>
      <c r="AI1856" t="s">
        <v>79</v>
      </c>
      <c r="AJ1856" t="s">
        <v>79</v>
      </c>
      <c r="AK1856" t="s">
        <v>79</v>
      </c>
      <c r="AL1856" t="s">
        <v>79</v>
      </c>
      <c r="AM1856" t="s">
        <v>79</v>
      </c>
      <c r="AN1856" t="s">
        <v>79</v>
      </c>
      <c r="AO1856" t="s">
        <v>79</v>
      </c>
      <c r="AP1856" t="s">
        <v>79</v>
      </c>
      <c r="AQ1856" t="s">
        <v>79</v>
      </c>
      <c r="AR1856" t="s">
        <v>79</v>
      </c>
      <c r="AS1856">
        <v>0</v>
      </c>
      <c r="AT1856" t="s">
        <v>79</v>
      </c>
      <c r="AU1856" t="s">
        <v>79</v>
      </c>
      <c r="AV1856">
        <v>0</v>
      </c>
      <c r="AW1856">
        <v>0</v>
      </c>
    </row>
    <row r="1857" spans="1:49" x14ac:dyDescent="0.2">
      <c r="A1857">
        <v>1</v>
      </c>
      <c r="B1857">
        <v>30</v>
      </c>
      <c r="C1857">
        <v>4</v>
      </c>
      <c r="D1857">
        <v>8</v>
      </c>
      <c r="E1857">
        <v>0</v>
      </c>
      <c r="F1857" t="s">
        <v>79</v>
      </c>
      <c r="G1857" t="s">
        <v>79</v>
      </c>
      <c r="H1857">
        <v>477</v>
      </c>
      <c r="I1857">
        <v>0</v>
      </c>
      <c r="J1857">
        <v>0</v>
      </c>
      <c r="K1857">
        <v>0</v>
      </c>
      <c r="L1857">
        <v>0</v>
      </c>
      <c r="M1857" t="s">
        <v>79</v>
      </c>
      <c r="N1857" t="s">
        <v>79</v>
      </c>
      <c r="O1857" t="s">
        <v>79</v>
      </c>
      <c r="P1857" t="s">
        <v>79</v>
      </c>
      <c r="Q1857" t="s">
        <v>79</v>
      </c>
      <c r="R1857" t="s">
        <v>3397</v>
      </c>
      <c r="S1857" t="s">
        <v>79</v>
      </c>
      <c r="T1857">
        <v>0</v>
      </c>
      <c r="U1857" t="s">
        <v>79</v>
      </c>
      <c r="V1857" t="s">
        <v>79</v>
      </c>
      <c r="W1857" t="s">
        <v>79</v>
      </c>
      <c r="X1857">
        <v>0</v>
      </c>
      <c r="Y1857">
        <v>0</v>
      </c>
      <c r="Z1857" t="s">
        <v>79</v>
      </c>
      <c r="AA1857" t="s">
        <v>79</v>
      </c>
      <c r="AB1857" t="s">
        <v>79</v>
      </c>
      <c r="AC1857" t="s">
        <v>79</v>
      </c>
      <c r="AD1857" t="s">
        <v>79</v>
      </c>
      <c r="AE1857">
        <v>0</v>
      </c>
      <c r="AF1857" t="s">
        <v>79</v>
      </c>
      <c r="AG1857">
        <v>0</v>
      </c>
      <c r="AH1857" t="s">
        <v>79</v>
      </c>
      <c r="AI1857" t="s">
        <v>79</v>
      </c>
      <c r="AJ1857" t="s">
        <v>79</v>
      </c>
      <c r="AK1857" t="s">
        <v>79</v>
      </c>
      <c r="AL1857" t="s">
        <v>79</v>
      </c>
      <c r="AM1857" t="s">
        <v>79</v>
      </c>
      <c r="AN1857" t="s">
        <v>79</v>
      </c>
      <c r="AO1857" t="s">
        <v>79</v>
      </c>
      <c r="AP1857" t="s">
        <v>79</v>
      </c>
      <c r="AQ1857" t="s">
        <v>79</v>
      </c>
      <c r="AR1857" t="s">
        <v>79</v>
      </c>
      <c r="AS1857">
        <v>0</v>
      </c>
      <c r="AT1857" t="s">
        <v>79</v>
      </c>
      <c r="AU1857" t="s">
        <v>79</v>
      </c>
      <c r="AV1857">
        <v>0</v>
      </c>
      <c r="AW1857">
        <v>0</v>
      </c>
    </row>
    <row r="1858" spans="1:49" x14ac:dyDescent="0.2">
      <c r="A1858">
        <v>1</v>
      </c>
      <c r="B1858">
        <v>31</v>
      </c>
      <c r="C1858">
        <v>1</v>
      </c>
      <c r="D1858">
        <v>1</v>
      </c>
      <c r="E1858">
        <v>0</v>
      </c>
      <c r="F1858" t="s">
        <v>79</v>
      </c>
      <c r="G1858" t="s">
        <v>79</v>
      </c>
      <c r="H1858">
        <v>0</v>
      </c>
      <c r="I1858">
        <v>0</v>
      </c>
      <c r="J1858">
        <v>0</v>
      </c>
      <c r="K1858">
        <v>0</v>
      </c>
      <c r="L1858">
        <v>0</v>
      </c>
      <c r="M1858" t="s">
        <v>79</v>
      </c>
      <c r="N1858" t="s">
        <v>79</v>
      </c>
      <c r="O1858" t="s">
        <v>79</v>
      </c>
      <c r="P1858" t="s">
        <v>79</v>
      </c>
      <c r="Q1858" t="s">
        <v>79</v>
      </c>
      <c r="R1858" t="s">
        <v>79</v>
      </c>
      <c r="S1858" t="s">
        <v>79</v>
      </c>
      <c r="T1858">
        <v>0</v>
      </c>
      <c r="U1858" t="s">
        <v>79</v>
      </c>
      <c r="V1858" t="s">
        <v>79</v>
      </c>
      <c r="W1858" t="s">
        <v>79</v>
      </c>
      <c r="X1858">
        <v>0</v>
      </c>
      <c r="Y1858">
        <v>0</v>
      </c>
      <c r="Z1858" t="s">
        <v>79</v>
      </c>
      <c r="AA1858" t="s">
        <v>79</v>
      </c>
      <c r="AB1858" t="s">
        <v>79</v>
      </c>
      <c r="AC1858" t="s">
        <v>79</v>
      </c>
      <c r="AD1858" t="s">
        <v>79</v>
      </c>
      <c r="AE1858">
        <v>0</v>
      </c>
      <c r="AF1858" t="s">
        <v>79</v>
      </c>
      <c r="AG1858">
        <v>0</v>
      </c>
      <c r="AH1858" t="s">
        <v>79</v>
      </c>
      <c r="AI1858" t="s">
        <v>79</v>
      </c>
      <c r="AJ1858" t="s">
        <v>79</v>
      </c>
      <c r="AK1858" t="s">
        <v>79</v>
      </c>
      <c r="AL1858" t="s">
        <v>79</v>
      </c>
      <c r="AM1858" t="s">
        <v>79</v>
      </c>
      <c r="AN1858" t="s">
        <v>79</v>
      </c>
      <c r="AO1858" t="s">
        <v>79</v>
      </c>
      <c r="AP1858" t="s">
        <v>79</v>
      </c>
      <c r="AQ1858" t="s">
        <v>79</v>
      </c>
      <c r="AR1858" t="s">
        <v>79</v>
      </c>
      <c r="AS1858">
        <v>0</v>
      </c>
      <c r="AT1858" t="s">
        <v>79</v>
      </c>
      <c r="AU1858" t="s">
        <v>79</v>
      </c>
      <c r="AV1858">
        <v>0</v>
      </c>
      <c r="AW1858">
        <v>0</v>
      </c>
    </row>
    <row r="1859" spans="1:49" x14ac:dyDescent="0.2">
      <c r="A1859">
        <v>1</v>
      </c>
      <c r="B1859">
        <v>31</v>
      </c>
      <c r="C1859">
        <v>1</v>
      </c>
      <c r="D1859">
        <v>2</v>
      </c>
      <c r="E1859">
        <v>0</v>
      </c>
      <c r="F1859" t="s">
        <v>79</v>
      </c>
      <c r="G1859" t="s">
        <v>79</v>
      </c>
      <c r="H1859">
        <v>0</v>
      </c>
      <c r="I1859">
        <v>0</v>
      </c>
      <c r="J1859">
        <v>0</v>
      </c>
      <c r="K1859">
        <v>0</v>
      </c>
      <c r="L1859">
        <v>0</v>
      </c>
      <c r="M1859" t="s">
        <v>79</v>
      </c>
      <c r="N1859" t="s">
        <v>79</v>
      </c>
      <c r="O1859" t="s">
        <v>79</v>
      </c>
      <c r="P1859" t="s">
        <v>79</v>
      </c>
      <c r="Q1859" t="s">
        <v>79</v>
      </c>
      <c r="R1859" t="s">
        <v>79</v>
      </c>
      <c r="S1859" t="s">
        <v>79</v>
      </c>
      <c r="T1859">
        <v>0</v>
      </c>
      <c r="U1859" t="s">
        <v>79</v>
      </c>
      <c r="V1859" t="s">
        <v>79</v>
      </c>
      <c r="W1859" t="s">
        <v>79</v>
      </c>
      <c r="X1859">
        <v>0</v>
      </c>
      <c r="Y1859">
        <v>0</v>
      </c>
      <c r="Z1859" t="s">
        <v>79</v>
      </c>
      <c r="AA1859" t="s">
        <v>79</v>
      </c>
      <c r="AB1859" t="s">
        <v>79</v>
      </c>
      <c r="AC1859" t="s">
        <v>79</v>
      </c>
      <c r="AD1859" t="s">
        <v>79</v>
      </c>
      <c r="AE1859">
        <v>0</v>
      </c>
      <c r="AF1859" t="s">
        <v>79</v>
      </c>
      <c r="AG1859">
        <v>0</v>
      </c>
      <c r="AH1859" t="s">
        <v>79</v>
      </c>
      <c r="AI1859" t="s">
        <v>79</v>
      </c>
      <c r="AJ1859" t="s">
        <v>79</v>
      </c>
      <c r="AK1859" t="s">
        <v>79</v>
      </c>
      <c r="AL1859" t="s">
        <v>79</v>
      </c>
      <c r="AM1859" t="s">
        <v>79</v>
      </c>
      <c r="AN1859" t="s">
        <v>79</v>
      </c>
      <c r="AO1859" t="s">
        <v>79</v>
      </c>
      <c r="AP1859" t="s">
        <v>79</v>
      </c>
      <c r="AQ1859" t="s">
        <v>79</v>
      </c>
      <c r="AR1859" t="s">
        <v>79</v>
      </c>
      <c r="AS1859">
        <v>0</v>
      </c>
      <c r="AT1859" t="s">
        <v>79</v>
      </c>
      <c r="AU1859" t="s">
        <v>79</v>
      </c>
      <c r="AV1859">
        <v>0</v>
      </c>
      <c r="AW1859">
        <v>0</v>
      </c>
    </row>
    <row r="1860" spans="1:49" x14ac:dyDescent="0.2">
      <c r="A1860">
        <v>1</v>
      </c>
      <c r="B1860">
        <v>31</v>
      </c>
      <c r="C1860">
        <v>1</v>
      </c>
      <c r="D1860">
        <v>3</v>
      </c>
      <c r="E1860">
        <v>0</v>
      </c>
      <c r="F1860" t="s">
        <v>79</v>
      </c>
      <c r="G1860" t="s">
        <v>79</v>
      </c>
      <c r="H1860">
        <v>320</v>
      </c>
      <c r="I1860">
        <v>0</v>
      </c>
      <c r="J1860">
        <v>0</v>
      </c>
      <c r="K1860">
        <v>0</v>
      </c>
      <c r="L1860">
        <v>0</v>
      </c>
      <c r="M1860" t="s">
        <v>79</v>
      </c>
      <c r="N1860" t="s">
        <v>79</v>
      </c>
      <c r="O1860" t="s">
        <v>79</v>
      </c>
      <c r="P1860" t="s">
        <v>79</v>
      </c>
      <c r="Q1860" t="s">
        <v>79</v>
      </c>
      <c r="R1860" t="s">
        <v>3398</v>
      </c>
      <c r="S1860" t="s">
        <v>79</v>
      </c>
      <c r="T1860">
        <v>0</v>
      </c>
      <c r="U1860" t="s">
        <v>79</v>
      </c>
      <c r="V1860" t="s">
        <v>79</v>
      </c>
      <c r="W1860" t="s">
        <v>79</v>
      </c>
      <c r="X1860">
        <v>0</v>
      </c>
      <c r="Y1860">
        <v>0</v>
      </c>
      <c r="Z1860" t="s">
        <v>79</v>
      </c>
      <c r="AA1860" t="s">
        <v>79</v>
      </c>
      <c r="AB1860" t="s">
        <v>79</v>
      </c>
      <c r="AC1860" t="s">
        <v>79</v>
      </c>
      <c r="AD1860" t="s">
        <v>79</v>
      </c>
      <c r="AE1860">
        <v>0</v>
      </c>
      <c r="AF1860" t="s">
        <v>79</v>
      </c>
      <c r="AG1860">
        <v>0</v>
      </c>
      <c r="AH1860" t="s">
        <v>79</v>
      </c>
      <c r="AI1860" t="s">
        <v>79</v>
      </c>
      <c r="AJ1860" t="s">
        <v>79</v>
      </c>
      <c r="AK1860" t="s">
        <v>79</v>
      </c>
      <c r="AL1860" t="s">
        <v>79</v>
      </c>
      <c r="AM1860" t="s">
        <v>79</v>
      </c>
      <c r="AN1860" t="s">
        <v>79</v>
      </c>
      <c r="AO1860" t="s">
        <v>79</v>
      </c>
      <c r="AP1860" t="s">
        <v>79</v>
      </c>
      <c r="AQ1860" t="s">
        <v>79</v>
      </c>
      <c r="AR1860" t="s">
        <v>79</v>
      </c>
      <c r="AS1860">
        <v>0</v>
      </c>
      <c r="AT1860" t="s">
        <v>79</v>
      </c>
      <c r="AU1860" t="s">
        <v>79</v>
      </c>
      <c r="AV1860">
        <v>0</v>
      </c>
      <c r="AW1860">
        <v>0</v>
      </c>
    </row>
    <row r="1861" spans="1:49" x14ac:dyDescent="0.2">
      <c r="A1861">
        <v>1</v>
      </c>
      <c r="B1861">
        <v>31</v>
      </c>
      <c r="C1861">
        <v>1</v>
      </c>
      <c r="D1861">
        <v>4</v>
      </c>
      <c r="E1861">
        <v>0</v>
      </c>
      <c r="F1861" t="s">
        <v>79</v>
      </c>
      <c r="G1861" t="s">
        <v>79</v>
      </c>
      <c r="H1861">
        <v>280</v>
      </c>
      <c r="I1861">
        <v>0</v>
      </c>
      <c r="J1861">
        <v>0</v>
      </c>
      <c r="K1861">
        <v>0</v>
      </c>
      <c r="L1861">
        <v>0</v>
      </c>
      <c r="M1861" t="s">
        <v>79</v>
      </c>
      <c r="N1861" t="s">
        <v>79</v>
      </c>
      <c r="O1861" t="s">
        <v>79</v>
      </c>
      <c r="P1861" t="s">
        <v>79</v>
      </c>
      <c r="Q1861" t="s">
        <v>79</v>
      </c>
      <c r="R1861" t="s">
        <v>3399</v>
      </c>
      <c r="S1861" t="s">
        <v>79</v>
      </c>
      <c r="T1861">
        <v>0</v>
      </c>
      <c r="U1861" t="s">
        <v>79</v>
      </c>
      <c r="V1861" t="s">
        <v>79</v>
      </c>
      <c r="W1861" t="s">
        <v>79</v>
      </c>
      <c r="X1861">
        <v>0</v>
      </c>
      <c r="Y1861">
        <v>0</v>
      </c>
      <c r="Z1861" t="s">
        <v>79</v>
      </c>
      <c r="AA1861" t="s">
        <v>79</v>
      </c>
      <c r="AB1861" t="s">
        <v>79</v>
      </c>
      <c r="AC1861" t="s">
        <v>79</v>
      </c>
      <c r="AD1861" t="s">
        <v>79</v>
      </c>
      <c r="AE1861">
        <v>0</v>
      </c>
      <c r="AF1861" t="s">
        <v>79</v>
      </c>
      <c r="AG1861">
        <v>0</v>
      </c>
      <c r="AH1861" t="s">
        <v>79</v>
      </c>
      <c r="AI1861" t="s">
        <v>79</v>
      </c>
      <c r="AJ1861" t="s">
        <v>79</v>
      </c>
      <c r="AK1861" t="s">
        <v>79</v>
      </c>
      <c r="AL1861" t="s">
        <v>79</v>
      </c>
      <c r="AM1861" t="s">
        <v>79</v>
      </c>
      <c r="AN1861" t="s">
        <v>79</v>
      </c>
      <c r="AO1861" t="s">
        <v>79</v>
      </c>
      <c r="AP1861" t="s">
        <v>79</v>
      </c>
      <c r="AQ1861" t="s">
        <v>79</v>
      </c>
      <c r="AR1861" t="s">
        <v>79</v>
      </c>
      <c r="AS1861">
        <v>0</v>
      </c>
      <c r="AT1861" t="s">
        <v>79</v>
      </c>
      <c r="AU1861" t="s">
        <v>79</v>
      </c>
      <c r="AV1861">
        <v>0</v>
      </c>
      <c r="AW1861">
        <v>0</v>
      </c>
    </row>
    <row r="1862" spans="1:49" x14ac:dyDescent="0.2">
      <c r="A1862">
        <v>1</v>
      </c>
      <c r="B1862">
        <v>31</v>
      </c>
      <c r="C1862">
        <v>1</v>
      </c>
      <c r="D1862">
        <v>5</v>
      </c>
      <c r="E1862">
        <v>0</v>
      </c>
      <c r="F1862" t="s">
        <v>79</v>
      </c>
      <c r="G1862" t="s">
        <v>79</v>
      </c>
      <c r="H1862">
        <v>631</v>
      </c>
      <c r="I1862">
        <v>0</v>
      </c>
      <c r="J1862">
        <v>0</v>
      </c>
      <c r="K1862">
        <v>0</v>
      </c>
      <c r="L1862">
        <v>0</v>
      </c>
      <c r="M1862" t="s">
        <v>79</v>
      </c>
      <c r="N1862" t="s">
        <v>79</v>
      </c>
      <c r="O1862" t="s">
        <v>79</v>
      </c>
      <c r="P1862" t="s">
        <v>79</v>
      </c>
      <c r="Q1862" t="s">
        <v>79</v>
      </c>
      <c r="R1862" t="s">
        <v>3400</v>
      </c>
      <c r="S1862" t="s">
        <v>79</v>
      </c>
      <c r="T1862">
        <v>0</v>
      </c>
      <c r="U1862" t="s">
        <v>79</v>
      </c>
      <c r="V1862" t="s">
        <v>79</v>
      </c>
      <c r="W1862" t="s">
        <v>79</v>
      </c>
      <c r="X1862">
        <v>0</v>
      </c>
      <c r="Y1862">
        <v>0</v>
      </c>
      <c r="Z1862" t="s">
        <v>79</v>
      </c>
      <c r="AA1862" t="s">
        <v>79</v>
      </c>
      <c r="AB1862" t="s">
        <v>79</v>
      </c>
      <c r="AC1862" t="s">
        <v>79</v>
      </c>
      <c r="AD1862" t="s">
        <v>79</v>
      </c>
      <c r="AE1862">
        <v>0</v>
      </c>
      <c r="AF1862" t="s">
        <v>79</v>
      </c>
      <c r="AG1862">
        <v>0</v>
      </c>
      <c r="AH1862" t="s">
        <v>79</v>
      </c>
      <c r="AI1862" t="s">
        <v>79</v>
      </c>
      <c r="AJ1862" t="s">
        <v>79</v>
      </c>
      <c r="AK1862" t="s">
        <v>79</v>
      </c>
      <c r="AL1862" t="s">
        <v>79</v>
      </c>
      <c r="AM1862" t="s">
        <v>79</v>
      </c>
      <c r="AN1862" t="s">
        <v>79</v>
      </c>
      <c r="AO1862" t="s">
        <v>79</v>
      </c>
      <c r="AP1862" t="s">
        <v>79</v>
      </c>
      <c r="AQ1862" t="s">
        <v>79</v>
      </c>
      <c r="AR1862" t="s">
        <v>79</v>
      </c>
      <c r="AS1862">
        <v>0</v>
      </c>
      <c r="AT1862" t="s">
        <v>79</v>
      </c>
      <c r="AU1862" t="s">
        <v>79</v>
      </c>
      <c r="AV1862">
        <v>0</v>
      </c>
      <c r="AW1862">
        <v>0</v>
      </c>
    </row>
    <row r="1863" spans="1:49" x14ac:dyDescent="0.2">
      <c r="A1863">
        <v>1</v>
      </c>
      <c r="B1863">
        <v>31</v>
      </c>
      <c r="C1863">
        <v>1</v>
      </c>
      <c r="D1863">
        <v>6</v>
      </c>
      <c r="E1863">
        <v>0</v>
      </c>
      <c r="F1863" t="s">
        <v>79</v>
      </c>
      <c r="G1863" t="s">
        <v>79</v>
      </c>
      <c r="H1863">
        <v>0</v>
      </c>
      <c r="I1863">
        <v>0</v>
      </c>
      <c r="J1863">
        <v>0</v>
      </c>
      <c r="K1863">
        <v>0</v>
      </c>
      <c r="L1863">
        <v>0</v>
      </c>
      <c r="M1863" t="s">
        <v>79</v>
      </c>
      <c r="N1863" t="s">
        <v>79</v>
      </c>
      <c r="O1863" t="s">
        <v>79</v>
      </c>
      <c r="P1863" t="s">
        <v>79</v>
      </c>
      <c r="Q1863" t="s">
        <v>79</v>
      </c>
      <c r="R1863" t="s">
        <v>79</v>
      </c>
      <c r="S1863" t="s">
        <v>79</v>
      </c>
      <c r="T1863">
        <v>0</v>
      </c>
      <c r="U1863" t="s">
        <v>79</v>
      </c>
      <c r="V1863" t="s">
        <v>79</v>
      </c>
      <c r="W1863" t="s">
        <v>79</v>
      </c>
      <c r="X1863">
        <v>0</v>
      </c>
      <c r="Y1863">
        <v>0</v>
      </c>
      <c r="Z1863" t="s">
        <v>79</v>
      </c>
      <c r="AA1863" t="s">
        <v>79</v>
      </c>
      <c r="AB1863" t="s">
        <v>79</v>
      </c>
      <c r="AC1863" t="s">
        <v>79</v>
      </c>
      <c r="AD1863" t="s">
        <v>79</v>
      </c>
      <c r="AE1863">
        <v>0</v>
      </c>
      <c r="AF1863" t="s">
        <v>79</v>
      </c>
      <c r="AG1863">
        <v>0</v>
      </c>
      <c r="AH1863" t="s">
        <v>79</v>
      </c>
      <c r="AI1863" t="s">
        <v>79</v>
      </c>
      <c r="AJ1863" t="s">
        <v>79</v>
      </c>
      <c r="AK1863" t="s">
        <v>79</v>
      </c>
      <c r="AL1863" t="s">
        <v>79</v>
      </c>
      <c r="AM1863" t="s">
        <v>79</v>
      </c>
      <c r="AN1863" t="s">
        <v>79</v>
      </c>
      <c r="AO1863" t="s">
        <v>79</v>
      </c>
      <c r="AP1863" t="s">
        <v>79</v>
      </c>
      <c r="AQ1863" t="s">
        <v>79</v>
      </c>
      <c r="AR1863" t="s">
        <v>79</v>
      </c>
      <c r="AS1863">
        <v>0</v>
      </c>
      <c r="AT1863" t="s">
        <v>79</v>
      </c>
      <c r="AU1863" t="s">
        <v>79</v>
      </c>
      <c r="AV1863">
        <v>0</v>
      </c>
      <c r="AW1863">
        <v>0</v>
      </c>
    </row>
    <row r="1864" spans="1:49" x14ac:dyDescent="0.2">
      <c r="A1864">
        <v>1</v>
      </c>
      <c r="B1864">
        <v>31</v>
      </c>
      <c r="C1864">
        <v>1</v>
      </c>
      <c r="D1864">
        <v>7</v>
      </c>
      <c r="E1864">
        <v>0</v>
      </c>
      <c r="F1864" t="s">
        <v>79</v>
      </c>
      <c r="G1864" t="s">
        <v>79</v>
      </c>
      <c r="H1864">
        <v>0</v>
      </c>
      <c r="I1864">
        <v>0</v>
      </c>
      <c r="J1864">
        <v>0</v>
      </c>
      <c r="K1864">
        <v>0</v>
      </c>
      <c r="L1864">
        <v>0</v>
      </c>
      <c r="M1864" t="s">
        <v>79</v>
      </c>
      <c r="N1864" t="s">
        <v>79</v>
      </c>
      <c r="O1864" t="s">
        <v>79</v>
      </c>
      <c r="P1864" t="s">
        <v>79</v>
      </c>
      <c r="Q1864" t="s">
        <v>79</v>
      </c>
      <c r="R1864" t="s">
        <v>79</v>
      </c>
      <c r="S1864" t="s">
        <v>79</v>
      </c>
      <c r="T1864">
        <v>0</v>
      </c>
      <c r="U1864" t="s">
        <v>79</v>
      </c>
      <c r="V1864" t="s">
        <v>79</v>
      </c>
      <c r="W1864" t="s">
        <v>79</v>
      </c>
      <c r="X1864">
        <v>0</v>
      </c>
      <c r="Y1864">
        <v>0</v>
      </c>
      <c r="Z1864" t="s">
        <v>79</v>
      </c>
      <c r="AA1864" t="s">
        <v>79</v>
      </c>
      <c r="AB1864" t="s">
        <v>79</v>
      </c>
      <c r="AC1864" t="s">
        <v>79</v>
      </c>
      <c r="AD1864" t="s">
        <v>79</v>
      </c>
      <c r="AE1864">
        <v>0</v>
      </c>
      <c r="AF1864" t="s">
        <v>79</v>
      </c>
      <c r="AG1864">
        <v>0</v>
      </c>
      <c r="AH1864" t="s">
        <v>79</v>
      </c>
      <c r="AI1864" t="s">
        <v>79</v>
      </c>
      <c r="AJ1864" t="s">
        <v>79</v>
      </c>
      <c r="AK1864" t="s">
        <v>79</v>
      </c>
      <c r="AL1864" t="s">
        <v>79</v>
      </c>
      <c r="AM1864" t="s">
        <v>79</v>
      </c>
      <c r="AN1864" t="s">
        <v>79</v>
      </c>
      <c r="AO1864" t="s">
        <v>79</v>
      </c>
      <c r="AP1864" t="s">
        <v>79</v>
      </c>
      <c r="AQ1864" t="s">
        <v>79</v>
      </c>
      <c r="AR1864" t="s">
        <v>79</v>
      </c>
      <c r="AS1864">
        <v>0</v>
      </c>
      <c r="AT1864" t="s">
        <v>79</v>
      </c>
      <c r="AU1864" t="s">
        <v>79</v>
      </c>
      <c r="AV1864">
        <v>0</v>
      </c>
      <c r="AW1864">
        <v>0</v>
      </c>
    </row>
    <row r="1865" spans="1:49" x14ac:dyDescent="0.2">
      <c r="A1865">
        <v>1</v>
      </c>
      <c r="B1865">
        <v>31</v>
      </c>
      <c r="C1865">
        <v>1</v>
      </c>
      <c r="D1865">
        <v>8</v>
      </c>
      <c r="E1865">
        <v>0</v>
      </c>
      <c r="F1865" t="s">
        <v>79</v>
      </c>
      <c r="G1865" t="s">
        <v>79</v>
      </c>
      <c r="H1865">
        <v>0</v>
      </c>
      <c r="I1865">
        <v>0</v>
      </c>
      <c r="J1865">
        <v>0</v>
      </c>
      <c r="K1865">
        <v>0</v>
      </c>
      <c r="L1865">
        <v>0</v>
      </c>
      <c r="M1865" t="s">
        <v>79</v>
      </c>
      <c r="N1865" t="s">
        <v>79</v>
      </c>
      <c r="O1865" t="s">
        <v>79</v>
      </c>
      <c r="P1865" t="s">
        <v>79</v>
      </c>
      <c r="Q1865" t="s">
        <v>79</v>
      </c>
      <c r="R1865" t="s">
        <v>79</v>
      </c>
      <c r="S1865" t="s">
        <v>79</v>
      </c>
      <c r="T1865">
        <v>0</v>
      </c>
      <c r="U1865" t="s">
        <v>79</v>
      </c>
      <c r="V1865" t="s">
        <v>79</v>
      </c>
      <c r="W1865" t="s">
        <v>79</v>
      </c>
      <c r="X1865">
        <v>0</v>
      </c>
      <c r="Y1865">
        <v>0</v>
      </c>
      <c r="Z1865" t="s">
        <v>79</v>
      </c>
      <c r="AA1865" t="s">
        <v>79</v>
      </c>
      <c r="AB1865" t="s">
        <v>79</v>
      </c>
      <c r="AC1865" t="s">
        <v>79</v>
      </c>
      <c r="AD1865" t="s">
        <v>79</v>
      </c>
      <c r="AE1865">
        <v>0</v>
      </c>
      <c r="AF1865" t="s">
        <v>79</v>
      </c>
      <c r="AG1865">
        <v>0</v>
      </c>
      <c r="AH1865" t="s">
        <v>79</v>
      </c>
      <c r="AI1865" t="s">
        <v>79</v>
      </c>
      <c r="AJ1865" t="s">
        <v>79</v>
      </c>
      <c r="AK1865" t="s">
        <v>79</v>
      </c>
      <c r="AL1865" t="s">
        <v>79</v>
      </c>
      <c r="AM1865" t="s">
        <v>79</v>
      </c>
      <c r="AN1865" t="s">
        <v>79</v>
      </c>
      <c r="AO1865" t="s">
        <v>79</v>
      </c>
      <c r="AP1865" t="s">
        <v>79</v>
      </c>
      <c r="AQ1865" t="s">
        <v>79</v>
      </c>
      <c r="AR1865" t="s">
        <v>79</v>
      </c>
      <c r="AS1865">
        <v>0</v>
      </c>
      <c r="AT1865" t="s">
        <v>79</v>
      </c>
      <c r="AU1865" t="s">
        <v>79</v>
      </c>
      <c r="AV1865">
        <v>0</v>
      </c>
      <c r="AW1865">
        <v>0</v>
      </c>
    </row>
    <row r="1866" spans="1:49" x14ac:dyDescent="0.2">
      <c r="A1866">
        <v>1</v>
      </c>
      <c r="B1866">
        <v>31</v>
      </c>
      <c r="C1866">
        <v>2</v>
      </c>
      <c r="D1866">
        <v>1</v>
      </c>
      <c r="E1866">
        <v>0</v>
      </c>
      <c r="F1866" t="s">
        <v>79</v>
      </c>
      <c r="G1866" t="s">
        <v>79</v>
      </c>
      <c r="H1866">
        <v>0</v>
      </c>
      <c r="I1866">
        <v>0</v>
      </c>
      <c r="J1866">
        <v>0</v>
      </c>
      <c r="K1866">
        <v>0</v>
      </c>
      <c r="L1866">
        <v>0</v>
      </c>
      <c r="M1866" t="s">
        <v>79</v>
      </c>
      <c r="N1866" t="s">
        <v>79</v>
      </c>
      <c r="O1866" t="s">
        <v>79</v>
      </c>
      <c r="P1866" t="s">
        <v>79</v>
      </c>
      <c r="Q1866" t="s">
        <v>79</v>
      </c>
      <c r="R1866" t="s">
        <v>79</v>
      </c>
      <c r="S1866" t="s">
        <v>79</v>
      </c>
      <c r="T1866">
        <v>0</v>
      </c>
      <c r="U1866" t="s">
        <v>79</v>
      </c>
      <c r="V1866" t="s">
        <v>79</v>
      </c>
      <c r="W1866" t="s">
        <v>79</v>
      </c>
      <c r="X1866">
        <v>0</v>
      </c>
      <c r="Y1866">
        <v>0</v>
      </c>
      <c r="Z1866" t="s">
        <v>79</v>
      </c>
      <c r="AA1866" t="s">
        <v>79</v>
      </c>
      <c r="AB1866" t="s">
        <v>79</v>
      </c>
      <c r="AC1866" t="s">
        <v>79</v>
      </c>
      <c r="AD1866" t="s">
        <v>79</v>
      </c>
      <c r="AE1866">
        <v>0</v>
      </c>
      <c r="AF1866" t="s">
        <v>79</v>
      </c>
      <c r="AG1866">
        <v>0</v>
      </c>
      <c r="AH1866" t="s">
        <v>79</v>
      </c>
      <c r="AI1866" t="s">
        <v>79</v>
      </c>
      <c r="AJ1866" t="s">
        <v>79</v>
      </c>
      <c r="AK1866" t="s">
        <v>79</v>
      </c>
      <c r="AL1866" t="s">
        <v>79</v>
      </c>
      <c r="AM1866" t="s">
        <v>79</v>
      </c>
      <c r="AN1866" t="s">
        <v>79</v>
      </c>
      <c r="AO1866" t="s">
        <v>79</v>
      </c>
      <c r="AP1866" t="s">
        <v>79</v>
      </c>
      <c r="AQ1866" t="s">
        <v>79</v>
      </c>
      <c r="AR1866" t="s">
        <v>79</v>
      </c>
      <c r="AS1866">
        <v>0</v>
      </c>
      <c r="AT1866" t="s">
        <v>79</v>
      </c>
      <c r="AU1866" t="s">
        <v>79</v>
      </c>
      <c r="AV1866">
        <v>0</v>
      </c>
      <c r="AW1866">
        <v>0</v>
      </c>
    </row>
    <row r="1867" spans="1:49" x14ac:dyDescent="0.2">
      <c r="A1867">
        <v>1</v>
      </c>
      <c r="B1867">
        <v>31</v>
      </c>
      <c r="C1867">
        <v>2</v>
      </c>
      <c r="D1867">
        <v>2</v>
      </c>
      <c r="E1867">
        <v>0</v>
      </c>
      <c r="F1867" t="s">
        <v>79</v>
      </c>
      <c r="G1867" t="s">
        <v>79</v>
      </c>
      <c r="H1867">
        <v>632</v>
      </c>
      <c r="I1867">
        <v>0</v>
      </c>
      <c r="J1867">
        <v>0</v>
      </c>
      <c r="K1867">
        <v>0</v>
      </c>
      <c r="L1867">
        <v>0</v>
      </c>
      <c r="M1867" t="s">
        <v>79</v>
      </c>
      <c r="N1867" t="s">
        <v>79</v>
      </c>
      <c r="O1867" t="s">
        <v>79</v>
      </c>
      <c r="P1867" t="s">
        <v>79</v>
      </c>
      <c r="Q1867" t="s">
        <v>79</v>
      </c>
      <c r="R1867" t="s">
        <v>3401</v>
      </c>
      <c r="S1867" t="s">
        <v>79</v>
      </c>
      <c r="T1867">
        <v>0</v>
      </c>
      <c r="U1867" t="s">
        <v>79</v>
      </c>
      <c r="V1867" t="s">
        <v>79</v>
      </c>
      <c r="W1867" t="s">
        <v>79</v>
      </c>
      <c r="X1867">
        <v>0</v>
      </c>
      <c r="Y1867">
        <v>0</v>
      </c>
      <c r="Z1867" t="s">
        <v>79</v>
      </c>
      <c r="AA1867" t="s">
        <v>79</v>
      </c>
      <c r="AB1867" t="s">
        <v>79</v>
      </c>
      <c r="AC1867" t="s">
        <v>79</v>
      </c>
      <c r="AD1867" t="s">
        <v>79</v>
      </c>
      <c r="AE1867">
        <v>0</v>
      </c>
      <c r="AF1867" t="s">
        <v>79</v>
      </c>
      <c r="AG1867">
        <v>0</v>
      </c>
      <c r="AH1867" t="s">
        <v>79</v>
      </c>
      <c r="AI1867" t="s">
        <v>79</v>
      </c>
      <c r="AJ1867" t="s">
        <v>79</v>
      </c>
      <c r="AK1867" t="s">
        <v>79</v>
      </c>
      <c r="AL1867" t="s">
        <v>79</v>
      </c>
      <c r="AM1867" t="s">
        <v>79</v>
      </c>
      <c r="AN1867" t="s">
        <v>79</v>
      </c>
      <c r="AO1867" t="s">
        <v>79</v>
      </c>
      <c r="AP1867" t="s">
        <v>79</v>
      </c>
      <c r="AQ1867" t="s">
        <v>79</v>
      </c>
      <c r="AR1867" t="s">
        <v>79</v>
      </c>
      <c r="AS1867">
        <v>0</v>
      </c>
      <c r="AT1867" t="s">
        <v>79</v>
      </c>
      <c r="AU1867" t="s">
        <v>79</v>
      </c>
      <c r="AV1867">
        <v>0</v>
      </c>
      <c r="AW1867">
        <v>0</v>
      </c>
    </row>
    <row r="1868" spans="1:49" x14ac:dyDescent="0.2">
      <c r="A1868">
        <v>1</v>
      </c>
      <c r="B1868">
        <v>31</v>
      </c>
      <c r="C1868">
        <v>2</v>
      </c>
      <c r="D1868">
        <v>3</v>
      </c>
      <c r="E1868">
        <v>0</v>
      </c>
      <c r="F1868" t="s">
        <v>79</v>
      </c>
      <c r="G1868" t="s">
        <v>79</v>
      </c>
      <c r="H1868">
        <v>710</v>
      </c>
      <c r="I1868">
        <v>0</v>
      </c>
      <c r="J1868">
        <v>0</v>
      </c>
      <c r="K1868">
        <v>0</v>
      </c>
      <c r="L1868">
        <v>0</v>
      </c>
      <c r="M1868" t="s">
        <v>79</v>
      </c>
      <c r="N1868" t="s">
        <v>79</v>
      </c>
      <c r="O1868" t="s">
        <v>79</v>
      </c>
      <c r="P1868" t="s">
        <v>79</v>
      </c>
      <c r="Q1868" t="s">
        <v>79</v>
      </c>
      <c r="R1868" t="s">
        <v>3402</v>
      </c>
      <c r="S1868" t="s">
        <v>79</v>
      </c>
      <c r="T1868">
        <v>0</v>
      </c>
      <c r="U1868" t="s">
        <v>79</v>
      </c>
      <c r="V1868" t="s">
        <v>79</v>
      </c>
      <c r="W1868" t="s">
        <v>79</v>
      </c>
      <c r="X1868">
        <v>0</v>
      </c>
      <c r="Y1868">
        <v>0</v>
      </c>
      <c r="Z1868" t="s">
        <v>79</v>
      </c>
      <c r="AA1868" t="s">
        <v>79</v>
      </c>
      <c r="AB1868" t="s">
        <v>79</v>
      </c>
      <c r="AC1868" t="s">
        <v>79</v>
      </c>
      <c r="AD1868" t="s">
        <v>79</v>
      </c>
      <c r="AE1868">
        <v>0</v>
      </c>
      <c r="AF1868" t="s">
        <v>79</v>
      </c>
      <c r="AG1868">
        <v>0</v>
      </c>
      <c r="AH1868" t="s">
        <v>79</v>
      </c>
      <c r="AI1868" t="s">
        <v>79</v>
      </c>
      <c r="AJ1868" t="s">
        <v>79</v>
      </c>
      <c r="AK1868" t="s">
        <v>79</v>
      </c>
      <c r="AL1868" t="s">
        <v>79</v>
      </c>
      <c r="AM1868" t="s">
        <v>79</v>
      </c>
      <c r="AN1868" t="s">
        <v>79</v>
      </c>
      <c r="AO1868" t="s">
        <v>79</v>
      </c>
      <c r="AP1868" t="s">
        <v>79</v>
      </c>
      <c r="AQ1868" t="s">
        <v>79</v>
      </c>
      <c r="AR1868" t="s">
        <v>79</v>
      </c>
      <c r="AS1868">
        <v>0</v>
      </c>
      <c r="AT1868" t="s">
        <v>79</v>
      </c>
      <c r="AU1868" t="s">
        <v>79</v>
      </c>
      <c r="AV1868">
        <v>0</v>
      </c>
      <c r="AW1868">
        <v>0</v>
      </c>
    </row>
    <row r="1869" spans="1:49" x14ac:dyDescent="0.2">
      <c r="A1869">
        <v>1</v>
      </c>
      <c r="B1869">
        <v>31</v>
      </c>
      <c r="C1869">
        <v>2</v>
      </c>
      <c r="D1869">
        <v>4</v>
      </c>
      <c r="E1869">
        <v>0</v>
      </c>
      <c r="F1869" t="s">
        <v>79</v>
      </c>
      <c r="G1869" t="s">
        <v>79</v>
      </c>
      <c r="H1869">
        <v>139</v>
      </c>
      <c r="I1869">
        <v>0</v>
      </c>
      <c r="J1869">
        <v>0</v>
      </c>
      <c r="K1869">
        <v>0</v>
      </c>
      <c r="L1869">
        <v>0</v>
      </c>
      <c r="M1869" t="s">
        <v>79</v>
      </c>
      <c r="N1869" t="s">
        <v>79</v>
      </c>
      <c r="O1869" t="s">
        <v>79</v>
      </c>
      <c r="P1869" t="s">
        <v>79</v>
      </c>
      <c r="Q1869" t="s">
        <v>79</v>
      </c>
      <c r="R1869" t="s">
        <v>3403</v>
      </c>
      <c r="S1869" t="s">
        <v>79</v>
      </c>
      <c r="T1869">
        <v>0</v>
      </c>
      <c r="U1869" t="s">
        <v>79</v>
      </c>
      <c r="V1869" t="s">
        <v>79</v>
      </c>
      <c r="W1869" t="s">
        <v>79</v>
      </c>
      <c r="X1869">
        <v>0</v>
      </c>
      <c r="Y1869">
        <v>0</v>
      </c>
      <c r="Z1869" t="s">
        <v>79</v>
      </c>
      <c r="AA1869" t="s">
        <v>79</v>
      </c>
      <c r="AB1869" t="s">
        <v>79</v>
      </c>
      <c r="AC1869" t="s">
        <v>79</v>
      </c>
      <c r="AD1869" t="s">
        <v>79</v>
      </c>
      <c r="AE1869">
        <v>0</v>
      </c>
      <c r="AF1869" t="s">
        <v>79</v>
      </c>
      <c r="AG1869">
        <v>0</v>
      </c>
      <c r="AH1869" t="s">
        <v>79</v>
      </c>
      <c r="AI1869" t="s">
        <v>79</v>
      </c>
      <c r="AJ1869" t="s">
        <v>79</v>
      </c>
      <c r="AK1869" t="s">
        <v>79</v>
      </c>
      <c r="AL1869" t="s">
        <v>79</v>
      </c>
      <c r="AM1869" t="s">
        <v>79</v>
      </c>
      <c r="AN1869" t="s">
        <v>79</v>
      </c>
      <c r="AO1869" t="s">
        <v>79</v>
      </c>
      <c r="AP1869" t="s">
        <v>79</v>
      </c>
      <c r="AQ1869" t="s">
        <v>79</v>
      </c>
      <c r="AR1869" t="s">
        <v>79</v>
      </c>
      <c r="AS1869">
        <v>0</v>
      </c>
      <c r="AT1869" t="s">
        <v>79</v>
      </c>
      <c r="AU1869" t="s">
        <v>79</v>
      </c>
      <c r="AV1869">
        <v>0</v>
      </c>
      <c r="AW1869">
        <v>0</v>
      </c>
    </row>
    <row r="1870" spans="1:49" x14ac:dyDescent="0.2">
      <c r="A1870">
        <v>1</v>
      </c>
      <c r="B1870">
        <v>31</v>
      </c>
      <c r="C1870">
        <v>2</v>
      </c>
      <c r="D1870">
        <v>5</v>
      </c>
      <c r="E1870">
        <v>0</v>
      </c>
      <c r="F1870" t="s">
        <v>79</v>
      </c>
      <c r="G1870" t="s">
        <v>79</v>
      </c>
      <c r="H1870">
        <v>179</v>
      </c>
      <c r="I1870">
        <v>0</v>
      </c>
      <c r="J1870">
        <v>0</v>
      </c>
      <c r="K1870">
        <v>0</v>
      </c>
      <c r="L1870">
        <v>0</v>
      </c>
      <c r="M1870" t="s">
        <v>79</v>
      </c>
      <c r="N1870" t="s">
        <v>79</v>
      </c>
      <c r="O1870" t="s">
        <v>79</v>
      </c>
      <c r="P1870" t="s">
        <v>79</v>
      </c>
      <c r="Q1870" t="s">
        <v>79</v>
      </c>
      <c r="R1870" t="s">
        <v>3404</v>
      </c>
      <c r="S1870" t="s">
        <v>79</v>
      </c>
      <c r="T1870">
        <v>0</v>
      </c>
      <c r="U1870" t="s">
        <v>79</v>
      </c>
      <c r="V1870" t="s">
        <v>79</v>
      </c>
      <c r="W1870" t="s">
        <v>79</v>
      </c>
      <c r="X1870">
        <v>0</v>
      </c>
      <c r="Y1870">
        <v>0</v>
      </c>
      <c r="Z1870" t="s">
        <v>79</v>
      </c>
      <c r="AA1870" t="s">
        <v>79</v>
      </c>
      <c r="AB1870" t="s">
        <v>79</v>
      </c>
      <c r="AC1870" t="s">
        <v>79</v>
      </c>
      <c r="AD1870" t="s">
        <v>79</v>
      </c>
      <c r="AE1870">
        <v>0</v>
      </c>
      <c r="AF1870" t="s">
        <v>79</v>
      </c>
      <c r="AG1870">
        <v>0</v>
      </c>
      <c r="AH1870" t="s">
        <v>79</v>
      </c>
      <c r="AI1870" t="s">
        <v>79</v>
      </c>
      <c r="AJ1870" t="s">
        <v>79</v>
      </c>
      <c r="AK1870" t="s">
        <v>79</v>
      </c>
      <c r="AL1870" t="s">
        <v>79</v>
      </c>
      <c r="AM1870" t="s">
        <v>79</v>
      </c>
      <c r="AN1870" t="s">
        <v>79</v>
      </c>
      <c r="AO1870" t="s">
        <v>79</v>
      </c>
      <c r="AP1870" t="s">
        <v>79</v>
      </c>
      <c r="AQ1870" t="s">
        <v>79</v>
      </c>
      <c r="AR1870" t="s">
        <v>79</v>
      </c>
      <c r="AS1870">
        <v>0</v>
      </c>
      <c r="AT1870" t="s">
        <v>79</v>
      </c>
      <c r="AU1870" t="s">
        <v>79</v>
      </c>
      <c r="AV1870">
        <v>0</v>
      </c>
      <c r="AW1870">
        <v>0</v>
      </c>
    </row>
    <row r="1871" spans="1:49" x14ac:dyDescent="0.2">
      <c r="A1871">
        <v>1</v>
      </c>
      <c r="B1871">
        <v>31</v>
      </c>
      <c r="C1871">
        <v>2</v>
      </c>
      <c r="D1871">
        <v>6</v>
      </c>
      <c r="E1871">
        <v>0</v>
      </c>
      <c r="F1871" t="s">
        <v>79</v>
      </c>
      <c r="G1871" t="s">
        <v>79</v>
      </c>
      <c r="H1871">
        <v>277</v>
      </c>
      <c r="I1871">
        <v>0</v>
      </c>
      <c r="J1871">
        <v>0</v>
      </c>
      <c r="K1871">
        <v>0</v>
      </c>
      <c r="L1871">
        <v>0</v>
      </c>
      <c r="M1871" t="s">
        <v>79</v>
      </c>
      <c r="N1871" t="s">
        <v>79</v>
      </c>
      <c r="O1871" t="s">
        <v>79</v>
      </c>
      <c r="P1871" t="s">
        <v>79</v>
      </c>
      <c r="Q1871" t="s">
        <v>79</v>
      </c>
      <c r="R1871" t="s">
        <v>3405</v>
      </c>
      <c r="S1871" t="s">
        <v>79</v>
      </c>
      <c r="T1871">
        <v>0</v>
      </c>
      <c r="U1871" t="s">
        <v>79</v>
      </c>
      <c r="V1871" t="s">
        <v>79</v>
      </c>
      <c r="W1871" t="s">
        <v>79</v>
      </c>
      <c r="X1871">
        <v>0</v>
      </c>
      <c r="Y1871">
        <v>0</v>
      </c>
      <c r="Z1871" t="s">
        <v>79</v>
      </c>
      <c r="AA1871" t="s">
        <v>79</v>
      </c>
      <c r="AB1871" t="s">
        <v>79</v>
      </c>
      <c r="AC1871" t="s">
        <v>79</v>
      </c>
      <c r="AD1871" t="s">
        <v>79</v>
      </c>
      <c r="AE1871">
        <v>0</v>
      </c>
      <c r="AF1871" t="s">
        <v>79</v>
      </c>
      <c r="AG1871">
        <v>0</v>
      </c>
      <c r="AH1871" t="s">
        <v>79</v>
      </c>
      <c r="AI1871" t="s">
        <v>79</v>
      </c>
      <c r="AJ1871" t="s">
        <v>79</v>
      </c>
      <c r="AK1871" t="s">
        <v>79</v>
      </c>
      <c r="AL1871" t="s">
        <v>79</v>
      </c>
      <c r="AM1871" t="s">
        <v>79</v>
      </c>
      <c r="AN1871" t="s">
        <v>79</v>
      </c>
      <c r="AO1871" t="s">
        <v>79</v>
      </c>
      <c r="AP1871" t="s">
        <v>79</v>
      </c>
      <c r="AQ1871" t="s">
        <v>79</v>
      </c>
      <c r="AR1871" t="s">
        <v>79</v>
      </c>
      <c r="AS1871">
        <v>0</v>
      </c>
      <c r="AT1871" t="s">
        <v>79</v>
      </c>
      <c r="AU1871" t="s">
        <v>79</v>
      </c>
      <c r="AV1871">
        <v>0</v>
      </c>
      <c r="AW1871">
        <v>0</v>
      </c>
    </row>
    <row r="1872" spans="1:49" x14ac:dyDescent="0.2">
      <c r="A1872">
        <v>1</v>
      </c>
      <c r="B1872">
        <v>31</v>
      </c>
      <c r="C1872">
        <v>2</v>
      </c>
      <c r="D1872">
        <v>7</v>
      </c>
      <c r="E1872">
        <v>0</v>
      </c>
      <c r="F1872" t="s">
        <v>79</v>
      </c>
      <c r="G1872" t="s">
        <v>79</v>
      </c>
      <c r="H1872">
        <v>576</v>
      </c>
      <c r="I1872">
        <v>0</v>
      </c>
      <c r="J1872">
        <v>0</v>
      </c>
      <c r="K1872">
        <v>0</v>
      </c>
      <c r="L1872">
        <v>0</v>
      </c>
      <c r="M1872" t="s">
        <v>79</v>
      </c>
      <c r="N1872" t="s">
        <v>79</v>
      </c>
      <c r="O1872" t="s">
        <v>79</v>
      </c>
      <c r="P1872" t="s">
        <v>79</v>
      </c>
      <c r="Q1872" t="s">
        <v>79</v>
      </c>
      <c r="R1872" t="s">
        <v>3406</v>
      </c>
      <c r="S1872" t="s">
        <v>79</v>
      </c>
      <c r="T1872">
        <v>0</v>
      </c>
      <c r="U1872" t="s">
        <v>79</v>
      </c>
      <c r="V1872" t="s">
        <v>79</v>
      </c>
      <c r="W1872" t="s">
        <v>79</v>
      </c>
      <c r="X1872">
        <v>0</v>
      </c>
      <c r="Y1872">
        <v>0</v>
      </c>
      <c r="Z1872" t="s">
        <v>79</v>
      </c>
      <c r="AA1872" t="s">
        <v>79</v>
      </c>
      <c r="AB1872" t="s">
        <v>79</v>
      </c>
      <c r="AC1872" t="s">
        <v>79</v>
      </c>
      <c r="AD1872" t="s">
        <v>79</v>
      </c>
      <c r="AE1872">
        <v>0</v>
      </c>
      <c r="AF1872" t="s">
        <v>79</v>
      </c>
      <c r="AG1872">
        <v>0</v>
      </c>
      <c r="AH1872" t="s">
        <v>79</v>
      </c>
      <c r="AI1872" t="s">
        <v>79</v>
      </c>
      <c r="AJ1872" t="s">
        <v>79</v>
      </c>
      <c r="AK1872" t="s">
        <v>79</v>
      </c>
      <c r="AL1872" t="s">
        <v>79</v>
      </c>
      <c r="AM1872" t="s">
        <v>79</v>
      </c>
      <c r="AN1872" t="s">
        <v>79</v>
      </c>
      <c r="AO1872" t="s">
        <v>79</v>
      </c>
      <c r="AP1872" t="s">
        <v>79</v>
      </c>
      <c r="AQ1872" t="s">
        <v>79</v>
      </c>
      <c r="AR1872" t="s">
        <v>79</v>
      </c>
      <c r="AS1872">
        <v>0</v>
      </c>
      <c r="AT1872" t="s">
        <v>79</v>
      </c>
      <c r="AU1872" t="s">
        <v>79</v>
      </c>
      <c r="AV1872">
        <v>0</v>
      </c>
      <c r="AW1872">
        <v>0</v>
      </c>
    </row>
    <row r="1873" spans="1:49" x14ac:dyDescent="0.2">
      <c r="A1873">
        <v>1</v>
      </c>
      <c r="B1873">
        <v>31</v>
      </c>
      <c r="C1873">
        <v>2</v>
      </c>
      <c r="D1873">
        <v>8</v>
      </c>
      <c r="E1873">
        <v>0</v>
      </c>
      <c r="F1873" t="s">
        <v>79</v>
      </c>
      <c r="G1873" t="s">
        <v>79</v>
      </c>
      <c r="H1873">
        <v>0</v>
      </c>
      <c r="I1873">
        <v>0</v>
      </c>
      <c r="J1873">
        <v>0</v>
      </c>
      <c r="K1873">
        <v>0</v>
      </c>
      <c r="L1873">
        <v>0</v>
      </c>
      <c r="M1873" t="s">
        <v>79</v>
      </c>
      <c r="N1873" t="s">
        <v>79</v>
      </c>
      <c r="O1873" t="s">
        <v>79</v>
      </c>
      <c r="P1873" t="s">
        <v>79</v>
      </c>
      <c r="Q1873" t="s">
        <v>79</v>
      </c>
      <c r="R1873" t="s">
        <v>79</v>
      </c>
      <c r="S1873" t="s">
        <v>79</v>
      </c>
      <c r="T1873">
        <v>0</v>
      </c>
      <c r="U1873" t="s">
        <v>79</v>
      </c>
      <c r="V1873" t="s">
        <v>79</v>
      </c>
      <c r="W1873" t="s">
        <v>79</v>
      </c>
      <c r="X1873">
        <v>0</v>
      </c>
      <c r="Y1873">
        <v>0</v>
      </c>
      <c r="Z1873" t="s">
        <v>79</v>
      </c>
      <c r="AA1873" t="s">
        <v>79</v>
      </c>
      <c r="AB1873" t="s">
        <v>79</v>
      </c>
      <c r="AC1873" t="s">
        <v>79</v>
      </c>
      <c r="AD1873" t="s">
        <v>79</v>
      </c>
      <c r="AE1873">
        <v>0</v>
      </c>
      <c r="AF1873" t="s">
        <v>79</v>
      </c>
      <c r="AG1873">
        <v>0</v>
      </c>
      <c r="AH1873" t="s">
        <v>79</v>
      </c>
      <c r="AI1873" t="s">
        <v>79</v>
      </c>
      <c r="AJ1873" t="s">
        <v>79</v>
      </c>
      <c r="AK1873" t="s">
        <v>79</v>
      </c>
      <c r="AL1873" t="s">
        <v>79</v>
      </c>
      <c r="AM1873" t="s">
        <v>79</v>
      </c>
      <c r="AN1873" t="s">
        <v>79</v>
      </c>
      <c r="AO1873" t="s">
        <v>79</v>
      </c>
      <c r="AP1873" t="s">
        <v>79</v>
      </c>
      <c r="AQ1873" t="s">
        <v>79</v>
      </c>
      <c r="AR1873" t="s">
        <v>79</v>
      </c>
      <c r="AS1873">
        <v>0</v>
      </c>
      <c r="AT1873" t="s">
        <v>79</v>
      </c>
      <c r="AU1873" t="s">
        <v>79</v>
      </c>
      <c r="AV1873">
        <v>0</v>
      </c>
      <c r="AW1873">
        <v>0</v>
      </c>
    </row>
    <row r="1874" spans="1:49" x14ac:dyDescent="0.2">
      <c r="A1874">
        <v>1</v>
      </c>
      <c r="B1874">
        <v>32</v>
      </c>
      <c r="C1874">
        <v>1</v>
      </c>
      <c r="D1874">
        <v>1</v>
      </c>
      <c r="E1874">
        <v>0</v>
      </c>
      <c r="F1874" t="s">
        <v>79</v>
      </c>
      <c r="G1874" t="s">
        <v>79</v>
      </c>
      <c r="H1874">
        <v>0</v>
      </c>
      <c r="I1874">
        <v>0</v>
      </c>
      <c r="J1874">
        <v>0</v>
      </c>
      <c r="K1874">
        <v>0</v>
      </c>
      <c r="L1874">
        <v>0</v>
      </c>
      <c r="M1874" t="s">
        <v>79</v>
      </c>
      <c r="N1874" t="s">
        <v>79</v>
      </c>
      <c r="O1874" t="s">
        <v>79</v>
      </c>
      <c r="P1874" t="s">
        <v>79</v>
      </c>
      <c r="Q1874" t="s">
        <v>79</v>
      </c>
      <c r="R1874" t="s">
        <v>79</v>
      </c>
      <c r="S1874" t="s">
        <v>79</v>
      </c>
      <c r="T1874">
        <v>0</v>
      </c>
      <c r="U1874" t="s">
        <v>79</v>
      </c>
      <c r="V1874" t="s">
        <v>79</v>
      </c>
      <c r="W1874" t="s">
        <v>79</v>
      </c>
      <c r="X1874">
        <v>0</v>
      </c>
      <c r="Y1874">
        <v>0</v>
      </c>
      <c r="Z1874" t="s">
        <v>79</v>
      </c>
      <c r="AA1874" t="s">
        <v>79</v>
      </c>
      <c r="AB1874" t="s">
        <v>79</v>
      </c>
      <c r="AC1874" t="s">
        <v>79</v>
      </c>
      <c r="AD1874" t="s">
        <v>79</v>
      </c>
      <c r="AE1874">
        <v>0</v>
      </c>
      <c r="AF1874" t="s">
        <v>79</v>
      </c>
      <c r="AG1874">
        <v>0</v>
      </c>
      <c r="AH1874" t="s">
        <v>79</v>
      </c>
      <c r="AI1874" t="s">
        <v>79</v>
      </c>
      <c r="AJ1874" t="s">
        <v>79</v>
      </c>
      <c r="AK1874" t="s">
        <v>79</v>
      </c>
      <c r="AL1874" t="s">
        <v>79</v>
      </c>
      <c r="AM1874" t="s">
        <v>79</v>
      </c>
      <c r="AN1874" t="s">
        <v>79</v>
      </c>
      <c r="AO1874" t="s">
        <v>79</v>
      </c>
      <c r="AP1874" t="s">
        <v>79</v>
      </c>
      <c r="AQ1874" t="s">
        <v>79</v>
      </c>
      <c r="AR1874" t="s">
        <v>79</v>
      </c>
      <c r="AS1874">
        <v>0</v>
      </c>
      <c r="AT1874" t="s">
        <v>79</v>
      </c>
      <c r="AU1874" t="s">
        <v>79</v>
      </c>
      <c r="AV1874">
        <v>0</v>
      </c>
      <c r="AW1874">
        <v>0</v>
      </c>
    </row>
    <row r="1875" spans="1:49" x14ac:dyDescent="0.2">
      <c r="A1875">
        <v>1</v>
      </c>
      <c r="B1875">
        <v>32</v>
      </c>
      <c r="C1875">
        <v>1</v>
      </c>
      <c r="D1875">
        <v>2</v>
      </c>
      <c r="E1875">
        <v>0</v>
      </c>
      <c r="F1875" t="s">
        <v>79</v>
      </c>
      <c r="G1875" t="s">
        <v>79</v>
      </c>
      <c r="H1875">
        <v>21</v>
      </c>
      <c r="I1875">
        <v>0</v>
      </c>
      <c r="J1875">
        <v>0</v>
      </c>
      <c r="K1875">
        <v>0</v>
      </c>
      <c r="L1875">
        <v>0</v>
      </c>
      <c r="M1875" t="s">
        <v>79</v>
      </c>
      <c r="N1875" t="s">
        <v>79</v>
      </c>
      <c r="O1875" t="s">
        <v>79</v>
      </c>
      <c r="P1875" t="s">
        <v>79</v>
      </c>
      <c r="Q1875" t="s">
        <v>79</v>
      </c>
      <c r="R1875" t="s">
        <v>3407</v>
      </c>
      <c r="S1875" t="s">
        <v>79</v>
      </c>
      <c r="T1875">
        <v>0</v>
      </c>
      <c r="U1875" t="s">
        <v>79</v>
      </c>
      <c r="V1875" t="s">
        <v>79</v>
      </c>
      <c r="W1875" t="s">
        <v>79</v>
      </c>
      <c r="X1875">
        <v>0</v>
      </c>
      <c r="Y1875">
        <v>0</v>
      </c>
      <c r="Z1875" t="s">
        <v>79</v>
      </c>
      <c r="AA1875" t="s">
        <v>79</v>
      </c>
      <c r="AB1875" t="s">
        <v>79</v>
      </c>
      <c r="AC1875" t="s">
        <v>79</v>
      </c>
      <c r="AD1875" t="s">
        <v>79</v>
      </c>
      <c r="AE1875">
        <v>0</v>
      </c>
      <c r="AF1875" t="s">
        <v>79</v>
      </c>
      <c r="AG1875">
        <v>0</v>
      </c>
      <c r="AH1875" t="s">
        <v>79</v>
      </c>
      <c r="AI1875" t="s">
        <v>79</v>
      </c>
      <c r="AJ1875" t="s">
        <v>79</v>
      </c>
      <c r="AK1875" t="s">
        <v>79</v>
      </c>
      <c r="AL1875" t="s">
        <v>79</v>
      </c>
      <c r="AM1875" t="s">
        <v>79</v>
      </c>
      <c r="AN1875" t="s">
        <v>79</v>
      </c>
      <c r="AO1875" t="s">
        <v>79</v>
      </c>
      <c r="AP1875" t="s">
        <v>79</v>
      </c>
      <c r="AQ1875" t="s">
        <v>79</v>
      </c>
      <c r="AR1875" t="s">
        <v>79</v>
      </c>
      <c r="AS1875">
        <v>0</v>
      </c>
      <c r="AT1875" t="s">
        <v>79</v>
      </c>
      <c r="AU1875" t="s">
        <v>79</v>
      </c>
      <c r="AV1875">
        <v>0</v>
      </c>
      <c r="AW1875">
        <v>0</v>
      </c>
    </row>
    <row r="1876" spans="1:49" x14ac:dyDescent="0.2">
      <c r="A1876">
        <v>1</v>
      </c>
      <c r="B1876">
        <v>32</v>
      </c>
      <c r="C1876">
        <v>1</v>
      </c>
      <c r="D1876">
        <v>3</v>
      </c>
      <c r="E1876">
        <v>0</v>
      </c>
      <c r="F1876" t="s">
        <v>79</v>
      </c>
      <c r="G1876" t="s">
        <v>79</v>
      </c>
      <c r="H1876">
        <v>3</v>
      </c>
      <c r="I1876">
        <v>0</v>
      </c>
      <c r="J1876">
        <v>0</v>
      </c>
      <c r="K1876">
        <v>0</v>
      </c>
      <c r="L1876">
        <v>0</v>
      </c>
      <c r="M1876" t="s">
        <v>79</v>
      </c>
      <c r="N1876" t="s">
        <v>79</v>
      </c>
      <c r="O1876" t="s">
        <v>79</v>
      </c>
      <c r="P1876" t="s">
        <v>79</v>
      </c>
      <c r="Q1876" t="s">
        <v>79</v>
      </c>
      <c r="R1876" t="s">
        <v>3408</v>
      </c>
      <c r="S1876" t="s">
        <v>79</v>
      </c>
      <c r="T1876">
        <v>0</v>
      </c>
      <c r="U1876" t="s">
        <v>79</v>
      </c>
      <c r="V1876" t="s">
        <v>79</v>
      </c>
      <c r="W1876" t="s">
        <v>79</v>
      </c>
      <c r="X1876">
        <v>0</v>
      </c>
      <c r="Y1876">
        <v>0</v>
      </c>
      <c r="Z1876" t="s">
        <v>79</v>
      </c>
      <c r="AA1876" t="s">
        <v>79</v>
      </c>
      <c r="AB1876" t="s">
        <v>79</v>
      </c>
      <c r="AC1876" t="s">
        <v>79</v>
      </c>
      <c r="AD1876" t="s">
        <v>79</v>
      </c>
      <c r="AE1876">
        <v>0</v>
      </c>
      <c r="AF1876" t="s">
        <v>79</v>
      </c>
      <c r="AG1876">
        <v>0</v>
      </c>
      <c r="AH1876" t="s">
        <v>79</v>
      </c>
      <c r="AI1876" t="s">
        <v>79</v>
      </c>
      <c r="AJ1876" t="s">
        <v>79</v>
      </c>
      <c r="AK1876" t="s">
        <v>79</v>
      </c>
      <c r="AL1876" t="s">
        <v>79</v>
      </c>
      <c r="AM1876" t="s">
        <v>79</v>
      </c>
      <c r="AN1876" t="s">
        <v>79</v>
      </c>
      <c r="AO1876" t="s">
        <v>79</v>
      </c>
      <c r="AP1876" t="s">
        <v>79</v>
      </c>
      <c r="AQ1876" t="s">
        <v>79</v>
      </c>
      <c r="AR1876" t="s">
        <v>79</v>
      </c>
      <c r="AS1876">
        <v>0</v>
      </c>
      <c r="AT1876" t="s">
        <v>79</v>
      </c>
      <c r="AU1876" t="s">
        <v>79</v>
      </c>
      <c r="AV1876">
        <v>0</v>
      </c>
      <c r="AW1876">
        <v>0</v>
      </c>
    </row>
    <row r="1877" spans="1:49" x14ac:dyDescent="0.2">
      <c r="A1877">
        <v>1</v>
      </c>
      <c r="B1877">
        <v>32</v>
      </c>
      <c r="C1877">
        <v>1</v>
      </c>
      <c r="D1877">
        <v>4</v>
      </c>
      <c r="E1877">
        <v>0</v>
      </c>
      <c r="F1877" t="s">
        <v>79</v>
      </c>
      <c r="G1877" t="s">
        <v>79</v>
      </c>
      <c r="H1877">
        <v>263</v>
      </c>
      <c r="I1877">
        <v>0</v>
      </c>
      <c r="J1877">
        <v>0</v>
      </c>
      <c r="K1877">
        <v>0</v>
      </c>
      <c r="L1877">
        <v>0</v>
      </c>
      <c r="M1877" t="s">
        <v>79</v>
      </c>
      <c r="N1877" t="s">
        <v>79</v>
      </c>
      <c r="O1877" t="s">
        <v>79</v>
      </c>
      <c r="P1877" t="s">
        <v>79</v>
      </c>
      <c r="Q1877" t="s">
        <v>79</v>
      </c>
      <c r="R1877" t="s">
        <v>696</v>
      </c>
      <c r="S1877" t="s">
        <v>79</v>
      </c>
      <c r="T1877">
        <v>0</v>
      </c>
      <c r="U1877" t="s">
        <v>79</v>
      </c>
      <c r="V1877" t="s">
        <v>79</v>
      </c>
      <c r="W1877" t="s">
        <v>79</v>
      </c>
      <c r="X1877">
        <v>0</v>
      </c>
      <c r="Y1877">
        <v>0</v>
      </c>
      <c r="Z1877" t="s">
        <v>79</v>
      </c>
      <c r="AA1877" t="s">
        <v>79</v>
      </c>
      <c r="AB1877" t="s">
        <v>79</v>
      </c>
      <c r="AC1877" t="s">
        <v>79</v>
      </c>
      <c r="AD1877" t="s">
        <v>79</v>
      </c>
      <c r="AE1877">
        <v>0</v>
      </c>
      <c r="AF1877" t="s">
        <v>79</v>
      </c>
      <c r="AG1877">
        <v>0</v>
      </c>
      <c r="AH1877" t="s">
        <v>79</v>
      </c>
      <c r="AI1877" t="s">
        <v>79</v>
      </c>
      <c r="AJ1877" t="s">
        <v>79</v>
      </c>
      <c r="AK1877" t="s">
        <v>79</v>
      </c>
      <c r="AL1877" t="s">
        <v>79</v>
      </c>
      <c r="AM1877" t="s">
        <v>79</v>
      </c>
      <c r="AN1877" t="s">
        <v>79</v>
      </c>
      <c r="AO1877" t="s">
        <v>79</v>
      </c>
      <c r="AP1877" t="s">
        <v>79</v>
      </c>
      <c r="AQ1877" t="s">
        <v>79</v>
      </c>
      <c r="AR1877" t="s">
        <v>79</v>
      </c>
      <c r="AS1877">
        <v>0</v>
      </c>
      <c r="AT1877" t="s">
        <v>79</v>
      </c>
      <c r="AU1877" t="s">
        <v>79</v>
      </c>
      <c r="AV1877">
        <v>0</v>
      </c>
      <c r="AW1877">
        <v>0</v>
      </c>
    </row>
    <row r="1878" spans="1:49" x14ac:dyDescent="0.2">
      <c r="A1878">
        <v>1</v>
      </c>
      <c r="B1878">
        <v>32</v>
      </c>
      <c r="C1878">
        <v>1</v>
      </c>
      <c r="D1878">
        <v>5</v>
      </c>
      <c r="E1878">
        <v>0</v>
      </c>
      <c r="F1878" t="s">
        <v>79</v>
      </c>
      <c r="G1878" t="s">
        <v>79</v>
      </c>
      <c r="H1878">
        <v>677</v>
      </c>
      <c r="I1878">
        <v>0</v>
      </c>
      <c r="J1878">
        <v>0</v>
      </c>
      <c r="K1878">
        <v>0</v>
      </c>
      <c r="L1878">
        <v>0</v>
      </c>
      <c r="M1878" t="s">
        <v>79</v>
      </c>
      <c r="N1878" t="s">
        <v>79</v>
      </c>
      <c r="O1878" t="s">
        <v>79</v>
      </c>
      <c r="P1878" t="s">
        <v>79</v>
      </c>
      <c r="Q1878" t="s">
        <v>79</v>
      </c>
      <c r="R1878" t="s">
        <v>3409</v>
      </c>
      <c r="S1878" t="s">
        <v>79</v>
      </c>
      <c r="T1878">
        <v>0</v>
      </c>
      <c r="U1878" t="s">
        <v>79</v>
      </c>
      <c r="V1878" t="s">
        <v>79</v>
      </c>
      <c r="W1878" t="s">
        <v>79</v>
      </c>
      <c r="X1878">
        <v>0</v>
      </c>
      <c r="Y1878">
        <v>0</v>
      </c>
      <c r="Z1878" t="s">
        <v>79</v>
      </c>
      <c r="AA1878" t="s">
        <v>79</v>
      </c>
      <c r="AB1878" t="s">
        <v>79</v>
      </c>
      <c r="AC1878" t="s">
        <v>79</v>
      </c>
      <c r="AD1878" t="s">
        <v>79</v>
      </c>
      <c r="AE1878">
        <v>0</v>
      </c>
      <c r="AF1878" t="s">
        <v>79</v>
      </c>
      <c r="AG1878">
        <v>0</v>
      </c>
      <c r="AH1878" t="s">
        <v>79</v>
      </c>
      <c r="AI1878" t="s">
        <v>79</v>
      </c>
      <c r="AJ1878" t="s">
        <v>79</v>
      </c>
      <c r="AK1878" t="s">
        <v>79</v>
      </c>
      <c r="AL1878" t="s">
        <v>79</v>
      </c>
      <c r="AM1878" t="s">
        <v>79</v>
      </c>
      <c r="AN1878" t="s">
        <v>79</v>
      </c>
      <c r="AO1878" t="s">
        <v>79</v>
      </c>
      <c r="AP1878" t="s">
        <v>79</v>
      </c>
      <c r="AQ1878" t="s">
        <v>79</v>
      </c>
      <c r="AR1878" t="s">
        <v>79</v>
      </c>
      <c r="AS1878">
        <v>0</v>
      </c>
      <c r="AT1878" t="s">
        <v>79</v>
      </c>
      <c r="AU1878" t="s">
        <v>79</v>
      </c>
      <c r="AV1878">
        <v>0</v>
      </c>
      <c r="AW1878">
        <v>0</v>
      </c>
    </row>
    <row r="1879" spans="1:49" x14ac:dyDescent="0.2">
      <c r="A1879">
        <v>1</v>
      </c>
      <c r="B1879">
        <v>32</v>
      </c>
      <c r="C1879">
        <v>1</v>
      </c>
      <c r="D1879">
        <v>6</v>
      </c>
      <c r="E1879">
        <v>0</v>
      </c>
      <c r="F1879" t="s">
        <v>79</v>
      </c>
      <c r="G1879" t="s">
        <v>79</v>
      </c>
      <c r="H1879">
        <v>678</v>
      </c>
      <c r="I1879">
        <v>0</v>
      </c>
      <c r="J1879">
        <v>0</v>
      </c>
      <c r="K1879">
        <v>0</v>
      </c>
      <c r="L1879">
        <v>0</v>
      </c>
      <c r="M1879" t="s">
        <v>79</v>
      </c>
      <c r="N1879" t="s">
        <v>79</v>
      </c>
      <c r="O1879" t="s">
        <v>79</v>
      </c>
      <c r="P1879" t="s">
        <v>79</v>
      </c>
      <c r="Q1879" t="s">
        <v>79</v>
      </c>
      <c r="R1879" t="s">
        <v>3408</v>
      </c>
      <c r="S1879" t="s">
        <v>79</v>
      </c>
      <c r="T1879">
        <v>0</v>
      </c>
      <c r="U1879" t="s">
        <v>79</v>
      </c>
      <c r="V1879" t="s">
        <v>79</v>
      </c>
      <c r="W1879" t="s">
        <v>79</v>
      </c>
      <c r="X1879">
        <v>0</v>
      </c>
      <c r="Y1879">
        <v>0</v>
      </c>
      <c r="Z1879" t="s">
        <v>79</v>
      </c>
      <c r="AA1879" t="s">
        <v>79</v>
      </c>
      <c r="AB1879" t="s">
        <v>79</v>
      </c>
      <c r="AC1879" t="s">
        <v>79</v>
      </c>
      <c r="AD1879" t="s">
        <v>79</v>
      </c>
      <c r="AE1879">
        <v>0</v>
      </c>
      <c r="AF1879" t="s">
        <v>79</v>
      </c>
      <c r="AG1879">
        <v>0</v>
      </c>
      <c r="AH1879" t="s">
        <v>79</v>
      </c>
      <c r="AI1879" t="s">
        <v>79</v>
      </c>
      <c r="AJ1879" t="s">
        <v>79</v>
      </c>
      <c r="AK1879" t="s">
        <v>79</v>
      </c>
      <c r="AL1879" t="s">
        <v>79</v>
      </c>
      <c r="AM1879" t="s">
        <v>79</v>
      </c>
      <c r="AN1879" t="s">
        <v>79</v>
      </c>
      <c r="AO1879" t="s">
        <v>79</v>
      </c>
      <c r="AP1879" t="s">
        <v>79</v>
      </c>
      <c r="AQ1879" t="s">
        <v>79</v>
      </c>
      <c r="AR1879" t="s">
        <v>79</v>
      </c>
      <c r="AS1879">
        <v>0</v>
      </c>
      <c r="AT1879" t="s">
        <v>79</v>
      </c>
      <c r="AU1879" t="s">
        <v>79</v>
      </c>
      <c r="AV1879">
        <v>0</v>
      </c>
      <c r="AW1879">
        <v>0</v>
      </c>
    </row>
    <row r="1880" spans="1:49" x14ac:dyDescent="0.2">
      <c r="A1880">
        <v>1</v>
      </c>
      <c r="B1880">
        <v>32</v>
      </c>
      <c r="C1880">
        <v>1</v>
      </c>
      <c r="D1880">
        <v>7</v>
      </c>
      <c r="E1880">
        <v>0</v>
      </c>
      <c r="F1880" t="s">
        <v>79</v>
      </c>
      <c r="G1880" t="s">
        <v>79</v>
      </c>
      <c r="H1880">
        <v>189</v>
      </c>
      <c r="I1880">
        <v>0</v>
      </c>
      <c r="J1880">
        <v>0</v>
      </c>
      <c r="K1880">
        <v>0</v>
      </c>
      <c r="L1880">
        <v>0</v>
      </c>
      <c r="M1880" t="s">
        <v>79</v>
      </c>
      <c r="N1880" t="s">
        <v>79</v>
      </c>
      <c r="O1880" t="s">
        <v>79</v>
      </c>
      <c r="P1880" t="s">
        <v>79</v>
      </c>
      <c r="Q1880" t="s">
        <v>79</v>
      </c>
      <c r="R1880" t="s">
        <v>3410</v>
      </c>
      <c r="S1880" t="s">
        <v>79</v>
      </c>
      <c r="T1880">
        <v>0</v>
      </c>
      <c r="U1880" t="s">
        <v>79</v>
      </c>
      <c r="V1880" t="s">
        <v>79</v>
      </c>
      <c r="W1880" t="s">
        <v>79</v>
      </c>
      <c r="X1880">
        <v>0</v>
      </c>
      <c r="Y1880">
        <v>0</v>
      </c>
      <c r="Z1880" t="s">
        <v>79</v>
      </c>
      <c r="AA1880" t="s">
        <v>79</v>
      </c>
      <c r="AB1880" t="s">
        <v>79</v>
      </c>
      <c r="AC1880" t="s">
        <v>79</v>
      </c>
      <c r="AD1880" t="s">
        <v>79</v>
      </c>
      <c r="AE1880">
        <v>0</v>
      </c>
      <c r="AF1880" t="s">
        <v>79</v>
      </c>
      <c r="AG1880">
        <v>0</v>
      </c>
      <c r="AH1880" t="s">
        <v>79</v>
      </c>
      <c r="AI1880" t="s">
        <v>79</v>
      </c>
      <c r="AJ1880" t="s">
        <v>79</v>
      </c>
      <c r="AK1880" t="s">
        <v>79</v>
      </c>
      <c r="AL1880" t="s">
        <v>79</v>
      </c>
      <c r="AM1880" t="s">
        <v>79</v>
      </c>
      <c r="AN1880" t="s">
        <v>79</v>
      </c>
      <c r="AO1880" t="s">
        <v>79</v>
      </c>
      <c r="AP1880" t="s">
        <v>79</v>
      </c>
      <c r="AQ1880" t="s">
        <v>79</v>
      </c>
      <c r="AR1880" t="s">
        <v>79</v>
      </c>
      <c r="AS1880">
        <v>0</v>
      </c>
      <c r="AT1880" t="s">
        <v>79</v>
      </c>
      <c r="AU1880" t="s">
        <v>79</v>
      </c>
      <c r="AV1880">
        <v>0</v>
      </c>
      <c r="AW1880">
        <v>0</v>
      </c>
    </row>
    <row r="1881" spans="1:49" x14ac:dyDescent="0.2">
      <c r="A1881">
        <v>1</v>
      </c>
      <c r="B1881">
        <v>32</v>
      </c>
      <c r="C1881">
        <v>1</v>
      </c>
      <c r="D1881">
        <v>8</v>
      </c>
      <c r="E1881">
        <v>0</v>
      </c>
      <c r="F1881" t="s">
        <v>79</v>
      </c>
      <c r="G1881" t="s">
        <v>79</v>
      </c>
      <c r="H1881">
        <v>0</v>
      </c>
      <c r="I1881">
        <v>0</v>
      </c>
      <c r="J1881">
        <v>0</v>
      </c>
      <c r="K1881">
        <v>0</v>
      </c>
      <c r="L1881">
        <v>0</v>
      </c>
      <c r="M1881" t="s">
        <v>79</v>
      </c>
      <c r="N1881" t="s">
        <v>79</v>
      </c>
      <c r="O1881" t="s">
        <v>79</v>
      </c>
      <c r="P1881" t="s">
        <v>79</v>
      </c>
      <c r="Q1881" t="s">
        <v>79</v>
      </c>
      <c r="R1881" t="s">
        <v>79</v>
      </c>
      <c r="S1881" t="s">
        <v>79</v>
      </c>
      <c r="T1881">
        <v>0</v>
      </c>
      <c r="U1881" t="s">
        <v>79</v>
      </c>
      <c r="V1881" t="s">
        <v>79</v>
      </c>
      <c r="W1881" t="s">
        <v>79</v>
      </c>
      <c r="X1881">
        <v>0</v>
      </c>
      <c r="Y1881">
        <v>0</v>
      </c>
      <c r="Z1881" t="s">
        <v>79</v>
      </c>
      <c r="AA1881" t="s">
        <v>79</v>
      </c>
      <c r="AB1881" t="s">
        <v>79</v>
      </c>
      <c r="AC1881" t="s">
        <v>79</v>
      </c>
      <c r="AD1881" t="s">
        <v>79</v>
      </c>
      <c r="AE1881">
        <v>0</v>
      </c>
      <c r="AF1881" t="s">
        <v>79</v>
      </c>
      <c r="AG1881">
        <v>0</v>
      </c>
      <c r="AH1881" t="s">
        <v>79</v>
      </c>
      <c r="AI1881" t="s">
        <v>79</v>
      </c>
      <c r="AJ1881" t="s">
        <v>79</v>
      </c>
      <c r="AK1881" t="s">
        <v>79</v>
      </c>
      <c r="AL1881" t="s">
        <v>79</v>
      </c>
      <c r="AM1881" t="s">
        <v>79</v>
      </c>
      <c r="AN1881" t="s">
        <v>79</v>
      </c>
      <c r="AO1881" t="s">
        <v>79</v>
      </c>
      <c r="AP1881" t="s">
        <v>79</v>
      </c>
      <c r="AQ1881" t="s">
        <v>79</v>
      </c>
      <c r="AR1881" t="s">
        <v>79</v>
      </c>
      <c r="AS1881">
        <v>0</v>
      </c>
      <c r="AT1881" t="s">
        <v>79</v>
      </c>
      <c r="AU1881" t="s">
        <v>79</v>
      </c>
      <c r="AV1881">
        <v>0</v>
      </c>
      <c r="AW1881">
        <v>0</v>
      </c>
    </row>
    <row r="1882" spans="1:49" x14ac:dyDescent="0.2">
      <c r="A1882">
        <v>1</v>
      </c>
      <c r="B1882">
        <v>32</v>
      </c>
      <c r="C1882">
        <v>2</v>
      </c>
      <c r="D1882">
        <v>1</v>
      </c>
      <c r="E1882">
        <v>0</v>
      </c>
      <c r="F1882" t="s">
        <v>79</v>
      </c>
      <c r="G1882" t="s">
        <v>79</v>
      </c>
      <c r="H1882">
        <v>622</v>
      </c>
      <c r="I1882">
        <v>0</v>
      </c>
      <c r="J1882">
        <v>0</v>
      </c>
      <c r="K1882">
        <v>0</v>
      </c>
      <c r="L1882">
        <v>0</v>
      </c>
      <c r="M1882" t="s">
        <v>79</v>
      </c>
      <c r="N1882" t="s">
        <v>79</v>
      </c>
      <c r="O1882" t="s">
        <v>79</v>
      </c>
      <c r="P1882" t="s">
        <v>79</v>
      </c>
      <c r="Q1882" t="s">
        <v>79</v>
      </c>
      <c r="R1882" t="s">
        <v>3411</v>
      </c>
      <c r="S1882" t="s">
        <v>79</v>
      </c>
      <c r="T1882">
        <v>0</v>
      </c>
      <c r="U1882" t="s">
        <v>79</v>
      </c>
      <c r="V1882" t="s">
        <v>79</v>
      </c>
      <c r="W1882" t="s">
        <v>79</v>
      </c>
      <c r="X1882">
        <v>0</v>
      </c>
      <c r="Y1882">
        <v>0</v>
      </c>
      <c r="Z1882" t="s">
        <v>79</v>
      </c>
      <c r="AA1882" t="s">
        <v>79</v>
      </c>
      <c r="AB1882" t="s">
        <v>79</v>
      </c>
      <c r="AC1882" t="s">
        <v>79</v>
      </c>
      <c r="AD1882" t="s">
        <v>79</v>
      </c>
      <c r="AE1882">
        <v>0</v>
      </c>
      <c r="AF1882" t="s">
        <v>79</v>
      </c>
      <c r="AG1882">
        <v>0</v>
      </c>
      <c r="AH1882" t="s">
        <v>79</v>
      </c>
      <c r="AI1882" t="s">
        <v>79</v>
      </c>
      <c r="AJ1882" t="s">
        <v>79</v>
      </c>
      <c r="AK1882" t="s">
        <v>79</v>
      </c>
      <c r="AL1882" t="s">
        <v>79</v>
      </c>
      <c r="AM1882" t="s">
        <v>79</v>
      </c>
      <c r="AN1882" t="s">
        <v>79</v>
      </c>
      <c r="AO1882" t="s">
        <v>79</v>
      </c>
      <c r="AP1882" t="s">
        <v>79</v>
      </c>
      <c r="AQ1882" t="s">
        <v>79</v>
      </c>
      <c r="AR1882" t="s">
        <v>79</v>
      </c>
      <c r="AS1882">
        <v>0</v>
      </c>
      <c r="AT1882" t="s">
        <v>79</v>
      </c>
      <c r="AU1882" t="s">
        <v>79</v>
      </c>
      <c r="AV1882">
        <v>0</v>
      </c>
      <c r="AW1882">
        <v>0</v>
      </c>
    </row>
    <row r="1883" spans="1:49" x14ac:dyDescent="0.2">
      <c r="A1883">
        <v>1</v>
      </c>
      <c r="B1883">
        <v>32</v>
      </c>
      <c r="C1883">
        <v>2</v>
      </c>
      <c r="D1883">
        <v>2</v>
      </c>
      <c r="E1883">
        <v>0</v>
      </c>
      <c r="F1883" t="s">
        <v>79</v>
      </c>
      <c r="G1883" t="s">
        <v>79</v>
      </c>
      <c r="H1883">
        <v>118</v>
      </c>
      <c r="I1883">
        <v>0</v>
      </c>
      <c r="J1883">
        <v>0</v>
      </c>
      <c r="K1883">
        <v>0</v>
      </c>
      <c r="L1883">
        <v>0</v>
      </c>
      <c r="M1883" t="s">
        <v>79</v>
      </c>
      <c r="N1883" t="s">
        <v>79</v>
      </c>
      <c r="O1883" t="s">
        <v>79</v>
      </c>
      <c r="P1883" t="s">
        <v>79</v>
      </c>
      <c r="Q1883" t="s">
        <v>79</v>
      </c>
      <c r="R1883" t="s">
        <v>3412</v>
      </c>
      <c r="S1883" t="s">
        <v>79</v>
      </c>
      <c r="T1883">
        <v>0</v>
      </c>
      <c r="U1883" t="s">
        <v>79</v>
      </c>
      <c r="V1883" t="s">
        <v>79</v>
      </c>
      <c r="W1883" t="s">
        <v>79</v>
      </c>
      <c r="X1883">
        <v>0</v>
      </c>
      <c r="Y1883">
        <v>0</v>
      </c>
      <c r="Z1883" t="s">
        <v>79</v>
      </c>
      <c r="AA1883" t="s">
        <v>79</v>
      </c>
      <c r="AB1883" t="s">
        <v>79</v>
      </c>
      <c r="AC1883" t="s">
        <v>79</v>
      </c>
      <c r="AD1883" t="s">
        <v>79</v>
      </c>
      <c r="AE1883">
        <v>0</v>
      </c>
      <c r="AF1883" t="s">
        <v>79</v>
      </c>
      <c r="AG1883">
        <v>0</v>
      </c>
      <c r="AH1883" t="s">
        <v>79</v>
      </c>
      <c r="AI1883" t="s">
        <v>79</v>
      </c>
      <c r="AJ1883" t="s">
        <v>79</v>
      </c>
      <c r="AK1883" t="s">
        <v>79</v>
      </c>
      <c r="AL1883" t="s">
        <v>79</v>
      </c>
      <c r="AM1883" t="s">
        <v>79</v>
      </c>
      <c r="AN1883" t="s">
        <v>79</v>
      </c>
      <c r="AO1883" t="s">
        <v>79</v>
      </c>
      <c r="AP1883" t="s">
        <v>79</v>
      </c>
      <c r="AQ1883" t="s">
        <v>79</v>
      </c>
      <c r="AR1883" t="s">
        <v>79</v>
      </c>
      <c r="AS1883">
        <v>0</v>
      </c>
      <c r="AT1883" t="s">
        <v>79</v>
      </c>
      <c r="AU1883" t="s">
        <v>79</v>
      </c>
      <c r="AV1883">
        <v>0</v>
      </c>
      <c r="AW1883">
        <v>0</v>
      </c>
    </row>
    <row r="1884" spans="1:49" x14ac:dyDescent="0.2">
      <c r="A1884">
        <v>1</v>
      </c>
      <c r="B1884">
        <v>32</v>
      </c>
      <c r="C1884">
        <v>2</v>
      </c>
      <c r="D1884">
        <v>3</v>
      </c>
      <c r="E1884">
        <v>0</v>
      </c>
      <c r="F1884" t="s">
        <v>79</v>
      </c>
      <c r="G1884" t="s">
        <v>79</v>
      </c>
      <c r="H1884">
        <v>400</v>
      </c>
      <c r="I1884">
        <v>0</v>
      </c>
      <c r="J1884">
        <v>0</v>
      </c>
      <c r="K1884">
        <v>0</v>
      </c>
      <c r="L1884">
        <v>0</v>
      </c>
      <c r="M1884" t="s">
        <v>79</v>
      </c>
      <c r="N1884" t="s">
        <v>79</v>
      </c>
      <c r="O1884" t="s">
        <v>79</v>
      </c>
      <c r="P1884" t="s">
        <v>79</v>
      </c>
      <c r="Q1884" t="s">
        <v>79</v>
      </c>
      <c r="R1884" t="s">
        <v>3413</v>
      </c>
      <c r="S1884" t="s">
        <v>79</v>
      </c>
      <c r="T1884">
        <v>0</v>
      </c>
      <c r="U1884" t="s">
        <v>79</v>
      </c>
      <c r="V1884" t="s">
        <v>79</v>
      </c>
      <c r="W1884" t="s">
        <v>79</v>
      </c>
      <c r="X1884">
        <v>0</v>
      </c>
      <c r="Y1884">
        <v>0</v>
      </c>
      <c r="Z1884" t="s">
        <v>79</v>
      </c>
      <c r="AA1884" t="s">
        <v>79</v>
      </c>
      <c r="AB1884" t="s">
        <v>79</v>
      </c>
      <c r="AC1884" t="s">
        <v>79</v>
      </c>
      <c r="AD1884" t="s">
        <v>79</v>
      </c>
      <c r="AE1884">
        <v>0</v>
      </c>
      <c r="AF1884" t="s">
        <v>79</v>
      </c>
      <c r="AG1884">
        <v>0</v>
      </c>
      <c r="AH1884" t="s">
        <v>79</v>
      </c>
      <c r="AI1884" t="s">
        <v>79</v>
      </c>
      <c r="AJ1884" t="s">
        <v>79</v>
      </c>
      <c r="AK1884" t="s">
        <v>79</v>
      </c>
      <c r="AL1884" t="s">
        <v>79</v>
      </c>
      <c r="AM1884" t="s">
        <v>79</v>
      </c>
      <c r="AN1884" t="s">
        <v>79</v>
      </c>
      <c r="AO1884" t="s">
        <v>79</v>
      </c>
      <c r="AP1884" t="s">
        <v>79</v>
      </c>
      <c r="AQ1884" t="s">
        <v>79</v>
      </c>
      <c r="AR1884" t="s">
        <v>79</v>
      </c>
      <c r="AS1884">
        <v>0</v>
      </c>
      <c r="AT1884" t="s">
        <v>79</v>
      </c>
      <c r="AU1884" t="s">
        <v>79</v>
      </c>
      <c r="AV1884">
        <v>0</v>
      </c>
      <c r="AW1884">
        <v>0</v>
      </c>
    </row>
    <row r="1885" spans="1:49" x14ac:dyDescent="0.2">
      <c r="A1885">
        <v>1</v>
      </c>
      <c r="B1885">
        <v>32</v>
      </c>
      <c r="C1885">
        <v>2</v>
      </c>
      <c r="D1885">
        <v>4</v>
      </c>
      <c r="E1885">
        <v>0</v>
      </c>
      <c r="F1885" t="s">
        <v>79</v>
      </c>
      <c r="G1885" t="s">
        <v>79</v>
      </c>
      <c r="H1885">
        <v>503</v>
      </c>
      <c r="I1885">
        <v>0</v>
      </c>
      <c r="J1885">
        <v>0</v>
      </c>
      <c r="K1885">
        <v>0</v>
      </c>
      <c r="L1885">
        <v>0</v>
      </c>
      <c r="M1885" t="s">
        <v>79</v>
      </c>
      <c r="N1885" t="s">
        <v>79</v>
      </c>
      <c r="O1885" t="s">
        <v>79</v>
      </c>
      <c r="P1885" t="s">
        <v>79</v>
      </c>
      <c r="Q1885" t="s">
        <v>79</v>
      </c>
      <c r="R1885" t="s">
        <v>3414</v>
      </c>
      <c r="S1885" t="s">
        <v>79</v>
      </c>
      <c r="T1885">
        <v>0</v>
      </c>
      <c r="U1885" t="s">
        <v>79</v>
      </c>
      <c r="V1885" t="s">
        <v>79</v>
      </c>
      <c r="W1885" t="s">
        <v>79</v>
      </c>
      <c r="X1885">
        <v>0</v>
      </c>
      <c r="Y1885">
        <v>0</v>
      </c>
      <c r="Z1885" t="s">
        <v>79</v>
      </c>
      <c r="AA1885" t="s">
        <v>79</v>
      </c>
      <c r="AB1885" t="s">
        <v>79</v>
      </c>
      <c r="AC1885" t="s">
        <v>79</v>
      </c>
      <c r="AD1885" t="s">
        <v>79</v>
      </c>
      <c r="AE1885">
        <v>0</v>
      </c>
      <c r="AF1885" t="s">
        <v>79</v>
      </c>
      <c r="AG1885">
        <v>0</v>
      </c>
      <c r="AH1885" t="s">
        <v>79</v>
      </c>
      <c r="AI1885" t="s">
        <v>79</v>
      </c>
      <c r="AJ1885" t="s">
        <v>79</v>
      </c>
      <c r="AK1885" t="s">
        <v>79</v>
      </c>
      <c r="AL1885" t="s">
        <v>79</v>
      </c>
      <c r="AM1885" t="s">
        <v>79</v>
      </c>
      <c r="AN1885" t="s">
        <v>79</v>
      </c>
      <c r="AO1885" t="s">
        <v>79</v>
      </c>
      <c r="AP1885" t="s">
        <v>79</v>
      </c>
      <c r="AQ1885" t="s">
        <v>79</v>
      </c>
      <c r="AR1885" t="s">
        <v>79</v>
      </c>
      <c r="AS1885">
        <v>0</v>
      </c>
      <c r="AT1885" t="s">
        <v>79</v>
      </c>
      <c r="AU1885" t="s">
        <v>79</v>
      </c>
      <c r="AV1885">
        <v>0</v>
      </c>
      <c r="AW1885">
        <v>0</v>
      </c>
    </row>
    <row r="1886" spans="1:49" x14ac:dyDescent="0.2">
      <c r="A1886">
        <v>1</v>
      </c>
      <c r="B1886">
        <v>32</v>
      </c>
      <c r="C1886">
        <v>2</v>
      </c>
      <c r="D1886">
        <v>5</v>
      </c>
      <c r="E1886">
        <v>0</v>
      </c>
      <c r="F1886" t="s">
        <v>79</v>
      </c>
      <c r="G1886" t="s">
        <v>79</v>
      </c>
      <c r="H1886">
        <v>335</v>
      </c>
      <c r="I1886">
        <v>0</v>
      </c>
      <c r="J1886">
        <v>0</v>
      </c>
      <c r="K1886">
        <v>0</v>
      </c>
      <c r="L1886">
        <v>0</v>
      </c>
      <c r="M1886" t="s">
        <v>79</v>
      </c>
      <c r="N1886" t="s">
        <v>79</v>
      </c>
      <c r="O1886" t="s">
        <v>79</v>
      </c>
      <c r="P1886" t="s">
        <v>79</v>
      </c>
      <c r="Q1886" t="s">
        <v>79</v>
      </c>
      <c r="R1886" t="s">
        <v>3415</v>
      </c>
      <c r="S1886" t="s">
        <v>79</v>
      </c>
      <c r="T1886">
        <v>0</v>
      </c>
      <c r="U1886" t="s">
        <v>79</v>
      </c>
      <c r="V1886" t="s">
        <v>79</v>
      </c>
      <c r="W1886" t="s">
        <v>79</v>
      </c>
      <c r="X1886">
        <v>0</v>
      </c>
      <c r="Y1886">
        <v>0</v>
      </c>
      <c r="Z1886" t="s">
        <v>79</v>
      </c>
      <c r="AA1886" t="s">
        <v>79</v>
      </c>
      <c r="AB1886" t="s">
        <v>79</v>
      </c>
      <c r="AC1886" t="s">
        <v>79</v>
      </c>
      <c r="AD1886" t="s">
        <v>79</v>
      </c>
      <c r="AE1886">
        <v>0</v>
      </c>
      <c r="AF1886" t="s">
        <v>79</v>
      </c>
      <c r="AG1886">
        <v>0</v>
      </c>
      <c r="AH1886" t="s">
        <v>79</v>
      </c>
      <c r="AI1886" t="s">
        <v>79</v>
      </c>
      <c r="AJ1886" t="s">
        <v>79</v>
      </c>
      <c r="AK1886" t="s">
        <v>79</v>
      </c>
      <c r="AL1886" t="s">
        <v>79</v>
      </c>
      <c r="AM1886" t="s">
        <v>79</v>
      </c>
      <c r="AN1886" t="s">
        <v>79</v>
      </c>
      <c r="AO1886" t="s">
        <v>79</v>
      </c>
      <c r="AP1886" t="s">
        <v>79</v>
      </c>
      <c r="AQ1886" t="s">
        <v>79</v>
      </c>
      <c r="AR1886" t="s">
        <v>79</v>
      </c>
      <c r="AS1886">
        <v>0</v>
      </c>
      <c r="AT1886" t="s">
        <v>79</v>
      </c>
      <c r="AU1886" t="s">
        <v>79</v>
      </c>
      <c r="AV1886">
        <v>0</v>
      </c>
      <c r="AW1886">
        <v>0</v>
      </c>
    </row>
    <row r="1887" spans="1:49" x14ac:dyDescent="0.2">
      <c r="A1887">
        <v>1</v>
      </c>
      <c r="B1887">
        <v>32</v>
      </c>
      <c r="C1887">
        <v>2</v>
      </c>
      <c r="D1887">
        <v>6</v>
      </c>
      <c r="E1887">
        <v>0</v>
      </c>
      <c r="F1887" t="s">
        <v>79</v>
      </c>
      <c r="G1887" t="s">
        <v>79</v>
      </c>
      <c r="H1887">
        <v>251</v>
      </c>
      <c r="I1887">
        <v>0</v>
      </c>
      <c r="J1887">
        <v>0</v>
      </c>
      <c r="K1887">
        <v>0</v>
      </c>
      <c r="L1887">
        <v>0</v>
      </c>
      <c r="M1887" t="s">
        <v>79</v>
      </c>
      <c r="N1887" t="s">
        <v>79</v>
      </c>
      <c r="O1887" t="s">
        <v>79</v>
      </c>
      <c r="P1887" t="s">
        <v>79</v>
      </c>
      <c r="Q1887" t="s">
        <v>79</v>
      </c>
      <c r="R1887" t="s">
        <v>3416</v>
      </c>
      <c r="S1887" t="s">
        <v>79</v>
      </c>
      <c r="T1887">
        <v>0</v>
      </c>
      <c r="U1887" t="s">
        <v>79</v>
      </c>
      <c r="V1887" t="s">
        <v>79</v>
      </c>
      <c r="W1887" t="s">
        <v>79</v>
      </c>
      <c r="X1887">
        <v>0</v>
      </c>
      <c r="Y1887">
        <v>0</v>
      </c>
      <c r="Z1887" t="s">
        <v>79</v>
      </c>
      <c r="AA1887" t="s">
        <v>79</v>
      </c>
      <c r="AB1887" t="s">
        <v>79</v>
      </c>
      <c r="AC1887" t="s">
        <v>79</v>
      </c>
      <c r="AD1887" t="s">
        <v>79</v>
      </c>
      <c r="AE1887">
        <v>0</v>
      </c>
      <c r="AF1887" t="s">
        <v>79</v>
      </c>
      <c r="AG1887">
        <v>0</v>
      </c>
      <c r="AH1887" t="s">
        <v>79</v>
      </c>
      <c r="AI1887" t="s">
        <v>79</v>
      </c>
      <c r="AJ1887" t="s">
        <v>79</v>
      </c>
      <c r="AK1887" t="s">
        <v>79</v>
      </c>
      <c r="AL1887" t="s">
        <v>79</v>
      </c>
      <c r="AM1887" t="s">
        <v>79</v>
      </c>
      <c r="AN1887" t="s">
        <v>79</v>
      </c>
      <c r="AO1887" t="s">
        <v>79</v>
      </c>
      <c r="AP1887" t="s">
        <v>79</v>
      </c>
      <c r="AQ1887" t="s">
        <v>79</v>
      </c>
      <c r="AR1887" t="s">
        <v>79</v>
      </c>
      <c r="AS1887">
        <v>0</v>
      </c>
      <c r="AT1887" t="s">
        <v>79</v>
      </c>
      <c r="AU1887" t="s">
        <v>79</v>
      </c>
      <c r="AV1887">
        <v>0</v>
      </c>
      <c r="AW1887">
        <v>0</v>
      </c>
    </row>
    <row r="1888" spans="1:49" x14ac:dyDescent="0.2">
      <c r="A1888">
        <v>1</v>
      </c>
      <c r="B1888">
        <v>32</v>
      </c>
      <c r="C1888">
        <v>2</v>
      </c>
      <c r="D1888">
        <v>7</v>
      </c>
      <c r="E1888">
        <v>0</v>
      </c>
      <c r="F1888" t="s">
        <v>79</v>
      </c>
      <c r="G1888" t="s">
        <v>79</v>
      </c>
      <c r="H1888">
        <v>673</v>
      </c>
      <c r="I1888">
        <v>0</v>
      </c>
      <c r="J1888">
        <v>0</v>
      </c>
      <c r="K1888">
        <v>0</v>
      </c>
      <c r="L1888">
        <v>0</v>
      </c>
      <c r="M1888" t="s">
        <v>79</v>
      </c>
      <c r="N1888" t="s">
        <v>79</v>
      </c>
      <c r="O1888" t="s">
        <v>79</v>
      </c>
      <c r="P1888" t="s">
        <v>79</v>
      </c>
      <c r="Q1888" t="s">
        <v>79</v>
      </c>
      <c r="R1888" t="s">
        <v>3417</v>
      </c>
      <c r="S1888" t="s">
        <v>79</v>
      </c>
      <c r="T1888">
        <v>0</v>
      </c>
      <c r="U1888" t="s">
        <v>79</v>
      </c>
      <c r="V1888" t="s">
        <v>79</v>
      </c>
      <c r="W1888" t="s">
        <v>79</v>
      </c>
      <c r="X1888">
        <v>0</v>
      </c>
      <c r="Y1888">
        <v>0</v>
      </c>
      <c r="Z1888" t="s">
        <v>79</v>
      </c>
      <c r="AA1888" t="s">
        <v>79</v>
      </c>
      <c r="AB1888" t="s">
        <v>79</v>
      </c>
      <c r="AC1888" t="s">
        <v>79</v>
      </c>
      <c r="AD1888" t="s">
        <v>79</v>
      </c>
      <c r="AE1888">
        <v>0</v>
      </c>
      <c r="AF1888" t="s">
        <v>79</v>
      </c>
      <c r="AG1888">
        <v>0</v>
      </c>
      <c r="AH1888" t="s">
        <v>79</v>
      </c>
      <c r="AI1888" t="s">
        <v>79</v>
      </c>
      <c r="AJ1888" t="s">
        <v>79</v>
      </c>
      <c r="AK1888" t="s">
        <v>79</v>
      </c>
      <c r="AL1888" t="s">
        <v>79</v>
      </c>
      <c r="AM1888" t="s">
        <v>79</v>
      </c>
      <c r="AN1888" t="s">
        <v>79</v>
      </c>
      <c r="AO1888" t="s">
        <v>79</v>
      </c>
      <c r="AP1888" t="s">
        <v>79</v>
      </c>
      <c r="AQ1888" t="s">
        <v>79</v>
      </c>
      <c r="AR1888" t="s">
        <v>79</v>
      </c>
      <c r="AS1888">
        <v>0</v>
      </c>
      <c r="AT1888" t="s">
        <v>79</v>
      </c>
      <c r="AU1888" t="s">
        <v>79</v>
      </c>
      <c r="AV1888">
        <v>0</v>
      </c>
      <c r="AW1888">
        <v>0</v>
      </c>
    </row>
    <row r="1889" spans="1:49" x14ac:dyDescent="0.2">
      <c r="A1889">
        <v>1</v>
      </c>
      <c r="B1889">
        <v>32</v>
      </c>
      <c r="C1889">
        <v>2</v>
      </c>
      <c r="D1889">
        <v>8</v>
      </c>
      <c r="E1889">
        <v>0</v>
      </c>
      <c r="F1889" t="s">
        <v>79</v>
      </c>
      <c r="G1889" t="s">
        <v>79</v>
      </c>
      <c r="H1889">
        <v>529</v>
      </c>
      <c r="I1889">
        <v>0</v>
      </c>
      <c r="J1889">
        <v>0</v>
      </c>
      <c r="K1889">
        <v>0</v>
      </c>
      <c r="L1889">
        <v>0</v>
      </c>
      <c r="M1889" t="s">
        <v>79</v>
      </c>
      <c r="N1889" t="s">
        <v>79</v>
      </c>
      <c r="O1889" t="s">
        <v>79</v>
      </c>
      <c r="P1889" t="s">
        <v>79</v>
      </c>
      <c r="Q1889" t="s">
        <v>79</v>
      </c>
      <c r="R1889" t="s">
        <v>3418</v>
      </c>
      <c r="S1889" t="s">
        <v>79</v>
      </c>
      <c r="T1889">
        <v>0</v>
      </c>
      <c r="U1889" t="s">
        <v>79</v>
      </c>
      <c r="V1889" t="s">
        <v>79</v>
      </c>
      <c r="W1889" t="s">
        <v>79</v>
      </c>
      <c r="X1889">
        <v>0</v>
      </c>
      <c r="Y1889">
        <v>0</v>
      </c>
      <c r="Z1889" t="s">
        <v>79</v>
      </c>
      <c r="AA1889" t="s">
        <v>79</v>
      </c>
      <c r="AB1889" t="s">
        <v>79</v>
      </c>
      <c r="AC1889" t="s">
        <v>79</v>
      </c>
      <c r="AD1889" t="s">
        <v>79</v>
      </c>
      <c r="AE1889">
        <v>0</v>
      </c>
      <c r="AF1889" t="s">
        <v>79</v>
      </c>
      <c r="AG1889">
        <v>0</v>
      </c>
      <c r="AH1889" t="s">
        <v>79</v>
      </c>
      <c r="AI1889" t="s">
        <v>79</v>
      </c>
      <c r="AJ1889" t="s">
        <v>79</v>
      </c>
      <c r="AK1889" t="s">
        <v>79</v>
      </c>
      <c r="AL1889" t="s">
        <v>79</v>
      </c>
      <c r="AM1889" t="s">
        <v>79</v>
      </c>
      <c r="AN1889" t="s">
        <v>79</v>
      </c>
      <c r="AO1889" t="s">
        <v>79</v>
      </c>
      <c r="AP1889" t="s">
        <v>79</v>
      </c>
      <c r="AQ1889" t="s">
        <v>79</v>
      </c>
      <c r="AR1889" t="s">
        <v>79</v>
      </c>
      <c r="AS1889">
        <v>0</v>
      </c>
      <c r="AT1889" t="s">
        <v>79</v>
      </c>
      <c r="AU1889" t="s">
        <v>79</v>
      </c>
      <c r="AV1889">
        <v>0</v>
      </c>
      <c r="AW1889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11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3" width="14.6640625" bestFit="1" customWidth="1"/>
    <col min="4" max="5" width="19.33203125" bestFit="1" customWidth="1"/>
    <col min="6" max="7" width="14.6640625" bestFit="1" customWidth="1"/>
    <col min="8" max="13" width="10.109375" bestFit="1" customWidth="1"/>
  </cols>
  <sheetData>
    <row r="1" spans="1:13" x14ac:dyDescent="0.2">
      <c r="A1" t="s">
        <v>0</v>
      </c>
      <c r="B1" t="s">
        <v>124</v>
      </c>
      <c r="C1" t="s">
        <v>205</v>
      </c>
      <c r="D1" t="s">
        <v>206</v>
      </c>
      <c r="E1" t="s">
        <v>207</v>
      </c>
      <c r="F1" t="s">
        <v>208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215</v>
      </c>
    </row>
    <row r="2" spans="1:13" x14ac:dyDescent="0.2">
      <c r="A2">
        <v>2</v>
      </c>
      <c r="B2">
        <v>1</v>
      </c>
      <c r="C2" t="s">
        <v>738</v>
      </c>
      <c r="D2" t="s">
        <v>1147</v>
      </c>
      <c r="E2" t="s">
        <v>79</v>
      </c>
      <c r="F2" t="s">
        <v>79</v>
      </c>
      <c r="G2" t="s">
        <v>79</v>
      </c>
      <c r="H2">
        <v>5</v>
      </c>
      <c r="I2">
        <v>0</v>
      </c>
      <c r="J2">
        <v>5</v>
      </c>
      <c r="K2">
        <v>0</v>
      </c>
      <c r="L2">
        <v>0</v>
      </c>
      <c r="M2">
        <v>0</v>
      </c>
    </row>
    <row r="3" spans="1:13" x14ac:dyDescent="0.2">
      <c r="A3">
        <v>2</v>
      </c>
      <c r="B3">
        <v>2</v>
      </c>
      <c r="C3" t="s">
        <v>739</v>
      </c>
      <c r="D3" t="s">
        <v>1148</v>
      </c>
      <c r="E3" t="s">
        <v>79</v>
      </c>
      <c r="F3" t="s">
        <v>79</v>
      </c>
      <c r="G3" t="s">
        <v>79</v>
      </c>
      <c r="H3">
        <v>5</v>
      </c>
      <c r="I3">
        <v>0</v>
      </c>
      <c r="J3">
        <v>5</v>
      </c>
      <c r="K3">
        <v>0</v>
      </c>
      <c r="L3">
        <v>0</v>
      </c>
      <c r="M3">
        <v>0</v>
      </c>
    </row>
    <row r="4" spans="1:13" x14ac:dyDescent="0.2">
      <c r="A4">
        <v>2</v>
      </c>
      <c r="B4">
        <v>3</v>
      </c>
      <c r="C4" t="s">
        <v>740</v>
      </c>
      <c r="D4" t="s">
        <v>1149</v>
      </c>
      <c r="E4" t="s">
        <v>79</v>
      </c>
      <c r="F4" t="s">
        <v>79</v>
      </c>
      <c r="G4" t="s">
        <v>79</v>
      </c>
      <c r="H4">
        <v>5</v>
      </c>
      <c r="I4">
        <v>0</v>
      </c>
      <c r="J4">
        <v>5</v>
      </c>
      <c r="K4">
        <v>0</v>
      </c>
      <c r="L4">
        <v>0</v>
      </c>
      <c r="M4">
        <v>0</v>
      </c>
    </row>
    <row r="5" spans="1:13" x14ac:dyDescent="0.2">
      <c r="A5">
        <v>2</v>
      </c>
      <c r="B5">
        <v>4</v>
      </c>
      <c r="C5" t="s">
        <v>742</v>
      </c>
      <c r="D5" t="s">
        <v>1150</v>
      </c>
      <c r="E5" t="s">
        <v>79</v>
      </c>
      <c r="F5" t="s">
        <v>79</v>
      </c>
      <c r="G5" t="s">
        <v>79</v>
      </c>
      <c r="H5">
        <v>5</v>
      </c>
      <c r="I5">
        <v>0</v>
      </c>
      <c r="J5">
        <v>5</v>
      </c>
      <c r="K5">
        <v>0</v>
      </c>
      <c r="L5">
        <v>0</v>
      </c>
      <c r="M5">
        <v>0</v>
      </c>
    </row>
    <row r="6" spans="1:13" x14ac:dyDescent="0.2">
      <c r="A6">
        <v>2</v>
      </c>
      <c r="B6">
        <v>5</v>
      </c>
      <c r="C6" t="s">
        <v>741</v>
      </c>
      <c r="D6" t="s">
        <v>1151</v>
      </c>
      <c r="E6" t="s">
        <v>79</v>
      </c>
      <c r="F6" t="s">
        <v>79</v>
      </c>
      <c r="G6" t="s">
        <v>79</v>
      </c>
      <c r="H6">
        <v>5</v>
      </c>
      <c r="I6">
        <v>0</v>
      </c>
      <c r="J6">
        <v>5</v>
      </c>
      <c r="K6">
        <v>0</v>
      </c>
      <c r="L6">
        <v>0</v>
      </c>
      <c r="M6">
        <v>0</v>
      </c>
    </row>
    <row r="7" spans="1:13" x14ac:dyDescent="0.2">
      <c r="A7">
        <v>2</v>
      </c>
      <c r="B7">
        <v>1001</v>
      </c>
      <c r="C7" t="s">
        <v>738</v>
      </c>
      <c r="D7" t="s">
        <v>79</v>
      </c>
      <c r="E7" t="s">
        <v>79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 x14ac:dyDescent="0.2">
      <c r="A8">
        <v>2</v>
      </c>
      <c r="B8">
        <v>1002</v>
      </c>
      <c r="C8" t="s">
        <v>1152</v>
      </c>
      <c r="D8" t="s">
        <v>79</v>
      </c>
      <c r="E8" t="s">
        <v>79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">
      <c r="A9">
        <v>2</v>
      </c>
      <c r="B9">
        <v>1003</v>
      </c>
      <c r="C9" t="s">
        <v>1153</v>
      </c>
      <c r="D9" t="s">
        <v>79</v>
      </c>
      <c r="E9" t="s">
        <v>79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">
      <c r="A10">
        <v>2</v>
      </c>
      <c r="B10">
        <v>1004</v>
      </c>
      <c r="C10" t="s">
        <v>1154</v>
      </c>
      <c r="D10" t="s">
        <v>79</v>
      </c>
      <c r="E10" t="s">
        <v>79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13" x14ac:dyDescent="0.2">
      <c r="A11">
        <v>2</v>
      </c>
      <c r="B11">
        <v>1005</v>
      </c>
      <c r="C11" t="s">
        <v>741</v>
      </c>
      <c r="D11" t="s">
        <v>79</v>
      </c>
      <c r="E11" t="s">
        <v>79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 x14ac:dyDescent="0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 x14ac:dyDescent="0.2">
      <c r="A1" s="7" t="s">
        <v>119</v>
      </c>
      <c r="B1" s="7" t="s">
        <v>80</v>
      </c>
      <c r="C1" s="7" t="s">
        <v>309</v>
      </c>
      <c r="D1" s="7" t="s">
        <v>310</v>
      </c>
      <c r="E1" s="7" t="s">
        <v>308</v>
      </c>
      <c r="F1" s="7" t="s">
        <v>281</v>
      </c>
      <c r="G1" s="7"/>
      <c r="H1" s="7" t="s">
        <v>134</v>
      </c>
      <c r="I1" s="7" t="s">
        <v>235</v>
      </c>
      <c r="J1" s="8" t="s">
        <v>234</v>
      </c>
      <c r="K1" s="8" t="s">
        <v>277</v>
      </c>
      <c r="L1" s="8" t="s">
        <v>278</v>
      </c>
      <c r="M1" s="8" t="s">
        <v>279</v>
      </c>
      <c r="N1" s="8" t="s">
        <v>280</v>
      </c>
    </row>
    <row r="2" spans="1:15" x14ac:dyDescent="0.2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/>
      </c>
      <c r="K2" t="str">
        <f>IFERROR(VLOOKUP(F2,競技順!B:P,15,0),"")</f>
        <v>女子</v>
      </c>
      <c r="L2" t="str">
        <f>IFERROR(VLOOKUP(F2,競技順!B:N,13,0),"")</f>
        <v xml:space="preserve"> 400m</v>
      </c>
      <c r="M2" t="str">
        <f>IFERROR(VLOOKUP(F2,競技順!B:K,10,0),"")</f>
        <v>個人メドレー</v>
      </c>
      <c r="N2" t="str">
        <f>IFERROR(VLOOKUP(F2,競技順!B:Q,16,0),"")</f>
        <v>タイム決勝</v>
      </c>
      <c r="O2" t="str">
        <f>CONCATENATE(J2," ",K2," ",L2," ",M2," ",N2)</f>
        <v xml:space="preserve"> 女子  400m 個人メドレー タイム決勝</v>
      </c>
    </row>
    <row r="3" spans="1:15" x14ac:dyDescent="0.2">
      <c r="A3">
        <f>IFERROR(記録__2[[#This Row],[競技番号]],"")</f>
        <v>1</v>
      </c>
      <c r="B3">
        <f>IFERROR(記録__2[[#This Row],[選手番号]],"")</f>
        <v>0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/>
      </c>
      <c r="F3">
        <f>IFERROR(VLOOKUP(A3,プログラム!B:C,2,0),"")</f>
        <v>1</v>
      </c>
      <c r="G3" t="str">
        <f t="shared" ref="G3:G66" si="0">CONCATENATE(B3,0,0,0,F3)</f>
        <v>00001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/>
      </c>
      <c r="K3" t="str">
        <f>IFERROR(VLOOKUP(F3,競技順!B:P,15,0),"")</f>
        <v>女子</v>
      </c>
      <c r="L3" t="str">
        <f>IFERROR(VLOOKUP(F3,競技順!B:N,13,0),"")</f>
        <v xml:space="preserve"> 400m</v>
      </c>
      <c r="M3" t="str">
        <f>IFERROR(VLOOKUP(F3,競技順!B:K,10,0),"")</f>
        <v>個人メドレー</v>
      </c>
      <c r="N3" t="str">
        <f>IFERROR(VLOOKUP(F3,競技順!B:Q,16,0),"")</f>
        <v>タイム決勝</v>
      </c>
      <c r="O3" t="str">
        <f t="shared" ref="O3:O66" si="1">CONCATENATE(J3," ",K3," ",L3," ",M3," ",N3)</f>
        <v xml:space="preserve"> 女子  400m 個人メドレー タイム決勝</v>
      </c>
    </row>
    <row r="4" spans="1:15" x14ac:dyDescent="0.2">
      <c r="A4">
        <f>IFERROR(記録__2[[#This Row],[競技番号]],"")</f>
        <v>1</v>
      </c>
      <c r="B4">
        <f>IFERROR(記録__2[[#This Row],[選手番号]],"")</f>
        <v>570</v>
      </c>
      <c r="C4" t="str">
        <f>IFERROR(VLOOKUP(B4,選手番号!F:J,4,0),"")</f>
        <v>森實　乃愛</v>
      </c>
      <c r="D4" t="str">
        <f>IFERROR(VLOOKUP(B4,選手番号!F:K,6,0),"")</f>
        <v>ﾌｨｯﾀｴﾐﾌﾙ松前</v>
      </c>
      <c r="E4" t="str">
        <f>IFERROR(VLOOKUP(B4,チーム番号!E:F,2,0),"")</f>
        <v/>
      </c>
      <c r="F4">
        <f>IFERROR(VLOOKUP(A4,プログラム!B:C,2,0),"")</f>
        <v>1</v>
      </c>
      <c r="G4" t="str">
        <f t="shared" si="0"/>
        <v>5700001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/>
      </c>
      <c r="K4" t="str">
        <f>IFERROR(VLOOKUP(F4,競技順!B:P,15,0),"")</f>
        <v>女子</v>
      </c>
      <c r="L4" t="str">
        <f>IFERROR(VLOOKUP(F4,競技順!B:N,13,0),"")</f>
        <v xml:space="preserve"> 400m</v>
      </c>
      <c r="M4" t="str">
        <f>IFERROR(VLOOKUP(F4,競技順!B:K,10,0),"")</f>
        <v>個人メドレー</v>
      </c>
      <c r="N4" t="str">
        <f>IFERROR(VLOOKUP(F4,競技順!B:Q,16,0),"")</f>
        <v>タイム決勝</v>
      </c>
      <c r="O4" t="str">
        <f t="shared" si="1"/>
        <v xml:space="preserve"> 女子  400m 個人メドレー タイム決勝</v>
      </c>
    </row>
    <row r="5" spans="1:15" x14ac:dyDescent="0.2">
      <c r="A5">
        <f>IFERROR(記録__2[[#This Row],[競技番号]],"")</f>
        <v>1</v>
      </c>
      <c r="B5">
        <f>IFERROR(記録__2[[#This Row],[選手番号]],"")</f>
        <v>79</v>
      </c>
      <c r="C5" t="str">
        <f>IFERROR(VLOOKUP(B5,選手番号!F:J,4,0),"")</f>
        <v>髙岡　美空</v>
      </c>
      <c r="D5" t="str">
        <f>IFERROR(VLOOKUP(B5,選手番号!F:K,6,0),"")</f>
        <v>五百木ＳＣ</v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790001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/>
      </c>
      <c r="K5" t="str">
        <f>IFERROR(VLOOKUP(F5,競技順!B:P,15,0),"")</f>
        <v>女子</v>
      </c>
      <c r="L5" t="str">
        <f>IFERROR(VLOOKUP(F5,競技順!B:N,13,0),"")</f>
        <v xml:space="preserve"> 400m</v>
      </c>
      <c r="M5" t="str">
        <f>IFERROR(VLOOKUP(F5,競技順!B:K,10,0),"")</f>
        <v>個人メドレー</v>
      </c>
      <c r="N5" t="str">
        <f>IFERROR(VLOOKUP(F5,競技順!B:Q,16,0),"")</f>
        <v>タイム決勝</v>
      </c>
      <c r="O5" t="str">
        <f t="shared" si="1"/>
        <v xml:space="preserve"> 女子  400m 個人メドレー タイム決勝</v>
      </c>
    </row>
    <row r="6" spans="1:15" x14ac:dyDescent="0.2">
      <c r="A6">
        <f>IFERROR(記録__2[[#This Row],[競技番号]],"")</f>
        <v>1</v>
      </c>
      <c r="B6">
        <f>IFERROR(記録__2[[#This Row],[選手番号]],"")</f>
        <v>632</v>
      </c>
      <c r="C6" t="str">
        <f>IFERROR(VLOOKUP(B6,選手番号!F:J,4,0),"")</f>
        <v>濱田　莉子</v>
      </c>
      <c r="D6" t="str">
        <f>IFERROR(VLOOKUP(B6,選手番号!F:K,6,0),"")</f>
        <v>ﾓｰﾆSS</v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6320001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/>
      </c>
      <c r="K6" t="str">
        <f>IFERROR(VLOOKUP(F6,競技順!B:P,15,0),"")</f>
        <v>女子</v>
      </c>
      <c r="L6" t="str">
        <f>IFERROR(VLOOKUP(F6,競技順!B:N,13,0),"")</f>
        <v xml:space="preserve"> 400m</v>
      </c>
      <c r="M6" t="str">
        <f>IFERROR(VLOOKUP(F6,競技順!B:K,10,0),"")</f>
        <v>個人メドレー</v>
      </c>
      <c r="N6" t="str">
        <f>IFERROR(VLOOKUP(F6,競技順!B:Q,16,0),"")</f>
        <v>タイム決勝</v>
      </c>
      <c r="O6" t="str">
        <f t="shared" si="1"/>
        <v xml:space="preserve"> 女子  400m 個人メドレー タイム決勝</v>
      </c>
    </row>
    <row r="7" spans="1:15" x14ac:dyDescent="0.2">
      <c r="A7">
        <f>IFERROR(記録__2[[#This Row],[競技番号]],"")</f>
        <v>1</v>
      </c>
      <c r="B7">
        <f>IFERROR(記録__2[[#This Row],[選手番号]],"")</f>
        <v>661</v>
      </c>
      <c r="C7" t="str">
        <f>IFERROR(VLOOKUP(B7,選手番号!F:J,4,0),"")</f>
        <v>原　　綾香</v>
      </c>
      <c r="D7" t="str">
        <f>IFERROR(VLOOKUP(B7,選手番号!F:K,6,0),"")</f>
        <v>MESSA宇和島</v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6610001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/>
      </c>
      <c r="K7" t="str">
        <f>IFERROR(VLOOKUP(F7,競技順!B:P,15,0),"")</f>
        <v>女子</v>
      </c>
      <c r="L7" t="str">
        <f>IFERROR(VLOOKUP(F7,競技順!B:N,13,0),"")</f>
        <v xml:space="preserve"> 400m</v>
      </c>
      <c r="M7" t="str">
        <f>IFERROR(VLOOKUP(F7,競技順!B:K,10,0),"")</f>
        <v>個人メドレー</v>
      </c>
      <c r="N7" t="str">
        <f>IFERROR(VLOOKUP(F7,競技順!B:Q,16,0),"")</f>
        <v>タイム決勝</v>
      </c>
      <c r="O7" t="str">
        <f t="shared" si="1"/>
        <v xml:space="preserve"> 女子  400m 個人メドレー タイム決勝</v>
      </c>
    </row>
    <row r="8" spans="1:15" x14ac:dyDescent="0.2">
      <c r="A8">
        <f>IFERROR(記録__2[[#This Row],[競技番号]],"")</f>
        <v>1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IFERROR(記録__2[[#This Row],[組]],"")</f>
        <v>1</v>
      </c>
      <c r="I8">
        <f>IFERROR(記録__2[[#This Row],[水路]],"")</f>
        <v>7</v>
      </c>
      <c r="J8" t="str">
        <f>IFERROR(VLOOKUP(F8,競技順!B:Q,14,0),"")</f>
        <v/>
      </c>
      <c r="K8" t="str">
        <f>IFERROR(VLOOKUP(F8,競技順!B:P,15,0),"")</f>
        <v>女子</v>
      </c>
      <c r="L8" t="str">
        <f>IFERROR(VLOOKUP(F8,競技順!B:N,13,0),"")</f>
        <v xml:space="preserve"> 400m</v>
      </c>
      <c r="M8" t="str">
        <f>IFERROR(VLOOKUP(F8,競技順!B:K,10,0),"")</f>
        <v>個人メドレー</v>
      </c>
      <c r="N8" t="str">
        <f>IFERROR(VLOOKUP(F8,競技順!B:Q,16,0),"")</f>
        <v>タイム決勝</v>
      </c>
      <c r="O8" t="str">
        <f t="shared" si="1"/>
        <v xml:space="preserve"> 女子  400m 個人メドレー タイム決勝</v>
      </c>
    </row>
    <row r="9" spans="1:15" x14ac:dyDescent="0.2">
      <c r="A9">
        <f>IFERROR(記録__2[[#This Row],[競技番号]],"")</f>
        <v>1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1</v>
      </c>
      <c r="G9" t="str">
        <f t="shared" si="0"/>
        <v>00001</v>
      </c>
      <c r="H9">
        <f>IFERROR(記録__2[[#This Row],[組]],"")</f>
        <v>1</v>
      </c>
      <c r="I9">
        <f>IFERROR(記録__2[[#This Row],[水路]],"")</f>
        <v>8</v>
      </c>
      <c r="J9" t="str">
        <f>IFERROR(VLOOKUP(F9,競技順!B:Q,14,0),"")</f>
        <v/>
      </c>
      <c r="K9" t="str">
        <f>IFERROR(VLOOKUP(F9,競技順!B:P,15,0),"")</f>
        <v>女子</v>
      </c>
      <c r="L9" t="str">
        <f>IFERROR(VLOOKUP(F9,競技順!B:N,13,0),"")</f>
        <v xml:space="preserve"> 400m</v>
      </c>
      <c r="M9" t="str">
        <f>IFERROR(VLOOKUP(F9,競技順!B:K,10,0),"")</f>
        <v>個人メドレー</v>
      </c>
      <c r="N9" t="str">
        <f>IFERROR(VLOOKUP(F9,競技順!B:Q,16,0),"")</f>
        <v>タイム決勝</v>
      </c>
      <c r="O9" t="str">
        <f t="shared" si="1"/>
        <v xml:space="preserve"> 女子  400m 個人メドレー タイム決勝</v>
      </c>
    </row>
    <row r="10" spans="1:15" x14ac:dyDescent="0.2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IFERROR(記録__2[[#This Row],[組]],"")</f>
        <v>1</v>
      </c>
      <c r="I10">
        <f>IFERROR(記録__2[[#This Row],[水路]],"")</f>
        <v>1</v>
      </c>
      <c r="J10" t="str">
        <f>IFERROR(VLOOKUP(F10,競技順!B:Q,14,0),"")</f>
        <v/>
      </c>
      <c r="K10" t="str">
        <f>IFERROR(VLOOKUP(F10,競技順!B:P,15,0),"")</f>
        <v>男子</v>
      </c>
      <c r="L10" t="str">
        <f>IFERROR(VLOOKUP(F10,競技順!B:N,13,0),"")</f>
        <v xml:space="preserve"> 400m</v>
      </c>
      <c r="M10" t="str">
        <f>IFERROR(VLOOKUP(F10,競技順!B:K,10,0),"")</f>
        <v>個人メドレー</v>
      </c>
      <c r="N10" t="str">
        <f>IFERROR(VLOOKUP(F10,競技順!B:Q,16,0),"")</f>
        <v>タイム決勝</v>
      </c>
      <c r="O10" t="str">
        <f t="shared" si="1"/>
        <v xml:space="preserve"> 男子  400m 個人メドレー タイム決勝</v>
      </c>
    </row>
    <row r="11" spans="1:15" x14ac:dyDescent="0.2">
      <c r="A11">
        <f>IFERROR(記録__2[[#This Row],[競技番号]],"")</f>
        <v>2</v>
      </c>
      <c r="B11">
        <f>IFERROR(記録__2[[#This Row],[選手番号]],"")</f>
        <v>0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/>
      </c>
      <c r="F11">
        <f>IFERROR(VLOOKUP(A11,プログラム!B:C,2,0),"")</f>
        <v>2</v>
      </c>
      <c r="G11" t="str">
        <f t="shared" si="0"/>
        <v>00002</v>
      </c>
      <c r="H11">
        <f>IFERROR(記録__2[[#This Row],[組]],"")</f>
        <v>1</v>
      </c>
      <c r="I11">
        <f>IFERROR(記録__2[[#This Row],[水路]],"")</f>
        <v>2</v>
      </c>
      <c r="J11" t="str">
        <f>IFERROR(VLOOKUP(F11,競技順!B:Q,14,0),"")</f>
        <v/>
      </c>
      <c r="K11" t="str">
        <f>IFERROR(VLOOKUP(F11,競技順!B:P,15,0),"")</f>
        <v>男子</v>
      </c>
      <c r="L11" t="str">
        <f>IFERROR(VLOOKUP(F11,競技順!B:N,13,0),"")</f>
        <v xml:space="preserve"> 400m</v>
      </c>
      <c r="M11" t="str">
        <f>IFERROR(VLOOKUP(F11,競技順!B:K,10,0),"")</f>
        <v>個人メドレー</v>
      </c>
      <c r="N11" t="str">
        <f>IFERROR(VLOOKUP(F11,競技順!B:Q,16,0),"")</f>
        <v>タイム決勝</v>
      </c>
      <c r="O11" t="str">
        <f t="shared" si="1"/>
        <v xml:space="preserve"> 男子  400m 個人メドレー タイム決勝</v>
      </c>
    </row>
    <row r="12" spans="1:15" x14ac:dyDescent="0.2">
      <c r="A12">
        <f>IFERROR(記録__2[[#This Row],[競技番号]],"")</f>
        <v>2</v>
      </c>
      <c r="B12">
        <f>IFERROR(記録__2[[#This Row],[選手番号]],"")</f>
        <v>506</v>
      </c>
      <c r="C12" t="str">
        <f>IFERROR(VLOOKUP(B12,選手番号!F:J,4,0),"")</f>
        <v>松本　韻生</v>
      </c>
      <c r="D12" t="str">
        <f>IFERROR(VLOOKUP(B12,選手番号!F:K,6,0),"")</f>
        <v>Ryuow</v>
      </c>
      <c r="E12" t="str">
        <f>IFERROR(VLOOKUP(B12,チーム番号!E:F,2,0),"")</f>
        <v/>
      </c>
      <c r="F12">
        <f>IFERROR(VLOOKUP(A12,プログラム!B:C,2,0),"")</f>
        <v>2</v>
      </c>
      <c r="G12" t="str">
        <f t="shared" si="0"/>
        <v>5060002</v>
      </c>
      <c r="H12">
        <f>IFERROR(記録__2[[#This Row],[組]],"")</f>
        <v>1</v>
      </c>
      <c r="I12">
        <f>IFERROR(記録__2[[#This Row],[水路]],"")</f>
        <v>3</v>
      </c>
      <c r="J12" t="str">
        <f>IFERROR(VLOOKUP(F12,競技順!B:Q,14,0),"")</f>
        <v/>
      </c>
      <c r="K12" t="str">
        <f>IFERROR(VLOOKUP(F12,競技順!B:P,15,0),"")</f>
        <v>男子</v>
      </c>
      <c r="L12" t="str">
        <f>IFERROR(VLOOKUP(F12,競技順!B:N,13,0),"")</f>
        <v xml:space="preserve"> 400m</v>
      </c>
      <c r="M12" t="str">
        <f>IFERROR(VLOOKUP(F12,競技順!B:K,10,0),"")</f>
        <v>個人メドレー</v>
      </c>
      <c r="N12" t="str">
        <f>IFERROR(VLOOKUP(F12,競技順!B:Q,16,0),"")</f>
        <v>タイム決勝</v>
      </c>
      <c r="O12" t="str">
        <f t="shared" si="1"/>
        <v xml:space="preserve"> 男子  400m 個人メドレー タイム決勝</v>
      </c>
    </row>
    <row r="13" spans="1:15" x14ac:dyDescent="0.2">
      <c r="A13">
        <f>IFERROR(記録__2[[#This Row],[競技番号]],"")</f>
        <v>2</v>
      </c>
      <c r="B13">
        <f>IFERROR(記録__2[[#This Row],[選手番号]],"")</f>
        <v>363</v>
      </c>
      <c r="C13" t="str">
        <f>IFERROR(VLOOKUP(B13,選手番号!F:J,4,0),"")</f>
        <v>渡邊　渓太</v>
      </c>
      <c r="D13" t="str">
        <f>IFERROR(VLOOKUP(B13,選手番号!F:K,6,0),"")</f>
        <v>石原ＳＣ</v>
      </c>
      <c r="E13" t="str">
        <f>IFERROR(VLOOKUP(B13,チーム番号!E:F,2,0),"")</f>
        <v/>
      </c>
      <c r="F13">
        <f>IFERROR(VLOOKUP(A13,プログラム!B:C,2,0),"")</f>
        <v>2</v>
      </c>
      <c r="G13" t="str">
        <f t="shared" si="0"/>
        <v>3630002</v>
      </c>
      <c r="H13">
        <f>IFERROR(記録__2[[#This Row],[組]],"")</f>
        <v>1</v>
      </c>
      <c r="I13">
        <f>IFERROR(記録__2[[#This Row],[水路]],"")</f>
        <v>4</v>
      </c>
      <c r="J13" t="str">
        <f>IFERROR(VLOOKUP(F13,競技順!B:Q,14,0),"")</f>
        <v/>
      </c>
      <c r="K13" t="str">
        <f>IFERROR(VLOOKUP(F13,競技順!B:P,15,0),"")</f>
        <v>男子</v>
      </c>
      <c r="L13" t="str">
        <f>IFERROR(VLOOKUP(F13,競技順!B:N,13,0),"")</f>
        <v xml:space="preserve"> 400m</v>
      </c>
      <c r="M13" t="str">
        <f>IFERROR(VLOOKUP(F13,競技順!B:K,10,0),"")</f>
        <v>個人メドレー</v>
      </c>
      <c r="N13" t="str">
        <f>IFERROR(VLOOKUP(F13,競技順!B:Q,16,0),"")</f>
        <v>タイム決勝</v>
      </c>
      <c r="O13" t="str">
        <f t="shared" si="1"/>
        <v xml:space="preserve"> 男子  400m 個人メドレー タイム決勝</v>
      </c>
    </row>
    <row r="14" spans="1:15" x14ac:dyDescent="0.2">
      <c r="A14">
        <f>IFERROR(記録__2[[#This Row],[競技番号]],"")</f>
        <v>2</v>
      </c>
      <c r="B14">
        <f>IFERROR(記録__2[[#This Row],[選手番号]],"")</f>
        <v>400</v>
      </c>
      <c r="C14" t="str">
        <f>IFERROR(VLOOKUP(B14,選手番号!F:J,4,0),"")</f>
        <v>藤並　拓郎</v>
      </c>
      <c r="D14" t="str">
        <f>IFERROR(VLOOKUP(B14,選手番号!F:K,6,0),"")</f>
        <v>フィッタ松山</v>
      </c>
      <c r="E14" t="str">
        <f>IFERROR(VLOOKUP(B14,チーム番号!E:F,2,0),"")</f>
        <v/>
      </c>
      <c r="F14">
        <f>IFERROR(VLOOKUP(A14,プログラム!B:C,2,0),"")</f>
        <v>2</v>
      </c>
      <c r="G14" t="str">
        <f t="shared" si="0"/>
        <v>4000002</v>
      </c>
      <c r="H14">
        <f>IFERROR(記録__2[[#This Row],[組]],"")</f>
        <v>1</v>
      </c>
      <c r="I14">
        <f>IFERROR(記録__2[[#This Row],[水路]],"")</f>
        <v>5</v>
      </c>
      <c r="J14" t="str">
        <f>IFERROR(VLOOKUP(F14,競技順!B:Q,14,0),"")</f>
        <v/>
      </c>
      <c r="K14" t="str">
        <f>IFERROR(VLOOKUP(F14,競技順!B:P,15,0),"")</f>
        <v>男子</v>
      </c>
      <c r="L14" t="str">
        <f>IFERROR(VLOOKUP(F14,競技順!B:N,13,0),"")</f>
        <v xml:space="preserve"> 400m</v>
      </c>
      <c r="M14" t="str">
        <f>IFERROR(VLOOKUP(F14,競技順!B:K,10,0),"")</f>
        <v>個人メドレー</v>
      </c>
      <c r="N14" t="str">
        <f>IFERROR(VLOOKUP(F14,競技順!B:Q,16,0),"")</f>
        <v>タイム決勝</v>
      </c>
      <c r="O14" t="str">
        <f t="shared" si="1"/>
        <v xml:space="preserve"> 男子  400m 個人メドレー タイム決勝</v>
      </c>
    </row>
    <row r="15" spans="1:15" x14ac:dyDescent="0.2">
      <c r="A15">
        <f>IFERROR(記録__2[[#This Row],[競技番号]],"")</f>
        <v>2</v>
      </c>
      <c r="B15">
        <f>IFERROR(記録__2[[#This Row],[選手番号]],"")</f>
        <v>0</v>
      </c>
      <c r="C15" t="str">
        <f>IFERROR(VLOOKUP(B15,選手番号!F:J,4,0),"")</f>
        <v/>
      </c>
      <c r="D15" t="str">
        <f>IFERROR(VLOOKUP(B15,選手番号!F:K,6,0),"")</f>
        <v/>
      </c>
      <c r="E15" t="str">
        <f>IFERROR(VLOOKUP(B15,チーム番号!E:F,2,0),"")</f>
        <v/>
      </c>
      <c r="F15">
        <f>IFERROR(VLOOKUP(A15,プログラム!B:C,2,0),"")</f>
        <v>2</v>
      </c>
      <c r="G15" t="str">
        <f t="shared" si="0"/>
        <v>00002</v>
      </c>
      <c r="H15">
        <f>IFERROR(記録__2[[#This Row],[組]],"")</f>
        <v>1</v>
      </c>
      <c r="I15">
        <f>IFERROR(記録__2[[#This Row],[水路]],"")</f>
        <v>6</v>
      </c>
      <c r="J15" t="str">
        <f>IFERROR(VLOOKUP(F15,競技順!B:Q,14,0),"")</f>
        <v/>
      </c>
      <c r="K15" t="str">
        <f>IFERROR(VLOOKUP(F15,競技順!B:P,15,0),"")</f>
        <v>男子</v>
      </c>
      <c r="L15" t="str">
        <f>IFERROR(VLOOKUP(F15,競技順!B:N,13,0),"")</f>
        <v xml:space="preserve"> 400m</v>
      </c>
      <c r="M15" t="str">
        <f>IFERROR(VLOOKUP(F15,競技順!B:K,10,0),"")</f>
        <v>個人メドレー</v>
      </c>
      <c r="N15" t="str">
        <f>IFERROR(VLOOKUP(F15,競技順!B:Q,16,0),"")</f>
        <v>タイム決勝</v>
      </c>
      <c r="O15" t="str">
        <f t="shared" si="1"/>
        <v xml:space="preserve"> 男子  400m 個人メドレー タイム決勝</v>
      </c>
    </row>
    <row r="16" spans="1:15" x14ac:dyDescent="0.2">
      <c r="A16">
        <f>IFERROR(記録__2[[#This Row],[競技番号]],"")</f>
        <v>2</v>
      </c>
      <c r="B16">
        <f>IFERROR(記録__2[[#This Row],[選手番号]],"")</f>
        <v>0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/>
      </c>
      <c r="F16">
        <f>IFERROR(VLOOKUP(A16,プログラム!B:C,2,0),"")</f>
        <v>2</v>
      </c>
      <c r="G16" t="str">
        <f t="shared" si="0"/>
        <v>00002</v>
      </c>
      <c r="H16">
        <f>IFERROR(記録__2[[#This Row],[組]],"")</f>
        <v>1</v>
      </c>
      <c r="I16">
        <f>IFERROR(記録__2[[#This Row],[水路]],"")</f>
        <v>7</v>
      </c>
      <c r="J16" t="str">
        <f>IFERROR(VLOOKUP(F16,競技順!B:Q,14,0),"")</f>
        <v/>
      </c>
      <c r="K16" t="str">
        <f>IFERROR(VLOOKUP(F16,競技順!B:P,15,0),"")</f>
        <v>男子</v>
      </c>
      <c r="L16" t="str">
        <f>IFERROR(VLOOKUP(F16,競技順!B:N,13,0),"")</f>
        <v xml:space="preserve"> 400m</v>
      </c>
      <c r="M16" t="str">
        <f>IFERROR(VLOOKUP(F16,競技順!B:K,10,0),"")</f>
        <v>個人メドレー</v>
      </c>
      <c r="N16" t="str">
        <f>IFERROR(VLOOKUP(F16,競技順!B:Q,16,0),"")</f>
        <v>タイム決勝</v>
      </c>
      <c r="O16" t="str">
        <f t="shared" si="1"/>
        <v xml:space="preserve"> 男子  400m 個人メドレー タイム決勝</v>
      </c>
    </row>
    <row r="17" spans="1:15" x14ac:dyDescent="0.2">
      <c r="A17">
        <f>IFERROR(記録__2[[#This Row],[競技番号]],"")</f>
        <v>2</v>
      </c>
      <c r="B17">
        <f>IFERROR(記録__2[[#This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2</v>
      </c>
      <c r="G17" t="str">
        <f t="shared" si="0"/>
        <v>00002</v>
      </c>
      <c r="H17">
        <f>IFERROR(記録__2[[#This Row],[組]],"")</f>
        <v>1</v>
      </c>
      <c r="I17">
        <f>IFERROR(記録__2[[#This Row],[水路]],"")</f>
        <v>8</v>
      </c>
      <c r="J17" t="str">
        <f>IFERROR(VLOOKUP(F17,競技順!B:Q,14,0),"")</f>
        <v/>
      </c>
      <c r="K17" t="str">
        <f>IFERROR(VLOOKUP(F17,競技順!B:P,15,0),"")</f>
        <v>男子</v>
      </c>
      <c r="L17" t="str">
        <f>IFERROR(VLOOKUP(F17,競技順!B:N,13,0),"")</f>
        <v xml:space="preserve"> 400m</v>
      </c>
      <c r="M17" t="str">
        <f>IFERROR(VLOOKUP(F17,競技順!B:K,10,0),"")</f>
        <v>個人メドレー</v>
      </c>
      <c r="N17" t="str">
        <f>IFERROR(VLOOKUP(F17,競技順!B:Q,16,0),"")</f>
        <v>タイム決勝</v>
      </c>
      <c r="O17" t="str">
        <f t="shared" si="1"/>
        <v xml:space="preserve"> 男子  400m 個人メドレー タイム決勝</v>
      </c>
    </row>
    <row r="18" spans="1:15" x14ac:dyDescent="0.2">
      <c r="A18">
        <f>IFERROR(記録__2[[#This Row],[競技番号]],"")</f>
        <v>2</v>
      </c>
      <c r="B18">
        <f>IFERROR(記録__2[[#This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2</v>
      </c>
      <c r="G18" t="str">
        <f t="shared" si="0"/>
        <v>00002</v>
      </c>
      <c r="H18">
        <f>IFERROR(記録__2[[#This Row],[組]],"")</f>
        <v>2</v>
      </c>
      <c r="I18">
        <f>IFERROR(記録__2[[#This Row],[水路]],"")</f>
        <v>1</v>
      </c>
      <c r="J18" t="str">
        <f>IFERROR(VLOOKUP(F18,競技順!B:Q,14,0),"")</f>
        <v/>
      </c>
      <c r="K18" t="str">
        <f>IFERROR(VLOOKUP(F18,競技順!B:P,15,0),"")</f>
        <v>男子</v>
      </c>
      <c r="L18" t="str">
        <f>IFERROR(VLOOKUP(F18,競技順!B:N,13,0),"")</f>
        <v xml:space="preserve"> 400m</v>
      </c>
      <c r="M18" t="str">
        <f>IFERROR(VLOOKUP(F18,競技順!B:K,10,0),"")</f>
        <v>個人メドレー</v>
      </c>
      <c r="N18" t="str">
        <f>IFERROR(VLOOKUP(F18,競技順!B:Q,16,0),"")</f>
        <v>タイム決勝</v>
      </c>
      <c r="O18" t="str">
        <f t="shared" si="1"/>
        <v xml:space="preserve"> 男子  400m 個人メドレー タイム決勝</v>
      </c>
    </row>
    <row r="19" spans="1:15" x14ac:dyDescent="0.2">
      <c r="A19">
        <f>IFERROR(記録__2[[#This Row],[競技番号]],"")</f>
        <v>2</v>
      </c>
      <c r="B19">
        <f>IFERROR(記録__2[[#This Row],[選手番号]],"")</f>
        <v>254</v>
      </c>
      <c r="C19" t="str">
        <f>IFERROR(VLOOKUP(B19,選手番号!F:J,4,0),"")</f>
        <v>玉井　淳規</v>
      </c>
      <c r="D19" t="str">
        <f>IFERROR(VLOOKUP(B19,選手番号!F:K,6,0),"")</f>
        <v>八幡浜ＳＣ</v>
      </c>
      <c r="E19" t="str">
        <f>IFERROR(VLOOKUP(B19,チーム番号!E:F,2,0),"")</f>
        <v/>
      </c>
      <c r="F19">
        <f>IFERROR(VLOOKUP(A19,プログラム!B:C,2,0),"")</f>
        <v>2</v>
      </c>
      <c r="G19" t="str">
        <f t="shared" si="0"/>
        <v>2540002</v>
      </c>
      <c r="H19">
        <f>IFERROR(記録__2[[#This Row],[組]],"")</f>
        <v>2</v>
      </c>
      <c r="I19">
        <f>IFERROR(記録__2[[#This Row],[水路]],"")</f>
        <v>2</v>
      </c>
      <c r="J19" t="str">
        <f>IFERROR(VLOOKUP(F19,競技順!B:Q,14,0),"")</f>
        <v/>
      </c>
      <c r="K19" t="str">
        <f>IFERROR(VLOOKUP(F19,競技順!B:P,15,0),"")</f>
        <v>男子</v>
      </c>
      <c r="L19" t="str">
        <f>IFERROR(VLOOKUP(F19,競技順!B:N,13,0),"")</f>
        <v xml:space="preserve"> 400m</v>
      </c>
      <c r="M19" t="str">
        <f>IFERROR(VLOOKUP(F19,競技順!B:K,10,0),"")</f>
        <v>個人メドレー</v>
      </c>
      <c r="N19" t="str">
        <f>IFERROR(VLOOKUP(F19,競技順!B:Q,16,0),"")</f>
        <v>タイム決勝</v>
      </c>
      <c r="O19" t="str">
        <f t="shared" si="1"/>
        <v xml:space="preserve"> 男子  400m 個人メドレー タイム決勝</v>
      </c>
    </row>
    <row r="20" spans="1:15" x14ac:dyDescent="0.2">
      <c r="A20">
        <f>IFERROR(記録__2[[#This Row],[競技番号]],"")</f>
        <v>2</v>
      </c>
      <c r="B20">
        <f>IFERROR(記録__2[[#This Row],[選手番号]],"")</f>
        <v>394</v>
      </c>
      <c r="C20" t="str">
        <f>IFERROR(VLOOKUP(B20,選手番号!F:J,4,0),"")</f>
        <v>松浦　海翔</v>
      </c>
      <c r="D20" t="str">
        <f>IFERROR(VLOOKUP(B20,選手番号!F:K,6,0),"")</f>
        <v>フィッタ松山</v>
      </c>
      <c r="E20" t="str">
        <f>IFERROR(VLOOKUP(B20,チーム番号!E:F,2,0),"")</f>
        <v/>
      </c>
      <c r="F20">
        <f>IFERROR(VLOOKUP(A20,プログラム!B:C,2,0),"")</f>
        <v>2</v>
      </c>
      <c r="G20" t="str">
        <f t="shared" si="0"/>
        <v>3940002</v>
      </c>
      <c r="H20">
        <f>IFERROR(記録__2[[#This Row],[組]],"")</f>
        <v>2</v>
      </c>
      <c r="I20">
        <f>IFERROR(記録__2[[#This Row],[水路]],"")</f>
        <v>3</v>
      </c>
      <c r="J20" t="str">
        <f>IFERROR(VLOOKUP(F20,競技順!B:Q,14,0),"")</f>
        <v/>
      </c>
      <c r="K20" t="str">
        <f>IFERROR(VLOOKUP(F20,競技順!B:P,15,0),"")</f>
        <v>男子</v>
      </c>
      <c r="L20" t="str">
        <f>IFERROR(VLOOKUP(F20,競技順!B:N,13,0),"")</f>
        <v xml:space="preserve"> 400m</v>
      </c>
      <c r="M20" t="str">
        <f>IFERROR(VLOOKUP(F20,競技順!B:K,10,0),"")</f>
        <v>個人メドレー</v>
      </c>
      <c r="N20" t="str">
        <f>IFERROR(VLOOKUP(F20,競技順!B:Q,16,0),"")</f>
        <v>タイム決勝</v>
      </c>
      <c r="O20" t="str">
        <f t="shared" si="1"/>
        <v xml:space="preserve"> 男子  400m 個人メドレー タイム決勝</v>
      </c>
    </row>
    <row r="21" spans="1:15" x14ac:dyDescent="0.2">
      <c r="A21">
        <f>IFERROR(記録__2[[#This Row],[競技番号]],"")</f>
        <v>2</v>
      </c>
      <c r="B21">
        <f>IFERROR(記録__2[[#This Row],[選手番号]],"")</f>
        <v>39</v>
      </c>
      <c r="C21" t="str">
        <f>IFERROR(VLOOKUP(B21,選手番号!F:J,4,0),"")</f>
        <v>荒木　颯斗</v>
      </c>
      <c r="D21" t="str">
        <f>IFERROR(VLOOKUP(B21,選手番号!F:K,6,0),"")</f>
        <v>五百木ＳＣ</v>
      </c>
      <c r="E21" t="str">
        <f>IFERROR(VLOOKUP(B21,チーム番号!E:F,2,0),"")</f>
        <v/>
      </c>
      <c r="F21">
        <f>IFERROR(VLOOKUP(A21,プログラム!B:C,2,0),"")</f>
        <v>2</v>
      </c>
      <c r="G21" t="str">
        <f t="shared" si="0"/>
        <v>390002</v>
      </c>
      <c r="H21">
        <f>IFERROR(記録__2[[#This Row],[組]],"")</f>
        <v>2</v>
      </c>
      <c r="I21">
        <f>IFERROR(記録__2[[#This Row],[水路]],"")</f>
        <v>4</v>
      </c>
      <c r="J21" t="str">
        <f>IFERROR(VLOOKUP(F21,競技順!B:Q,14,0),"")</f>
        <v/>
      </c>
      <c r="K21" t="str">
        <f>IFERROR(VLOOKUP(F21,競技順!B:P,15,0),"")</f>
        <v>男子</v>
      </c>
      <c r="L21" t="str">
        <f>IFERROR(VLOOKUP(F21,競技順!B:N,13,0),"")</f>
        <v xml:space="preserve"> 400m</v>
      </c>
      <c r="M21" t="str">
        <f>IFERROR(VLOOKUP(F21,競技順!B:K,10,0),"")</f>
        <v>個人メドレー</v>
      </c>
      <c r="N21" t="str">
        <f>IFERROR(VLOOKUP(F21,競技順!B:Q,16,0),"")</f>
        <v>タイム決勝</v>
      </c>
      <c r="O21" t="str">
        <f t="shared" si="1"/>
        <v xml:space="preserve"> 男子  400m 個人メドレー タイム決勝</v>
      </c>
    </row>
    <row r="22" spans="1:15" x14ac:dyDescent="0.2">
      <c r="A22">
        <f>IFERROR(記録__2[[#This Row],[競技番号]],"")</f>
        <v>2</v>
      </c>
      <c r="B22">
        <f>IFERROR(記録__2[[#This Row],[選手番号]],"")</f>
        <v>170</v>
      </c>
      <c r="C22" t="str">
        <f>IFERROR(VLOOKUP(B22,選手番号!F:J,4,0),"")</f>
        <v>塩出　大剛</v>
      </c>
      <c r="D22" t="str">
        <f>IFERROR(VLOOKUP(B22,選手番号!F:K,6,0),"")</f>
        <v>西条ＳＣ</v>
      </c>
      <c r="E22" t="str">
        <f>IFERROR(VLOOKUP(B22,チーム番号!E:F,2,0),"")</f>
        <v/>
      </c>
      <c r="F22">
        <f>IFERROR(VLOOKUP(A22,プログラム!B:C,2,0),"")</f>
        <v>2</v>
      </c>
      <c r="G22" t="str">
        <f t="shared" si="0"/>
        <v>1700002</v>
      </c>
      <c r="H22">
        <f>IFERROR(記録__2[[#This Row],[組]],"")</f>
        <v>2</v>
      </c>
      <c r="I22">
        <f>IFERROR(記録__2[[#This Row],[水路]],"")</f>
        <v>5</v>
      </c>
      <c r="J22" t="str">
        <f>IFERROR(VLOOKUP(F22,競技順!B:Q,14,0),"")</f>
        <v/>
      </c>
      <c r="K22" t="str">
        <f>IFERROR(VLOOKUP(F22,競技順!B:P,15,0),"")</f>
        <v>男子</v>
      </c>
      <c r="L22" t="str">
        <f>IFERROR(VLOOKUP(F22,競技順!B:N,13,0),"")</f>
        <v xml:space="preserve"> 400m</v>
      </c>
      <c r="M22" t="str">
        <f>IFERROR(VLOOKUP(F22,競技順!B:K,10,0),"")</f>
        <v>個人メドレー</v>
      </c>
      <c r="N22" t="str">
        <f>IFERROR(VLOOKUP(F22,競技順!B:Q,16,0),"")</f>
        <v>タイム決勝</v>
      </c>
      <c r="O22" t="str">
        <f t="shared" si="1"/>
        <v xml:space="preserve"> 男子  400m 個人メドレー タイム決勝</v>
      </c>
    </row>
    <row r="23" spans="1:15" x14ac:dyDescent="0.2">
      <c r="A23">
        <f>IFERROR(記録__2[[#This Row],[競技番号]],"")</f>
        <v>2</v>
      </c>
      <c r="B23">
        <f>IFERROR(記録__2[[#This Row],[選手番号]],"")</f>
        <v>551</v>
      </c>
      <c r="C23" t="str">
        <f>IFERROR(VLOOKUP(B23,選手番号!F:J,4,0),"")</f>
        <v>松本　拓真</v>
      </c>
      <c r="D23" t="str">
        <f>IFERROR(VLOOKUP(B23,選手番号!F:K,6,0),"")</f>
        <v>ﾌｨｯﾀｴﾐﾌﾙ松前</v>
      </c>
      <c r="E23" t="str">
        <f>IFERROR(VLOOKUP(B23,チーム番号!E:F,2,0),"")</f>
        <v/>
      </c>
      <c r="F23">
        <f>IFERROR(VLOOKUP(A23,プログラム!B:C,2,0),"")</f>
        <v>2</v>
      </c>
      <c r="G23" t="str">
        <f t="shared" si="0"/>
        <v>5510002</v>
      </c>
      <c r="H23">
        <f>IFERROR(記録__2[[#This Row],[組]],"")</f>
        <v>2</v>
      </c>
      <c r="I23">
        <f>IFERROR(記録__2[[#This Row],[水路]],"")</f>
        <v>6</v>
      </c>
      <c r="J23" t="str">
        <f>IFERROR(VLOOKUP(F23,競技順!B:Q,14,0),"")</f>
        <v/>
      </c>
      <c r="K23" t="str">
        <f>IFERROR(VLOOKUP(F23,競技順!B:P,15,0),"")</f>
        <v>男子</v>
      </c>
      <c r="L23" t="str">
        <f>IFERROR(VLOOKUP(F23,競技順!B:N,13,0),"")</f>
        <v xml:space="preserve"> 400m</v>
      </c>
      <c r="M23" t="str">
        <f>IFERROR(VLOOKUP(F23,競技順!B:K,10,0),"")</f>
        <v>個人メドレー</v>
      </c>
      <c r="N23" t="str">
        <f>IFERROR(VLOOKUP(F23,競技順!B:Q,16,0),"")</f>
        <v>タイム決勝</v>
      </c>
      <c r="O23" t="str">
        <f t="shared" si="1"/>
        <v xml:space="preserve"> 男子  400m 個人メドレー タイム決勝</v>
      </c>
    </row>
    <row r="24" spans="1:15" x14ac:dyDescent="0.2">
      <c r="A24">
        <f>IFERROR(記録__2[[#This Row],[競技番号]],"")</f>
        <v>2</v>
      </c>
      <c r="B24">
        <f>IFERROR(記録__2[[#This Row],[選手番号]],"")</f>
        <v>525</v>
      </c>
      <c r="C24" t="str">
        <f>IFERROR(VLOOKUP(B24,選手番号!F:J,4,0),"")</f>
        <v>石原孝太郎</v>
      </c>
      <c r="D24" t="str">
        <f>IFERROR(VLOOKUP(B24,選手番号!F:K,6,0),"")</f>
        <v>ﾌｧｲﾌﾞﾃﾝ東予</v>
      </c>
      <c r="E24" t="str">
        <f>IFERROR(VLOOKUP(B24,チーム番号!E:F,2,0),"")</f>
        <v/>
      </c>
      <c r="F24">
        <f>IFERROR(VLOOKUP(A24,プログラム!B:C,2,0),"")</f>
        <v>2</v>
      </c>
      <c r="G24" t="str">
        <f t="shared" si="0"/>
        <v>5250002</v>
      </c>
      <c r="H24">
        <f>IFERROR(記録__2[[#This Row],[組]],"")</f>
        <v>2</v>
      </c>
      <c r="I24">
        <f>IFERROR(記録__2[[#This Row],[水路]],"")</f>
        <v>7</v>
      </c>
      <c r="J24" t="str">
        <f>IFERROR(VLOOKUP(F24,競技順!B:Q,14,0),"")</f>
        <v/>
      </c>
      <c r="K24" t="str">
        <f>IFERROR(VLOOKUP(F24,競技順!B:P,15,0),"")</f>
        <v>男子</v>
      </c>
      <c r="L24" t="str">
        <f>IFERROR(VLOOKUP(F24,競技順!B:N,13,0),"")</f>
        <v xml:space="preserve"> 400m</v>
      </c>
      <c r="M24" t="str">
        <f>IFERROR(VLOOKUP(F24,競技順!B:K,10,0),"")</f>
        <v>個人メドレー</v>
      </c>
      <c r="N24" t="str">
        <f>IFERROR(VLOOKUP(F24,競技順!B:Q,16,0),"")</f>
        <v>タイム決勝</v>
      </c>
      <c r="O24" t="str">
        <f t="shared" si="1"/>
        <v xml:space="preserve"> 男子  400m 個人メドレー タイム決勝</v>
      </c>
    </row>
    <row r="25" spans="1:15" x14ac:dyDescent="0.2">
      <c r="A25">
        <f>IFERROR(記録__2[[#This Row],[競技番号]],"")</f>
        <v>2</v>
      </c>
      <c r="B25">
        <f>IFERROR(記録__2[[#This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2</v>
      </c>
      <c r="G25" t="str">
        <f t="shared" si="0"/>
        <v>00002</v>
      </c>
      <c r="H25">
        <f>IFERROR(記録__2[[#This Row],[組]],"")</f>
        <v>2</v>
      </c>
      <c r="I25">
        <f>IFERROR(記録__2[[#This Row],[水路]],"")</f>
        <v>8</v>
      </c>
      <c r="J25" t="str">
        <f>IFERROR(VLOOKUP(F25,競技順!B:Q,14,0),"")</f>
        <v/>
      </c>
      <c r="K25" t="str">
        <f>IFERROR(VLOOKUP(F25,競技順!B:P,15,0),"")</f>
        <v>男子</v>
      </c>
      <c r="L25" t="str">
        <f>IFERROR(VLOOKUP(F25,競技順!B:N,13,0),"")</f>
        <v xml:space="preserve"> 400m</v>
      </c>
      <c r="M25" t="str">
        <f>IFERROR(VLOOKUP(F25,競技順!B:K,10,0),"")</f>
        <v>個人メドレー</v>
      </c>
      <c r="N25" t="str">
        <f>IFERROR(VLOOKUP(F25,競技順!B:Q,16,0),"")</f>
        <v>タイム決勝</v>
      </c>
      <c r="O25" t="str">
        <f t="shared" si="1"/>
        <v xml:space="preserve"> 男子  400m 個人メドレー タイム決勝</v>
      </c>
    </row>
    <row r="26" spans="1:15" x14ac:dyDescent="0.2">
      <c r="A26">
        <f>IFERROR(記録__2[[#This Row],[競技番号]],"")</f>
        <v>3</v>
      </c>
      <c r="B26">
        <f>IFERROR(記録__2[[#This Row],[選手番号]],"")</f>
        <v>0</v>
      </c>
      <c r="C26" t="str">
        <f>IFERROR(VLOOKUP(B26,選手番号!F:J,4,0),"")</f>
        <v/>
      </c>
      <c r="D26" t="str">
        <f>IFERROR(VLOOKUP(B26,選手番号!F:K,6,0),"")</f>
        <v/>
      </c>
      <c r="E26" t="str">
        <f>IFERROR(VLOOKUP(B26,チーム番号!E:F,2,0),"")</f>
        <v/>
      </c>
      <c r="F26">
        <f>IFERROR(VLOOKUP(A26,プログラム!B:C,2,0),"")</f>
        <v>3</v>
      </c>
      <c r="G26" t="str">
        <f t="shared" si="0"/>
        <v>00003</v>
      </c>
      <c r="H26">
        <f>IFERROR(記録__2[[#This Row],[組]],"")</f>
        <v>1</v>
      </c>
      <c r="I26">
        <f>IFERROR(記録__2[[#This Row],[水路]],"")</f>
        <v>1</v>
      </c>
      <c r="J26" t="str">
        <f>IFERROR(VLOOKUP(F26,競技順!B:Q,14,0),"")</f>
        <v/>
      </c>
      <c r="K26" t="str">
        <f>IFERROR(VLOOKUP(F26,競技順!B:P,15,0),"")</f>
        <v>女子</v>
      </c>
      <c r="L26" t="str">
        <f>IFERROR(VLOOKUP(F26,競技順!B:N,13,0),"")</f>
        <v xml:space="preserve"> 100m</v>
      </c>
      <c r="M26" t="str">
        <f>IFERROR(VLOOKUP(F26,競技順!B:K,10,0),"")</f>
        <v>個人メドレー</v>
      </c>
      <c r="N26" t="str">
        <f>IFERROR(VLOOKUP(F26,競技順!B:Q,16,0),"")</f>
        <v>タイム決勝</v>
      </c>
      <c r="O26" t="str">
        <f t="shared" si="1"/>
        <v xml:space="preserve"> 女子  100m 個人メドレー タイム決勝</v>
      </c>
    </row>
    <row r="27" spans="1:15" x14ac:dyDescent="0.2">
      <c r="A27">
        <f>IFERROR(記録__2[[#This Row],[競技番号]],"")</f>
        <v>3</v>
      </c>
      <c r="B27">
        <f>IFERROR(記録__2[[#This Row],[選手番号]],"")</f>
        <v>0</v>
      </c>
      <c r="C27" t="str">
        <f>IFERROR(VLOOKUP(B27,選手番号!F:J,4,0),"")</f>
        <v/>
      </c>
      <c r="D27" t="str">
        <f>IFERROR(VLOOKUP(B27,選手番号!F:K,6,0),"")</f>
        <v/>
      </c>
      <c r="E27" t="str">
        <f>IFERROR(VLOOKUP(B27,チーム番号!E:F,2,0),"")</f>
        <v/>
      </c>
      <c r="F27">
        <f>IFERROR(VLOOKUP(A27,プログラム!B:C,2,0),"")</f>
        <v>3</v>
      </c>
      <c r="G27" t="str">
        <f t="shared" si="0"/>
        <v>00003</v>
      </c>
      <c r="H27">
        <f>IFERROR(記録__2[[#This Row],[組]],"")</f>
        <v>1</v>
      </c>
      <c r="I27">
        <f>IFERROR(記録__2[[#This Row],[水路]],"")</f>
        <v>2</v>
      </c>
      <c r="J27" t="str">
        <f>IFERROR(VLOOKUP(F27,競技順!B:Q,14,0),"")</f>
        <v/>
      </c>
      <c r="K27" t="str">
        <f>IFERROR(VLOOKUP(F27,競技順!B:P,15,0),"")</f>
        <v>女子</v>
      </c>
      <c r="L27" t="str">
        <f>IFERROR(VLOOKUP(F27,競技順!B:N,13,0),"")</f>
        <v xml:space="preserve"> 100m</v>
      </c>
      <c r="M27" t="str">
        <f>IFERROR(VLOOKUP(F27,競技順!B:K,10,0),"")</f>
        <v>個人メドレー</v>
      </c>
      <c r="N27" t="str">
        <f>IFERROR(VLOOKUP(F27,競技順!B:Q,16,0),"")</f>
        <v>タイム決勝</v>
      </c>
      <c r="O27" t="str">
        <f t="shared" si="1"/>
        <v xml:space="preserve"> 女子  100m 個人メドレー タイム決勝</v>
      </c>
    </row>
    <row r="28" spans="1:15" x14ac:dyDescent="0.2">
      <c r="A28">
        <f>IFERROR(記録__2[[#This Row],[競技番号]],"")</f>
        <v>3</v>
      </c>
      <c r="B28">
        <f>IFERROR(記録__2[[#This Row],[選手番号]],"")</f>
        <v>670</v>
      </c>
      <c r="C28" t="str">
        <f>IFERROR(VLOOKUP(B28,選手番号!F:J,4,0),"")</f>
        <v>和田　彩楓</v>
      </c>
      <c r="D28" t="str">
        <f>IFERROR(VLOOKUP(B28,選手番号!F:K,6,0),"")</f>
        <v>MESSA宇和島</v>
      </c>
      <c r="E28" t="str">
        <f>IFERROR(VLOOKUP(B28,チーム番号!E:F,2,0),"")</f>
        <v/>
      </c>
      <c r="F28">
        <f>IFERROR(VLOOKUP(A28,プログラム!B:C,2,0),"")</f>
        <v>3</v>
      </c>
      <c r="G28" t="str">
        <f t="shared" si="0"/>
        <v>6700003</v>
      </c>
      <c r="H28">
        <f>IFERROR(記録__2[[#This Row],[組]],"")</f>
        <v>1</v>
      </c>
      <c r="I28">
        <f>IFERROR(記録__2[[#This Row],[水路]],"")</f>
        <v>3</v>
      </c>
      <c r="J28" t="str">
        <f>IFERROR(VLOOKUP(F28,競技順!B:Q,14,0),"")</f>
        <v/>
      </c>
      <c r="K28" t="str">
        <f>IFERROR(VLOOKUP(F28,競技順!B:P,15,0),"")</f>
        <v>女子</v>
      </c>
      <c r="L28" t="str">
        <f>IFERROR(VLOOKUP(F28,競技順!B:N,13,0),"")</f>
        <v xml:space="preserve"> 100m</v>
      </c>
      <c r="M28" t="str">
        <f>IFERROR(VLOOKUP(F28,競技順!B:K,10,0),"")</f>
        <v>個人メドレー</v>
      </c>
      <c r="N28" t="str">
        <f>IFERROR(VLOOKUP(F28,競技順!B:Q,16,0),"")</f>
        <v>タイム決勝</v>
      </c>
      <c r="O28" t="str">
        <f t="shared" si="1"/>
        <v xml:space="preserve"> 女子  100m 個人メドレー タイム決勝</v>
      </c>
    </row>
    <row r="29" spans="1:15" x14ac:dyDescent="0.2">
      <c r="A29">
        <f>IFERROR(記録__2[[#This Row],[競技番号]],"")</f>
        <v>3</v>
      </c>
      <c r="B29">
        <f>IFERROR(記録__2[[#This Row],[選手番号]],"")</f>
        <v>163</v>
      </c>
      <c r="C29" t="str">
        <f>IFERROR(VLOOKUP(B29,選手番号!F:J,4,0),"")</f>
        <v>正岡　芽依</v>
      </c>
      <c r="D29" t="str">
        <f>IFERROR(VLOOKUP(B29,選手番号!F:K,6,0),"")</f>
        <v>南海ＤＣ</v>
      </c>
      <c r="E29" t="str">
        <f>IFERROR(VLOOKUP(B29,チーム番号!E:F,2,0),"")</f>
        <v/>
      </c>
      <c r="F29">
        <f>IFERROR(VLOOKUP(A29,プログラム!B:C,2,0),"")</f>
        <v>3</v>
      </c>
      <c r="G29" t="str">
        <f t="shared" si="0"/>
        <v>1630003</v>
      </c>
      <c r="H29">
        <f>IFERROR(記録__2[[#This Row],[組]],"")</f>
        <v>1</v>
      </c>
      <c r="I29">
        <f>IFERROR(記録__2[[#This Row],[水路]],"")</f>
        <v>4</v>
      </c>
      <c r="J29" t="str">
        <f>IFERROR(VLOOKUP(F29,競技順!B:Q,14,0),"")</f>
        <v/>
      </c>
      <c r="K29" t="str">
        <f>IFERROR(VLOOKUP(F29,競技順!B:P,15,0),"")</f>
        <v>女子</v>
      </c>
      <c r="L29" t="str">
        <f>IFERROR(VLOOKUP(F29,競技順!B:N,13,0),"")</f>
        <v xml:space="preserve"> 100m</v>
      </c>
      <c r="M29" t="str">
        <f>IFERROR(VLOOKUP(F29,競技順!B:K,10,0),"")</f>
        <v>個人メドレー</v>
      </c>
      <c r="N29" t="str">
        <f>IFERROR(VLOOKUP(F29,競技順!B:Q,16,0),"")</f>
        <v>タイム決勝</v>
      </c>
      <c r="O29" t="str">
        <f t="shared" si="1"/>
        <v xml:space="preserve"> 女子  100m 個人メドレー タイム決勝</v>
      </c>
    </row>
    <row r="30" spans="1:15" x14ac:dyDescent="0.2">
      <c r="A30">
        <f>IFERROR(記録__2[[#This Row],[競技番号]],"")</f>
        <v>3</v>
      </c>
      <c r="B30">
        <f>IFERROR(記録__2[[#This Row],[選手番号]],"")</f>
        <v>472</v>
      </c>
      <c r="C30" t="str">
        <f>IFERROR(VLOOKUP(B30,選手番号!F:J,4,0),"")</f>
        <v>田所　葵理</v>
      </c>
      <c r="D30" t="str">
        <f>IFERROR(VLOOKUP(B30,選手番号!F:K,6,0),"")</f>
        <v>フィッタ重信</v>
      </c>
      <c r="E30" t="str">
        <f>IFERROR(VLOOKUP(B30,チーム番号!E:F,2,0),"")</f>
        <v/>
      </c>
      <c r="F30">
        <f>IFERROR(VLOOKUP(A30,プログラム!B:C,2,0),"")</f>
        <v>3</v>
      </c>
      <c r="G30" t="str">
        <f t="shared" si="0"/>
        <v>4720003</v>
      </c>
      <c r="H30">
        <f>IFERROR(記録__2[[#This Row],[組]],"")</f>
        <v>1</v>
      </c>
      <c r="I30">
        <f>IFERROR(記録__2[[#This Row],[水路]],"")</f>
        <v>5</v>
      </c>
      <c r="J30" t="str">
        <f>IFERROR(VLOOKUP(F30,競技順!B:Q,14,0),"")</f>
        <v/>
      </c>
      <c r="K30" t="str">
        <f>IFERROR(VLOOKUP(F30,競技順!B:P,15,0),"")</f>
        <v>女子</v>
      </c>
      <c r="L30" t="str">
        <f>IFERROR(VLOOKUP(F30,競技順!B:N,13,0),"")</f>
        <v xml:space="preserve"> 100m</v>
      </c>
      <c r="M30" t="str">
        <f>IFERROR(VLOOKUP(F30,競技順!B:K,10,0),"")</f>
        <v>個人メドレー</v>
      </c>
      <c r="N30" t="str">
        <f>IFERROR(VLOOKUP(F30,競技順!B:Q,16,0),"")</f>
        <v>タイム決勝</v>
      </c>
      <c r="O30" t="str">
        <f t="shared" si="1"/>
        <v xml:space="preserve"> 女子  100m 個人メドレー タイム決勝</v>
      </c>
    </row>
    <row r="31" spans="1:15" x14ac:dyDescent="0.2">
      <c r="A31">
        <f>IFERROR(記録__2[[#This Row],[競技番号]],"")</f>
        <v>3</v>
      </c>
      <c r="B31">
        <f>IFERROR(記録__2[[#This Row],[選手番号]],"")</f>
        <v>0</v>
      </c>
      <c r="C31" t="str">
        <f>IFERROR(VLOOKUP(B31,選手番号!F:J,4,0),"")</f>
        <v/>
      </c>
      <c r="D31" t="str">
        <f>IFERROR(VLOOKUP(B31,選手番号!F:K,6,0),"")</f>
        <v/>
      </c>
      <c r="E31" t="str">
        <f>IFERROR(VLOOKUP(B31,チーム番号!E:F,2,0),"")</f>
        <v/>
      </c>
      <c r="F31">
        <f>IFERROR(VLOOKUP(A31,プログラム!B:C,2,0),"")</f>
        <v>3</v>
      </c>
      <c r="G31" t="str">
        <f t="shared" si="0"/>
        <v>00003</v>
      </c>
      <c r="H31">
        <f>IFERROR(記録__2[[#This Row],[組]],"")</f>
        <v>1</v>
      </c>
      <c r="I31">
        <f>IFERROR(記録__2[[#This Row],[水路]],"")</f>
        <v>6</v>
      </c>
      <c r="J31" t="str">
        <f>IFERROR(VLOOKUP(F31,競技順!B:Q,14,0),"")</f>
        <v/>
      </c>
      <c r="K31" t="str">
        <f>IFERROR(VLOOKUP(F31,競技順!B:P,15,0),"")</f>
        <v>女子</v>
      </c>
      <c r="L31" t="str">
        <f>IFERROR(VLOOKUP(F31,競技順!B:N,13,0),"")</f>
        <v xml:space="preserve"> 100m</v>
      </c>
      <c r="M31" t="str">
        <f>IFERROR(VLOOKUP(F31,競技順!B:K,10,0),"")</f>
        <v>個人メドレー</v>
      </c>
      <c r="N31" t="str">
        <f>IFERROR(VLOOKUP(F31,競技順!B:Q,16,0),"")</f>
        <v>タイム決勝</v>
      </c>
      <c r="O31" t="str">
        <f t="shared" si="1"/>
        <v xml:space="preserve"> 女子  100m 個人メドレー タイム決勝</v>
      </c>
    </row>
    <row r="32" spans="1:15" x14ac:dyDescent="0.2">
      <c r="A32">
        <f>IFERROR(記録__2[[#This Row],[競技番号]],"")</f>
        <v>3</v>
      </c>
      <c r="B32">
        <f>IFERROR(記録__2[[#This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3</v>
      </c>
      <c r="G32" t="str">
        <f t="shared" si="0"/>
        <v>00003</v>
      </c>
      <c r="H32">
        <f>IFERROR(記録__2[[#This Row],[組]],"")</f>
        <v>1</v>
      </c>
      <c r="I32">
        <f>IFERROR(記録__2[[#This Row],[水路]],"")</f>
        <v>7</v>
      </c>
      <c r="J32" t="str">
        <f>IFERROR(VLOOKUP(F32,競技順!B:Q,14,0),"")</f>
        <v/>
      </c>
      <c r="K32" t="str">
        <f>IFERROR(VLOOKUP(F32,競技順!B:P,15,0),"")</f>
        <v>女子</v>
      </c>
      <c r="L32" t="str">
        <f>IFERROR(VLOOKUP(F32,競技順!B:N,13,0),"")</f>
        <v xml:space="preserve"> 100m</v>
      </c>
      <c r="M32" t="str">
        <f>IFERROR(VLOOKUP(F32,競技順!B:K,10,0),"")</f>
        <v>個人メドレー</v>
      </c>
      <c r="N32" t="str">
        <f>IFERROR(VLOOKUP(F32,競技順!B:Q,16,0),"")</f>
        <v>タイム決勝</v>
      </c>
      <c r="O32" t="str">
        <f t="shared" si="1"/>
        <v xml:space="preserve"> 女子  100m 個人メドレー タイム決勝</v>
      </c>
    </row>
    <row r="33" spans="1:15" x14ac:dyDescent="0.2">
      <c r="A33">
        <f>IFERROR(記録__2[[#This Row],[競技番号]],"")</f>
        <v>3</v>
      </c>
      <c r="B33">
        <f>IFERROR(記録__2[[#This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3</v>
      </c>
      <c r="G33" t="str">
        <f t="shared" si="0"/>
        <v>00003</v>
      </c>
      <c r="H33">
        <f>IFERROR(記録__2[[#This Row],[組]],"")</f>
        <v>1</v>
      </c>
      <c r="I33">
        <f>IFERROR(記録__2[[#This Row],[水路]],"")</f>
        <v>8</v>
      </c>
      <c r="J33" t="str">
        <f>IFERROR(VLOOKUP(F33,競技順!B:Q,14,0),"")</f>
        <v/>
      </c>
      <c r="K33" t="str">
        <f>IFERROR(VLOOKUP(F33,競技順!B:P,15,0),"")</f>
        <v>女子</v>
      </c>
      <c r="L33" t="str">
        <f>IFERROR(VLOOKUP(F33,競技順!B:N,13,0),"")</f>
        <v xml:space="preserve"> 100m</v>
      </c>
      <c r="M33" t="str">
        <f>IFERROR(VLOOKUP(F33,競技順!B:K,10,0),"")</f>
        <v>個人メドレー</v>
      </c>
      <c r="N33" t="str">
        <f>IFERROR(VLOOKUP(F33,競技順!B:Q,16,0),"")</f>
        <v>タイム決勝</v>
      </c>
      <c r="O33" t="str">
        <f t="shared" si="1"/>
        <v xml:space="preserve"> 女子  100m 個人メドレー タイム決勝</v>
      </c>
    </row>
    <row r="34" spans="1:15" x14ac:dyDescent="0.2">
      <c r="A34">
        <f>IFERROR(記録__2[[#This Row],[競技番号]],"")</f>
        <v>3</v>
      </c>
      <c r="B34">
        <f>IFERROR(記録__2[[#This Row],[選手番号]],"")</f>
        <v>475</v>
      </c>
      <c r="C34" t="str">
        <f>IFERROR(VLOOKUP(B34,選手番号!F:J,4,0),"")</f>
        <v>濱田　彩生</v>
      </c>
      <c r="D34" t="str">
        <f>IFERROR(VLOOKUP(B34,選手番号!F:K,6,0),"")</f>
        <v>フィッタ重信</v>
      </c>
      <c r="E34" t="str">
        <f>IFERROR(VLOOKUP(B34,チーム番号!E:F,2,0),"")</f>
        <v/>
      </c>
      <c r="F34">
        <f>IFERROR(VLOOKUP(A34,プログラム!B:C,2,0),"")</f>
        <v>3</v>
      </c>
      <c r="G34" t="str">
        <f t="shared" si="0"/>
        <v>4750003</v>
      </c>
      <c r="H34">
        <f>IFERROR(記録__2[[#This Row],[組]],"")</f>
        <v>2</v>
      </c>
      <c r="I34">
        <f>IFERROR(記録__2[[#This Row],[水路]],"")</f>
        <v>1</v>
      </c>
      <c r="J34" t="str">
        <f>IFERROR(VLOOKUP(F34,競技順!B:Q,14,0),"")</f>
        <v/>
      </c>
      <c r="K34" t="str">
        <f>IFERROR(VLOOKUP(F34,競技順!B:P,15,0),"")</f>
        <v>女子</v>
      </c>
      <c r="L34" t="str">
        <f>IFERROR(VLOOKUP(F34,競技順!B:N,13,0),"")</f>
        <v xml:space="preserve"> 100m</v>
      </c>
      <c r="M34" t="str">
        <f>IFERROR(VLOOKUP(F34,競技順!B:K,10,0),"")</f>
        <v>個人メドレー</v>
      </c>
      <c r="N34" t="str">
        <f>IFERROR(VLOOKUP(F34,競技順!B:Q,16,0),"")</f>
        <v>タイム決勝</v>
      </c>
      <c r="O34" t="str">
        <f t="shared" si="1"/>
        <v xml:space="preserve"> 女子  100m 個人メドレー タイム決勝</v>
      </c>
    </row>
    <row r="35" spans="1:15" x14ac:dyDescent="0.2">
      <c r="A35">
        <f>IFERROR(記録__2[[#This Row],[競技番号]],"")</f>
        <v>3</v>
      </c>
      <c r="B35">
        <f>IFERROR(記録__2[[#This Row],[選手番号]],"")</f>
        <v>589</v>
      </c>
      <c r="C35" t="str">
        <f>IFERROR(VLOOKUP(B35,選手番号!F:J,4,0),"")</f>
        <v>二宮　藍莉</v>
      </c>
      <c r="D35" t="str">
        <f>IFERROR(VLOOKUP(B35,選手番号!F:K,6,0),"")</f>
        <v>ﾌｨｯﾀｴﾐﾌﾙ松前</v>
      </c>
      <c r="E35" t="str">
        <f>IFERROR(VLOOKUP(B35,チーム番号!E:F,2,0),"")</f>
        <v/>
      </c>
      <c r="F35">
        <f>IFERROR(VLOOKUP(A35,プログラム!B:C,2,0),"")</f>
        <v>3</v>
      </c>
      <c r="G35" t="str">
        <f t="shared" si="0"/>
        <v>5890003</v>
      </c>
      <c r="H35">
        <f>IFERROR(記録__2[[#This Row],[組]],"")</f>
        <v>2</v>
      </c>
      <c r="I35">
        <f>IFERROR(記録__2[[#This Row],[水路]],"")</f>
        <v>2</v>
      </c>
      <c r="J35" t="str">
        <f>IFERROR(VLOOKUP(F35,競技順!B:Q,14,0),"")</f>
        <v/>
      </c>
      <c r="K35" t="str">
        <f>IFERROR(VLOOKUP(F35,競技順!B:P,15,0),"")</f>
        <v>女子</v>
      </c>
      <c r="L35" t="str">
        <f>IFERROR(VLOOKUP(F35,競技順!B:N,13,0),"")</f>
        <v xml:space="preserve"> 100m</v>
      </c>
      <c r="M35" t="str">
        <f>IFERROR(VLOOKUP(F35,競技順!B:K,10,0),"")</f>
        <v>個人メドレー</v>
      </c>
      <c r="N35" t="str">
        <f>IFERROR(VLOOKUP(F35,競技順!B:Q,16,0),"")</f>
        <v>タイム決勝</v>
      </c>
      <c r="O35" t="str">
        <f t="shared" si="1"/>
        <v xml:space="preserve"> 女子  100m 個人メドレー タイム決勝</v>
      </c>
    </row>
    <row r="36" spans="1:15" x14ac:dyDescent="0.2">
      <c r="A36">
        <f>IFERROR(記録__2[[#This Row],[競技番号]],"")</f>
        <v>3</v>
      </c>
      <c r="B36">
        <f>IFERROR(記録__2[[#This Row],[選手番号]],"")</f>
        <v>361</v>
      </c>
      <c r="C36" t="str">
        <f>IFERROR(VLOOKUP(B36,選手番号!F:J,4,0),"")</f>
        <v>鎌田　　花</v>
      </c>
      <c r="D36" t="str">
        <f>IFERROR(VLOOKUP(B36,選手番号!F:K,6,0),"")</f>
        <v>ＭＧ双葉</v>
      </c>
      <c r="E36" t="str">
        <f>IFERROR(VLOOKUP(B36,チーム番号!E:F,2,0),"")</f>
        <v/>
      </c>
      <c r="F36">
        <f>IFERROR(VLOOKUP(A36,プログラム!B:C,2,0),"")</f>
        <v>3</v>
      </c>
      <c r="G36" t="str">
        <f t="shared" si="0"/>
        <v>3610003</v>
      </c>
      <c r="H36">
        <f>IFERROR(記録__2[[#This Row],[組]],"")</f>
        <v>2</v>
      </c>
      <c r="I36">
        <f>IFERROR(記録__2[[#This Row],[水路]],"")</f>
        <v>3</v>
      </c>
      <c r="J36" t="str">
        <f>IFERROR(VLOOKUP(F36,競技順!B:Q,14,0),"")</f>
        <v/>
      </c>
      <c r="K36" t="str">
        <f>IFERROR(VLOOKUP(F36,競技順!B:P,15,0),"")</f>
        <v>女子</v>
      </c>
      <c r="L36" t="str">
        <f>IFERROR(VLOOKUP(F36,競技順!B:N,13,0),"")</f>
        <v xml:space="preserve"> 100m</v>
      </c>
      <c r="M36" t="str">
        <f>IFERROR(VLOOKUP(F36,競技順!B:K,10,0),"")</f>
        <v>個人メドレー</v>
      </c>
      <c r="N36" t="str">
        <f>IFERROR(VLOOKUP(F36,競技順!B:Q,16,0),"")</f>
        <v>タイム決勝</v>
      </c>
      <c r="O36" t="str">
        <f t="shared" si="1"/>
        <v xml:space="preserve"> 女子  100m 個人メドレー タイム決勝</v>
      </c>
    </row>
    <row r="37" spans="1:15" x14ac:dyDescent="0.2">
      <c r="A37">
        <f>IFERROR(記録__2[[#This Row],[競技番号]],"")</f>
        <v>3</v>
      </c>
      <c r="B37">
        <f>IFERROR(記録__2[[#This Row],[選手番号]],"")</f>
        <v>393</v>
      </c>
      <c r="C37" t="str">
        <f>IFERROR(VLOOKUP(B37,選手番号!F:J,4,0),"")</f>
        <v>西尾　笑舞</v>
      </c>
      <c r="D37" t="str">
        <f>IFERROR(VLOOKUP(B37,選手番号!F:K,6,0),"")</f>
        <v>石原ＳＣ</v>
      </c>
      <c r="E37" t="str">
        <f>IFERROR(VLOOKUP(B37,チーム番号!E:F,2,0),"")</f>
        <v/>
      </c>
      <c r="F37">
        <f>IFERROR(VLOOKUP(A37,プログラム!B:C,2,0),"")</f>
        <v>3</v>
      </c>
      <c r="G37" t="str">
        <f t="shared" si="0"/>
        <v>3930003</v>
      </c>
      <c r="H37">
        <f>IFERROR(記録__2[[#This Row],[組]],"")</f>
        <v>2</v>
      </c>
      <c r="I37">
        <f>IFERROR(記録__2[[#This Row],[水路]],"")</f>
        <v>4</v>
      </c>
      <c r="J37" t="str">
        <f>IFERROR(VLOOKUP(F37,競技順!B:Q,14,0),"")</f>
        <v/>
      </c>
      <c r="K37" t="str">
        <f>IFERROR(VLOOKUP(F37,競技順!B:P,15,0),"")</f>
        <v>女子</v>
      </c>
      <c r="L37" t="str">
        <f>IFERROR(VLOOKUP(F37,競技順!B:N,13,0),"")</f>
        <v xml:space="preserve"> 100m</v>
      </c>
      <c r="M37" t="str">
        <f>IFERROR(VLOOKUP(F37,競技順!B:K,10,0),"")</f>
        <v>個人メドレー</v>
      </c>
      <c r="N37" t="str">
        <f>IFERROR(VLOOKUP(F37,競技順!B:Q,16,0),"")</f>
        <v>タイム決勝</v>
      </c>
      <c r="O37" t="str">
        <f t="shared" si="1"/>
        <v xml:space="preserve"> 女子  100m 個人メドレー タイム決勝</v>
      </c>
    </row>
    <row r="38" spans="1:15" x14ac:dyDescent="0.2">
      <c r="A38">
        <f>IFERROR(記録__2[[#This Row],[競技番号]],"")</f>
        <v>3</v>
      </c>
      <c r="B38">
        <f>IFERROR(記録__2[[#This Row],[選手番号]],"")</f>
        <v>182</v>
      </c>
      <c r="C38" t="str">
        <f>IFERROR(VLOOKUP(B38,選手番号!F:J,4,0),"")</f>
        <v>笠松　咲希</v>
      </c>
      <c r="D38" t="str">
        <f>IFERROR(VLOOKUP(B38,選手番号!F:K,6,0),"")</f>
        <v>西条ＳＣ</v>
      </c>
      <c r="E38" t="str">
        <f>IFERROR(VLOOKUP(B38,チーム番号!E:F,2,0),"")</f>
        <v/>
      </c>
      <c r="F38">
        <f>IFERROR(VLOOKUP(A38,プログラム!B:C,2,0),"")</f>
        <v>3</v>
      </c>
      <c r="G38" t="str">
        <f t="shared" si="0"/>
        <v>1820003</v>
      </c>
      <c r="H38">
        <f>IFERROR(記録__2[[#This Row],[組]],"")</f>
        <v>2</v>
      </c>
      <c r="I38">
        <f>IFERROR(記録__2[[#This Row],[水路]],"")</f>
        <v>5</v>
      </c>
      <c r="J38" t="str">
        <f>IFERROR(VLOOKUP(F38,競技順!B:Q,14,0),"")</f>
        <v/>
      </c>
      <c r="K38" t="str">
        <f>IFERROR(VLOOKUP(F38,競技順!B:P,15,0),"")</f>
        <v>女子</v>
      </c>
      <c r="L38" t="str">
        <f>IFERROR(VLOOKUP(F38,競技順!B:N,13,0),"")</f>
        <v xml:space="preserve"> 100m</v>
      </c>
      <c r="M38" t="str">
        <f>IFERROR(VLOOKUP(F38,競技順!B:K,10,0),"")</f>
        <v>個人メドレー</v>
      </c>
      <c r="N38" t="str">
        <f>IFERROR(VLOOKUP(F38,競技順!B:Q,16,0),"")</f>
        <v>タイム決勝</v>
      </c>
      <c r="O38" t="str">
        <f t="shared" si="1"/>
        <v xml:space="preserve"> 女子  100m 個人メドレー タイム決勝</v>
      </c>
    </row>
    <row r="39" spans="1:15" x14ac:dyDescent="0.2">
      <c r="A39">
        <f>IFERROR(記録__2[[#This Row],[競技番号]],"")</f>
        <v>3</v>
      </c>
      <c r="B39">
        <f>IFERROR(記録__2[[#This Row],[選手番号]],"")</f>
        <v>158</v>
      </c>
      <c r="C39" t="str">
        <f>IFERROR(VLOOKUP(B39,選手番号!F:J,4,0),"")</f>
        <v>重松　瑠七</v>
      </c>
      <c r="D39" t="str">
        <f>IFERROR(VLOOKUP(B39,選手番号!F:K,6,0),"")</f>
        <v>南海ＤＣ</v>
      </c>
      <c r="E39" t="str">
        <f>IFERROR(VLOOKUP(B39,チーム番号!E:F,2,0),"")</f>
        <v/>
      </c>
      <c r="F39">
        <f>IFERROR(VLOOKUP(A39,プログラム!B:C,2,0),"")</f>
        <v>3</v>
      </c>
      <c r="G39" t="str">
        <f t="shared" si="0"/>
        <v>1580003</v>
      </c>
      <c r="H39">
        <f>IFERROR(記録__2[[#This Row],[組]],"")</f>
        <v>2</v>
      </c>
      <c r="I39">
        <f>IFERROR(記録__2[[#This Row],[水路]],"")</f>
        <v>6</v>
      </c>
      <c r="J39" t="str">
        <f>IFERROR(VLOOKUP(F39,競技順!B:Q,14,0),"")</f>
        <v/>
      </c>
      <c r="K39" t="str">
        <f>IFERROR(VLOOKUP(F39,競技順!B:P,15,0),"")</f>
        <v>女子</v>
      </c>
      <c r="L39" t="str">
        <f>IFERROR(VLOOKUP(F39,競技順!B:N,13,0),"")</f>
        <v xml:space="preserve"> 100m</v>
      </c>
      <c r="M39" t="str">
        <f>IFERROR(VLOOKUP(F39,競技順!B:K,10,0),"")</f>
        <v>個人メドレー</v>
      </c>
      <c r="N39" t="str">
        <f>IFERROR(VLOOKUP(F39,競技順!B:Q,16,0),"")</f>
        <v>タイム決勝</v>
      </c>
      <c r="O39" t="str">
        <f t="shared" si="1"/>
        <v xml:space="preserve"> 女子  100m 個人メドレー タイム決勝</v>
      </c>
    </row>
    <row r="40" spans="1:15" x14ac:dyDescent="0.2">
      <c r="A40">
        <f>IFERROR(記録__2[[#This Row],[競技番号]],"")</f>
        <v>3</v>
      </c>
      <c r="B40">
        <f>IFERROR(記録__2[[#This Row],[選手番号]],"")</f>
        <v>471</v>
      </c>
      <c r="C40" t="str">
        <f>IFERROR(VLOOKUP(B40,選手番号!F:J,4,0),"")</f>
        <v>間　　景都</v>
      </c>
      <c r="D40" t="str">
        <f>IFERROR(VLOOKUP(B40,選手番号!F:K,6,0),"")</f>
        <v>フィッタ重信</v>
      </c>
      <c r="E40" t="str">
        <f>IFERROR(VLOOKUP(B40,チーム番号!E:F,2,0),"")</f>
        <v/>
      </c>
      <c r="F40">
        <f>IFERROR(VLOOKUP(A40,プログラム!B:C,2,0),"")</f>
        <v>3</v>
      </c>
      <c r="G40" t="str">
        <f t="shared" si="0"/>
        <v>4710003</v>
      </c>
      <c r="H40">
        <f>IFERROR(記録__2[[#This Row],[組]],"")</f>
        <v>2</v>
      </c>
      <c r="I40">
        <f>IFERROR(記録__2[[#This Row],[水路]],"")</f>
        <v>7</v>
      </c>
      <c r="J40" t="str">
        <f>IFERROR(VLOOKUP(F40,競技順!B:Q,14,0),"")</f>
        <v/>
      </c>
      <c r="K40" t="str">
        <f>IFERROR(VLOOKUP(F40,競技順!B:P,15,0),"")</f>
        <v>女子</v>
      </c>
      <c r="L40" t="str">
        <f>IFERROR(VLOOKUP(F40,競技順!B:N,13,0),"")</f>
        <v xml:space="preserve"> 100m</v>
      </c>
      <c r="M40" t="str">
        <f>IFERROR(VLOOKUP(F40,競技順!B:K,10,0),"")</f>
        <v>個人メドレー</v>
      </c>
      <c r="N40" t="str">
        <f>IFERROR(VLOOKUP(F40,競技順!B:Q,16,0),"")</f>
        <v>タイム決勝</v>
      </c>
      <c r="O40" t="str">
        <f t="shared" si="1"/>
        <v xml:space="preserve"> 女子  100m 個人メドレー タイム決勝</v>
      </c>
    </row>
    <row r="41" spans="1:15" x14ac:dyDescent="0.2">
      <c r="A41">
        <f>IFERROR(記録__2[[#This Row],[競技番号]],"")</f>
        <v>3</v>
      </c>
      <c r="B41">
        <f>IFERROR(記録__2[[#This Row],[選手番号]],"")</f>
        <v>436</v>
      </c>
      <c r="C41" t="str">
        <f>IFERROR(VLOOKUP(B41,選手番号!F:J,4,0),"")</f>
        <v>新谷　涼音</v>
      </c>
      <c r="D41" t="str">
        <f>IFERROR(VLOOKUP(B41,選手番号!F:K,6,0),"")</f>
        <v>フィッタ松山</v>
      </c>
      <c r="E41" t="str">
        <f>IFERROR(VLOOKUP(B41,チーム番号!E:F,2,0),"")</f>
        <v/>
      </c>
      <c r="F41">
        <f>IFERROR(VLOOKUP(A41,プログラム!B:C,2,0),"")</f>
        <v>3</v>
      </c>
      <c r="G41" t="str">
        <f t="shared" si="0"/>
        <v>4360003</v>
      </c>
      <c r="H41">
        <f>IFERROR(記録__2[[#This Row],[組]],"")</f>
        <v>2</v>
      </c>
      <c r="I41">
        <f>IFERROR(記録__2[[#This Row],[水路]],"")</f>
        <v>8</v>
      </c>
      <c r="J41" t="str">
        <f>IFERROR(VLOOKUP(F41,競技順!B:Q,14,0),"")</f>
        <v/>
      </c>
      <c r="K41" t="str">
        <f>IFERROR(VLOOKUP(F41,競技順!B:P,15,0),"")</f>
        <v>女子</v>
      </c>
      <c r="L41" t="str">
        <f>IFERROR(VLOOKUP(F41,競技順!B:N,13,0),"")</f>
        <v xml:space="preserve"> 100m</v>
      </c>
      <c r="M41" t="str">
        <f>IFERROR(VLOOKUP(F41,競技順!B:K,10,0),"")</f>
        <v>個人メドレー</v>
      </c>
      <c r="N41" t="str">
        <f>IFERROR(VLOOKUP(F41,競技順!B:Q,16,0),"")</f>
        <v>タイム決勝</v>
      </c>
      <c r="O41" t="str">
        <f t="shared" si="1"/>
        <v xml:space="preserve"> 女子  100m 個人メドレー タイム決勝</v>
      </c>
    </row>
    <row r="42" spans="1:15" x14ac:dyDescent="0.2">
      <c r="A42">
        <f>IFERROR(記録__2[[#This Row],[競技番号]],"")</f>
        <v>3</v>
      </c>
      <c r="B42">
        <f>IFERROR(記録__2[[#This Row],[選手番号]],"")</f>
        <v>587</v>
      </c>
      <c r="C42" t="str">
        <f>IFERROR(VLOOKUP(B42,選手番号!F:J,4,0),"")</f>
        <v>津田心乃葉</v>
      </c>
      <c r="D42" t="str">
        <f>IFERROR(VLOOKUP(B42,選手番号!F:K,6,0),"")</f>
        <v>ﾌｨｯﾀｴﾐﾌﾙ松前</v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5870003</v>
      </c>
      <c r="H42">
        <f>IFERROR(記録__2[[#This Row],[組]],"")</f>
        <v>3</v>
      </c>
      <c r="I42">
        <f>IFERROR(記録__2[[#This Row],[水路]],"")</f>
        <v>1</v>
      </c>
      <c r="J42" t="str">
        <f>IFERROR(VLOOKUP(F42,競技順!B:Q,14,0),"")</f>
        <v/>
      </c>
      <c r="K42" t="str">
        <f>IFERROR(VLOOKUP(F42,競技順!B:P,15,0),"")</f>
        <v>女子</v>
      </c>
      <c r="L42" t="str">
        <f>IFERROR(VLOOKUP(F42,競技順!B:N,13,0),"")</f>
        <v xml:space="preserve"> 100m</v>
      </c>
      <c r="M42" t="str">
        <f>IFERROR(VLOOKUP(F42,競技順!B:K,10,0),"")</f>
        <v>個人メドレー</v>
      </c>
      <c r="N42" t="str">
        <f>IFERROR(VLOOKUP(F42,競技順!B:Q,16,0),"")</f>
        <v>タイム決勝</v>
      </c>
      <c r="O42" t="str">
        <f t="shared" si="1"/>
        <v xml:space="preserve"> 女子  100m 個人メドレー タイム決勝</v>
      </c>
    </row>
    <row r="43" spans="1:15" x14ac:dyDescent="0.2">
      <c r="A43">
        <f>IFERROR(記録__2[[#This Row],[競技番号]],"")</f>
        <v>3</v>
      </c>
      <c r="B43">
        <f>IFERROR(記録__2[[#This Row],[選手番号]],"")</f>
        <v>196</v>
      </c>
      <c r="C43" t="str">
        <f>IFERROR(VLOOKUP(B43,選手番号!F:J,4,0),"")</f>
        <v>村上　珠梨</v>
      </c>
      <c r="D43" t="str">
        <f>IFERROR(VLOOKUP(B43,選手番号!F:K,6,0),"")</f>
        <v>ＭＧ瀬戸内</v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1960003</v>
      </c>
      <c r="H43">
        <f>IFERROR(記録__2[[#This Row],[組]],"")</f>
        <v>3</v>
      </c>
      <c r="I43">
        <f>IFERROR(記録__2[[#This Row],[水路]],"")</f>
        <v>2</v>
      </c>
      <c r="J43" t="str">
        <f>IFERROR(VLOOKUP(F43,競技順!B:Q,14,0),"")</f>
        <v/>
      </c>
      <c r="K43" t="str">
        <f>IFERROR(VLOOKUP(F43,競技順!B:P,15,0),"")</f>
        <v>女子</v>
      </c>
      <c r="L43" t="str">
        <f>IFERROR(VLOOKUP(F43,競技順!B:N,13,0),"")</f>
        <v xml:space="preserve"> 100m</v>
      </c>
      <c r="M43" t="str">
        <f>IFERROR(VLOOKUP(F43,競技順!B:K,10,0),"")</f>
        <v>個人メドレー</v>
      </c>
      <c r="N43" t="str">
        <f>IFERROR(VLOOKUP(F43,競技順!B:Q,16,0),"")</f>
        <v>タイム決勝</v>
      </c>
      <c r="O43" t="str">
        <f t="shared" si="1"/>
        <v xml:space="preserve"> 女子  100m 個人メドレー タイム決勝</v>
      </c>
    </row>
    <row r="44" spans="1:15" x14ac:dyDescent="0.2">
      <c r="A44">
        <f>IFERROR(記録__2[[#This Row],[競技番号]],"")</f>
        <v>3</v>
      </c>
      <c r="B44">
        <f>IFERROR(記録__2[[#This Row],[選手番号]],"")</f>
        <v>487</v>
      </c>
      <c r="C44" t="str">
        <f>IFERROR(VLOOKUP(B44,選手番号!F:J,4,0),"")</f>
        <v>清家　爽晶</v>
      </c>
      <c r="D44" t="str">
        <f>IFERROR(VLOOKUP(B44,選手番号!F:K,6,0),"")</f>
        <v>フィッタ吉田</v>
      </c>
      <c r="E44" t="str">
        <f>IFERROR(VLOOKUP(B44,チーム番号!E:F,2,0),"")</f>
        <v/>
      </c>
      <c r="F44">
        <f>IFERROR(VLOOKUP(A44,プログラム!B:C,2,0),"")</f>
        <v>3</v>
      </c>
      <c r="G44" t="str">
        <f t="shared" si="0"/>
        <v>4870003</v>
      </c>
      <c r="H44">
        <f>IFERROR(記録__2[[#This Row],[組]],"")</f>
        <v>3</v>
      </c>
      <c r="I44">
        <f>IFERROR(記録__2[[#This Row],[水路]],"")</f>
        <v>3</v>
      </c>
      <c r="J44" t="str">
        <f>IFERROR(VLOOKUP(F44,競技順!B:Q,14,0),"")</f>
        <v/>
      </c>
      <c r="K44" t="str">
        <f>IFERROR(VLOOKUP(F44,競技順!B:P,15,0),"")</f>
        <v>女子</v>
      </c>
      <c r="L44" t="str">
        <f>IFERROR(VLOOKUP(F44,競技順!B:N,13,0),"")</f>
        <v xml:space="preserve"> 100m</v>
      </c>
      <c r="M44" t="str">
        <f>IFERROR(VLOOKUP(F44,競技順!B:K,10,0),"")</f>
        <v>個人メドレー</v>
      </c>
      <c r="N44" t="str">
        <f>IFERROR(VLOOKUP(F44,競技順!B:Q,16,0),"")</f>
        <v>タイム決勝</v>
      </c>
      <c r="O44" t="str">
        <f t="shared" si="1"/>
        <v xml:space="preserve"> 女子  100m 個人メドレー タイム決勝</v>
      </c>
    </row>
    <row r="45" spans="1:15" x14ac:dyDescent="0.2">
      <c r="A45">
        <f>IFERROR(記録__2[[#This Row],[競技番号]],"")</f>
        <v>3</v>
      </c>
      <c r="B45">
        <f>IFERROR(記録__2[[#This Row],[選手番号]],"")</f>
        <v>549</v>
      </c>
      <c r="C45" t="str">
        <f>IFERROR(VLOOKUP(B45,選手番号!F:J,4,0),"")</f>
        <v>井下　愛梨</v>
      </c>
      <c r="D45" t="str">
        <f>IFERROR(VLOOKUP(B45,選手番号!F:K,6,0),"")</f>
        <v>ﾌｧｲﾌﾞﾃﾝ東予</v>
      </c>
      <c r="E45" t="str">
        <f>IFERROR(VLOOKUP(B45,チーム番号!E:F,2,0),"")</f>
        <v/>
      </c>
      <c r="F45">
        <f>IFERROR(VLOOKUP(A45,プログラム!B:C,2,0),"")</f>
        <v>3</v>
      </c>
      <c r="G45" t="str">
        <f t="shared" si="0"/>
        <v>5490003</v>
      </c>
      <c r="H45">
        <f>IFERROR(記録__2[[#This Row],[組]],"")</f>
        <v>3</v>
      </c>
      <c r="I45">
        <f>IFERROR(記録__2[[#This Row],[水路]],"")</f>
        <v>4</v>
      </c>
      <c r="J45" t="str">
        <f>IFERROR(VLOOKUP(F45,競技順!B:Q,14,0),"")</f>
        <v/>
      </c>
      <c r="K45" t="str">
        <f>IFERROR(VLOOKUP(F45,競技順!B:P,15,0),"")</f>
        <v>女子</v>
      </c>
      <c r="L45" t="str">
        <f>IFERROR(VLOOKUP(F45,競技順!B:N,13,0),"")</f>
        <v xml:space="preserve"> 100m</v>
      </c>
      <c r="M45" t="str">
        <f>IFERROR(VLOOKUP(F45,競技順!B:K,10,0),"")</f>
        <v>個人メドレー</v>
      </c>
      <c r="N45" t="str">
        <f>IFERROR(VLOOKUP(F45,競技順!B:Q,16,0),"")</f>
        <v>タイム決勝</v>
      </c>
      <c r="O45" t="str">
        <f t="shared" si="1"/>
        <v xml:space="preserve"> 女子  100m 個人メドレー タイム決勝</v>
      </c>
    </row>
    <row r="46" spans="1:15" x14ac:dyDescent="0.2">
      <c r="A46">
        <f>IFERROR(記録__2[[#This Row],[競技番号]],"")</f>
        <v>3</v>
      </c>
      <c r="B46">
        <f>IFERROR(記録__2[[#This Row],[選手番号]],"")</f>
        <v>153</v>
      </c>
      <c r="C46" t="str">
        <f>IFERROR(VLOOKUP(B46,選手番号!F:J,4,0),"")</f>
        <v>原　愛美夏</v>
      </c>
      <c r="D46" t="str">
        <f>IFERROR(VLOOKUP(B46,選手番号!F:K,6,0),"")</f>
        <v>南海ＤＣ</v>
      </c>
      <c r="E46" t="str">
        <f>IFERROR(VLOOKUP(B46,チーム番号!E:F,2,0),"")</f>
        <v/>
      </c>
      <c r="F46">
        <f>IFERROR(VLOOKUP(A46,プログラム!B:C,2,0),"")</f>
        <v>3</v>
      </c>
      <c r="G46" t="str">
        <f t="shared" si="0"/>
        <v>1530003</v>
      </c>
      <c r="H46">
        <f>IFERROR(記録__2[[#This Row],[組]],"")</f>
        <v>3</v>
      </c>
      <c r="I46">
        <f>IFERROR(記録__2[[#This Row],[水路]],"")</f>
        <v>5</v>
      </c>
      <c r="J46" t="str">
        <f>IFERROR(VLOOKUP(F46,競技順!B:Q,14,0),"")</f>
        <v/>
      </c>
      <c r="K46" t="str">
        <f>IFERROR(VLOOKUP(F46,競技順!B:P,15,0),"")</f>
        <v>女子</v>
      </c>
      <c r="L46" t="str">
        <f>IFERROR(VLOOKUP(F46,競技順!B:N,13,0),"")</f>
        <v xml:space="preserve"> 100m</v>
      </c>
      <c r="M46" t="str">
        <f>IFERROR(VLOOKUP(F46,競技順!B:K,10,0),"")</f>
        <v>個人メドレー</v>
      </c>
      <c r="N46" t="str">
        <f>IFERROR(VLOOKUP(F46,競技順!B:Q,16,0),"")</f>
        <v>タイム決勝</v>
      </c>
      <c r="O46" t="str">
        <f t="shared" si="1"/>
        <v xml:space="preserve"> 女子  100m 個人メドレー タイム決勝</v>
      </c>
    </row>
    <row r="47" spans="1:15" x14ac:dyDescent="0.2">
      <c r="A47">
        <f>IFERROR(記録__2[[#This Row],[競技番号]],"")</f>
        <v>3</v>
      </c>
      <c r="B47">
        <f>IFERROR(記録__2[[#This Row],[選手番号]],"")</f>
        <v>357</v>
      </c>
      <c r="C47" t="str">
        <f>IFERROR(VLOOKUP(B47,選手番号!F:J,4,0),"")</f>
        <v>田窪　　果</v>
      </c>
      <c r="D47" t="str">
        <f>IFERROR(VLOOKUP(B47,選手番号!F:K,6,0),"")</f>
        <v>ＭＧ双葉</v>
      </c>
      <c r="E47" t="str">
        <f>IFERROR(VLOOKUP(B47,チーム番号!E:F,2,0),"")</f>
        <v/>
      </c>
      <c r="F47">
        <f>IFERROR(VLOOKUP(A47,プログラム!B:C,2,0),"")</f>
        <v>3</v>
      </c>
      <c r="G47" t="str">
        <f t="shared" si="0"/>
        <v>3570003</v>
      </c>
      <c r="H47">
        <f>IFERROR(記録__2[[#This Row],[組]],"")</f>
        <v>3</v>
      </c>
      <c r="I47">
        <f>IFERROR(記録__2[[#This Row],[水路]],"")</f>
        <v>6</v>
      </c>
      <c r="J47" t="str">
        <f>IFERROR(VLOOKUP(F47,競技順!B:Q,14,0),"")</f>
        <v/>
      </c>
      <c r="K47" t="str">
        <f>IFERROR(VLOOKUP(F47,競技順!B:P,15,0),"")</f>
        <v>女子</v>
      </c>
      <c r="L47" t="str">
        <f>IFERROR(VLOOKUP(F47,競技順!B:N,13,0),"")</f>
        <v xml:space="preserve"> 100m</v>
      </c>
      <c r="M47" t="str">
        <f>IFERROR(VLOOKUP(F47,競技順!B:K,10,0),"")</f>
        <v>個人メドレー</v>
      </c>
      <c r="N47" t="str">
        <f>IFERROR(VLOOKUP(F47,競技順!B:Q,16,0),"")</f>
        <v>タイム決勝</v>
      </c>
      <c r="O47" t="str">
        <f t="shared" si="1"/>
        <v xml:space="preserve"> 女子  100m 個人メドレー タイム決勝</v>
      </c>
    </row>
    <row r="48" spans="1:15" x14ac:dyDescent="0.2">
      <c r="A48">
        <f>IFERROR(記録__2[[#This Row],[競技番号]],"")</f>
        <v>3</v>
      </c>
      <c r="B48">
        <f>IFERROR(記録__2[[#This Row],[選手番号]],"")</f>
        <v>695</v>
      </c>
      <c r="C48" t="str">
        <f>IFERROR(VLOOKUP(B48,選手番号!F:J,4,0),"")</f>
        <v>森岡あおい</v>
      </c>
      <c r="D48" t="str">
        <f>IFERROR(VLOOKUP(B48,選手番号!F:K,6,0),"")</f>
        <v>えいしSC砥部</v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6950003</v>
      </c>
      <c r="H48">
        <f>IFERROR(記録__2[[#This Row],[組]],"")</f>
        <v>3</v>
      </c>
      <c r="I48">
        <f>IFERROR(記録__2[[#This Row],[水路]],"")</f>
        <v>7</v>
      </c>
      <c r="J48" t="str">
        <f>IFERROR(VLOOKUP(F48,競技順!B:Q,14,0),"")</f>
        <v/>
      </c>
      <c r="K48" t="str">
        <f>IFERROR(VLOOKUP(F48,競技順!B:P,15,0),"")</f>
        <v>女子</v>
      </c>
      <c r="L48" t="str">
        <f>IFERROR(VLOOKUP(F48,競技順!B:N,13,0),"")</f>
        <v xml:space="preserve"> 100m</v>
      </c>
      <c r="M48" t="str">
        <f>IFERROR(VLOOKUP(F48,競技順!B:K,10,0),"")</f>
        <v>個人メドレー</v>
      </c>
      <c r="N48" t="str">
        <f>IFERROR(VLOOKUP(F48,競技順!B:Q,16,0),"")</f>
        <v>タイム決勝</v>
      </c>
      <c r="O48" t="str">
        <f t="shared" si="1"/>
        <v xml:space="preserve"> 女子  100m 個人メドレー タイム決勝</v>
      </c>
    </row>
    <row r="49" spans="1:15" x14ac:dyDescent="0.2">
      <c r="A49">
        <f>IFERROR(記録__2[[#This Row],[競技番号]],"")</f>
        <v>3</v>
      </c>
      <c r="B49">
        <f>IFERROR(記録__2[[#This Row],[選手番号]],"")</f>
        <v>102</v>
      </c>
      <c r="C49" t="str">
        <f>IFERROR(VLOOKUP(B49,選手番号!F:J,4,0),"")</f>
        <v>高橋　芽依</v>
      </c>
      <c r="D49" t="str">
        <f>IFERROR(VLOOKUP(B49,選手番号!F:K,6,0),"")</f>
        <v>五百木ＳＣ</v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1020003</v>
      </c>
      <c r="H49">
        <f>IFERROR(記録__2[[#This Row],[組]],"")</f>
        <v>3</v>
      </c>
      <c r="I49">
        <f>IFERROR(記録__2[[#This Row],[水路]],"")</f>
        <v>8</v>
      </c>
      <c r="J49" t="str">
        <f>IFERROR(VLOOKUP(F49,競技順!B:Q,14,0),"")</f>
        <v/>
      </c>
      <c r="K49" t="str">
        <f>IFERROR(VLOOKUP(F49,競技順!B:P,15,0),"")</f>
        <v>女子</v>
      </c>
      <c r="L49" t="str">
        <f>IFERROR(VLOOKUP(F49,競技順!B:N,13,0),"")</f>
        <v xml:space="preserve"> 100m</v>
      </c>
      <c r="M49" t="str">
        <f>IFERROR(VLOOKUP(F49,競技順!B:K,10,0),"")</f>
        <v>個人メドレー</v>
      </c>
      <c r="N49" t="str">
        <f>IFERROR(VLOOKUP(F49,競技順!B:Q,16,0),"")</f>
        <v>タイム決勝</v>
      </c>
      <c r="O49" t="str">
        <f t="shared" si="1"/>
        <v xml:space="preserve"> 女子  100m 個人メドレー タイム決勝</v>
      </c>
    </row>
    <row r="50" spans="1:15" x14ac:dyDescent="0.2">
      <c r="A50">
        <f>IFERROR(記録__2[[#This Row],[競技番号]],"")</f>
        <v>3</v>
      </c>
      <c r="B50">
        <f>IFERROR(記録__2[[#This Row],[選手番号]],"")</f>
        <v>291</v>
      </c>
      <c r="C50" t="str">
        <f>IFERROR(VLOOKUP(B50,選手番号!F:J,4,0),"")</f>
        <v>渡邊　友子</v>
      </c>
      <c r="D50" t="str">
        <f>IFERROR(VLOOKUP(B50,選手番号!F:K,6,0),"")</f>
        <v>八幡浜ＳＣ</v>
      </c>
      <c r="E50" t="str">
        <f>IFERROR(VLOOKUP(B50,チーム番号!E:F,2,0),"")</f>
        <v/>
      </c>
      <c r="F50">
        <f>IFERROR(VLOOKUP(A50,プログラム!B:C,2,0),"")</f>
        <v>3</v>
      </c>
      <c r="G50" t="str">
        <f t="shared" si="0"/>
        <v>2910003</v>
      </c>
      <c r="H50">
        <f>IFERROR(記録__2[[#This Row],[組]],"")</f>
        <v>4</v>
      </c>
      <c r="I50">
        <f>IFERROR(記録__2[[#This Row],[水路]],"")</f>
        <v>1</v>
      </c>
      <c r="J50" t="str">
        <f>IFERROR(VLOOKUP(F50,競技順!B:Q,14,0),"")</f>
        <v/>
      </c>
      <c r="K50" t="str">
        <f>IFERROR(VLOOKUP(F50,競技順!B:P,15,0),"")</f>
        <v>女子</v>
      </c>
      <c r="L50" t="str">
        <f>IFERROR(VLOOKUP(F50,競技順!B:N,13,0),"")</f>
        <v xml:space="preserve"> 100m</v>
      </c>
      <c r="M50" t="str">
        <f>IFERROR(VLOOKUP(F50,競技順!B:K,10,0),"")</f>
        <v>個人メドレー</v>
      </c>
      <c r="N50" t="str">
        <f>IFERROR(VLOOKUP(F50,競技順!B:Q,16,0),"")</f>
        <v>タイム決勝</v>
      </c>
      <c r="O50" t="str">
        <f t="shared" si="1"/>
        <v xml:space="preserve"> 女子  100m 個人メドレー タイム決勝</v>
      </c>
    </row>
    <row r="51" spans="1:15" x14ac:dyDescent="0.2">
      <c r="A51">
        <f>IFERROR(記録__2[[#This Row],[競技番号]],"")</f>
        <v>3</v>
      </c>
      <c r="B51">
        <f>IFERROR(記録__2[[#This Row],[選手番号]],"")</f>
        <v>157</v>
      </c>
      <c r="C51" t="str">
        <f>IFERROR(VLOOKUP(B51,選手番号!F:J,4,0),"")</f>
        <v>原　姫愛乃</v>
      </c>
      <c r="D51" t="str">
        <f>IFERROR(VLOOKUP(B51,選手番号!F:K,6,0),"")</f>
        <v>南海ＤＣ</v>
      </c>
      <c r="E51" t="str">
        <f>IFERROR(VLOOKUP(B51,チーム番号!E:F,2,0),"")</f>
        <v/>
      </c>
      <c r="F51">
        <f>IFERROR(VLOOKUP(A51,プログラム!B:C,2,0),"")</f>
        <v>3</v>
      </c>
      <c r="G51" t="str">
        <f t="shared" si="0"/>
        <v>1570003</v>
      </c>
      <c r="H51">
        <f>IFERROR(記録__2[[#This Row],[組]],"")</f>
        <v>4</v>
      </c>
      <c r="I51">
        <f>IFERROR(記録__2[[#This Row],[水路]],"")</f>
        <v>2</v>
      </c>
      <c r="J51" t="str">
        <f>IFERROR(VLOOKUP(F51,競技順!B:Q,14,0),"")</f>
        <v/>
      </c>
      <c r="K51" t="str">
        <f>IFERROR(VLOOKUP(F51,競技順!B:P,15,0),"")</f>
        <v>女子</v>
      </c>
      <c r="L51" t="str">
        <f>IFERROR(VLOOKUP(F51,競技順!B:N,13,0),"")</f>
        <v xml:space="preserve"> 100m</v>
      </c>
      <c r="M51" t="str">
        <f>IFERROR(VLOOKUP(F51,競技順!B:K,10,0),"")</f>
        <v>個人メドレー</v>
      </c>
      <c r="N51" t="str">
        <f>IFERROR(VLOOKUP(F51,競技順!B:Q,16,0),"")</f>
        <v>タイム決勝</v>
      </c>
      <c r="O51" t="str">
        <f t="shared" si="1"/>
        <v xml:space="preserve"> 女子  100m 個人メドレー タイム決勝</v>
      </c>
    </row>
    <row r="52" spans="1:15" x14ac:dyDescent="0.2">
      <c r="A52">
        <f>IFERROR(記録__2[[#This Row],[競技番号]],"")</f>
        <v>3</v>
      </c>
      <c r="B52">
        <f>IFERROR(記録__2[[#This Row],[選手番号]],"")</f>
        <v>610</v>
      </c>
      <c r="C52" t="str">
        <f>IFERROR(VLOOKUP(B52,選手番号!F:J,4,0),"")</f>
        <v>冨永　有咲</v>
      </c>
      <c r="D52" t="str">
        <f>IFERROR(VLOOKUP(B52,選手番号!F:K,6,0),"")</f>
        <v>MESSA</v>
      </c>
      <c r="E52" t="str">
        <f>IFERROR(VLOOKUP(B52,チーム番号!E:F,2,0),"")</f>
        <v/>
      </c>
      <c r="F52">
        <f>IFERROR(VLOOKUP(A52,プログラム!B:C,2,0),"")</f>
        <v>3</v>
      </c>
      <c r="G52" t="str">
        <f t="shared" si="0"/>
        <v>6100003</v>
      </c>
      <c r="H52">
        <f>IFERROR(記録__2[[#This Row],[組]],"")</f>
        <v>4</v>
      </c>
      <c r="I52">
        <f>IFERROR(記録__2[[#This Row],[水路]],"")</f>
        <v>3</v>
      </c>
      <c r="J52" t="str">
        <f>IFERROR(VLOOKUP(F52,競技順!B:Q,14,0),"")</f>
        <v/>
      </c>
      <c r="K52" t="str">
        <f>IFERROR(VLOOKUP(F52,競技順!B:P,15,0),"")</f>
        <v>女子</v>
      </c>
      <c r="L52" t="str">
        <f>IFERROR(VLOOKUP(F52,競技順!B:N,13,0),"")</f>
        <v xml:space="preserve"> 100m</v>
      </c>
      <c r="M52" t="str">
        <f>IFERROR(VLOOKUP(F52,競技順!B:K,10,0),"")</f>
        <v>個人メドレー</v>
      </c>
      <c r="N52" t="str">
        <f>IFERROR(VLOOKUP(F52,競技順!B:Q,16,0),"")</f>
        <v>タイム決勝</v>
      </c>
      <c r="O52" t="str">
        <f t="shared" si="1"/>
        <v xml:space="preserve"> 女子  100m 個人メドレー タイム決勝</v>
      </c>
    </row>
    <row r="53" spans="1:15" x14ac:dyDescent="0.2">
      <c r="A53">
        <f>IFERROR(記録__2[[#This Row],[競技番号]],"")</f>
        <v>3</v>
      </c>
      <c r="B53">
        <f>IFERROR(記録__2[[#This Row],[選手番号]],"")</f>
        <v>381</v>
      </c>
      <c r="C53" t="str">
        <f>IFERROR(VLOOKUP(B53,選手番号!F:J,4,0),"")</f>
        <v>兵頭　まい</v>
      </c>
      <c r="D53" t="str">
        <f>IFERROR(VLOOKUP(B53,選手番号!F:K,6,0),"")</f>
        <v>石原ＳＣ</v>
      </c>
      <c r="E53" t="str">
        <f>IFERROR(VLOOKUP(B53,チーム番号!E:F,2,0),"")</f>
        <v/>
      </c>
      <c r="F53">
        <f>IFERROR(VLOOKUP(A53,プログラム!B:C,2,0),"")</f>
        <v>3</v>
      </c>
      <c r="G53" t="str">
        <f t="shared" si="0"/>
        <v>3810003</v>
      </c>
      <c r="H53">
        <f>IFERROR(記録__2[[#This Row],[組]],"")</f>
        <v>4</v>
      </c>
      <c r="I53">
        <f>IFERROR(記録__2[[#This Row],[水路]],"")</f>
        <v>4</v>
      </c>
      <c r="J53" t="str">
        <f>IFERROR(VLOOKUP(F53,競技順!B:Q,14,0),"")</f>
        <v/>
      </c>
      <c r="K53" t="str">
        <f>IFERROR(VLOOKUP(F53,競技順!B:P,15,0),"")</f>
        <v>女子</v>
      </c>
      <c r="L53" t="str">
        <f>IFERROR(VLOOKUP(F53,競技順!B:N,13,0),"")</f>
        <v xml:space="preserve"> 100m</v>
      </c>
      <c r="M53" t="str">
        <f>IFERROR(VLOOKUP(F53,競技順!B:K,10,0),"")</f>
        <v>個人メドレー</v>
      </c>
      <c r="N53" t="str">
        <f>IFERROR(VLOOKUP(F53,競技順!B:Q,16,0),"")</f>
        <v>タイム決勝</v>
      </c>
      <c r="O53" t="str">
        <f t="shared" si="1"/>
        <v xml:space="preserve"> 女子  100m 個人メドレー タイム決勝</v>
      </c>
    </row>
    <row r="54" spans="1:15" x14ac:dyDescent="0.2">
      <c r="A54">
        <f>IFERROR(記録__2[[#This Row],[競技番号]],"")</f>
        <v>3</v>
      </c>
      <c r="B54">
        <f>IFERROR(記録__2[[#This Row],[選手番号]],"")</f>
        <v>604</v>
      </c>
      <c r="C54" t="str">
        <f>IFERROR(VLOOKUP(B54,選手番号!F:J,4,0),"")</f>
        <v>岡本　未来</v>
      </c>
      <c r="D54" t="str">
        <f>IFERROR(VLOOKUP(B54,選手番号!F:K,6,0),"")</f>
        <v>MESSA</v>
      </c>
      <c r="E54" t="str">
        <f>IFERROR(VLOOKUP(B54,チーム番号!E:F,2,0),"")</f>
        <v/>
      </c>
      <c r="F54">
        <f>IFERROR(VLOOKUP(A54,プログラム!B:C,2,0),"")</f>
        <v>3</v>
      </c>
      <c r="G54" t="str">
        <f t="shared" si="0"/>
        <v>6040003</v>
      </c>
      <c r="H54">
        <f>IFERROR(記録__2[[#This Row],[組]],"")</f>
        <v>4</v>
      </c>
      <c r="I54">
        <f>IFERROR(記録__2[[#This Row],[水路]],"")</f>
        <v>5</v>
      </c>
      <c r="J54" t="str">
        <f>IFERROR(VLOOKUP(F54,競技順!B:Q,14,0),"")</f>
        <v/>
      </c>
      <c r="K54" t="str">
        <f>IFERROR(VLOOKUP(F54,競技順!B:P,15,0),"")</f>
        <v>女子</v>
      </c>
      <c r="L54" t="str">
        <f>IFERROR(VLOOKUP(F54,競技順!B:N,13,0),"")</f>
        <v xml:space="preserve"> 100m</v>
      </c>
      <c r="M54" t="str">
        <f>IFERROR(VLOOKUP(F54,競技順!B:K,10,0),"")</f>
        <v>個人メドレー</v>
      </c>
      <c r="N54" t="str">
        <f>IFERROR(VLOOKUP(F54,競技順!B:Q,16,0),"")</f>
        <v>タイム決勝</v>
      </c>
      <c r="O54" t="str">
        <f t="shared" si="1"/>
        <v xml:space="preserve"> 女子  100m 個人メドレー タイム決勝</v>
      </c>
    </row>
    <row r="55" spans="1:15" x14ac:dyDescent="0.2">
      <c r="A55">
        <f>IFERROR(記録__2[[#This Row],[競技番号]],"")</f>
        <v>3</v>
      </c>
      <c r="B55">
        <f>IFERROR(記録__2[[#This Row],[選手番号]],"")</f>
        <v>387</v>
      </c>
      <c r="C55" t="str">
        <f>IFERROR(VLOOKUP(B55,選手番号!F:J,4,0),"")</f>
        <v>澤井　香純</v>
      </c>
      <c r="D55" t="str">
        <f>IFERROR(VLOOKUP(B55,選手番号!F:K,6,0),"")</f>
        <v>石原ＳＣ</v>
      </c>
      <c r="E55" t="str">
        <f>IFERROR(VLOOKUP(B55,チーム番号!E:F,2,0),"")</f>
        <v/>
      </c>
      <c r="F55">
        <f>IFERROR(VLOOKUP(A55,プログラム!B:C,2,0),"")</f>
        <v>3</v>
      </c>
      <c r="G55" t="str">
        <f t="shared" si="0"/>
        <v>3870003</v>
      </c>
      <c r="H55">
        <f>IFERROR(記録__2[[#This Row],[組]],"")</f>
        <v>4</v>
      </c>
      <c r="I55">
        <f>IFERROR(記録__2[[#This Row],[水路]],"")</f>
        <v>6</v>
      </c>
      <c r="J55" t="str">
        <f>IFERROR(VLOOKUP(F55,競技順!B:Q,14,0),"")</f>
        <v/>
      </c>
      <c r="K55" t="str">
        <f>IFERROR(VLOOKUP(F55,競技順!B:P,15,0),"")</f>
        <v>女子</v>
      </c>
      <c r="L55" t="str">
        <f>IFERROR(VLOOKUP(F55,競技順!B:N,13,0),"")</f>
        <v xml:space="preserve"> 100m</v>
      </c>
      <c r="M55" t="str">
        <f>IFERROR(VLOOKUP(F55,競技順!B:K,10,0),"")</f>
        <v>個人メドレー</v>
      </c>
      <c r="N55" t="str">
        <f>IFERROR(VLOOKUP(F55,競技順!B:Q,16,0),"")</f>
        <v>タイム決勝</v>
      </c>
      <c r="O55" t="str">
        <f t="shared" si="1"/>
        <v xml:space="preserve"> 女子  100m 個人メドレー タイム決勝</v>
      </c>
    </row>
    <row r="56" spans="1:15" x14ac:dyDescent="0.2">
      <c r="A56">
        <f>IFERROR(記録__2[[#This Row],[競技番号]],"")</f>
        <v>3</v>
      </c>
      <c r="B56">
        <f>IFERROR(記録__2[[#This Row],[選手番号]],"")</f>
        <v>611</v>
      </c>
      <c r="C56" t="str">
        <f>IFERROR(VLOOKUP(B56,選手番号!F:J,4,0),"")</f>
        <v>吉井　千乃</v>
      </c>
      <c r="D56" t="str">
        <f>IFERROR(VLOOKUP(B56,選手番号!F:K,6,0),"")</f>
        <v>MESSA</v>
      </c>
      <c r="E56" t="str">
        <f>IFERROR(VLOOKUP(B56,チーム番号!E:F,2,0),"")</f>
        <v/>
      </c>
      <c r="F56">
        <f>IFERROR(VLOOKUP(A56,プログラム!B:C,2,0),"")</f>
        <v>3</v>
      </c>
      <c r="G56" t="str">
        <f t="shared" si="0"/>
        <v>6110003</v>
      </c>
      <c r="H56">
        <f>IFERROR(記録__2[[#This Row],[組]],"")</f>
        <v>4</v>
      </c>
      <c r="I56">
        <f>IFERROR(記録__2[[#This Row],[水路]],"")</f>
        <v>7</v>
      </c>
      <c r="J56" t="str">
        <f>IFERROR(VLOOKUP(F56,競技順!B:Q,14,0),"")</f>
        <v/>
      </c>
      <c r="K56" t="str">
        <f>IFERROR(VLOOKUP(F56,競技順!B:P,15,0),"")</f>
        <v>女子</v>
      </c>
      <c r="L56" t="str">
        <f>IFERROR(VLOOKUP(F56,競技順!B:N,13,0),"")</f>
        <v xml:space="preserve"> 100m</v>
      </c>
      <c r="M56" t="str">
        <f>IFERROR(VLOOKUP(F56,競技順!B:K,10,0),"")</f>
        <v>個人メドレー</v>
      </c>
      <c r="N56" t="str">
        <f>IFERROR(VLOOKUP(F56,競技順!B:Q,16,0),"")</f>
        <v>タイム決勝</v>
      </c>
      <c r="O56" t="str">
        <f t="shared" si="1"/>
        <v xml:space="preserve"> 女子  100m 個人メドレー タイム決勝</v>
      </c>
    </row>
    <row r="57" spans="1:15" x14ac:dyDescent="0.2">
      <c r="A57">
        <f>IFERROR(記録__2[[#This Row],[競技番号]],"")</f>
        <v>3</v>
      </c>
      <c r="B57">
        <f>IFERROR(記録__2[[#This Row],[選手番号]],"")</f>
        <v>285</v>
      </c>
      <c r="C57" t="str">
        <f>IFERROR(VLOOKUP(B57,選手番号!F:J,4,0),"")</f>
        <v>菊池　絆那</v>
      </c>
      <c r="D57" t="str">
        <f>IFERROR(VLOOKUP(B57,選手番号!F:K,6,0),"")</f>
        <v>八幡浜ＳＣ</v>
      </c>
      <c r="E57" t="str">
        <f>IFERROR(VLOOKUP(B57,チーム番号!E:F,2,0),"")</f>
        <v/>
      </c>
      <c r="F57">
        <f>IFERROR(VLOOKUP(A57,プログラム!B:C,2,0),"")</f>
        <v>3</v>
      </c>
      <c r="G57" t="str">
        <f t="shared" si="0"/>
        <v>2850003</v>
      </c>
      <c r="H57">
        <f>IFERROR(記録__2[[#This Row],[組]],"")</f>
        <v>4</v>
      </c>
      <c r="I57">
        <f>IFERROR(記録__2[[#This Row],[水路]],"")</f>
        <v>8</v>
      </c>
      <c r="J57" t="str">
        <f>IFERROR(VLOOKUP(F57,競技順!B:Q,14,0),"")</f>
        <v/>
      </c>
      <c r="K57" t="str">
        <f>IFERROR(VLOOKUP(F57,競技順!B:P,15,0),"")</f>
        <v>女子</v>
      </c>
      <c r="L57" t="str">
        <f>IFERROR(VLOOKUP(F57,競技順!B:N,13,0),"")</f>
        <v xml:space="preserve"> 100m</v>
      </c>
      <c r="M57" t="str">
        <f>IFERROR(VLOOKUP(F57,競技順!B:K,10,0),"")</f>
        <v>個人メドレー</v>
      </c>
      <c r="N57" t="str">
        <f>IFERROR(VLOOKUP(F57,競技順!B:Q,16,0),"")</f>
        <v>タイム決勝</v>
      </c>
      <c r="O57" t="str">
        <f t="shared" si="1"/>
        <v xml:space="preserve"> 女子  100m 個人メドレー タイム決勝</v>
      </c>
    </row>
    <row r="58" spans="1:15" x14ac:dyDescent="0.2">
      <c r="A58">
        <f>IFERROR(記録__2[[#This Row],[競技番号]],"")</f>
        <v>3</v>
      </c>
      <c r="B58">
        <f>IFERROR(記録__2[[#This Row],[選手番号]],"")</f>
        <v>231</v>
      </c>
      <c r="C58" t="str">
        <f>IFERROR(VLOOKUP(B58,選手番号!F:J,4,0),"")</f>
        <v>岡本　彩花</v>
      </c>
      <c r="D58" t="str">
        <f>IFERROR(VLOOKUP(B58,選手番号!F:K,6,0),"")</f>
        <v>ファイブテン</v>
      </c>
      <c r="E58" t="str">
        <f>IFERROR(VLOOKUP(B58,チーム番号!E:F,2,0),"")</f>
        <v/>
      </c>
      <c r="F58">
        <f>IFERROR(VLOOKUP(A58,プログラム!B:C,2,0),"")</f>
        <v>3</v>
      </c>
      <c r="G58" t="str">
        <f t="shared" si="0"/>
        <v>2310003</v>
      </c>
      <c r="H58">
        <f>IFERROR(記録__2[[#This Row],[組]],"")</f>
        <v>5</v>
      </c>
      <c r="I58">
        <f>IFERROR(記録__2[[#This Row],[水路]],"")</f>
        <v>1</v>
      </c>
      <c r="J58" t="str">
        <f>IFERROR(VLOOKUP(F58,競技順!B:Q,14,0),"")</f>
        <v/>
      </c>
      <c r="K58" t="str">
        <f>IFERROR(VLOOKUP(F58,競技順!B:P,15,0),"")</f>
        <v>女子</v>
      </c>
      <c r="L58" t="str">
        <f>IFERROR(VLOOKUP(F58,競技順!B:N,13,0),"")</f>
        <v xml:space="preserve"> 100m</v>
      </c>
      <c r="M58" t="str">
        <f>IFERROR(VLOOKUP(F58,競技順!B:K,10,0),"")</f>
        <v>個人メドレー</v>
      </c>
      <c r="N58" t="str">
        <f>IFERROR(VLOOKUP(F58,競技順!B:Q,16,0),"")</f>
        <v>タイム決勝</v>
      </c>
      <c r="O58" t="str">
        <f t="shared" si="1"/>
        <v xml:space="preserve"> 女子  100m 個人メドレー タイム決勝</v>
      </c>
    </row>
    <row r="59" spans="1:15" x14ac:dyDescent="0.2">
      <c r="A59">
        <f>IFERROR(記録__2[[#This Row],[競技番号]],"")</f>
        <v>3</v>
      </c>
      <c r="B59">
        <f>IFERROR(記録__2[[#This Row],[選手番号]],"")</f>
        <v>141</v>
      </c>
      <c r="C59" t="str">
        <f>IFERROR(VLOOKUP(B59,選手番号!F:J,4,0),"")</f>
        <v>伊須　彩葉</v>
      </c>
      <c r="D59" t="str">
        <f>IFERROR(VLOOKUP(B59,選手番号!F:K,6,0),"")</f>
        <v>南海ＤＣ</v>
      </c>
      <c r="E59" t="str">
        <f>IFERROR(VLOOKUP(B59,チーム番号!E:F,2,0),"")</f>
        <v/>
      </c>
      <c r="F59">
        <f>IFERROR(VLOOKUP(A59,プログラム!B:C,2,0),"")</f>
        <v>3</v>
      </c>
      <c r="G59" t="str">
        <f t="shared" si="0"/>
        <v>1410003</v>
      </c>
      <c r="H59">
        <f>IFERROR(記録__2[[#This Row],[組]],"")</f>
        <v>5</v>
      </c>
      <c r="I59">
        <f>IFERROR(記録__2[[#This Row],[水路]],"")</f>
        <v>2</v>
      </c>
      <c r="J59" t="str">
        <f>IFERROR(VLOOKUP(F59,競技順!B:Q,14,0),"")</f>
        <v/>
      </c>
      <c r="K59" t="str">
        <f>IFERROR(VLOOKUP(F59,競技順!B:P,15,0),"")</f>
        <v>女子</v>
      </c>
      <c r="L59" t="str">
        <f>IFERROR(VLOOKUP(F59,競技順!B:N,13,0),"")</f>
        <v xml:space="preserve"> 100m</v>
      </c>
      <c r="M59" t="str">
        <f>IFERROR(VLOOKUP(F59,競技順!B:K,10,0),"")</f>
        <v>個人メドレー</v>
      </c>
      <c r="N59" t="str">
        <f>IFERROR(VLOOKUP(F59,競技順!B:Q,16,0),"")</f>
        <v>タイム決勝</v>
      </c>
      <c r="O59" t="str">
        <f t="shared" si="1"/>
        <v xml:space="preserve"> 女子  100m 個人メドレー タイム決勝</v>
      </c>
    </row>
    <row r="60" spans="1:15" x14ac:dyDescent="0.2">
      <c r="A60">
        <f>IFERROR(記録__2[[#This Row],[競技番号]],"")</f>
        <v>3</v>
      </c>
      <c r="B60">
        <f>IFERROR(記録__2[[#This Row],[選手番号]],"")</f>
        <v>79</v>
      </c>
      <c r="C60" t="str">
        <f>IFERROR(VLOOKUP(B60,選手番号!F:J,4,0),"")</f>
        <v>髙岡　美空</v>
      </c>
      <c r="D60" t="str">
        <f>IFERROR(VLOOKUP(B60,選手番号!F:K,6,0),"")</f>
        <v>五百木ＳＣ</v>
      </c>
      <c r="E60" t="str">
        <f>IFERROR(VLOOKUP(B60,チーム番号!E:F,2,0),"")</f>
        <v/>
      </c>
      <c r="F60">
        <f>IFERROR(VLOOKUP(A60,プログラム!B:C,2,0),"")</f>
        <v>3</v>
      </c>
      <c r="G60" t="str">
        <f t="shared" si="0"/>
        <v>790003</v>
      </c>
      <c r="H60">
        <f>IFERROR(記録__2[[#This Row],[組]],"")</f>
        <v>5</v>
      </c>
      <c r="I60">
        <f>IFERROR(記録__2[[#This Row],[水路]],"")</f>
        <v>3</v>
      </c>
      <c r="J60" t="str">
        <f>IFERROR(VLOOKUP(F60,競技順!B:Q,14,0),"")</f>
        <v/>
      </c>
      <c r="K60" t="str">
        <f>IFERROR(VLOOKUP(F60,競技順!B:P,15,0),"")</f>
        <v>女子</v>
      </c>
      <c r="L60" t="str">
        <f>IFERROR(VLOOKUP(F60,競技順!B:N,13,0),"")</f>
        <v xml:space="preserve"> 100m</v>
      </c>
      <c r="M60" t="str">
        <f>IFERROR(VLOOKUP(F60,競技順!B:K,10,0),"")</f>
        <v>個人メドレー</v>
      </c>
      <c r="N60" t="str">
        <f>IFERROR(VLOOKUP(F60,競技順!B:Q,16,0),"")</f>
        <v>タイム決勝</v>
      </c>
      <c r="O60" t="str">
        <f t="shared" si="1"/>
        <v xml:space="preserve"> 女子  100m 個人メドレー タイム決勝</v>
      </c>
    </row>
    <row r="61" spans="1:15" x14ac:dyDescent="0.2">
      <c r="A61">
        <f>IFERROR(記録__2[[#This Row],[競技番号]],"")</f>
        <v>3</v>
      </c>
      <c r="B61">
        <f>IFERROR(記録__2[[#This Row],[選手番号]],"")</f>
        <v>75</v>
      </c>
      <c r="C61" t="str">
        <f>IFERROR(VLOOKUP(B61,選手番号!F:J,4,0),"")</f>
        <v>芝　　怜菜</v>
      </c>
      <c r="D61" t="str">
        <f>IFERROR(VLOOKUP(B61,選手番号!F:K,6,0),"")</f>
        <v>五百木ＳＣ</v>
      </c>
      <c r="E61" t="str">
        <f>IFERROR(VLOOKUP(B61,チーム番号!E:F,2,0),"")</f>
        <v/>
      </c>
      <c r="F61">
        <f>IFERROR(VLOOKUP(A61,プログラム!B:C,2,0),"")</f>
        <v>3</v>
      </c>
      <c r="G61" t="str">
        <f t="shared" si="0"/>
        <v>750003</v>
      </c>
      <c r="H61">
        <f>IFERROR(記録__2[[#This Row],[組]],"")</f>
        <v>5</v>
      </c>
      <c r="I61">
        <f>IFERROR(記録__2[[#This Row],[水路]],"")</f>
        <v>4</v>
      </c>
      <c r="J61" t="str">
        <f>IFERROR(VLOOKUP(F61,競技順!B:Q,14,0),"")</f>
        <v/>
      </c>
      <c r="K61" t="str">
        <f>IFERROR(VLOOKUP(F61,競技順!B:P,15,0),"")</f>
        <v>女子</v>
      </c>
      <c r="L61" t="str">
        <f>IFERROR(VLOOKUP(F61,競技順!B:N,13,0),"")</f>
        <v xml:space="preserve"> 100m</v>
      </c>
      <c r="M61" t="str">
        <f>IFERROR(VLOOKUP(F61,競技順!B:K,10,0),"")</f>
        <v>個人メドレー</v>
      </c>
      <c r="N61" t="str">
        <f>IFERROR(VLOOKUP(F61,競技順!B:Q,16,0),"")</f>
        <v>タイム決勝</v>
      </c>
      <c r="O61" t="str">
        <f t="shared" si="1"/>
        <v xml:space="preserve"> 女子  100m 個人メドレー タイム決勝</v>
      </c>
    </row>
    <row r="62" spans="1:15" x14ac:dyDescent="0.2">
      <c r="A62">
        <f>IFERROR(記録__2[[#This Row],[競技番号]],"")</f>
        <v>3</v>
      </c>
      <c r="B62">
        <f>IFERROR(記録__2[[#This Row],[選手番号]],"")</f>
        <v>76</v>
      </c>
      <c r="C62" t="str">
        <f>IFERROR(VLOOKUP(B62,選手番号!F:J,4,0),"")</f>
        <v>桑村　叶海</v>
      </c>
      <c r="D62" t="str">
        <f>IFERROR(VLOOKUP(B62,選手番号!F:K,6,0),"")</f>
        <v>五百木ＳＣ</v>
      </c>
      <c r="E62" t="str">
        <f>IFERROR(VLOOKUP(B62,チーム番号!E:F,2,0),"")</f>
        <v/>
      </c>
      <c r="F62">
        <f>IFERROR(VLOOKUP(A62,プログラム!B:C,2,0),"")</f>
        <v>3</v>
      </c>
      <c r="G62" t="str">
        <f t="shared" si="0"/>
        <v>760003</v>
      </c>
      <c r="H62">
        <f>IFERROR(記録__2[[#This Row],[組]],"")</f>
        <v>5</v>
      </c>
      <c r="I62">
        <f>IFERROR(記録__2[[#This Row],[水路]],"")</f>
        <v>5</v>
      </c>
      <c r="J62" t="str">
        <f>IFERROR(VLOOKUP(F62,競技順!B:Q,14,0),"")</f>
        <v/>
      </c>
      <c r="K62" t="str">
        <f>IFERROR(VLOOKUP(F62,競技順!B:P,15,0),"")</f>
        <v>女子</v>
      </c>
      <c r="L62" t="str">
        <f>IFERROR(VLOOKUP(F62,競技順!B:N,13,0),"")</f>
        <v xml:space="preserve"> 100m</v>
      </c>
      <c r="M62" t="str">
        <f>IFERROR(VLOOKUP(F62,競技順!B:K,10,0),"")</f>
        <v>個人メドレー</v>
      </c>
      <c r="N62" t="str">
        <f>IFERROR(VLOOKUP(F62,競技順!B:Q,16,0),"")</f>
        <v>タイム決勝</v>
      </c>
      <c r="O62" t="str">
        <f t="shared" si="1"/>
        <v xml:space="preserve"> 女子  100m 個人メドレー タイム決勝</v>
      </c>
    </row>
    <row r="63" spans="1:15" x14ac:dyDescent="0.2">
      <c r="A63">
        <f>IFERROR(記録__2[[#This Row],[競技番号]],"")</f>
        <v>3</v>
      </c>
      <c r="B63">
        <f>IFERROR(記録__2[[#This Row],[選手番号]],"")</f>
        <v>77</v>
      </c>
      <c r="C63" t="str">
        <f>IFERROR(VLOOKUP(B63,選手番号!F:J,4,0),"")</f>
        <v>田村　　菫</v>
      </c>
      <c r="D63" t="str">
        <f>IFERROR(VLOOKUP(B63,選手番号!F:K,6,0),"")</f>
        <v>五百木ＳＣ</v>
      </c>
      <c r="E63" t="str">
        <f>IFERROR(VLOOKUP(B63,チーム番号!E:F,2,0),"")</f>
        <v/>
      </c>
      <c r="F63">
        <f>IFERROR(VLOOKUP(A63,プログラム!B:C,2,0),"")</f>
        <v>3</v>
      </c>
      <c r="G63" t="str">
        <f t="shared" si="0"/>
        <v>770003</v>
      </c>
      <c r="H63">
        <f>IFERROR(記録__2[[#This Row],[組]],"")</f>
        <v>5</v>
      </c>
      <c r="I63">
        <f>IFERROR(記録__2[[#This Row],[水路]],"")</f>
        <v>6</v>
      </c>
      <c r="J63" t="str">
        <f>IFERROR(VLOOKUP(F63,競技順!B:Q,14,0),"")</f>
        <v/>
      </c>
      <c r="K63" t="str">
        <f>IFERROR(VLOOKUP(F63,競技順!B:P,15,0),"")</f>
        <v>女子</v>
      </c>
      <c r="L63" t="str">
        <f>IFERROR(VLOOKUP(F63,競技順!B:N,13,0),"")</f>
        <v xml:space="preserve"> 100m</v>
      </c>
      <c r="M63" t="str">
        <f>IFERROR(VLOOKUP(F63,競技順!B:K,10,0),"")</f>
        <v>個人メドレー</v>
      </c>
      <c r="N63" t="str">
        <f>IFERROR(VLOOKUP(F63,競技順!B:Q,16,0),"")</f>
        <v>タイム決勝</v>
      </c>
      <c r="O63" t="str">
        <f t="shared" si="1"/>
        <v xml:space="preserve"> 女子  100m 個人メドレー タイム決勝</v>
      </c>
    </row>
    <row r="64" spans="1:15" x14ac:dyDescent="0.2">
      <c r="A64">
        <f>IFERROR(記録__2[[#This Row],[競技番号]],"")</f>
        <v>3</v>
      </c>
      <c r="B64">
        <f>IFERROR(記録__2[[#This Row],[選手番号]],"")</f>
        <v>138</v>
      </c>
      <c r="C64" t="str">
        <f>IFERROR(VLOOKUP(B64,選手番号!F:J,4,0),"")</f>
        <v>西岡　泉美</v>
      </c>
      <c r="D64" t="str">
        <f>IFERROR(VLOOKUP(B64,選手番号!F:K,6,0),"")</f>
        <v>南海ＤＣ</v>
      </c>
      <c r="E64" t="str">
        <f>IFERROR(VLOOKUP(B64,チーム番号!E:F,2,0),"")</f>
        <v/>
      </c>
      <c r="F64">
        <f>IFERROR(VLOOKUP(A64,プログラム!B:C,2,0),"")</f>
        <v>3</v>
      </c>
      <c r="G64" t="str">
        <f t="shared" si="0"/>
        <v>1380003</v>
      </c>
      <c r="H64">
        <f>IFERROR(記録__2[[#This Row],[組]],"")</f>
        <v>5</v>
      </c>
      <c r="I64">
        <f>IFERROR(記録__2[[#This Row],[水路]],"")</f>
        <v>7</v>
      </c>
      <c r="J64" t="str">
        <f>IFERROR(VLOOKUP(F64,競技順!B:Q,14,0),"")</f>
        <v/>
      </c>
      <c r="K64" t="str">
        <f>IFERROR(VLOOKUP(F64,競技順!B:P,15,0),"")</f>
        <v>女子</v>
      </c>
      <c r="L64" t="str">
        <f>IFERROR(VLOOKUP(F64,競技順!B:N,13,0),"")</f>
        <v xml:space="preserve"> 100m</v>
      </c>
      <c r="M64" t="str">
        <f>IFERROR(VLOOKUP(F64,競技順!B:K,10,0),"")</f>
        <v>個人メドレー</v>
      </c>
      <c r="N64" t="str">
        <f>IFERROR(VLOOKUP(F64,競技順!B:Q,16,0),"")</f>
        <v>タイム決勝</v>
      </c>
      <c r="O64" t="str">
        <f t="shared" si="1"/>
        <v xml:space="preserve"> 女子  100m 個人メドレー タイム決勝</v>
      </c>
    </row>
    <row r="65" spans="1:15" x14ac:dyDescent="0.2">
      <c r="A65">
        <f>IFERROR(記録__2[[#This Row],[競技番号]],"")</f>
        <v>3</v>
      </c>
      <c r="B65">
        <f>IFERROR(記録__2[[#This Row],[選手番号]],"")</f>
        <v>233</v>
      </c>
      <c r="C65" t="str">
        <f>IFERROR(VLOOKUP(B65,選手番号!F:J,4,0),"")</f>
        <v>成松　咲南</v>
      </c>
      <c r="D65" t="str">
        <f>IFERROR(VLOOKUP(B65,選手番号!F:K,6,0),"")</f>
        <v>ファイブテン</v>
      </c>
      <c r="E65" t="str">
        <f>IFERROR(VLOOKUP(B65,チーム番号!E:F,2,0),"")</f>
        <v/>
      </c>
      <c r="F65">
        <f>IFERROR(VLOOKUP(A65,プログラム!B:C,2,0),"")</f>
        <v>3</v>
      </c>
      <c r="G65" t="str">
        <f t="shared" si="0"/>
        <v>2330003</v>
      </c>
      <c r="H65">
        <f>IFERROR(記録__2[[#This Row],[組]],"")</f>
        <v>5</v>
      </c>
      <c r="I65">
        <f>IFERROR(記録__2[[#This Row],[水路]],"")</f>
        <v>8</v>
      </c>
      <c r="J65" t="str">
        <f>IFERROR(VLOOKUP(F65,競技順!B:Q,14,0),"")</f>
        <v/>
      </c>
      <c r="K65" t="str">
        <f>IFERROR(VLOOKUP(F65,競技順!B:P,15,0),"")</f>
        <v>女子</v>
      </c>
      <c r="L65" t="str">
        <f>IFERROR(VLOOKUP(F65,競技順!B:N,13,0),"")</f>
        <v xml:space="preserve"> 100m</v>
      </c>
      <c r="M65" t="str">
        <f>IFERROR(VLOOKUP(F65,競技順!B:K,10,0),"")</f>
        <v>個人メドレー</v>
      </c>
      <c r="N65" t="str">
        <f>IFERROR(VLOOKUP(F65,競技順!B:Q,16,0),"")</f>
        <v>タイム決勝</v>
      </c>
      <c r="O65" t="str">
        <f t="shared" si="1"/>
        <v xml:space="preserve"> 女子  100m 個人メドレー タイム決勝</v>
      </c>
    </row>
    <row r="66" spans="1:15" x14ac:dyDescent="0.2">
      <c r="A66">
        <f>IFERROR(記録__2[[#This Row],[競技番号]],"")</f>
        <v>4</v>
      </c>
      <c r="B66">
        <f>IFERROR(記録__2[[#This Row],[選手番号]],"")</f>
        <v>0</v>
      </c>
      <c r="C66" t="str">
        <f>IFERROR(VLOOKUP(B66,選手番号!F:J,4,0),"")</f>
        <v/>
      </c>
      <c r="D66" t="str">
        <f>IFERROR(VLOOKUP(B66,選手番号!F:K,6,0),"")</f>
        <v/>
      </c>
      <c r="E66" t="str">
        <f>IFERROR(VLOOKUP(B66,チーム番号!E:F,2,0),"")</f>
        <v/>
      </c>
      <c r="F66">
        <f>IFERROR(VLOOKUP(A66,プログラム!B:C,2,0),"")</f>
        <v>4</v>
      </c>
      <c r="G66" t="str">
        <f t="shared" si="0"/>
        <v>00004</v>
      </c>
      <c r="H66">
        <f>IFERROR(記録__2[[#This Row],[組]],"")</f>
        <v>1</v>
      </c>
      <c r="I66">
        <f>IFERROR(記録__2[[#This Row],[水路]],"")</f>
        <v>1</v>
      </c>
      <c r="J66" t="str">
        <f>IFERROR(VLOOKUP(F66,競技順!B:Q,14,0),"")</f>
        <v/>
      </c>
      <c r="K66" t="str">
        <f>IFERROR(VLOOKUP(F66,競技順!B:P,15,0),"")</f>
        <v>男子</v>
      </c>
      <c r="L66" t="str">
        <f>IFERROR(VLOOKUP(F66,競技順!B:N,13,0),"")</f>
        <v xml:space="preserve"> 100m</v>
      </c>
      <c r="M66" t="str">
        <f>IFERROR(VLOOKUP(F66,競技順!B:K,10,0),"")</f>
        <v>個人メドレー</v>
      </c>
      <c r="N66" t="str">
        <f>IFERROR(VLOOKUP(F66,競技順!B:Q,16,0),"")</f>
        <v>タイム決勝</v>
      </c>
      <c r="O66" t="str">
        <f t="shared" si="1"/>
        <v xml:space="preserve"> 男子  100m 個人メドレー タイム決勝</v>
      </c>
    </row>
    <row r="67" spans="1:15" x14ac:dyDescent="0.2">
      <c r="A67">
        <f>IFERROR(記録__2[[#This Row],[競技番号]],"")</f>
        <v>4</v>
      </c>
      <c r="B67">
        <f>IFERROR(記録__2[[#This Row],[選手番号]],"")</f>
        <v>0</v>
      </c>
      <c r="C67" t="str">
        <f>IFERROR(VLOOKUP(B67,選手番号!F:J,4,0),"")</f>
        <v/>
      </c>
      <c r="D67" t="str">
        <f>IFERROR(VLOOKUP(B67,選手番号!F:K,6,0),"")</f>
        <v/>
      </c>
      <c r="E67" t="str">
        <f>IFERROR(VLOOKUP(B67,チーム番号!E:F,2,0),"")</f>
        <v/>
      </c>
      <c r="F67">
        <f>IFERROR(VLOOKUP(A67,プログラム!B:C,2,0),"")</f>
        <v>4</v>
      </c>
      <c r="G67" t="str">
        <f t="shared" ref="G67:G130" si="2">CONCATENATE(B67,0,0,0,F67)</f>
        <v>00004</v>
      </c>
      <c r="H67">
        <f>IFERROR(記録__2[[#This Row],[組]],"")</f>
        <v>1</v>
      </c>
      <c r="I67">
        <f>IFERROR(記録__2[[#This Row],[水路]],"")</f>
        <v>2</v>
      </c>
      <c r="J67" t="str">
        <f>IFERROR(VLOOKUP(F67,競技順!B:Q,14,0),"")</f>
        <v/>
      </c>
      <c r="K67" t="str">
        <f>IFERROR(VLOOKUP(F67,競技順!B:P,15,0),"")</f>
        <v>男子</v>
      </c>
      <c r="L67" t="str">
        <f>IFERROR(VLOOKUP(F67,競技順!B:N,13,0),"")</f>
        <v xml:space="preserve"> 100m</v>
      </c>
      <c r="M67" t="str">
        <f>IFERROR(VLOOKUP(F67,競技順!B:K,10,0),"")</f>
        <v>個人メドレー</v>
      </c>
      <c r="N67" t="str">
        <f>IFERROR(VLOOKUP(F67,競技順!B:Q,16,0),"")</f>
        <v>タイム決勝</v>
      </c>
      <c r="O67" t="str">
        <f t="shared" ref="O67:O130" si="3">CONCATENATE(J67," ",K67," ",L67," ",M67," ",N67)</f>
        <v xml:space="preserve"> 男子  100m 個人メドレー タイム決勝</v>
      </c>
    </row>
    <row r="68" spans="1:15" x14ac:dyDescent="0.2">
      <c r="A68">
        <f>IFERROR(記録__2[[#This Row],[競技番号]],"")</f>
        <v>4</v>
      </c>
      <c r="B68">
        <f>IFERROR(記録__2[[#This Row],[選手番号]],"")</f>
        <v>177</v>
      </c>
      <c r="C68" t="str">
        <f>IFERROR(VLOOKUP(B68,選手番号!F:J,4,0),"")</f>
        <v>越智　成紀</v>
      </c>
      <c r="D68" t="str">
        <f>IFERROR(VLOOKUP(B68,選手番号!F:K,6,0),"")</f>
        <v>西条ＳＣ</v>
      </c>
      <c r="E68" t="str">
        <f>IFERROR(VLOOKUP(B68,チーム番号!E:F,2,0),"")</f>
        <v/>
      </c>
      <c r="F68">
        <f>IFERROR(VLOOKUP(A68,プログラム!B:C,2,0),"")</f>
        <v>4</v>
      </c>
      <c r="G68" t="str">
        <f t="shared" si="2"/>
        <v>1770004</v>
      </c>
      <c r="H68">
        <f>IFERROR(記録__2[[#This Row],[組]],"")</f>
        <v>1</v>
      </c>
      <c r="I68">
        <f>IFERROR(記録__2[[#This Row],[水路]],"")</f>
        <v>3</v>
      </c>
      <c r="J68" t="str">
        <f>IFERROR(VLOOKUP(F68,競技順!B:Q,14,0),"")</f>
        <v/>
      </c>
      <c r="K68" t="str">
        <f>IFERROR(VLOOKUP(F68,競技順!B:P,15,0),"")</f>
        <v>男子</v>
      </c>
      <c r="L68" t="str">
        <f>IFERROR(VLOOKUP(F68,競技順!B:N,13,0),"")</f>
        <v xml:space="preserve"> 100m</v>
      </c>
      <c r="M68" t="str">
        <f>IFERROR(VLOOKUP(F68,競技順!B:K,10,0),"")</f>
        <v>個人メドレー</v>
      </c>
      <c r="N68" t="str">
        <f>IFERROR(VLOOKUP(F68,競技順!B:Q,16,0),"")</f>
        <v>タイム決勝</v>
      </c>
      <c r="O68" t="str">
        <f t="shared" si="3"/>
        <v xml:space="preserve"> 男子  100m 個人メドレー タイム決勝</v>
      </c>
    </row>
    <row r="69" spans="1:15" x14ac:dyDescent="0.2">
      <c r="A69">
        <f>IFERROR(記録__2[[#This Row],[競技番号]],"")</f>
        <v>4</v>
      </c>
      <c r="B69">
        <f>IFERROR(記録__2[[#This Row],[選手番号]],"")</f>
        <v>454</v>
      </c>
      <c r="C69" t="str">
        <f>IFERROR(VLOOKUP(B69,選手番号!F:J,4,0),"")</f>
        <v>川北　瑛斗</v>
      </c>
      <c r="D69" t="str">
        <f>IFERROR(VLOOKUP(B69,選手番号!F:K,6,0),"")</f>
        <v>フィッタ重信</v>
      </c>
      <c r="E69" t="str">
        <f>IFERROR(VLOOKUP(B69,チーム番号!E:F,2,0),"")</f>
        <v/>
      </c>
      <c r="F69">
        <f>IFERROR(VLOOKUP(A69,プログラム!B:C,2,0),"")</f>
        <v>4</v>
      </c>
      <c r="G69" t="str">
        <f t="shared" si="2"/>
        <v>4540004</v>
      </c>
      <c r="H69">
        <f>IFERROR(記録__2[[#This Row],[組]],"")</f>
        <v>1</v>
      </c>
      <c r="I69">
        <f>IFERROR(記録__2[[#This Row],[水路]],"")</f>
        <v>4</v>
      </c>
      <c r="J69" t="str">
        <f>IFERROR(VLOOKUP(F69,競技順!B:Q,14,0),"")</f>
        <v/>
      </c>
      <c r="K69" t="str">
        <f>IFERROR(VLOOKUP(F69,競技順!B:P,15,0),"")</f>
        <v>男子</v>
      </c>
      <c r="L69" t="str">
        <f>IFERROR(VLOOKUP(F69,競技順!B:N,13,0),"")</f>
        <v xml:space="preserve"> 100m</v>
      </c>
      <c r="M69" t="str">
        <f>IFERROR(VLOOKUP(F69,競技順!B:K,10,0),"")</f>
        <v>個人メドレー</v>
      </c>
      <c r="N69" t="str">
        <f>IFERROR(VLOOKUP(F69,競技順!B:Q,16,0),"")</f>
        <v>タイム決勝</v>
      </c>
      <c r="O69" t="str">
        <f t="shared" si="3"/>
        <v xml:space="preserve"> 男子  100m 個人メドレー タイム決勝</v>
      </c>
    </row>
    <row r="70" spans="1:15" x14ac:dyDescent="0.2">
      <c r="A70">
        <f>IFERROR(記録__2[[#This Row],[競技番号]],"")</f>
        <v>4</v>
      </c>
      <c r="B70">
        <f>IFERROR(記録__2[[#This Row],[選手番号]],"")</f>
        <v>456</v>
      </c>
      <c r="C70" t="str">
        <f>IFERROR(VLOOKUP(B70,選手番号!F:J,4,0),"")</f>
        <v>川崎　陽大</v>
      </c>
      <c r="D70" t="str">
        <f>IFERROR(VLOOKUP(B70,選手番号!F:K,6,0),"")</f>
        <v>フィッタ重信</v>
      </c>
      <c r="E70" t="str">
        <f>IFERROR(VLOOKUP(B70,チーム番号!E:F,2,0),"")</f>
        <v/>
      </c>
      <c r="F70">
        <f>IFERROR(VLOOKUP(A70,プログラム!B:C,2,0),"")</f>
        <v>4</v>
      </c>
      <c r="G70" t="str">
        <f t="shared" si="2"/>
        <v>4560004</v>
      </c>
      <c r="H70">
        <f>IFERROR(記録__2[[#This Row],[組]],"")</f>
        <v>1</v>
      </c>
      <c r="I70">
        <f>IFERROR(記録__2[[#This Row],[水路]],"")</f>
        <v>5</v>
      </c>
      <c r="J70" t="str">
        <f>IFERROR(VLOOKUP(F70,競技順!B:Q,14,0),"")</f>
        <v/>
      </c>
      <c r="K70" t="str">
        <f>IFERROR(VLOOKUP(F70,競技順!B:P,15,0),"")</f>
        <v>男子</v>
      </c>
      <c r="L70" t="str">
        <f>IFERROR(VLOOKUP(F70,競技順!B:N,13,0),"")</f>
        <v xml:space="preserve"> 100m</v>
      </c>
      <c r="M70" t="str">
        <f>IFERROR(VLOOKUP(F70,競技順!B:K,10,0),"")</f>
        <v>個人メドレー</v>
      </c>
      <c r="N70" t="str">
        <f>IFERROR(VLOOKUP(F70,競技順!B:Q,16,0),"")</f>
        <v>タイム決勝</v>
      </c>
      <c r="O70" t="str">
        <f t="shared" si="3"/>
        <v xml:space="preserve"> 男子  100m 個人メドレー タイム決勝</v>
      </c>
    </row>
    <row r="71" spans="1:15" x14ac:dyDescent="0.2">
      <c r="A71">
        <f>IFERROR(記録__2[[#This Row],[競技番号]],"")</f>
        <v>4</v>
      </c>
      <c r="B71">
        <f>IFERROR(記録__2[[#This Row],[選手番号]],"")</f>
        <v>515</v>
      </c>
      <c r="C71" t="str">
        <f>IFERROR(VLOOKUP(B71,選手番号!F:J,4,0),"")</f>
        <v>松本　悠生</v>
      </c>
      <c r="D71" t="str">
        <f>IFERROR(VLOOKUP(B71,選手番号!F:K,6,0),"")</f>
        <v>Ryuow</v>
      </c>
      <c r="E71" t="str">
        <f>IFERROR(VLOOKUP(B71,チーム番号!E:F,2,0),"")</f>
        <v/>
      </c>
      <c r="F71">
        <f>IFERROR(VLOOKUP(A71,プログラム!B:C,2,0),"")</f>
        <v>4</v>
      </c>
      <c r="G71" t="str">
        <f t="shared" si="2"/>
        <v>5150004</v>
      </c>
      <c r="H71">
        <f>IFERROR(記録__2[[#This Row],[組]],"")</f>
        <v>1</v>
      </c>
      <c r="I71">
        <f>IFERROR(記録__2[[#This Row],[水路]],"")</f>
        <v>6</v>
      </c>
      <c r="J71" t="str">
        <f>IFERROR(VLOOKUP(F71,競技順!B:Q,14,0),"")</f>
        <v/>
      </c>
      <c r="K71" t="str">
        <f>IFERROR(VLOOKUP(F71,競技順!B:P,15,0),"")</f>
        <v>男子</v>
      </c>
      <c r="L71" t="str">
        <f>IFERROR(VLOOKUP(F71,競技順!B:N,13,0),"")</f>
        <v xml:space="preserve"> 100m</v>
      </c>
      <c r="M71" t="str">
        <f>IFERROR(VLOOKUP(F71,競技順!B:K,10,0),"")</f>
        <v>個人メドレー</v>
      </c>
      <c r="N71" t="str">
        <f>IFERROR(VLOOKUP(F71,競技順!B:Q,16,0),"")</f>
        <v>タイム決勝</v>
      </c>
      <c r="O71" t="str">
        <f t="shared" si="3"/>
        <v xml:space="preserve"> 男子  100m 個人メドレー タイム決勝</v>
      </c>
    </row>
    <row r="72" spans="1:15" x14ac:dyDescent="0.2">
      <c r="A72">
        <f>IFERROR(記録__2[[#This Row],[競技番号]],"")</f>
        <v>4</v>
      </c>
      <c r="B72">
        <f>IFERROR(記録__2[[#This Row],[選手番号]],"")</f>
        <v>0</v>
      </c>
      <c r="C72" t="str">
        <f>IFERROR(VLOOKUP(B72,選手番号!F:J,4,0),"")</f>
        <v/>
      </c>
      <c r="D72" t="str">
        <f>IFERROR(VLOOKUP(B72,選手番号!F:K,6,0),"")</f>
        <v/>
      </c>
      <c r="E72" t="str">
        <f>IFERROR(VLOOKUP(B72,チーム番号!E:F,2,0),"")</f>
        <v/>
      </c>
      <c r="F72">
        <f>IFERROR(VLOOKUP(A72,プログラム!B:C,2,0),"")</f>
        <v>4</v>
      </c>
      <c r="G72" t="str">
        <f t="shared" si="2"/>
        <v>00004</v>
      </c>
      <c r="H72">
        <f>IFERROR(記録__2[[#This Row],[組]],"")</f>
        <v>1</v>
      </c>
      <c r="I72">
        <f>IFERROR(記録__2[[#This Row],[水路]],"")</f>
        <v>7</v>
      </c>
      <c r="J72" t="str">
        <f>IFERROR(VLOOKUP(F72,競技順!B:Q,14,0),"")</f>
        <v/>
      </c>
      <c r="K72" t="str">
        <f>IFERROR(VLOOKUP(F72,競技順!B:P,15,0),"")</f>
        <v>男子</v>
      </c>
      <c r="L72" t="str">
        <f>IFERROR(VLOOKUP(F72,競技順!B:N,13,0),"")</f>
        <v xml:space="preserve"> 100m</v>
      </c>
      <c r="M72" t="str">
        <f>IFERROR(VLOOKUP(F72,競技順!B:K,10,0),"")</f>
        <v>個人メドレー</v>
      </c>
      <c r="N72" t="str">
        <f>IFERROR(VLOOKUP(F72,競技順!B:Q,16,0),"")</f>
        <v>タイム決勝</v>
      </c>
      <c r="O72" t="str">
        <f t="shared" si="3"/>
        <v xml:space="preserve"> 男子  100m 個人メドレー タイム決勝</v>
      </c>
    </row>
    <row r="73" spans="1:15" x14ac:dyDescent="0.2">
      <c r="A73">
        <f>IFERROR(記録__2[[#This Row],[競技番号]],"")</f>
        <v>4</v>
      </c>
      <c r="B73">
        <f>IFERROR(記録__2[[#This Row],[選手番号]],"")</f>
        <v>0</v>
      </c>
      <c r="C73" t="str">
        <f>IFERROR(VLOOKUP(B73,選手番号!F:J,4,0),"")</f>
        <v/>
      </c>
      <c r="D73" t="str">
        <f>IFERROR(VLOOKUP(B73,選手番号!F:K,6,0),"")</f>
        <v/>
      </c>
      <c r="E73" t="str">
        <f>IFERROR(VLOOKUP(B73,チーム番号!E:F,2,0),"")</f>
        <v/>
      </c>
      <c r="F73">
        <f>IFERROR(VLOOKUP(A73,プログラム!B:C,2,0),"")</f>
        <v>4</v>
      </c>
      <c r="G73" t="str">
        <f t="shared" si="2"/>
        <v>00004</v>
      </c>
      <c r="H73">
        <f>IFERROR(記録__2[[#This Row],[組]],"")</f>
        <v>1</v>
      </c>
      <c r="I73">
        <f>IFERROR(記録__2[[#This Row],[水路]],"")</f>
        <v>8</v>
      </c>
      <c r="J73" t="str">
        <f>IFERROR(VLOOKUP(F73,競技順!B:Q,14,0),"")</f>
        <v/>
      </c>
      <c r="K73" t="str">
        <f>IFERROR(VLOOKUP(F73,競技順!B:P,15,0),"")</f>
        <v>男子</v>
      </c>
      <c r="L73" t="str">
        <f>IFERROR(VLOOKUP(F73,競技順!B:N,13,0),"")</f>
        <v xml:space="preserve"> 100m</v>
      </c>
      <c r="M73" t="str">
        <f>IFERROR(VLOOKUP(F73,競技順!B:K,10,0),"")</f>
        <v>個人メドレー</v>
      </c>
      <c r="N73" t="str">
        <f>IFERROR(VLOOKUP(F73,競技順!B:Q,16,0),"")</f>
        <v>タイム決勝</v>
      </c>
      <c r="O73" t="str">
        <f t="shared" si="3"/>
        <v xml:space="preserve"> 男子  100m 個人メドレー タイム決勝</v>
      </c>
    </row>
    <row r="74" spans="1:15" x14ac:dyDescent="0.2">
      <c r="A74">
        <f>IFERROR(記録__2[[#This Row],[競技番号]],"")</f>
        <v>4</v>
      </c>
      <c r="B74">
        <f>IFERROR(記録__2[[#This Row],[選手番号]],"")</f>
        <v>274</v>
      </c>
      <c r="C74" t="str">
        <f>IFERROR(VLOOKUP(B74,選手番号!F:J,4,0),"")</f>
        <v>廣瀬　諒人</v>
      </c>
      <c r="D74" t="str">
        <f>IFERROR(VLOOKUP(B74,選手番号!F:K,6,0),"")</f>
        <v>八幡浜ＳＣ</v>
      </c>
      <c r="E74" t="str">
        <f>IFERROR(VLOOKUP(B74,チーム番号!E:F,2,0),"")</f>
        <v/>
      </c>
      <c r="F74">
        <f>IFERROR(VLOOKUP(A74,プログラム!B:C,2,0),"")</f>
        <v>4</v>
      </c>
      <c r="G74" t="str">
        <f t="shared" si="2"/>
        <v>2740004</v>
      </c>
      <c r="H74">
        <f>IFERROR(記録__2[[#This Row],[組]],"")</f>
        <v>2</v>
      </c>
      <c r="I74">
        <f>IFERROR(記録__2[[#This Row],[水路]],"")</f>
        <v>1</v>
      </c>
      <c r="J74" t="str">
        <f>IFERROR(VLOOKUP(F74,競技順!B:Q,14,0),"")</f>
        <v/>
      </c>
      <c r="K74" t="str">
        <f>IFERROR(VLOOKUP(F74,競技順!B:P,15,0),"")</f>
        <v>男子</v>
      </c>
      <c r="L74" t="str">
        <f>IFERROR(VLOOKUP(F74,競技順!B:N,13,0),"")</f>
        <v xml:space="preserve"> 100m</v>
      </c>
      <c r="M74" t="str">
        <f>IFERROR(VLOOKUP(F74,競技順!B:K,10,0),"")</f>
        <v>個人メドレー</v>
      </c>
      <c r="N74" t="str">
        <f>IFERROR(VLOOKUP(F74,競技順!B:Q,16,0),"")</f>
        <v>タイム決勝</v>
      </c>
      <c r="O74" t="str">
        <f t="shared" si="3"/>
        <v xml:space="preserve"> 男子  100m 個人メドレー タイム決勝</v>
      </c>
    </row>
    <row r="75" spans="1:15" x14ac:dyDescent="0.2">
      <c r="A75">
        <f>IFERROR(記録__2[[#This Row],[競技番号]],"")</f>
        <v>4</v>
      </c>
      <c r="B75">
        <f>IFERROR(記録__2[[#This Row],[選手番号]],"")</f>
        <v>135</v>
      </c>
      <c r="C75" t="str">
        <f>IFERROR(VLOOKUP(B75,選手番号!F:J,4,0),"")</f>
        <v>谷山　瑛飛</v>
      </c>
      <c r="D75" t="str">
        <f>IFERROR(VLOOKUP(B75,選手番号!F:K,6,0),"")</f>
        <v>南海ＤＣ</v>
      </c>
      <c r="E75" t="str">
        <f>IFERROR(VLOOKUP(B75,チーム番号!E:F,2,0),"")</f>
        <v/>
      </c>
      <c r="F75">
        <f>IFERROR(VLOOKUP(A75,プログラム!B:C,2,0),"")</f>
        <v>4</v>
      </c>
      <c r="G75" t="str">
        <f t="shared" si="2"/>
        <v>1350004</v>
      </c>
      <c r="H75">
        <f>IFERROR(記録__2[[#This Row],[組]],"")</f>
        <v>2</v>
      </c>
      <c r="I75">
        <f>IFERROR(記録__2[[#This Row],[水路]],"")</f>
        <v>2</v>
      </c>
      <c r="J75" t="str">
        <f>IFERROR(VLOOKUP(F75,競技順!B:Q,14,0),"")</f>
        <v/>
      </c>
      <c r="K75" t="str">
        <f>IFERROR(VLOOKUP(F75,競技順!B:P,15,0),"")</f>
        <v>男子</v>
      </c>
      <c r="L75" t="str">
        <f>IFERROR(VLOOKUP(F75,競技順!B:N,13,0),"")</f>
        <v xml:space="preserve"> 100m</v>
      </c>
      <c r="M75" t="str">
        <f>IFERROR(VLOOKUP(F75,競技順!B:K,10,0),"")</f>
        <v>個人メドレー</v>
      </c>
      <c r="N75" t="str">
        <f>IFERROR(VLOOKUP(F75,競技順!B:Q,16,0),"")</f>
        <v>タイム決勝</v>
      </c>
      <c r="O75" t="str">
        <f t="shared" si="3"/>
        <v xml:space="preserve"> 男子  100m 個人メドレー タイム決勝</v>
      </c>
    </row>
    <row r="76" spans="1:15" x14ac:dyDescent="0.2">
      <c r="A76">
        <f>IFERROR(記録__2[[#This Row],[競技番号]],"")</f>
        <v>4</v>
      </c>
      <c r="B76">
        <f>IFERROR(記録__2[[#This Row],[選手番号]],"")</f>
        <v>226</v>
      </c>
      <c r="C76" t="str">
        <f>IFERROR(VLOOKUP(B76,選手番号!F:J,4,0),"")</f>
        <v>森本　正鷹</v>
      </c>
      <c r="D76" t="str">
        <f>IFERROR(VLOOKUP(B76,選手番号!F:K,6,0),"")</f>
        <v>ファイブテン</v>
      </c>
      <c r="E76" t="str">
        <f>IFERROR(VLOOKUP(B76,チーム番号!E:F,2,0),"")</f>
        <v/>
      </c>
      <c r="F76">
        <f>IFERROR(VLOOKUP(A76,プログラム!B:C,2,0),"")</f>
        <v>4</v>
      </c>
      <c r="G76" t="str">
        <f t="shared" si="2"/>
        <v>2260004</v>
      </c>
      <c r="H76">
        <f>IFERROR(記録__2[[#This Row],[組]],"")</f>
        <v>2</v>
      </c>
      <c r="I76">
        <f>IFERROR(記録__2[[#This Row],[水路]],"")</f>
        <v>3</v>
      </c>
      <c r="J76" t="str">
        <f>IFERROR(VLOOKUP(F76,競技順!B:Q,14,0),"")</f>
        <v/>
      </c>
      <c r="K76" t="str">
        <f>IFERROR(VLOOKUP(F76,競技順!B:P,15,0),"")</f>
        <v>男子</v>
      </c>
      <c r="L76" t="str">
        <f>IFERROR(VLOOKUP(F76,競技順!B:N,13,0),"")</f>
        <v xml:space="preserve"> 100m</v>
      </c>
      <c r="M76" t="str">
        <f>IFERROR(VLOOKUP(F76,競技順!B:K,10,0),"")</f>
        <v>個人メドレー</v>
      </c>
      <c r="N76" t="str">
        <f>IFERROR(VLOOKUP(F76,競技順!B:Q,16,0),"")</f>
        <v>タイム決勝</v>
      </c>
      <c r="O76" t="str">
        <f t="shared" si="3"/>
        <v xml:space="preserve"> 男子  100m 個人メドレー タイム決勝</v>
      </c>
    </row>
    <row r="77" spans="1:15" x14ac:dyDescent="0.2">
      <c r="A77">
        <f>IFERROR(記録__2[[#This Row],[競技番号]],"")</f>
        <v>4</v>
      </c>
      <c r="B77">
        <f>IFERROR(記録__2[[#This Row],[選手番号]],"")</f>
        <v>689</v>
      </c>
      <c r="C77" t="str">
        <f>IFERROR(VLOOKUP(B77,選手番号!F:J,4,0),"")</f>
        <v>栗田　大雅</v>
      </c>
      <c r="D77" t="str">
        <f>IFERROR(VLOOKUP(B77,選手番号!F:K,6,0),"")</f>
        <v>えいしSC砥部</v>
      </c>
      <c r="E77" t="str">
        <f>IFERROR(VLOOKUP(B77,チーム番号!E:F,2,0),"")</f>
        <v/>
      </c>
      <c r="F77">
        <f>IFERROR(VLOOKUP(A77,プログラム!B:C,2,0),"")</f>
        <v>4</v>
      </c>
      <c r="G77" t="str">
        <f t="shared" si="2"/>
        <v>6890004</v>
      </c>
      <c r="H77">
        <f>IFERROR(記録__2[[#This Row],[組]],"")</f>
        <v>2</v>
      </c>
      <c r="I77">
        <f>IFERROR(記録__2[[#This Row],[水路]],"")</f>
        <v>4</v>
      </c>
      <c r="J77" t="str">
        <f>IFERROR(VLOOKUP(F77,競技順!B:Q,14,0),"")</f>
        <v/>
      </c>
      <c r="K77" t="str">
        <f>IFERROR(VLOOKUP(F77,競技順!B:P,15,0),"")</f>
        <v>男子</v>
      </c>
      <c r="L77" t="str">
        <f>IFERROR(VLOOKUP(F77,競技順!B:N,13,0),"")</f>
        <v xml:space="preserve"> 100m</v>
      </c>
      <c r="M77" t="str">
        <f>IFERROR(VLOOKUP(F77,競技順!B:K,10,0),"")</f>
        <v>個人メドレー</v>
      </c>
      <c r="N77" t="str">
        <f>IFERROR(VLOOKUP(F77,競技順!B:Q,16,0),"")</f>
        <v>タイム決勝</v>
      </c>
      <c r="O77" t="str">
        <f t="shared" si="3"/>
        <v xml:space="preserve"> 男子  100m 個人メドレー タイム決勝</v>
      </c>
    </row>
    <row r="78" spans="1:15" x14ac:dyDescent="0.2">
      <c r="A78">
        <f>IFERROR(記録__2[[#This Row],[競技番号]],"")</f>
        <v>4</v>
      </c>
      <c r="B78">
        <f>IFERROR(記録__2[[#This Row],[選手番号]],"")</f>
        <v>568</v>
      </c>
      <c r="C78" t="str">
        <f>IFERROR(VLOOKUP(B78,選手番号!F:J,4,0),"")</f>
        <v>長岡　世真</v>
      </c>
      <c r="D78" t="str">
        <f>IFERROR(VLOOKUP(B78,選手番号!F:K,6,0),"")</f>
        <v>ﾌｨｯﾀｴﾐﾌﾙ松前</v>
      </c>
      <c r="E78" t="str">
        <f>IFERROR(VLOOKUP(B78,チーム番号!E:F,2,0),"")</f>
        <v/>
      </c>
      <c r="F78">
        <f>IFERROR(VLOOKUP(A78,プログラム!B:C,2,0),"")</f>
        <v>4</v>
      </c>
      <c r="G78" t="str">
        <f t="shared" si="2"/>
        <v>5680004</v>
      </c>
      <c r="H78">
        <f>IFERROR(記録__2[[#This Row],[組]],"")</f>
        <v>2</v>
      </c>
      <c r="I78">
        <f>IFERROR(記録__2[[#This Row],[水路]],"")</f>
        <v>5</v>
      </c>
      <c r="J78" t="str">
        <f>IFERROR(VLOOKUP(F78,競技順!B:Q,14,0),"")</f>
        <v/>
      </c>
      <c r="K78" t="str">
        <f>IFERROR(VLOOKUP(F78,競技順!B:P,15,0),"")</f>
        <v>男子</v>
      </c>
      <c r="L78" t="str">
        <f>IFERROR(VLOOKUP(F78,競技順!B:N,13,0),"")</f>
        <v xml:space="preserve"> 100m</v>
      </c>
      <c r="M78" t="str">
        <f>IFERROR(VLOOKUP(F78,競技順!B:K,10,0),"")</f>
        <v>個人メドレー</v>
      </c>
      <c r="N78" t="str">
        <f>IFERROR(VLOOKUP(F78,競技順!B:Q,16,0),"")</f>
        <v>タイム決勝</v>
      </c>
      <c r="O78" t="str">
        <f t="shared" si="3"/>
        <v xml:space="preserve"> 男子  100m 個人メドレー タイム決勝</v>
      </c>
    </row>
    <row r="79" spans="1:15" x14ac:dyDescent="0.2">
      <c r="A79">
        <f>IFERROR(記録__2[[#This Row],[競技番号]],"")</f>
        <v>4</v>
      </c>
      <c r="B79">
        <f>IFERROR(記録__2[[#This Row],[選手番号]],"")</f>
        <v>659</v>
      </c>
      <c r="C79" t="str">
        <f>IFERROR(VLOOKUP(B79,選手番号!F:J,4,0),"")</f>
        <v>酒井　　謙</v>
      </c>
      <c r="D79" t="str">
        <f>IFERROR(VLOOKUP(B79,選手番号!F:K,6,0),"")</f>
        <v>MESSA宇和島</v>
      </c>
      <c r="E79" t="str">
        <f>IFERROR(VLOOKUP(B79,チーム番号!E:F,2,0),"")</f>
        <v/>
      </c>
      <c r="F79">
        <f>IFERROR(VLOOKUP(A79,プログラム!B:C,2,0),"")</f>
        <v>4</v>
      </c>
      <c r="G79" t="str">
        <f t="shared" si="2"/>
        <v>6590004</v>
      </c>
      <c r="H79">
        <f>IFERROR(記録__2[[#This Row],[組]],"")</f>
        <v>2</v>
      </c>
      <c r="I79">
        <f>IFERROR(記録__2[[#This Row],[水路]],"")</f>
        <v>6</v>
      </c>
      <c r="J79" t="str">
        <f>IFERROR(VLOOKUP(F79,競技順!B:Q,14,0),"")</f>
        <v/>
      </c>
      <c r="K79" t="str">
        <f>IFERROR(VLOOKUP(F79,競技順!B:P,15,0),"")</f>
        <v>男子</v>
      </c>
      <c r="L79" t="str">
        <f>IFERROR(VLOOKUP(F79,競技順!B:N,13,0),"")</f>
        <v xml:space="preserve"> 100m</v>
      </c>
      <c r="M79" t="str">
        <f>IFERROR(VLOOKUP(F79,競技順!B:K,10,0),"")</f>
        <v>個人メドレー</v>
      </c>
      <c r="N79" t="str">
        <f>IFERROR(VLOOKUP(F79,競技順!B:Q,16,0),"")</f>
        <v>タイム決勝</v>
      </c>
      <c r="O79" t="str">
        <f t="shared" si="3"/>
        <v xml:space="preserve"> 男子  100m 個人メドレー タイム決勝</v>
      </c>
    </row>
    <row r="80" spans="1:15" x14ac:dyDescent="0.2">
      <c r="A80">
        <f>IFERROR(記録__2[[#This Row],[競技番号]],"")</f>
        <v>4</v>
      </c>
      <c r="B80">
        <f>IFERROR(記録__2[[#This Row],[選手番号]],"")</f>
        <v>19</v>
      </c>
      <c r="C80" t="str">
        <f>IFERROR(VLOOKUP(B80,選手番号!F:J,4,0),"")</f>
        <v>三宅　秀明</v>
      </c>
      <c r="D80" t="str">
        <f>IFERROR(VLOOKUP(B80,選手番号!F:K,6,0),"")</f>
        <v>松山中央高</v>
      </c>
      <c r="E80" t="str">
        <f>IFERROR(VLOOKUP(B80,チーム番号!E:F,2,0),"")</f>
        <v/>
      </c>
      <c r="F80">
        <f>IFERROR(VLOOKUP(A80,プログラム!B:C,2,0),"")</f>
        <v>4</v>
      </c>
      <c r="G80" t="str">
        <f t="shared" si="2"/>
        <v>190004</v>
      </c>
      <c r="H80">
        <f>IFERROR(記録__2[[#This Row],[組]],"")</f>
        <v>2</v>
      </c>
      <c r="I80">
        <f>IFERROR(記録__2[[#This Row],[水路]],"")</f>
        <v>7</v>
      </c>
      <c r="J80" t="str">
        <f>IFERROR(VLOOKUP(F80,競技順!B:Q,14,0),"")</f>
        <v/>
      </c>
      <c r="K80" t="str">
        <f>IFERROR(VLOOKUP(F80,競技順!B:P,15,0),"")</f>
        <v>男子</v>
      </c>
      <c r="L80" t="str">
        <f>IFERROR(VLOOKUP(F80,競技順!B:N,13,0),"")</f>
        <v xml:space="preserve"> 100m</v>
      </c>
      <c r="M80" t="str">
        <f>IFERROR(VLOOKUP(F80,競技順!B:K,10,0),"")</f>
        <v>個人メドレー</v>
      </c>
      <c r="N80" t="str">
        <f>IFERROR(VLOOKUP(F80,競技順!B:Q,16,0),"")</f>
        <v>タイム決勝</v>
      </c>
      <c r="O80" t="str">
        <f t="shared" si="3"/>
        <v xml:space="preserve"> 男子  100m 個人メドレー タイム決勝</v>
      </c>
    </row>
    <row r="81" spans="1:15" x14ac:dyDescent="0.2">
      <c r="A81">
        <f>IFERROR(記録__2[[#This Row],[競技番号]],"")</f>
        <v>4</v>
      </c>
      <c r="B81">
        <f>IFERROR(記録__2[[#This Row],[選手番号]],"")</f>
        <v>658</v>
      </c>
      <c r="C81" t="str">
        <f>IFERROR(VLOOKUP(B81,選手番号!F:J,4,0),"")</f>
        <v>海藤　志眞</v>
      </c>
      <c r="D81" t="str">
        <f>IFERROR(VLOOKUP(B81,選手番号!F:K,6,0),"")</f>
        <v>MESSA宇和島</v>
      </c>
      <c r="E81" t="str">
        <f>IFERROR(VLOOKUP(B81,チーム番号!E:F,2,0),"")</f>
        <v/>
      </c>
      <c r="F81">
        <f>IFERROR(VLOOKUP(A81,プログラム!B:C,2,0),"")</f>
        <v>4</v>
      </c>
      <c r="G81" t="str">
        <f t="shared" si="2"/>
        <v>6580004</v>
      </c>
      <c r="H81">
        <f>IFERROR(記録__2[[#This Row],[組]],"")</f>
        <v>2</v>
      </c>
      <c r="I81">
        <f>IFERROR(記録__2[[#This Row],[水路]],"")</f>
        <v>8</v>
      </c>
      <c r="J81" t="str">
        <f>IFERROR(VLOOKUP(F81,競技順!B:Q,14,0),"")</f>
        <v/>
      </c>
      <c r="K81" t="str">
        <f>IFERROR(VLOOKUP(F81,競技順!B:P,15,0),"")</f>
        <v>男子</v>
      </c>
      <c r="L81" t="str">
        <f>IFERROR(VLOOKUP(F81,競技順!B:N,13,0),"")</f>
        <v xml:space="preserve"> 100m</v>
      </c>
      <c r="M81" t="str">
        <f>IFERROR(VLOOKUP(F81,競技順!B:K,10,0),"")</f>
        <v>個人メドレー</v>
      </c>
      <c r="N81" t="str">
        <f>IFERROR(VLOOKUP(F81,競技順!B:Q,16,0),"")</f>
        <v>タイム決勝</v>
      </c>
      <c r="O81" t="str">
        <f t="shared" si="3"/>
        <v xml:space="preserve"> 男子  100m 個人メドレー タイム決勝</v>
      </c>
    </row>
    <row r="82" spans="1:15" x14ac:dyDescent="0.2">
      <c r="A82">
        <f>IFERROR(記録__2[[#This Row],[競技番号]],"")</f>
        <v>4</v>
      </c>
      <c r="B82">
        <f>IFERROR(記録__2[[#This Row],[選手番号]],"")</f>
        <v>64</v>
      </c>
      <c r="C82" t="str">
        <f>IFERROR(VLOOKUP(B82,選手番号!F:J,4,0),"")</f>
        <v>二宮　礼翔</v>
      </c>
      <c r="D82" t="str">
        <f>IFERROR(VLOOKUP(B82,選手番号!F:K,6,0),"")</f>
        <v>五百木ＳＣ</v>
      </c>
      <c r="E82" t="str">
        <f>IFERROR(VLOOKUP(B82,チーム番号!E:F,2,0),"")</f>
        <v/>
      </c>
      <c r="F82">
        <f>IFERROR(VLOOKUP(A82,プログラム!B:C,2,0),"")</f>
        <v>4</v>
      </c>
      <c r="G82" t="str">
        <f t="shared" si="2"/>
        <v>640004</v>
      </c>
      <c r="H82">
        <f>IFERROR(記録__2[[#This Row],[組]],"")</f>
        <v>3</v>
      </c>
      <c r="I82">
        <f>IFERROR(記録__2[[#This Row],[水路]],"")</f>
        <v>1</v>
      </c>
      <c r="J82" t="str">
        <f>IFERROR(VLOOKUP(F82,競技順!B:Q,14,0),"")</f>
        <v/>
      </c>
      <c r="K82" t="str">
        <f>IFERROR(VLOOKUP(F82,競技順!B:P,15,0),"")</f>
        <v>男子</v>
      </c>
      <c r="L82" t="str">
        <f>IFERROR(VLOOKUP(F82,競技順!B:N,13,0),"")</f>
        <v xml:space="preserve"> 100m</v>
      </c>
      <c r="M82" t="str">
        <f>IFERROR(VLOOKUP(F82,競技順!B:K,10,0),"")</f>
        <v>個人メドレー</v>
      </c>
      <c r="N82" t="str">
        <f>IFERROR(VLOOKUP(F82,競技順!B:Q,16,0),"")</f>
        <v>タイム決勝</v>
      </c>
      <c r="O82" t="str">
        <f t="shared" si="3"/>
        <v xml:space="preserve"> 男子  100m 個人メドレー タイム決勝</v>
      </c>
    </row>
    <row r="83" spans="1:15" x14ac:dyDescent="0.2">
      <c r="A83">
        <f>IFERROR(記録__2[[#This Row],[競技番号]],"")</f>
        <v>4</v>
      </c>
      <c r="B83">
        <f>IFERROR(記録__2[[#This Row],[選手番号]],"")</f>
        <v>537</v>
      </c>
      <c r="C83" t="str">
        <f>IFERROR(VLOOKUP(B83,選手番号!F:J,4,0),"")</f>
        <v>岡田　　周</v>
      </c>
      <c r="D83" t="str">
        <f>IFERROR(VLOOKUP(B83,選手番号!F:K,6,0),"")</f>
        <v>ﾌｧｲﾌﾞﾃﾝ東予</v>
      </c>
      <c r="E83" t="str">
        <f>IFERROR(VLOOKUP(B83,チーム番号!E:F,2,0),"")</f>
        <v/>
      </c>
      <c r="F83">
        <f>IFERROR(VLOOKUP(A83,プログラム!B:C,2,0),"")</f>
        <v>4</v>
      </c>
      <c r="G83" t="str">
        <f t="shared" si="2"/>
        <v>5370004</v>
      </c>
      <c r="H83">
        <f>IFERROR(記録__2[[#This Row],[組]],"")</f>
        <v>3</v>
      </c>
      <c r="I83">
        <f>IFERROR(記録__2[[#This Row],[水路]],"")</f>
        <v>2</v>
      </c>
      <c r="J83" t="str">
        <f>IFERROR(VLOOKUP(F83,競技順!B:Q,14,0),"")</f>
        <v/>
      </c>
      <c r="K83" t="str">
        <f>IFERROR(VLOOKUP(F83,競技順!B:P,15,0),"")</f>
        <v>男子</v>
      </c>
      <c r="L83" t="str">
        <f>IFERROR(VLOOKUP(F83,競技順!B:N,13,0),"")</f>
        <v xml:space="preserve"> 100m</v>
      </c>
      <c r="M83" t="str">
        <f>IFERROR(VLOOKUP(F83,競技順!B:K,10,0),"")</f>
        <v>個人メドレー</v>
      </c>
      <c r="N83" t="str">
        <f>IFERROR(VLOOKUP(F83,競技順!B:Q,16,0),"")</f>
        <v>タイム決勝</v>
      </c>
      <c r="O83" t="str">
        <f t="shared" si="3"/>
        <v xml:space="preserve"> 男子  100m 個人メドレー タイム決勝</v>
      </c>
    </row>
    <row r="84" spans="1:15" x14ac:dyDescent="0.2">
      <c r="A84">
        <f>IFERROR(記録__2[[#This Row],[競技番号]],"")</f>
        <v>4</v>
      </c>
      <c r="B84">
        <f>IFERROR(記録__2[[#This Row],[選手番号]],"")</f>
        <v>536</v>
      </c>
      <c r="C84" t="str">
        <f>IFERROR(VLOOKUP(B84,選手番号!F:J,4,0),"")</f>
        <v>川又　彩人</v>
      </c>
      <c r="D84" t="str">
        <f>IFERROR(VLOOKUP(B84,選手番号!F:K,6,0),"")</f>
        <v>ﾌｧｲﾌﾞﾃﾝ東予</v>
      </c>
      <c r="E84" t="str">
        <f>IFERROR(VLOOKUP(B84,チーム番号!E:F,2,0),"")</f>
        <v/>
      </c>
      <c r="F84">
        <f>IFERROR(VLOOKUP(A84,プログラム!B:C,2,0),"")</f>
        <v>4</v>
      </c>
      <c r="G84" t="str">
        <f t="shared" si="2"/>
        <v>5360004</v>
      </c>
      <c r="H84">
        <f>IFERROR(記録__2[[#This Row],[組]],"")</f>
        <v>3</v>
      </c>
      <c r="I84">
        <f>IFERROR(記録__2[[#This Row],[水路]],"")</f>
        <v>3</v>
      </c>
      <c r="J84" t="str">
        <f>IFERROR(VLOOKUP(F84,競技順!B:Q,14,0),"")</f>
        <v/>
      </c>
      <c r="K84" t="str">
        <f>IFERROR(VLOOKUP(F84,競技順!B:P,15,0),"")</f>
        <v>男子</v>
      </c>
      <c r="L84" t="str">
        <f>IFERROR(VLOOKUP(F84,競技順!B:N,13,0),"")</f>
        <v xml:space="preserve"> 100m</v>
      </c>
      <c r="M84" t="str">
        <f>IFERROR(VLOOKUP(F84,競技順!B:K,10,0),"")</f>
        <v>個人メドレー</v>
      </c>
      <c r="N84" t="str">
        <f>IFERROR(VLOOKUP(F84,競技順!B:Q,16,0),"")</f>
        <v>タイム決勝</v>
      </c>
      <c r="O84" t="str">
        <f t="shared" si="3"/>
        <v xml:space="preserve"> 男子  100m 個人メドレー タイム決勝</v>
      </c>
    </row>
    <row r="85" spans="1:15" x14ac:dyDescent="0.2">
      <c r="A85">
        <f>IFERROR(記録__2[[#This Row],[競技番号]],"")</f>
        <v>4</v>
      </c>
      <c r="B85">
        <f>IFERROR(記録__2[[#This Row],[選手番号]],"")</f>
        <v>378</v>
      </c>
      <c r="C85" t="str">
        <f>IFERROR(VLOOKUP(B85,選手番号!F:J,4,0),"")</f>
        <v>兼平　　周</v>
      </c>
      <c r="D85" t="str">
        <f>IFERROR(VLOOKUP(B85,選手番号!F:K,6,0),"")</f>
        <v>石原ＳＣ</v>
      </c>
      <c r="E85" t="str">
        <f>IFERROR(VLOOKUP(B85,チーム番号!E:F,2,0),"")</f>
        <v/>
      </c>
      <c r="F85">
        <f>IFERROR(VLOOKUP(A85,プログラム!B:C,2,0),"")</f>
        <v>4</v>
      </c>
      <c r="G85" t="str">
        <f t="shared" si="2"/>
        <v>3780004</v>
      </c>
      <c r="H85">
        <f>IFERROR(記録__2[[#This Row],[組]],"")</f>
        <v>3</v>
      </c>
      <c r="I85">
        <f>IFERROR(記録__2[[#This Row],[水路]],"")</f>
        <v>4</v>
      </c>
      <c r="J85" t="str">
        <f>IFERROR(VLOOKUP(F85,競技順!B:Q,14,0),"")</f>
        <v/>
      </c>
      <c r="K85" t="str">
        <f>IFERROR(VLOOKUP(F85,競技順!B:P,15,0),"")</f>
        <v>男子</v>
      </c>
      <c r="L85" t="str">
        <f>IFERROR(VLOOKUP(F85,競技順!B:N,13,0),"")</f>
        <v xml:space="preserve"> 100m</v>
      </c>
      <c r="M85" t="str">
        <f>IFERROR(VLOOKUP(F85,競技順!B:K,10,0),"")</f>
        <v>個人メドレー</v>
      </c>
      <c r="N85" t="str">
        <f>IFERROR(VLOOKUP(F85,競技順!B:Q,16,0),"")</f>
        <v>タイム決勝</v>
      </c>
      <c r="O85" t="str">
        <f t="shared" si="3"/>
        <v xml:space="preserve"> 男子  100m 個人メドレー タイム決勝</v>
      </c>
    </row>
    <row r="86" spans="1:15" x14ac:dyDescent="0.2">
      <c r="A86">
        <f>IFERROR(記録__2[[#This Row],[競技番号]],"")</f>
        <v>4</v>
      </c>
      <c r="B86">
        <f>IFERROR(記録__2[[#This Row],[選手番号]],"")</f>
        <v>657</v>
      </c>
      <c r="C86" t="str">
        <f>IFERROR(VLOOKUP(B86,選手番号!F:J,4,0),"")</f>
        <v>中村　真都</v>
      </c>
      <c r="D86" t="str">
        <f>IFERROR(VLOOKUP(B86,選手番号!F:K,6,0),"")</f>
        <v>MESSA宇和島</v>
      </c>
      <c r="E86" t="str">
        <f>IFERROR(VLOOKUP(B86,チーム番号!E:F,2,0),"")</f>
        <v/>
      </c>
      <c r="F86">
        <f>IFERROR(VLOOKUP(A86,プログラム!B:C,2,0),"")</f>
        <v>4</v>
      </c>
      <c r="G86" t="str">
        <f t="shared" si="2"/>
        <v>6570004</v>
      </c>
      <c r="H86">
        <f>IFERROR(記録__2[[#This Row],[組]],"")</f>
        <v>3</v>
      </c>
      <c r="I86">
        <f>IFERROR(記録__2[[#This Row],[水路]],"")</f>
        <v>5</v>
      </c>
      <c r="J86" t="str">
        <f>IFERROR(VLOOKUP(F86,競技順!B:Q,14,0),"")</f>
        <v/>
      </c>
      <c r="K86" t="str">
        <f>IFERROR(VLOOKUP(F86,競技順!B:P,15,0),"")</f>
        <v>男子</v>
      </c>
      <c r="L86" t="str">
        <f>IFERROR(VLOOKUP(F86,競技順!B:N,13,0),"")</f>
        <v xml:space="preserve"> 100m</v>
      </c>
      <c r="M86" t="str">
        <f>IFERROR(VLOOKUP(F86,競技順!B:K,10,0),"")</f>
        <v>個人メドレー</v>
      </c>
      <c r="N86" t="str">
        <f>IFERROR(VLOOKUP(F86,競技順!B:Q,16,0),"")</f>
        <v>タイム決勝</v>
      </c>
      <c r="O86" t="str">
        <f t="shared" si="3"/>
        <v xml:space="preserve"> 男子  100m 個人メドレー タイム決勝</v>
      </c>
    </row>
    <row r="87" spans="1:15" x14ac:dyDescent="0.2">
      <c r="A87">
        <f>IFERROR(記録__2[[#This Row],[競技番号]],"")</f>
        <v>4</v>
      </c>
      <c r="B87">
        <f>IFERROR(記録__2[[#This Row],[選手番号]],"")</f>
        <v>642</v>
      </c>
      <c r="C87" t="str">
        <f>IFERROR(VLOOKUP(B87,選手番号!F:J,4,0),"")</f>
        <v>北村　　有</v>
      </c>
      <c r="D87" t="str">
        <f>IFERROR(VLOOKUP(B87,選手番号!F:K,6,0),"")</f>
        <v>えいしSC北条</v>
      </c>
      <c r="E87" t="str">
        <f>IFERROR(VLOOKUP(B87,チーム番号!E:F,2,0),"")</f>
        <v/>
      </c>
      <c r="F87">
        <f>IFERROR(VLOOKUP(A87,プログラム!B:C,2,0),"")</f>
        <v>4</v>
      </c>
      <c r="G87" t="str">
        <f t="shared" si="2"/>
        <v>6420004</v>
      </c>
      <c r="H87">
        <f>IFERROR(記録__2[[#This Row],[組]],"")</f>
        <v>3</v>
      </c>
      <c r="I87">
        <f>IFERROR(記録__2[[#This Row],[水路]],"")</f>
        <v>6</v>
      </c>
      <c r="J87" t="str">
        <f>IFERROR(VLOOKUP(F87,競技順!B:Q,14,0),"")</f>
        <v/>
      </c>
      <c r="K87" t="str">
        <f>IFERROR(VLOOKUP(F87,競技順!B:P,15,0),"")</f>
        <v>男子</v>
      </c>
      <c r="L87" t="str">
        <f>IFERROR(VLOOKUP(F87,競技順!B:N,13,0),"")</f>
        <v xml:space="preserve"> 100m</v>
      </c>
      <c r="M87" t="str">
        <f>IFERROR(VLOOKUP(F87,競技順!B:K,10,0),"")</f>
        <v>個人メドレー</v>
      </c>
      <c r="N87" t="str">
        <f>IFERROR(VLOOKUP(F87,競技順!B:Q,16,0),"")</f>
        <v>タイム決勝</v>
      </c>
      <c r="O87" t="str">
        <f t="shared" si="3"/>
        <v xml:space="preserve"> 男子  100m 個人メドレー タイム決勝</v>
      </c>
    </row>
    <row r="88" spans="1:15" x14ac:dyDescent="0.2">
      <c r="A88">
        <f>IFERROR(記録__2[[#This Row],[競技番号]],"")</f>
        <v>4</v>
      </c>
      <c r="B88">
        <f>IFERROR(記録__2[[#This Row],[選手番号]],"")</f>
        <v>603</v>
      </c>
      <c r="C88" t="str">
        <f>IFERROR(VLOOKUP(B88,選手番号!F:J,4,0),"")</f>
        <v>岡本　永人</v>
      </c>
      <c r="D88" t="str">
        <f>IFERROR(VLOOKUP(B88,選手番号!F:K,6,0),"")</f>
        <v>MESSA</v>
      </c>
      <c r="E88" t="str">
        <f>IFERROR(VLOOKUP(B88,チーム番号!E:F,2,0),"")</f>
        <v/>
      </c>
      <c r="F88">
        <f>IFERROR(VLOOKUP(A88,プログラム!B:C,2,0),"")</f>
        <v>4</v>
      </c>
      <c r="G88" t="str">
        <f t="shared" si="2"/>
        <v>6030004</v>
      </c>
      <c r="H88">
        <f>IFERROR(記録__2[[#This Row],[組]],"")</f>
        <v>3</v>
      </c>
      <c r="I88">
        <f>IFERROR(記録__2[[#This Row],[水路]],"")</f>
        <v>7</v>
      </c>
      <c r="J88" t="str">
        <f>IFERROR(VLOOKUP(F88,競技順!B:Q,14,0),"")</f>
        <v/>
      </c>
      <c r="K88" t="str">
        <f>IFERROR(VLOOKUP(F88,競技順!B:P,15,0),"")</f>
        <v>男子</v>
      </c>
      <c r="L88" t="str">
        <f>IFERROR(VLOOKUP(F88,競技順!B:N,13,0),"")</f>
        <v xml:space="preserve"> 100m</v>
      </c>
      <c r="M88" t="str">
        <f>IFERROR(VLOOKUP(F88,競技順!B:K,10,0),"")</f>
        <v>個人メドレー</v>
      </c>
      <c r="N88" t="str">
        <f>IFERROR(VLOOKUP(F88,競技順!B:Q,16,0),"")</f>
        <v>タイム決勝</v>
      </c>
      <c r="O88" t="str">
        <f t="shared" si="3"/>
        <v xml:space="preserve"> 男子  100m 個人メドレー タイム決勝</v>
      </c>
    </row>
    <row r="89" spans="1:15" x14ac:dyDescent="0.2">
      <c r="A89">
        <f>IFERROR(記録__2[[#This Row],[競技番号]],"")</f>
        <v>4</v>
      </c>
      <c r="B89">
        <f>IFERROR(記録__2[[#This Row],[選手番号]],"")</f>
        <v>602</v>
      </c>
      <c r="C89" t="str">
        <f>IFERROR(VLOOKUP(B89,選手番号!F:J,4,0),"")</f>
        <v>植木　橙輝</v>
      </c>
      <c r="D89" t="str">
        <f>IFERROR(VLOOKUP(B89,選手番号!F:K,6,0),"")</f>
        <v>MESSA</v>
      </c>
      <c r="E89" t="str">
        <f>IFERROR(VLOOKUP(B89,チーム番号!E:F,2,0),"")</f>
        <v/>
      </c>
      <c r="F89">
        <f>IFERROR(VLOOKUP(A89,プログラム!B:C,2,0),"")</f>
        <v>4</v>
      </c>
      <c r="G89" t="str">
        <f t="shared" si="2"/>
        <v>6020004</v>
      </c>
      <c r="H89">
        <f>IFERROR(記録__2[[#This Row],[組]],"")</f>
        <v>3</v>
      </c>
      <c r="I89">
        <f>IFERROR(記録__2[[#This Row],[水路]],"")</f>
        <v>8</v>
      </c>
      <c r="J89" t="str">
        <f>IFERROR(VLOOKUP(F89,競技順!B:Q,14,0),"")</f>
        <v/>
      </c>
      <c r="K89" t="str">
        <f>IFERROR(VLOOKUP(F89,競技順!B:P,15,0),"")</f>
        <v>男子</v>
      </c>
      <c r="L89" t="str">
        <f>IFERROR(VLOOKUP(F89,競技順!B:N,13,0),"")</f>
        <v xml:space="preserve"> 100m</v>
      </c>
      <c r="M89" t="str">
        <f>IFERROR(VLOOKUP(F89,競技順!B:K,10,0),"")</f>
        <v>個人メドレー</v>
      </c>
      <c r="N89" t="str">
        <f>IFERROR(VLOOKUP(F89,競技順!B:Q,16,0),"")</f>
        <v>タイム決勝</v>
      </c>
      <c r="O89" t="str">
        <f t="shared" si="3"/>
        <v xml:space="preserve"> 男子  100m 個人メドレー タイム決勝</v>
      </c>
    </row>
    <row r="90" spans="1:15" x14ac:dyDescent="0.2">
      <c r="A90">
        <f>IFERROR(記録__2[[#This Row],[競技番号]],"")</f>
        <v>4</v>
      </c>
      <c r="B90">
        <f>IFERROR(記録__2[[#This Row],[選手番号]],"")</f>
        <v>656</v>
      </c>
      <c r="C90" t="str">
        <f>IFERROR(VLOOKUP(B90,選手番号!F:J,4,0),"")</f>
        <v>田中　　武</v>
      </c>
      <c r="D90" t="str">
        <f>IFERROR(VLOOKUP(B90,選手番号!F:K,6,0),"")</f>
        <v>MESSA宇和島</v>
      </c>
      <c r="E90" t="str">
        <f>IFERROR(VLOOKUP(B90,チーム番号!E:F,2,0),"")</f>
        <v/>
      </c>
      <c r="F90">
        <f>IFERROR(VLOOKUP(A90,プログラム!B:C,2,0),"")</f>
        <v>4</v>
      </c>
      <c r="G90" t="str">
        <f t="shared" si="2"/>
        <v>6560004</v>
      </c>
      <c r="H90">
        <f>IFERROR(記録__2[[#This Row],[組]],"")</f>
        <v>4</v>
      </c>
      <c r="I90">
        <f>IFERROR(記録__2[[#This Row],[水路]],"")</f>
        <v>1</v>
      </c>
      <c r="J90" t="str">
        <f>IFERROR(VLOOKUP(F90,競技順!B:Q,14,0),"")</f>
        <v/>
      </c>
      <c r="K90" t="str">
        <f>IFERROR(VLOOKUP(F90,競技順!B:P,15,0),"")</f>
        <v>男子</v>
      </c>
      <c r="L90" t="str">
        <f>IFERROR(VLOOKUP(F90,競技順!B:N,13,0),"")</f>
        <v xml:space="preserve"> 100m</v>
      </c>
      <c r="M90" t="str">
        <f>IFERROR(VLOOKUP(F90,競技順!B:K,10,0),"")</f>
        <v>個人メドレー</v>
      </c>
      <c r="N90" t="str">
        <f>IFERROR(VLOOKUP(F90,競技順!B:Q,16,0),"")</f>
        <v>タイム決勝</v>
      </c>
      <c r="O90" t="str">
        <f t="shared" si="3"/>
        <v xml:space="preserve"> 男子  100m 個人メドレー タイム決勝</v>
      </c>
    </row>
    <row r="91" spans="1:15" x14ac:dyDescent="0.2">
      <c r="A91">
        <f>IFERROR(記録__2[[#This Row],[競技番号]],"")</f>
        <v>4</v>
      </c>
      <c r="B91">
        <f>IFERROR(記録__2[[#This Row],[選手番号]],"")</f>
        <v>592</v>
      </c>
      <c r="C91" t="str">
        <f>IFERROR(VLOOKUP(B91,選手番号!F:J,4,0),"")</f>
        <v>宇都宮彰斗</v>
      </c>
      <c r="D91" t="str">
        <f>IFERROR(VLOOKUP(B91,選手番号!F:K,6,0),"")</f>
        <v>MESSA</v>
      </c>
      <c r="E91" t="str">
        <f>IFERROR(VLOOKUP(B91,チーム番号!E:F,2,0),"")</f>
        <v/>
      </c>
      <c r="F91">
        <f>IFERROR(VLOOKUP(A91,プログラム!B:C,2,0),"")</f>
        <v>4</v>
      </c>
      <c r="G91" t="str">
        <f t="shared" si="2"/>
        <v>5920004</v>
      </c>
      <c r="H91">
        <f>IFERROR(記録__2[[#This Row],[組]],"")</f>
        <v>4</v>
      </c>
      <c r="I91">
        <f>IFERROR(記録__2[[#This Row],[水路]],"")</f>
        <v>2</v>
      </c>
      <c r="J91" t="str">
        <f>IFERROR(VLOOKUP(F91,競技順!B:Q,14,0),"")</f>
        <v/>
      </c>
      <c r="K91" t="str">
        <f>IFERROR(VLOOKUP(F91,競技順!B:P,15,0),"")</f>
        <v>男子</v>
      </c>
      <c r="L91" t="str">
        <f>IFERROR(VLOOKUP(F91,競技順!B:N,13,0),"")</f>
        <v xml:space="preserve"> 100m</v>
      </c>
      <c r="M91" t="str">
        <f>IFERROR(VLOOKUP(F91,競技順!B:K,10,0),"")</f>
        <v>個人メドレー</v>
      </c>
      <c r="N91" t="str">
        <f>IFERROR(VLOOKUP(F91,競技順!B:Q,16,0),"")</f>
        <v>タイム決勝</v>
      </c>
      <c r="O91" t="str">
        <f t="shared" si="3"/>
        <v xml:space="preserve"> 男子  100m 個人メドレー タイム決勝</v>
      </c>
    </row>
    <row r="92" spans="1:15" x14ac:dyDescent="0.2">
      <c r="A92">
        <f>IFERROR(記録__2[[#This Row],[競技番号]],"")</f>
        <v>4</v>
      </c>
      <c r="B92">
        <f>IFERROR(記録__2[[#This Row],[選手番号]],"")</f>
        <v>593</v>
      </c>
      <c r="C92" t="str">
        <f>IFERROR(VLOOKUP(B92,選手番号!F:J,4,0),"")</f>
        <v>木村　雷武</v>
      </c>
      <c r="D92" t="str">
        <f>IFERROR(VLOOKUP(B92,選手番号!F:K,6,0),"")</f>
        <v>MESSA</v>
      </c>
      <c r="E92" t="str">
        <f>IFERROR(VLOOKUP(B92,チーム番号!E:F,2,0),"")</f>
        <v/>
      </c>
      <c r="F92">
        <f>IFERROR(VLOOKUP(A92,プログラム!B:C,2,0),"")</f>
        <v>4</v>
      </c>
      <c r="G92" t="str">
        <f t="shared" si="2"/>
        <v>5930004</v>
      </c>
      <c r="H92">
        <f>IFERROR(記録__2[[#This Row],[組]],"")</f>
        <v>4</v>
      </c>
      <c r="I92">
        <f>IFERROR(記録__2[[#This Row],[水路]],"")</f>
        <v>3</v>
      </c>
      <c r="J92" t="str">
        <f>IFERROR(VLOOKUP(F92,競技順!B:Q,14,0),"")</f>
        <v/>
      </c>
      <c r="K92" t="str">
        <f>IFERROR(VLOOKUP(F92,競技順!B:P,15,0),"")</f>
        <v>男子</v>
      </c>
      <c r="L92" t="str">
        <f>IFERROR(VLOOKUP(F92,競技順!B:N,13,0),"")</f>
        <v xml:space="preserve"> 100m</v>
      </c>
      <c r="M92" t="str">
        <f>IFERROR(VLOOKUP(F92,競技順!B:K,10,0),"")</f>
        <v>個人メドレー</v>
      </c>
      <c r="N92" t="str">
        <f>IFERROR(VLOOKUP(F92,競技順!B:Q,16,0),"")</f>
        <v>タイム決勝</v>
      </c>
      <c r="O92" t="str">
        <f t="shared" si="3"/>
        <v xml:space="preserve"> 男子  100m 個人メドレー タイム決勝</v>
      </c>
    </row>
    <row r="93" spans="1:15" x14ac:dyDescent="0.2">
      <c r="A93">
        <f>IFERROR(記録__2[[#This Row],[競技番号]],"")</f>
        <v>4</v>
      </c>
      <c r="B93">
        <f>IFERROR(記録__2[[#This Row],[選手番号]],"")</f>
        <v>260</v>
      </c>
      <c r="C93" t="str">
        <f>IFERROR(VLOOKUP(B93,選手番号!F:J,4,0),"")</f>
        <v>廣瀬　功武</v>
      </c>
      <c r="D93" t="str">
        <f>IFERROR(VLOOKUP(B93,選手番号!F:K,6,0),"")</f>
        <v>八幡浜ＳＣ</v>
      </c>
      <c r="E93" t="str">
        <f>IFERROR(VLOOKUP(B93,チーム番号!E:F,2,0),"")</f>
        <v/>
      </c>
      <c r="F93">
        <f>IFERROR(VLOOKUP(A93,プログラム!B:C,2,0),"")</f>
        <v>4</v>
      </c>
      <c r="G93" t="str">
        <f t="shared" si="2"/>
        <v>2600004</v>
      </c>
      <c r="H93">
        <f>IFERROR(記録__2[[#This Row],[組]],"")</f>
        <v>4</v>
      </c>
      <c r="I93">
        <f>IFERROR(記録__2[[#This Row],[水路]],"")</f>
        <v>4</v>
      </c>
      <c r="J93" t="str">
        <f>IFERROR(VLOOKUP(F93,競技順!B:Q,14,0),"")</f>
        <v/>
      </c>
      <c r="K93" t="str">
        <f>IFERROR(VLOOKUP(F93,競技順!B:P,15,0),"")</f>
        <v>男子</v>
      </c>
      <c r="L93" t="str">
        <f>IFERROR(VLOOKUP(F93,競技順!B:N,13,0),"")</f>
        <v xml:space="preserve"> 100m</v>
      </c>
      <c r="M93" t="str">
        <f>IFERROR(VLOOKUP(F93,競技順!B:K,10,0),"")</f>
        <v>個人メドレー</v>
      </c>
      <c r="N93" t="str">
        <f>IFERROR(VLOOKUP(F93,競技順!B:Q,16,0),"")</f>
        <v>タイム決勝</v>
      </c>
      <c r="O93" t="str">
        <f t="shared" si="3"/>
        <v xml:space="preserve"> 男子  100m 個人メドレー タイム決勝</v>
      </c>
    </row>
    <row r="94" spans="1:15" x14ac:dyDescent="0.2">
      <c r="A94">
        <f>IFERROR(記録__2[[#This Row],[競技番号]],"")</f>
        <v>4</v>
      </c>
      <c r="B94">
        <f>IFERROR(記録__2[[#This Row],[選手番号]],"")</f>
        <v>262</v>
      </c>
      <c r="C94" t="str">
        <f>IFERROR(VLOOKUP(B94,選手番号!F:J,4,0),"")</f>
        <v>玉井　悠貴</v>
      </c>
      <c r="D94" t="str">
        <f>IFERROR(VLOOKUP(B94,選手番号!F:K,6,0),"")</f>
        <v>八幡浜ＳＣ</v>
      </c>
      <c r="E94" t="str">
        <f>IFERROR(VLOOKUP(B94,チーム番号!E:F,2,0),"")</f>
        <v/>
      </c>
      <c r="F94">
        <f>IFERROR(VLOOKUP(A94,プログラム!B:C,2,0),"")</f>
        <v>4</v>
      </c>
      <c r="G94" t="str">
        <f t="shared" si="2"/>
        <v>2620004</v>
      </c>
      <c r="H94">
        <f>IFERROR(記録__2[[#This Row],[組]],"")</f>
        <v>4</v>
      </c>
      <c r="I94">
        <f>IFERROR(記録__2[[#This Row],[水路]],"")</f>
        <v>5</v>
      </c>
      <c r="J94" t="str">
        <f>IFERROR(VLOOKUP(F94,競技順!B:Q,14,0),"")</f>
        <v/>
      </c>
      <c r="K94" t="str">
        <f>IFERROR(VLOOKUP(F94,競技順!B:P,15,0),"")</f>
        <v>男子</v>
      </c>
      <c r="L94" t="str">
        <f>IFERROR(VLOOKUP(F94,競技順!B:N,13,0),"")</f>
        <v xml:space="preserve"> 100m</v>
      </c>
      <c r="M94" t="str">
        <f>IFERROR(VLOOKUP(F94,競技順!B:K,10,0),"")</f>
        <v>個人メドレー</v>
      </c>
      <c r="N94" t="str">
        <f>IFERROR(VLOOKUP(F94,競技順!B:Q,16,0),"")</f>
        <v>タイム決勝</v>
      </c>
      <c r="O94" t="str">
        <f t="shared" si="3"/>
        <v xml:space="preserve"> 男子  100m 個人メドレー タイム決勝</v>
      </c>
    </row>
    <row r="95" spans="1:15" x14ac:dyDescent="0.2">
      <c r="A95">
        <f>IFERROR(記録__2[[#This Row],[競技番号]],"")</f>
        <v>4</v>
      </c>
      <c r="B95">
        <f>IFERROR(記録__2[[#This Row],[選手番号]],"")</f>
        <v>557</v>
      </c>
      <c r="C95" t="str">
        <f>IFERROR(VLOOKUP(B95,選手番号!F:J,4,0),"")</f>
        <v>西岡　　駿</v>
      </c>
      <c r="D95" t="str">
        <f>IFERROR(VLOOKUP(B95,選手番号!F:K,6,0),"")</f>
        <v>ﾌｨｯﾀｴﾐﾌﾙ松前</v>
      </c>
      <c r="E95" t="str">
        <f>IFERROR(VLOOKUP(B95,チーム番号!E:F,2,0),"")</f>
        <v/>
      </c>
      <c r="F95">
        <f>IFERROR(VLOOKUP(A95,プログラム!B:C,2,0),"")</f>
        <v>4</v>
      </c>
      <c r="G95" t="str">
        <f t="shared" si="2"/>
        <v>5570004</v>
      </c>
      <c r="H95">
        <f>IFERROR(記録__2[[#This Row],[組]],"")</f>
        <v>4</v>
      </c>
      <c r="I95">
        <f>IFERROR(記録__2[[#This Row],[水路]],"")</f>
        <v>6</v>
      </c>
      <c r="J95" t="str">
        <f>IFERROR(VLOOKUP(F95,競技順!B:Q,14,0),"")</f>
        <v/>
      </c>
      <c r="K95" t="str">
        <f>IFERROR(VLOOKUP(F95,競技順!B:P,15,0),"")</f>
        <v>男子</v>
      </c>
      <c r="L95" t="str">
        <f>IFERROR(VLOOKUP(F95,競技順!B:N,13,0),"")</f>
        <v xml:space="preserve"> 100m</v>
      </c>
      <c r="M95" t="str">
        <f>IFERROR(VLOOKUP(F95,競技順!B:K,10,0),"")</f>
        <v>個人メドレー</v>
      </c>
      <c r="N95" t="str">
        <f>IFERROR(VLOOKUP(F95,競技順!B:Q,16,0),"")</f>
        <v>タイム決勝</v>
      </c>
      <c r="O95" t="str">
        <f t="shared" si="3"/>
        <v xml:space="preserve"> 男子  100m 個人メドレー タイム決勝</v>
      </c>
    </row>
    <row r="96" spans="1:15" x14ac:dyDescent="0.2">
      <c r="A96">
        <f>IFERROR(記録__2[[#This Row],[競技番号]],"")</f>
        <v>4</v>
      </c>
      <c r="B96">
        <f>IFERROR(記録__2[[#This Row],[選手番号]],"")</f>
        <v>264</v>
      </c>
      <c r="C96" t="str">
        <f>IFERROR(VLOOKUP(B96,選手番号!F:J,4,0),"")</f>
        <v>堀本　颯介</v>
      </c>
      <c r="D96" t="str">
        <f>IFERROR(VLOOKUP(B96,選手番号!F:K,6,0),"")</f>
        <v>八幡浜ＳＣ</v>
      </c>
      <c r="E96" t="str">
        <f>IFERROR(VLOOKUP(B96,チーム番号!E:F,2,0),"")</f>
        <v/>
      </c>
      <c r="F96">
        <f>IFERROR(VLOOKUP(A96,プログラム!B:C,2,0),"")</f>
        <v>4</v>
      </c>
      <c r="G96" t="str">
        <f t="shared" si="2"/>
        <v>2640004</v>
      </c>
      <c r="H96">
        <f>IFERROR(記録__2[[#This Row],[組]],"")</f>
        <v>4</v>
      </c>
      <c r="I96">
        <f>IFERROR(記録__2[[#This Row],[水路]],"")</f>
        <v>7</v>
      </c>
      <c r="J96" t="str">
        <f>IFERROR(VLOOKUP(F96,競技順!B:Q,14,0),"")</f>
        <v/>
      </c>
      <c r="K96" t="str">
        <f>IFERROR(VLOOKUP(F96,競技順!B:P,15,0),"")</f>
        <v>男子</v>
      </c>
      <c r="L96" t="str">
        <f>IFERROR(VLOOKUP(F96,競技順!B:N,13,0),"")</f>
        <v xml:space="preserve"> 100m</v>
      </c>
      <c r="M96" t="str">
        <f>IFERROR(VLOOKUP(F96,競技順!B:K,10,0),"")</f>
        <v>個人メドレー</v>
      </c>
      <c r="N96" t="str">
        <f>IFERROR(VLOOKUP(F96,競技順!B:Q,16,0),"")</f>
        <v>タイム決勝</v>
      </c>
      <c r="O96" t="str">
        <f t="shared" si="3"/>
        <v xml:space="preserve"> 男子  100m 個人メドレー タイム決勝</v>
      </c>
    </row>
    <row r="97" spans="1:15" x14ac:dyDescent="0.2">
      <c r="A97">
        <f>IFERROR(記録__2[[#This Row],[競技番号]],"")</f>
        <v>4</v>
      </c>
      <c r="B97">
        <f>IFERROR(記録__2[[#This Row],[選手番号]],"")</f>
        <v>339</v>
      </c>
      <c r="C97" t="str">
        <f>IFERROR(VLOOKUP(B97,選手番号!F:J,4,0),"")</f>
        <v>中西　　一</v>
      </c>
      <c r="D97" t="str">
        <f>IFERROR(VLOOKUP(B97,選手番号!F:K,6,0),"")</f>
        <v>ＭＧ双葉</v>
      </c>
      <c r="E97" t="str">
        <f>IFERROR(VLOOKUP(B97,チーム番号!E:F,2,0),"")</f>
        <v/>
      </c>
      <c r="F97">
        <f>IFERROR(VLOOKUP(A97,プログラム!B:C,2,0),"")</f>
        <v>4</v>
      </c>
      <c r="G97" t="str">
        <f t="shared" si="2"/>
        <v>3390004</v>
      </c>
      <c r="H97">
        <f>IFERROR(記録__2[[#This Row],[組]],"")</f>
        <v>4</v>
      </c>
      <c r="I97">
        <f>IFERROR(記録__2[[#This Row],[水路]],"")</f>
        <v>8</v>
      </c>
      <c r="J97" t="str">
        <f>IFERROR(VLOOKUP(F97,競技順!B:Q,14,0),"")</f>
        <v/>
      </c>
      <c r="K97" t="str">
        <f>IFERROR(VLOOKUP(F97,競技順!B:P,15,0),"")</f>
        <v>男子</v>
      </c>
      <c r="L97" t="str">
        <f>IFERROR(VLOOKUP(F97,競技順!B:N,13,0),"")</f>
        <v xml:space="preserve"> 100m</v>
      </c>
      <c r="M97" t="str">
        <f>IFERROR(VLOOKUP(F97,競技順!B:K,10,0),"")</f>
        <v>個人メドレー</v>
      </c>
      <c r="N97" t="str">
        <f>IFERROR(VLOOKUP(F97,競技順!B:Q,16,0),"")</f>
        <v>タイム決勝</v>
      </c>
      <c r="O97" t="str">
        <f t="shared" si="3"/>
        <v xml:space="preserve"> 男子  100m 個人メドレー タイム決勝</v>
      </c>
    </row>
    <row r="98" spans="1:15" x14ac:dyDescent="0.2">
      <c r="A98">
        <f>IFERROR(記録__2[[#This Row],[競技番号]],"")</f>
        <v>4</v>
      </c>
      <c r="B98">
        <f>IFERROR(記録__2[[#This Row],[選手番号]],"")</f>
        <v>207</v>
      </c>
      <c r="C98" t="str">
        <f>IFERROR(VLOOKUP(B98,選手番号!F:J,4,0),"")</f>
        <v>渡部　隼斗</v>
      </c>
      <c r="D98" t="str">
        <f>IFERROR(VLOOKUP(B98,選手番号!F:K,6,0),"")</f>
        <v>ファイブテン</v>
      </c>
      <c r="E98" t="str">
        <f>IFERROR(VLOOKUP(B98,チーム番号!E:F,2,0),"")</f>
        <v/>
      </c>
      <c r="F98">
        <f>IFERROR(VLOOKUP(A98,プログラム!B:C,2,0),"")</f>
        <v>4</v>
      </c>
      <c r="G98" t="str">
        <f t="shared" si="2"/>
        <v>2070004</v>
      </c>
      <c r="H98">
        <f>IFERROR(記録__2[[#This Row],[組]],"")</f>
        <v>5</v>
      </c>
      <c r="I98">
        <f>IFERROR(記録__2[[#This Row],[水路]],"")</f>
        <v>1</v>
      </c>
      <c r="J98" t="str">
        <f>IFERROR(VLOOKUP(F98,競技順!B:Q,14,0),"")</f>
        <v/>
      </c>
      <c r="K98" t="str">
        <f>IFERROR(VLOOKUP(F98,競技順!B:P,15,0),"")</f>
        <v>男子</v>
      </c>
      <c r="L98" t="str">
        <f>IFERROR(VLOOKUP(F98,競技順!B:N,13,0),"")</f>
        <v xml:space="preserve"> 100m</v>
      </c>
      <c r="M98" t="str">
        <f>IFERROR(VLOOKUP(F98,競技順!B:K,10,0),"")</f>
        <v>個人メドレー</v>
      </c>
      <c r="N98" t="str">
        <f>IFERROR(VLOOKUP(F98,競技順!B:Q,16,0),"")</f>
        <v>タイム決勝</v>
      </c>
      <c r="O98" t="str">
        <f t="shared" si="3"/>
        <v xml:space="preserve"> 男子  100m 個人メドレー タイム決勝</v>
      </c>
    </row>
    <row r="99" spans="1:15" x14ac:dyDescent="0.2">
      <c r="A99">
        <f>IFERROR(記録__2[[#This Row],[競技番号]],"")</f>
        <v>4</v>
      </c>
      <c r="B99">
        <f>IFERROR(記録__2[[#This Row],[選手番号]],"")</f>
        <v>40</v>
      </c>
      <c r="C99" t="str">
        <f>IFERROR(VLOOKUP(B99,選手番号!F:J,4,0),"")</f>
        <v>奥本　真心</v>
      </c>
      <c r="D99" t="str">
        <f>IFERROR(VLOOKUP(B99,選手番号!F:K,6,0),"")</f>
        <v>五百木ＳＣ</v>
      </c>
      <c r="E99" t="str">
        <f>IFERROR(VLOOKUP(B99,チーム番号!E:F,2,0),"")</f>
        <v/>
      </c>
      <c r="F99">
        <f>IFERROR(VLOOKUP(A99,プログラム!B:C,2,0),"")</f>
        <v>4</v>
      </c>
      <c r="G99" t="str">
        <f t="shared" si="2"/>
        <v>400004</v>
      </c>
      <c r="H99">
        <f>IFERROR(記録__2[[#This Row],[組]],"")</f>
        <v>5</v>
      </c>
      <c r="I99">
        <f>IFERROR(記録__2[[#This Row],[水路]],"")</f>
        <v>2</v>
      </c>
      <c r="J99" t="str">
        <f>IFERROR(VLOOKUP(F99,競技順!B:Q,14,0),"")</f>
        <v/>
      </c>
      <c r="K99" t="str">
        <f>IFERROR(VLOOKUP(F99,競技順!B:P,15,0),"")</f>
        <v>男子</v>
      </c>
      <c r="L99" t="str">
        <f>IFERROR(VLOOKUP(F99,競技順!B:N,13,0),"")</f>
        <v xml:space="preserve"> 100m</v>
      </c>
      <c r="M99" t="str">
        <f>IFERROR(VLOOKUP(F99,競技順!B:K,10,0),"")</f>
        <v>個人メドレー</v>
      </c>
      <c r="N99" t="str">
        <f>IFERROR(VLOOKUP(F99,競技順!B:Q,16,0),"")</f>
        <v>タイム決勝</v>
      </c>
      <c r="O99" t="str">
        <f t="shared" si="3"/>
        <v xml:space="preserve"> 男子  100m 個人メドレー タイム決勝</v>
      </c>
    </row>
    <row r="100" spans="1:15" x14ac:dyDescent="0.2">
      <c r="A100">
        <f>IFERROR(記録__2[[#This Row],[競技番号]],"")</f>
        <v>4</v>
      </c>
      <c r="B100">
        <f>IFERROR(記録__2[[#This Row],[選手番号]],"")</f>
        <v>476</v>
      </c>
      <c r="C100" t="str">
        <f>IFERROR(VLOOKUP(B100,選手番号!F:J,4,0),"")</f>
        <v>渡邊　樹身</v>
      </c>
      <c r="D100" t="str">
        <f>IFERROR(VLOOKUP(B100,選手番号!F:K,6,0),"")</f>
        <v>フィッタ吉田</v>
      </c>
      <c r="E100" t="str">
        <f>IFERROR(VLOOKUP(B100,チーム番号!E:F,2,0),"")</f>
        <v/>
      </c>
      <c r="F100">
        <f>IFERROR(VLOOKUP(A100,プログラム!B:C,2,0),"")</f>
        <v>4</v>
      </c>
      <c r="G100" t="str">
        <f t="shared" si="2"/>
        <v>4760004</v>
      </c>
      <c r="H100">
        <f>IFERROR(記録__2[[#This Row],[組]],"")</f>
        <v>5</v>
      </c>
      <c r="I100">
        <f>IFERROR(記録__2[[#This Row],[水路]],"")</f>
        <v>3</v>
      </c>
      <c r="J100" t="str">
        <f>IFERROR(VLOOKUP(F100,競技順!B:Q,14,0),"")</f>
        <v/>
      </c>
      <c r="K100" t="str">
        <f>IFERROR(VLOOKUP(F100,競技順!B:P,15,0),"")</f>
        <v>男子</v>
      </c>
      <c r="L100" t="str">
        <f>IFERROR(VLOOKUP(F100,競技順!B:N,13,0),"")</f>
        <v xml:space="preserve"> 100m</v>
      </c>
      <c r="M100" t="str">
        <f>IFERROR(VLOOKUP(F100,競技順!B:K,10,0),"")</f>
        <v>個人メドレー</v>
      </c>
      <c r="N100" t="str">
        <f>IFERROR(VLOOKUP(F100,競技順!B:Q,16,0),"")</f>
        <v>タイム決勝</v>
      </c>
      <c r="O100" t="str">
        <f t="shared" si="3"/>
        <v xml:space="preserve"> 男子  100m 個人メドレー タイム決勝</v>
      </c>
    </row>
    <row r="101" spans="1:15" x14ac:dyDescent="0.2">
      <c r="A101">
        <f>IFERROR(記録__2[[#This Row],[競技番号]],"")</f>
        <v>4</v>
      </c>
      <c r="B101">
        <f>IFERROR(記録__2[[#This Row],[選手番号]],"")</f>
        <v>183</v>
      </c>
      <c r="C101" t="str">
        <f>IFERROR(VLOOKUP(B101,選手番号!F:J,4,0),"")</f>
        <v>山口　尚秀</v>
      </c>
      <c r="D101" t="str">
        <f>IFERROR(VLOOKUP(B101,選手番号!F:K,6,0),"")</f>
        <v>ＭＧ瀬戸内</v>
      </c>
      <c r="E101" t="str">
        <f>IFERROR(VLOOKUP(B101,チーム番号!E:F,2,0),"")</f>
        <v/>
      </c>
      <c r="F101">
        <f>IFERROR(VLOOKUP(A101,プログラム!B:C,2,0),"")</f>
        <v>4</v>
      </c>
      <c r="G101" t="str">
        <f t="shared" si="2"/>
        <v>1830004</v>
      </c>
      <c r="H101">
        <f>IFERROR(記録__2[[#This Row],[組]],"")</f>
        <v>5</v>
      </c>
      <c r="I101">
        <f>IFERROR(記録__2[[#This Row],[水路]],"")</f>
        <v>4</v>
      </c>
      <c r="J101" t="str">
        <f>IFERROR(VLOOKUP(F101,競技順!B:Q,14,0),"")</f>
        <v/>
      </c>
      <c r="K101" t="str">
        <f>IFERROR(VLOOKUP(F101,競技順!B:P,15,0),"")</f>
        <v>男子</v>
      </c>
      <c r="L101" t="str">
        <f>IFERROR(VLOOKUP(F101,競技順!B:N,13,0),"")</f>
        <v xml:space="preserve"> 100m</v>
      </c>
      <c r="M101" t="str">
        <f>IFERROR(VLOOKUP(F101,競技順!B:K,10,0),"")</f>
        <v>個人メドレー</v>
      </c>
      <c r="N101" t="str">
        <f>IFERROR(VLOOKUP(F101,競技順!B:Q,16,0),"")</f>
        <v>タイム決勝</v>
      </c>
      <c r="O101" t="str">
        <f t="shared" si="3"/>
        <v xml:space="preserve"> 男子  100m 個人メドレー タイム決勝</v>
      </c>
    </row>
    <row r="102" spans="1:15" x14ac:dyDescent="0.2">
      <c r="A102">
        <f>IFERROR(記録__2[[#This Row],[競技番号]],"")</f>
        <v>4</v>
      </c>
      <c r="B102">
        <f>IFERROR(記録__2[[#This Row],[選手番号]],"")</f>
        <v>203</v>
      </c>
      <c r="C102" t="str">
        <f>IFERROR(VLOOKUP(B102,選手番号!F:J,4,0),"")</f>
        <v>金田　浩聖</v>
      </c>
      <c r="D102" t="str">
        <f>IFERROR(VLOOKUP(B102,選手番号!F:K,6,0),"")</f>
        <v>ファイブテン</v>
      </c>
      <c r="E102" t="str">
        <f>IFERROR(VLOOKUP(B102,チーム番号!E:F,2,0),"")</f>
        <v/>
      </c>
      <c r="F102">
        <f>IFERROR(VLOOKUP(A102,プログラム!B:C,2,0),"")</f>
        <v>4</v>
      </c>
      <c r="G102" t="str">
        <f t="shared" si="2"/>
        <v>2030004</v>
      </c>
      <c r="H102">
        <f>IFERROR(記録__2[[#This Row],[組]],"")</f>
        <v>5</v>
      </c>
      <c r="I102">
        <f>IFERROR(記録__2[[#This Row],[水路]],"")</f>
        <v>5</v>
      </c>
      <c r="J102" t="str">
        <f>IFERROR(VLOOKUP(F102,競技順!B:Q,14,0),"")</f>
        <v/>
      </c>
      <c r="K102" t="str">
        <f>IFERROR(VLOOKUP(F102,競技順!B:P,15,0),"")</f>
        <v>男子</v>
      </c>
      <c r="L102" t="str">
        <f>IFERROR(VLOOKUP(F102,競技順!B:N,13,0),"")</f>
        <v xml:space="preserve"> 100m</v>
      </c>
      <c r="M102" t="str">
        <f>IFERROR(VLOOKUP(F102,競技順!B:K,10,0),"")</f>
        <v>個人メドレー</v>
      </c>
      <c r="N102" t="str">
        <f>IFERROR(VLOOKUP(F102,競技順!B:Q,16,0),"")</f>
        <v>タイム決勝</v>
      </c>
      <c r="O102" t="str">
        <f t="shared" si="3"/>
        <v xml:space="preserve"> 男子  100m 個人メドレー タイム決勝</v>
      </c>
    </row>
    <row r="103" spans="1:15" x14ac:dyDescent="0.2">
      <c r="A103">
        <f>IFERROR(記録__2[[#This Row],[競技番号]],"")</f>
        <v>4</v>
      </c>
      <c r="B103">
        <f>IFERROR(記録__2[[#This Row],[選手番号]],"")</f>
        <v>38</v>
      </c>
      <c r="C103" t="str">
        <f>IFERROR(VLOOKUP(B103,選手番号!F:J,4,0),"")</f>
        <v>松本　瑛騎</v>
      </c>
      <c r="D103" t="str">
        <f>IFERROR(VLOOKUP(B103,選手番号!F:K,6,0),"")</f>
        <v>五百木ＳＣ</v>
      </c>
      <c r="E103" t="str">
        <f>IFERROR(VLOOKUP(B103,チーム番号!E:F,2,0),"")</f>
        <v/>
      </c>
      <c r="F103">
        <f>IFERROR(VLOOKUP(A103,プログラム!B:C,2,0),"")</f>
        <v>4</v>
      </c>
      <c r="G103" t="str">
        <f t="shared" si="2"/>
        <v>380004</v>
      </c>
      <c r="H103">
        <f>IFERROR(記録__2[[#This Row],[組]],"")</f>
        <v>5</v>
      </c>
      <c r="I103">
        <f>IFERROR(記録__2[[#This Row],[水路]],"")</f>
        <v>6</v>
      </c>
      <c r="J103" t="str">
        <f>IFERROR(VLOOKUP(F103,競技順!B:Q,14,0),"")</f>
        <v/>
      </c>
      <c r="K103" t="str">
        <f>IFERROR(VLOOKUP(F103,競技順!B:P,15,0),"")</f>
        <v>男子</v>
      </c>
      <c r="L103" t="str">
        <f>IFERROR(VLOOKUP(F103,競技順!B:N,13,0),"")</f>
        <v xml:space="preserve"> 100m</v>
      </c>
      <c r="M103" t="str">
        <f>IFERROR(VLOOKUP(F103,競技順!B:K,10,0),"")</f>
        <v>個人メドレー</v>
      </c>
      <c r="N103" t="str">
        <f>IFERROR(VLOOKUP(F103,競技順!B:Q,16,0),"")</f>
        <v>タイム決勝</v>
      </c>
      <c r="O103" t="str">
        <f t="shared" si="3"/>
        <v xml:space="preserve"> 男子  100m 個人メドレー タイム決勝</v>
      </c>
    </row>
    <row r="104" spans="1:15" x14ac:dyDescent="0.2">
      <c r="A104">
        <f>IFERROR(記録__2[[#This Row],[競技番号]],"")</f>
        <v>4</v>
      </c>
      <c r="B104">
        <f>IFERROR(記録__2[[#This Row],[選手番号]],"")</f>
        <v>395</v>
      </c>
      <c r="C104" t="str">
        <f>IFERROR(VLOOKUP(B104,選手番号!F:J,4,0),"")</f>
        <v>岡﨑　一彗</v>
      </c>
      <c r="D104" t="str">
        <f>IFERROR(VLOOKUP(B104,選手番号!F:K,6,0),"")</f>
        <v>フィッタ松山</v>
      </c>
      <c r="E104" t="str">
        <f>IFERROR(VLOOKUP(B104,チーム番号!E:F,2,0),"")</f>
        <v/>
      </c>
      <c r="F104">
        <f>IFERROR(VLOOKUP(A104,プログラム!B:C,2,0),"")</f>
        <v>4</v>
      </c>
      <c r="G104" t="str">
        <f t="shared" si="2"/>
        <v>3950004</v>
      </c>
      <c r="H104">
        <f>IFERROR(記録__2[[#This Row],[組]],"")</f>
        <v>5</v>
      </c>
      <c r="I104">
        <f>IFERROR(記録__2[[#This Row],[水路]],"")</f>
        <v>7</v>
      </c>
      <c r="J104" t="str">
        <f>IFERROR(VLOOKUP(F104,競技順!B:Q,14,0),"")</f>
        <v/>
      </c>
      <c r="K104" t="str">
        <f>IFERROR(VLOOKUP(F104,競技順!B:P,15,0),"")</f>
        <v>男子</v>
      </c>
      <c r="L104" t="str">
        <f>IFERROR(VLOOKUP(F104,競技順!B:N,13,0),"")</f>
        <v xml:space="preserve"> 100m</v>
      </c>
      <c r="M104" t="str">
        <f>IFERROR(VLOOKUP(F104,競技順!B:K,10,0),"")</f>
        <v>個人メドレー</v>
      </c>
      <c r="N104" t="str">
        <f>IFERROR(VLOOKUP(F104,競技順!B:Q,16,0),"")</f>
        <v>タイム決勝</v>
      </c>
      <c r="O104" t="str">
        <f t="shared" si="3"/>
        <v xml:space="preserve"> 男子  100m 個人メドレー タイム決勝</v>
      </c>
    </row>
    <row r="105" spans="1:15" x14ac:dyDescent="0.2">
      <c r="A105">
        <f>IFERROR(記録__2[[#This Row],[競技番号]],"")</f>
        <v>4</v>
      </c>
      <c r="B105">
        <f>IFERROR(記録__2[[#This Row],[選手番号]],"")</f>
        <v>618</v>
      </c>
      <c r="C105" t="str">
        <f>IFERROR(VLOOKUP(B105,選手番号!F:J,4,0),"")</f>
        <v>渡邊　莉友</v>
      </c>
      <c r="D105" t="str">
        <f>IFERROR(VLOOKUP(B105,選手番号!F:K,6,0),"")</f>
        <v>しまなみST</v>
      </c>
      <c r="E105" t="str">
        <f>IFERROR(VLOOKUP(B105,チーム番号!E:F,2,0),"")</f>
        <v/>
      </c>
      <c r="F105">
        <f>IFERROR(VLOOKUP(A105,プログラム!B:C,2,0),"")</f>
        <v>4</v>
      </c>
      <c r="G105" t="str">
        <f t="shared" si="2"/>
        <v>6180004</v>
      </c>
      <c r="H105">
        <f>IFERROR(記録__2[[#This Row],[組]],"")</f>
        <v>5</v>
      </c>
      <c r="I105">
        <f>IFERROR(記録__2[[#This Row],[水路]],"")</f>
        <v>8</v>
      </c>
      <c r="J105" t="str">
        <f>IFERROR(VLOOKUP(F105,競技順!B:Q,14,0),"")</f>
        <v/>
      </c>
      <c r="K105" t="str">
        <f>IFERROR(VLOOKUP(F105,競技順!B:P,15,0),"")</f>
        <v>男子</v>
      </c>
      <c r="L105" t="str">
        <f>IFERROR(VLOOKUP(F105,競技順!B:N,13,0),"")</f>
        <v xml:space="preserve"> 100m</v>
      </c>
      <c r="M105" t="str">
        <f>IFERROR(VLOOKUP(F105,競技順!B:K,10,0),"")</f>
        <v>個人メドレー</v>
      </c>
      <c r="N105" t="str">
        <f>IFERROR(VLOOKUP(F105,競技順!B:Q,16,0),"")</f>
        <v>タイム決勝</v>
      </c>
      <c r="O105" t="str">
        <f t="shared" si="3"/>
        <v xml:space="preserve"> 男子  100m 個人メドレー タイム決勝</v>
      </c>
    </row>
    <row r="106" spans="1:15" x14ac:dyDescent="0.2">
      <c r="A106">
        <f>IFERROR(記録__2[[#This Row],[競技番号]],"")</f>
        <v>5</v>
      </c>
      <c r="B106">
        <f>IFERROR(記録__2[[#This Row],[選手番号]],"")</f>
        <v>0</v>
      </c>
      <c r="C106" t="str">
        <f>IFERROR(VLOOKUP(B106,選手番号!F:J,4,0),"")</f>
        <v/>
      </c>
      <c r="D106" t="str">
        <f>IFERROR(VLOOKUP(B106,選手番号!F:K,6,0),"")</f>
        <v/>
      </c>
      <c r="E106" t="str">
        <f>IFERROR(VLOOKUP(B106,チーム番号!E:F,2,0),"")</f>
        <v/>
      </c>
      <c r="F106">
        <f>IFERROR(VLOOKUP(A106,プログラム!B:C,2,0),"")</f>
        <v>5</v>
      </c>
      <c r="G106" t="str">
        <f t="shared" si="2"/>
        <v>00005</v>
      </c>
      <c r="H106">
        <f>IFERROR(記録__2[[#This Row],[組]],"")</f>
        <v>1</v>
      </c>
      <c r="I106">
        <f>IFERROR(記録__2[[#This Row],[水路]],"")</f>
        <v>1</v>
      </c>
      <c r="J106" t="str">
        <f>IFERROR(VLOOKUP(F106,競技順!B:Q,14,0),"")</f>
        <v/>
      </c>
      <c r="K106" t="str">
        <f>IFERROR(VLOOKUP(F106,競技順!B:P,15,0),"")</f>
        <v>女子</v>
      </c>
      <c r="L106" t="str">
        <f>IFERROR(VLOOKUP(F106,競技順!B:N,13,0),"")</f>
        <v xml:space="preserve"> 200m</v>
      </c>
      <c r="M106" t="str">
        <f>IFERROR(VLOOKUP(F106,競技順!B:K,10,0),"")</f>
        <v>自由形</v>
      </c>
      <c r="N106" t="str">
        <f>IFERROR(VLOOKUP(F106,競技順!B:Q,16,0),"")</f>
        <v>タイム決勝</v>
      </c>
      <c r="O106" t="str">
        <f t="shared" si="3"/>
        <v xml:space="preserve"> 女子  200m 自由形 タイム決勝</v>
      </c>
    </row>
    <row r="107" spans="1:15" x14ac:dyDescent="0.2">
      <c r="A107">
        <f>IFERROR(記録__2[[#This Row],[競技番号]],"")</f>
        <v>5</v>
      </c>
      <c r="B107">
        <f>IFERROR(記録__2[[#This Row],[選手番号]],"")</f>
        <v>358</v>
      </c>
      <c r="C107" t="str">
        <f>IFERROR(VLOOKUP(B107,選手番号!F:J,4,0),"")</f>
        <v>鎌田　とき</v>
      </c>
      <c r="D107" t="str">
        <f>IFERROR(VLOOKUP(B107,選手番号!F:K,6,0),"")</f>
        <v>ＭＧ双葉</v>
      </c>
      <c r="E107" t="str">
        <f>IFERROR(VLOOKUP(B107,チーム番号!E:F,2,0),"")</f>
        <v/>
      </c>
      <c r="F107">
        <f>IFERROR(VLOOKUP(A107,プログラム!B:C,2,0),"")</f>
        <v>5</v>
      </c>
      <c r="G107" t="str">
        <f t="shared" si="2"/>
        <v>3580005</v>
      </c>
      <c r="H107">
        <f>IFERROR(記録__2[[#This Row],[組]],"")</f>
        <v>1</v>
      </c>
      <c r="I107">
        <f>IFERROR(記録__2[[#This Row],[水路]],"")</f>
        <v>2</v>
      </c>
      <c r="J107" t="str">
        <f>IFERROR(VLOOKUP(F107,競技順!B:Q,14,0),"")</f>
        <v/>
      </c>
      <c r="K107" t="str">
        <f>IFERROR(VLOOKUP(F107,競技順!B:P,15,0),"")</f>
        <v>女子</v>
      </c>
      <c r="L107" t="str">
        <f>IFERROR(VLOOKUP(F107,競技順!B:N,13,0),"")</f>
        <v xml:space="preserve"> 200m</v>
      </c>
      <c r="M107" t="str">
        <f>IFERROR(VLOOKUP(F107,競技順!B:K,10,0),"")</f>
        <v>自由形</v>
      </c>
      <c r="N107" t="str">
        <f>IFERROR(VLOOKUP(F107,競技順!B:Q,16,0),"")</f>
        <v>タイム決勝</v>
      </c>
      <c r="O107" t="str">
        <f t="shared" si="3"/>
        <v xml:space="preserve"> 女子  200m 自由形 タイム決勝</v>
      </c>
    </row>
    <row r="108" spans="1:15" x14ac:dyDescent="0.2">
      <c r="A108">
        <f>IFERROR(記録__2[[#This Row],[競技番号]],"")</f>
        <v>5</v>
      </c>
      <c r="B108">
        <f>IFERROR(記録__2[[#This Row],[選手番号]],"")</f>
        <v>197</v>
      </c>
      <c r="C108" t="str">
        <f>IFERROR(VLOOKUP(B108,選手番号!F:J,4,0),"")</f>
        <v>大内野々華</v>
      </c>
      <c r="D108" t="str">
        <f>IFERROR(VLOOKUP(B108,選手番号!F:K,6,0),"")</f>
        <v>ＭＧ瀬戸内</v>
      </c>
      <c r="E108" t="str">
        <f>IFERROR(VLOOKUP(B108,チーム番号!E:F,2,0),"")</f>
        <v/>
      </c>
      <c r="F108">
        <f>IFERROR(VLOOKUP(A108,プログラム!B:C,2,0),"")</f>
        <v>5</v>
      </c>
      <c r="G108" t="str">
        <f t="shared" si="2"/>
        <v>1970005</v>
      </c>
      <c r="H108">
        <f>IFERROR(記録__2[[#This Row],[組]],"")</f>
        <v>1</v>
      </c>
      <c r="I108">
        <f>IFERROR(記録__2[[#This Row],[水路]],"")</f>
        <v>3</v>
      </c>
      <c r="J108" t="str">
        <f>IFERROR(VLOOKUP(F108,競技順!B:Q,14,0),"")</f>
        <v/>
      </c>
      <c r="K108" t="str">
        <f>IFERROR(VLOOKUP(F108,競技順!B:P,15,0),"")</f>
        <v>女子</v>
      </c>
      <c r="L108" t="str">
        <f>IFERROR(VLOOKUP(F108,競技順!B:N,13,0),"")</f>
        <v xml:space="preserve"> 200m</v>
      </c>
      <c r="M108" t="str">
        <f>IFERROR(VLOOKUP(F108,競技順!B:K,10,0),"")</f>
        <v>自由形</v>
      </c>
      <c r="N108" t="str">
        <f>IFERROR(VLOOKUP(F108,競技順!B:Q,16,0),"")</f>
        <v>タイム決勝</v>
      </c>
      <c r="O108" t="str">
        <f t="shared" si="3"/>
        <v xml:space="preserve"> 女子  200m 自由形 タイム決勝</v>
      </c>
    </row>
    <row r="109" spans="1:15" x14ac:dyDescent="0.2">
      <c r="A109">
        <f>IFERROR(記録__2[[#This Row],[競技番号]],"")</f>
        <v>5</v>
      </c>
      <c r="B109">
        <f>IFERROR(記録__2[[#This Row],[選手番号]],"")</f>
        <v>541</v>
      </c>
      <c r="C109" t="str">
        <f>IFERROR(VLOOKUP(B109,選手番号!F:J,4,0),"")</f>
        <v>山内　心結</v>
      </c>
      <c r="D109" t="str">
        <f>IFERROR(VLOOKUP(B109,選手番号!F:K,6,0),"")</f>
        <v>ﾌｧｲﾌﾞﾃﾝ東予</v>
      </c>
      <c r="E109" t="str">
        <f>IFERROR(VLOOKUP(B109,チーム番号!E:F,2,0),"")</f>
        <v/>
      </c>
      <c r="F109">
        <f>IFERROR(VLOOKUP(A109,プログラム!B:C,2,0),"")</f>
        <v>5</v>
      </c>
      <c r="G109" t="str">
        <f t="shared" si="2"/>
        <v>5410005</v>
      </c>
      <c r="H109">
        <f>IFERROR(記録__2[[#This Row],[組]],"")</f>
        <v>1</v>
      </c>
      <c r="I109">
        <f>IFERROR(記録__2[[#This Row],[水路]],"")</f>
        <v>4</v>
      </c>
      <c r="J109" t="str">
        <f>IFERROR(VLOOKUP(F109,競技順!B:Q,14,0),"")</f>
        <v/>
      </c>
      <c r="K109" t="str">
        <f>IFERROR(VLOOKUP(F109,競技順!B:P,15,0),"")</f>
        <v>女子</v>
      </c>
      <c r="L109" t="str">
        <f>IFERROR(VLOOKUP(F109,競技順!B:N,13,0),"")</f>
        <v xml:space="preserve"> 200m</v>
      </c>
      <c r="M109" t="str">
        <f>IFERROR(VLOOKUP(F109,競技順!B:K,10,0),"")</f>
        <v>自由形</v>
      </c>
      <c r="N109" t="str">
        <f>IFERROR(VLOOKUP(F109,競技順!B:Q,16,0),"")</f>
        <v>タイム決勝</v>
      </c>
      <c r="O109" t="str">
        <f t="shared" si="3"/>
        <v xml:space="preserve"> 女子  200m 自由形 タイム決勝</v>
      </c>
    </row>
    <row r="110" spans="1:15" x14ac:dyDescent="0.2">
      <c r="A110">
        <f>IFERROR(記録__2[[#This Row],[競技番号]],"")</f>
        <v>5</v>
      </c>
      <c r="B110">
        <f>IFERROR(記録__2[[#This Row],[選手番号]],"")</f>
        <v>87</v>
      </c>
      <c r="C110" t="str">
        <f>IFERROR(VLOOKUP(B110,選手番号!F:J,4,0),"")</f>
        <v>濱田　　彩</v>
      </c>
      <c r="D110" t="str">
        <f>IFERROR(VLOOKUP(B110,選手番号!F:K,6,0),"")</f>
        <v>五百木ＳＣ</v>
      </c>
      <c r="E110" t="str">
        <f>IFERROR(VLOOKUP(B110,チーム番号!E:F,2,0),"")</f>
        <v/>
      </c>
      <c r="F110">
        <f>IFERROR(VLOOKUP(A110,プログラム!B:C,2,0),"")</f>
        <v>5</v>
      </c>
      <c r="G110" t="str">
        <f t="shared" si="2"/>
        <v>870005</v>
      </c>
      <c r="H110">
        <f>IFERROR(記録__2[[#This Row],[組]],"")</f>
        <v>1</v>
      </c>
      <c r="I110">
        <f>IFERROR(記録__2[[#This Row],[水路]],"")</f>
        <v>5</v>
      </c>
      <c r="J110" t="str">
        <f>IFERROR(VLOOKUP(F110,競技順!B:Q,14,0),"")</f>
        <v/>
      </c>
      <c r="K110" t="str">
        <f>IFERROR(VLOOKUP(F110,競技順!B:P,15,0),"")</f>
        <v>女子</v>
      </c>
      <c r="L110" t="str">
        <f>IFERROR(VLOOKUP(F110,競技順!B:N,13,0),"")</f>
        <v xml:space="preserve"> 200m</v>
      </c>
      <c r="M110" t="str">
        <f>IFERROR(VLOOKUP(F110,競技順!B:K,10,0),"")</f>
        <v>自由形</v>
      </c>
      <c r="N110" t="str">
        <f>IFERROR(VLOOKUP(F110,競技順!B:Q,16,0),"")</f>
        <v>タイム決勝</v>
      </c>
      <c r="O110" t="str">
        <f t="shared" si="3"/>
        <v xml:space="preserve"> 女子  200m 自由形 タイム決勝</v>
      </c>
    </row>
    <row r="111" spans="1:15" x14ac:dyDescent="0.2">
      <c r="A111">
        <f>IFERROR(記録__2[[#This Row],[競技番号]],"")</f>
        <v>5</v>
      </c>
      <c r="B111">
        <f>IFERROR(記録__2[[#This Row],[選手番号]],"")</f>
        <v>93</v>
      </c>
      <c r="C111" t="str">
        <f>IFERROR(VLOOKUP(B111,選手番号!F:J,4,0),"")</f>
        <v>関谷　雪雅</v>
      </c>
      <c r="D111" t="str">
        <f>IFERROR(VLOOKUP(B111,選手番号!F:K,6,0),"")</f>
        <v>五百木ＳＣ</v>
      </c>
      <c r="E111" t="str">
        <f>IFERROR(VLOOKUP(B111,チーム番号!E:F,2,0),"")</f>
        <v/>
      </c>
      <c r="F111">
        <f>IFERROR(VLOOKUP(A111,プログラム!B:C,2,0),"")</f>
        <v>5</v>
      </c>
      <c r="G111" t="str">
        <f t="shared" si="2"/>
        <v>930005</v>
      </c>
      <c r="H111">
        <f>IFERROR(記録__2[[#This Row],[組]],"")</f>
        <v>1</v>
      </c>
      <c r="I111">
        <f>IFERROR(記録__2[[#This Row],[水路]],"")</f>
        <v>6</v>
      </c>
      <c r="J111" t="str">
        <f>IFERROR(VLOOKUP(F111,競技順!B:Q,14,0),"")</f>
        <v/>
      </c>
      <c r="K111" t="str">
        <f>IFERROR(VLOOKUP(F111,競技順!B:P,15,0),"")</f>
        <v>女子</v>
      </c>
      <c r="L111" t="str">
        <f>IFERROR(VLOOKUP(F111,競技順!B:N,13,0),"")</f>
        <v xml:space="preserve"> 200m</v>
      </c>
      <c r="M111" t="str">
        <f>IFERROR(VLOOKUP(F111,競技順!B:K,10,0),"")</f>
        <v>自由形</v>
      </c>
      <c r="N111" t="str">
        <f>IFERROR(VLOOKUP(F111,競技順!B:Q,16,0),"")</f>
        <v>タイム決勝</v>
      </c>
      <c r="O111" t="str">
        <f t="shared" si="3"/>
        <v xml:space="preserve"> 女子  200m 自由形 タイム決勝</v>
      </c>
    </row>
    <row r="112" spans="1:15" x14ac:dyDescent="0.2">
      <c r="A112">
        <f>IFERROR(記録__2[[#This Row],[競技番号]],"")</f>
        <v>5</v>
      </c>
      <c r="B112">
        <f>IFERROR(記録__2[[#This Row],[選手番号]],"")</f>
        <v>320</v>
      </c>
      <c r="C112" t="str">
        <f>IFERROR(VLOOKUP(B112,選手番号!F:J,4,0),"")</f>
        <v>西崎　　凛</v>
      </c>
      <c r="D112" t="str">
        <f>IFERROR(VLOOKUP(B112,選手番号!F:K,6,0),"")</f>
        <v>石原SC山越</v>
      </c>
      <c r="E112" t="str">
        <f>IFERROR(VLOOKUP(B112,チーム番号!E:F,2,0),"")</f>
        <v/>
      </c>
      <c r="F112">
        <f>IFERROR(VLOOKUP(A112,プログラム!B:C,2,0),"")</f>
        <v>5</v>
      </c>
      <c r="G112" t="str">
        <f t="shared" si="2"/>
        <v>3200005</v>
      </c>
      <c r="H112">
        <f>IFERROR(記録__2[[#This Row],[組]],"")</f>
        <v>1</v>
      </c>
      <c r="I112">
        <f>IFERROR(記録__2[[#This Row],[水路]],"")</f>
        <v>7</v>
      </c>
      <c r="J112" t="str">
        <f>IFERROR(VLOOKUP(F112,競技順!B:Q,14,0),"")</f>
        <v/>
      </c>
      <c r="K112" t="str">
        <f>IFERROR(VLOOKUP(F112,競技順!B:P,15,0),"")</f>
        <v>女子</v>
      </c>
      <c r="L112" t="str">
        <f>IFERROR(VLOOKUP(F112,競技順!B:N,13,0),"")</f>
        <v xml:space="preserve"> 200m</v>
      </c>
      <c r="M112" t="str">
        <f>IFERROR(VLOOKUP(F112,競技順!B:K,10,0),"")</f>
        <v>自由形</v>
      </c>
      <c r="N112" t="str">
        <f>IFERROR(VLOOKUP(F112,競技順!B:Q,16,0),"")</f>
        <v>タイム決勝</v>
      </c>
      <c r="O112" t="str">
        <f t="shared" si="3"/>
        <v xml:space="preserve"> 女子  200m 自由形 タイム決勝</v>
      </c>
    </row>
    <row r="113" spans="1:15" x14ac:dyDescent="0.2">
      <c r="A113">
        <f>IFERROR(記録__2[[#This Row],[競技番号]],"")</f>
        <v>5</v>
      </c>
      <c r="B113">
        <f>IFERROR(記録__2[[#This Row],[選手番号]],"")</f>
        <v>0</v>
      </c>
      <c r="C113" t="str">
        <f>IFERROR(VLOOKUP(B113,選手番号!F:J,4,0),"")</f>
        <v/>
      </c>
      <c r="D113" t="str">
        <f>IFERROR(VLOOKUP(B113,選手番号!F:K,6,0),"")</f>
        <v/>
      </c>
      <c r="E113" t="str">
        <f>IFERROR(VLOOKUP(B113,チーム番号!E:F,2,0),"")</f>
        <v/>
      </c>
      <c r="F113">
        <f>IFERROR(VLOOKUP(A113,プログラム!B:C,2,0),"")</f>
        <v>5</v>
      </c>
      <c r="G113" t="str">
        <f t="shared" si="2"/>
        <v>00005</v>
      </c>
      <c r="H113">
        <f>IFERROR(記録__2[[#This Row],[組]],"")</f>
        <v>1</v>
      </c>
      <c r="I113">
        <f>IFERROR(記録__2[[#This Row],[水路]],"")</f>
        <v>8</v>
      </c>
      <c r="J113" t="str">
        <f>IFERROR(VLOOKUP(F113,競技順!B:Q,14,0),"")</f>
        <v/>
      </c>
      <c r="K113" t="str">
        <f>IFERROR(VLOOKUP(F113,競技順!B:P,15,0),"")</f>
        <v>女子</v>
      </c>
      <c r="L113" t="str">
        <f>IFERROR(VLOOKUP(F113,競技順!B:N,13,0),"")</f>
        <v xml:space="preserve"> 200m</v>
      </c>
      <c r="M113" t="str">
        <f>IFERROR(VLOOKUP(F113,競技順!B:K,10,0),"")</f>
        <v>自由形</v>
      </c>
      <c r="N113" t="str">
        <f>IFERROR(VLOOKUP(F113,競技順!B:Q,16,0),"")</f>
        <v>タイム決勝</v>
      </c>
      <c r="O113" t="str">
        <f t="shared" si="3"/>
        <v xml:space="preserve"> 女子  200m 自由形 タイム決勝</v>
      </c>
    </row>
    <row r="114" spans="1:15" x14ac:dyDescent="0.2">
      <c r="A114">
        <f>IFERROR(記録__2[[#This Row],[競技番号]],"")</f>
        <v>5</v>
      </c>
      <c r="B114">
        <f>IFERROR(記録__2[[#This Row],[選手番号]],"")</f>
        <v>582</v>
      </c>
      <c r="C114" t="str">
        <f>IFERROR(VLOOKUP(B114,選手番号!F:J,4,0),"")</f>
        <v>内藤　晴華</v>
      </c>
      <c r="D114" t="str">
        <f>IFERROR(VLOOKUP(B114,選手番号!F:K,6,0),"")</f>
        <v>ﾌｨｯﾀｴﾐﾌﾙ松前</v>
      </c>
      <c r="E114" t="str">
        <f>IFERROR(VLOOKUP(B114,チーム番号!E:F,2,0),"")</f>
        <v/>
      </c>
      <c r="F114">
        <f>IFERROR(VLOOKUP(A114,プログラム!B:C,2,0),"")</f>
        <v>5</v>
      </c>
      <c r="G114" t="str">
        <f t="shared" si="2"/>
        <v>5820005</v>
      </c>
      <c r="H114">
        <f>IFERROR(記録__2[[#This Row],[組]],"")</f>
        <v>2</v>
      </c>
      <c r="I114">
        <f>IFERROR(記録__2[[#This Row],[水路]],"")</f>
        <v>1</v>
      </c>
      <c r="J114" t="str">
        <f>IFERROR(VLOOKUP(F114,競技順!B:Q,14,0),"")</f>
        <v/>
      </c>
      <c r="K114" t="str">
        <f>IFERROR(VLOOKUP(F114,競技順!B:P,15,0),"")</f>
        <v>女子</v>
      </c>
      <c r="L114" t="str">
        <f>IFERROR(VLOOKUP(F114,競技順!B:N,13,0),"")</f>
        <v xml:space="preserve"> 200m</v>
      </c>
      <c r="M114" t="str">
        <f>IFERROR(VLOOKUP(F114,競技順!B:K,10,0),"")</f>
        <v>自由形</v>
      </c>
      <c r="N114" t="str">
        <f>IFERROR(VLOOKUP(F114,競技順!B:Q,16,0),"")</f>
        <v>タイム決勝</v>
      </c>
      <c r="O114" t="str">
        <f t="shared" si="3"/>
        <v xml:space="preserve"> 女子  200m 自由形 タイム決勝</v>
      </c>
    </row>
    <row r="115" spans="1:15" x14ac:dyDescent="0.2">
      <c r="A115">
        <f>IFERROR(記録__2[[#This Row],[競技番号]],"")</f>
        <v>5</v>
      </c>
      <c r="B115">
        <f>IFERROR(記録__2[[#This Row],[選手番号]],"")</f>
        <v>151</v>
      </c>
      <c r="C115" t="str">
        <f>IFERROR(VLOOKUP(B115,選手番号!F:J,4,0),"")</f>
        <v>橋本　りる</v>
      </c>
      <c r="D115" t="str">
        <f>IFERROR(VLOOKUP(B115,選手番号!F:K,6,0),"")</f>
        <v>南海ＤＣ</v>
      </c>
      <c r="E115" t="str">
        <f>IFERROR(VLOOKUP(B115,チーム番号!E:F,2,0),"")</f>
        <v/>
      </c>
      <c r="F115">
        <f>IFERROR(VLOOKUP(A115,プログラム!B:C,2,0),"")</f>
        <v>5</v>
      </c>
      <c r="G115" t="str">
        <f t="shared" si="2"/>
        <v>1510005</v>
      </c>
      <c r="H115">
        <f>IFERROR(記録__2[[#This Row],[組]],"")</f>
        <v>2</v>
      </c>
      <c r="I115">
        <f>IFERROR(記録__2[[#This Row],[水路]],"")</f>
        <v>2</v>
      </c>
      <c r="J115" t="str">
        <f>IFERROR(VLOOKUP(F115,競技順!B:Q,14,0),"")</f>
        <v/>
      </c>
      <c r="K115" t="str">
        <f>IFERROR(VLOOKUP(F115,競技順!B:P,15,0),"")</f>
        <v>女子</v>
      </c>
      <c r="L115" t="str">
        <f>IFERROR(VLOOKUP(F115,競技順!B:N,13,0),"")</f>
        <v xml:space="preserve"> 200m</v>
      </c>
      <c r="M115" t="str">
        <f>IFERROR(VLOOKUP(F115,競技順!B:K,10,0),"")</f>
        <v>自由形</v>
      </c>
      <c r="N115" t="str">
        <f>IFERROR(VLOOKUP(F115,競技順!B:Q,16,0),"")</f>
        <v>タイム決勝</v>
      </c>
      <c r="O115" t="str">
        <f t="shared" si="3"/>
        <v xml:space="preserve"> 女子  200m 自由形 タイム決勝</v>
      </c>
    </row>
    <row r="116" spans="1:15" x14ac:dyDescent="0.2">
      <c r="A116">
        <f>IFERROR(記録__2[[#This Row],[競技番号]],"")</f>
        <v>5</v>
      </c>
      <c r="B116">
        <f>IFERROR(記録__2[[#This Row],[選手番号]],"")</f>
        <v>605</v>
      </c>
      <c r="C116" t="str">
        <f>IFERROR(VLOOKUP(B116,選手番号!F:J,4,0),"")</f>
        <v>河野夏乃羽</v>
      </c>
      <c r="D116" t="str">
        <f>IFERROR(VLOOKUP(B116,選手番号!F:K,6,0),"")</f>
        <v>MESSA</v>
      </c>
      <c r="E116" t="str">
        <f>IFERROR(VLOOKUP(B116,チーム番号!E:F,2,0),"")</f>
        <v/>
      </c>
      <c r="F116">
        <f>IFERROR(VLOOKUP(A116,プログラム!B:C,2,0),"")</f>
        <v>5</v>
      </c>
      <c r="G116" t="str">
        <f t="shared" si="2"/>
        <v>6050005</v>
      </c>
      <c r="H116">
        <f>IFERROR(記録__2[[#This Row],[組]],"")</f>
        <v>2</v>
      </c>
      <c r="I116">
        <f>IFERROR(記録__2[[#This Row],[水路]],"")</f>
        <v>3</v>
      </c>
      <c r="J116" t="str">
        <f>IFERROR(VLOOKUP(F116,競技順!B:Q,14,0),"")</f>
        <v/>
      </c>
      <c r="K116" t="str">
        <f>IFERROR(VLOOKUP(F116,競技順!B:P,15,0),"")</f>
        <v>女子</v>
      </c>
      <c r="L116" t="str">
        <f>IFERROR(VLOOKUP(F116,競技順!B:N,13,0),"")</f>
        <v xml:space="preserve"> 200m</v>
      </c>
      <c r="M116" t="str">
        <f>IFERROR(VLOOKUP(F116,競技順!B:K,10,0),"")</f>
        <v>自由形</v>
      </c>
      <c r="N116" t="str">
        <f>IFERROR(VLOOKUP(F116,競技順!B:Q,16,0),"")</f>
        <v>タイム決勝</v>
      </c>
      <c r="O116" t="str">
        <f t="shared" si="3"/>
        <v xml:space="preserve"> 女子  200m 自由形 タイム決勝</v>
      </c>
    </row>
    <row r="117" spans="1:15" x14ac:dyDescent="0.2">
      <c r="A117">
        <f>IFERROR(記録__2[[#This Row],[競技番号]],"")</f>
        <v>5</v>
      </c>
      <c r="B117">
        <f>IFERROR(記録__2[[#This Row],[選手番号]],"")</f>
        <v>711</v>
      </c>
      <c r="C117" t="str">
        <f>IFERROR(VLOOKUP(B117,選手番号!F:J,4,0),"")</f>
        <v>芳野　結花</v>
      </c>
      <c r="D117" t="str">
        <f>IFERROR(VLOOKUP(B117,選手番号!F:K,6,0),"")</f>
        <v>えいしSC松山</v>
      </c>
      <c r="E117" t="str">
        <f>IFERROR(VLOOKUP(B117,チーム番号!E:F,2,0),"")</f>
        <v/>
      </c>
      <c r="F117">
        <f>IFERROR(VLOOKUP(A117,プログラム!B:C,2,0),"")</f>
        <v>5</v>
      </c>
      <c r="G117" t="str">
        <f t="shared" si="2"/>
        <v>7110005</v>
      </c>
      <c r="H117">
        <f>IFERROR(記録__2[[#This Row],[組]],"")</f>
        <v>2</v>
      </c>
      <c r="I117">
        <f>IFERROR(記録__2[[#This Row],[水路]],"")</f>
        <v>4</v>
      </c>
      <c r="J117" t="str">
        <f>IFERROR(VLOOKUP(F117,競技順!B:Q,14,0),"")</f>
        <v/>
      </c>
      <c r="K117" t="str">
        <f>IFERROR(VLOOKUP(F117,競技順!B:P,15,0),"")</f>
        <v>女子</v>
      </c>
      <c r="L117" t="str">
        <f>IFERROR(VLOOKUP(F117,競技順!B:N,13,0),"")</f>
        <v xml:space="preserve"> 200m</v>
      </c>
      <c r="M117" t="str">
        <f>IFERROR(VLOOKUP(F117,競技順!B:K,10,0),"")</f>
        <v>自由形</v>
      </c>
      <c r="N117" t="str">
        <f>IFERROR(VLOOKUP(F117,競技順!B:Q,16,0),"")</f>
        <v>タイム決勝</v>
      </c>
      <c r="O117" t="str">
        <f t="shared" si="3"/>
        <v xml:space="preserve"> 女子  200m 自由形 タイム決勝</v>
      </c>
    </row>
    <row r="118" spans="1:15" x14ac:dyDescent="0.2">
      <c r="A118">
        <f>IFERROR(記録__2[[#This Row],[競技番号]],"")</f>
        <v>5</v>
      </c>
      <c r="B118">
        <f>IFERROR(記録__2[[#This Row],[選手番号]],"")</f>
        <v>542</v>
      </c>
      <c r="C118" t="str">
        <f>IFERROR(VLOOKUP(B118,選手番号!F:J,4,0),"")</f>
        <v>佐山　陽咲</v>
      </c>
      <c r="D118" t="str">
        <f>IFERROR(VLOOKUP(B118,選手番号!F:K,6,0),"")</f>
        <v>ﾌｧｲﾌﾞﾃﾝ東予</v>
      </c>
      <c r="E118" t="str">
        <f>IFERROR(VLOOKUP(B118,チーム番号!E:F,2,0),"")</f>
        <v/>
      </c>
      <c r="F118">
        <f>IFERROR(VLOOKUP(A118,プログラム!B:C,2,0),"")</f>
        <v>5</v>
      </c>
      <c r="G118" t="str">
        <f t="shared" si="2"/>
        <v>5420005</v>
      </c>
      <c r="H118">
        <f>IFERROR(記録__2[[#This Row],[組]],"")</f>
        <v>2</v>
      </c>
      <c r="I118">
        <f>IFERROR(記録__2[[#This Row],[水路]],"")</f>
        <v>5</v>
      </c>
      <c r="J118" t="str">
        <f>IFERROR(VLOOKUP(F118,競技順!B:Q,14,0),"")</f>
        <v/>
      </c>
      <c r="K118" t="str">
        <f>IFERROR(VLOOKUP(F118,競技順!B:P,15,0),"")</f>
        <v>女子</v>
      </c>
      <c r="L118" t="str">
        <f>IFERROR(VLOOKUP(F118,競技順!B:N,13,0),"")</f>
        <v xml:space="preserve"> 200m</v>
      </c>
      <c r="M118" t="str">
        <f>IFERROR(VLOOKUP(F118,競技順!B:K,10,0),"")</f>
        <v>自由形</v>
      </c>
      <c r="N118" t="str">
        <f>IFERROR(VLOOKUP(F118,競技順!B:Q,16,0),"")</f>
        <v>タイム決勝</v>
      </c>
      <c r="O118" t="str">
        <f t="shared" si="3"/>
        <v xml:space="preserve"> 女子  200m 自由形 タイム決勝</v>
      </c>
    </row>
    <row r="119" spans="1:15" x14ac:dyDescent="0.2">
      <c r="A119">
        <f>IFERROR(記録__2[[#This Row],[競技番号]],"")</f>
        <v>5</v>
      </c>
      <c r="B119">
        <f>IFERROR(記録__2[[#This Row],[選手番号]],"")</f>
        <v>580</v>
      </c>
      <c r="C119" t="str">
        <f>IFERROR(VLOOKUP(B119,選手番号!F:J,4,0),"")</f>
        <v>此下　栞奈</v>
      </c>
      <c r="D119" t="str">
        <f>IFERROR(VLOOKUP(B119,選手番号!F:K,6,0),"")</f>
        <v>ﾌｨｯﾀｴﾐﾌﾙ松前</v>
      </c>
      <c r="E119" t="str">
        <f>IFERROR(VLOOKUP(B119,チーム番号!E:F,2,0),"")</f>
        <v/>
      </c>
      <c r="F119">
        <f>IFERROR(VLOOKUP(A119,プログラム!B:C,2,0),"")</f>
        <v>5</v>
      </c>
      <c r="G119" t="str">
        <f t="shared" si="2"/>
        <v>5800005</v>
      </c>
      <c r="H119">
        <f>IFERROR(記録__2[[#This Row],[組]],"")</f>
        <v>2</v>
      </c>
      <c r="I119">
        <f>IFERROR(記録__2[[#This Row],[水路]],"")</f>
        <v>6</v>
      </c>
      <c r="J119" t="str">
        <f>IFERROR(VLOOKUP(F119,競技順!B:Q,14,0),"")</f>
        <v/>
      </c>
      <c r="K119" t="str">
        <f>IFERROR(VLOOKUP(F119,競技順!B:P,15,0),"")</f>
        <v>女子</v>
      </c>
      <c r="L119" t="str">
        <f>IFERROR(VLOOKUP(F119,競技順!B:N,13,0),"")</f>
        <v xml:space="preserve"> 200m</v>
      </c>
      <c r="M119" t="str">
        <f>IFERROR(VLOOKUP(F119,競技順!B:K,10,0),"")</f>
        <v>自由形</v>
      </c>
      <c r="N119" t="str">
        <f>IFERROR(VLOOKUP(F119,競技順!B:Q,16,0),"")</f>
        <v>タイム決勝</v>
      </c>
      <c r="O119" t="str">
        <f t="shared" si="3"/>
        <v xml:space="preserve"> 女子  200m 自由形 タイム決勝</v>
      </c>
    </row>
    <row r="120" spans="1:15" x14ac:dyDescent="0.2">
      <c r="A120">
        <f>IFERROR(記録__2[[#This Row],[競技番号]],"")</f>
        <v>5</v>
      </c>
      <c r="B120">
        <f>IFERROR(記録__2[[#This Row],[選手番号]],"")</f>
        <v>461</v>
      </c>
      <c r="C120" t="str">
        <f>IFERROR(VLOOKUP(B120,選手番号!F:J,4,0),"")</f>
        <v>大石　千尋</v>
      </c>
      <c r="D120" t="str">
        <f>IFERROR(VLOOKUP(B120,選手番号!F:K,6,0),"")</f>
        <v>フィッタ重信</v>
      </c>
      <c r="E120" t="str">
        <f>IFERROR(VLOOKUP(B120,チーム番号!E:F,2,0),"")</f>
        <v/>
      </c>
      <c r="F120">
        <f>IFERROR(VLOOKUP(A120,プログラム!B:C,2,0),"")</f>
        <v>5</v>
      </c>
      <c r="G120" t="str">
        <f t="shared" si="2"/>
        <v>4610005</v>
      </c>
      <c r="H120">
        <f>IFERROR(記録__2[[#This Row],[組]],"")</f>
        <v>2</v>
      </c>
      <c r="I120">
        <f>IFERROR(記録__2[[#This Row],[水路]],"")</f>
        <v>7</v>
      </c>
      <c r="J120" t="str">
        <f>IFERROR(VLOOKUP(F120,競技順!B:Q,14,0),"")</f>
        <v/>
      </c>
      <c r="K120" t="str">
        <f>IFERROR(VLOOKUP(F120,競技順!B:P,15,0),"")</f>
        <v>女子</v>
      </c>
      <c r="L120" t="str">
        <f>IFERROR(VLOOKUP(F120,競技順!B:N,13,0),"")</f>
        <v xml:space="preserve"> 200m</v>
      </c>
      <c r="M120" t="str">
        <f>IFERROR(VLOOKUP(F120,競技順!B:K,10,0),"")</f>
        <v>自由形</v>
      </c>
      <c r="N120" t="str">
        <f>IFERROR(VLOOKUP(F120,競技順!B:Q,16,0),"")</f>
        <v>タイム決勝</v>
      </c>
      <c r="O120" t="str">
        <f t="shared" si="3"/>
        <v xml:space="preserve"> 女子  200m 自由形 タイム決勝</v>
      </c>
    </row>
    <row r="121" spans="1:15" x14ac:dyDescent="0.2">
      <c r="A121">
        <f>IFERROR(記録__2[[#This Row],[競技番号]],"")</f>
        <v>5</v>
      </c>
      <c r="B121">
        <f>IFERROR(記録__2[[#This Row],[選手番号]],"")</f>
        <v>614</v>
      </c>
      <c r="C121" t="str">
        <f>IFERROR(VLOOKUP(B121,選手番号!F:J,4,0),"")</f>
        <v>津田　月咲</v>
      </c>
      <c r="D121" t="str">
        <f>IFERROR(VLOOKUP(B121,選手番号!F:K,6,0),"")</f>
        <v>MESSA</v>
      </c>
      <c r="E121" t="str">
        <f>IFERROR(VLOOKUP(B121,チーム番号!E:F,2,0),"")</f>
        <v/>
      </c>
      <c r="F121">
        <f>IFERROR(VLOOKUP(A121,プログラム!B:C,2,0),"")</f>
        <v>5</v>
      </c>
      <c r="G121" t="str">
        <f t="shared" si="2"/>
        <v>6140005</v>
      </c>
      <c r="H121">
        <f>IFERROR(記録__2[[#This Row],[組]],"")</f>
        <v>2</v>
      </c>
      <c r="I121">
        <f>IFERROR(記録__2[[#This Row],[水路]],"")</f>
        <v>8</v>
      </c>
      <c r="J121" t="str">
        <f>IFERROR(VLOOKUP(F121,競技順!B:Q,14,0),"")</f>
        <v/>
      </c>
      <c r="K121" t="str">
        <f>IFERROR(VLOOKUP(F121,競技順!B:P,15,0),"")</f>
        <v>女子</v>
      </c>
      <c r="L121" t="str">
        <f>IFERROR(VLOOKUP(F121,競技順!B:N,13,0),"")</f>
        <v xml:space="preserve"> 200m</v>
      </c>
      <c r="M121" t="str">
        <f>IFERROR(VLOOKUP(F121,競技順!B:K,10,0),"")</f>
        <v>自由形</v>
      </c>
      <c r="N121" t="str">
        <f>IFERROR(VLOOKUP(F121,競技順!B:Q,16,0),"")</f>
        <v>タイム決勝</v>
      </c>
      <c r="O121" t="str">
        <f t="shared" si="3"/>
        <v xml:space="preserve"> 女子  200m 自由形 タイム決勝</v>
      </c>
    </row>
    <row r="122" spans="1:15" x14ac:dyDescent="0.2">
      <c r="A122">
        <f>IFERROR(記録__2[[#This Row],[競技番号]],"")</f>
        <v>5</v>
      </c>
      <c r="B122">
        <f>IFERROR(記録__2[[#This Row],[選手番号]],"")</f>
        <v>425</v>
      </c>
      <c r="C122" t="str">
        <f>IFERROR(VLOOKUP(B122,選手番号!F:J,4,0),"")</f>
        <v>吉井　咲愛</v>
      </c>
      <c r="D122" t="str">
        <f>IFERROR(VLOOKUP(B122,選手番号!F:K,6,0),"")</f>
        <v>フィッタ松山</v>
      </c>
      <c r="E122" t="str">
        <f>IFERROR(VLOOKUP(B122,チーム番号!E:F,2,0),"")</f>
        <v/>
      </c>
      <c r="F122">
        <f>IFERROR(VLOOKUP(A122,プログラム!B:C,2,0),"")</f>
        <v>5</v>
      </c>
      <c r="G122" t="str">
        <f t="shared" si="2"/>
        <v>4250005</v>
      </c>
      <c r="H122">
        <f>IFERROR(記録__2[[#This Row],[組]],"")</f>
        <v>3</v>
      </c>
      <c r="I122">
        <f>IFERROR(記録__2[[#This Row],[水路]],"")</f>
        <v>1</v>
      </c>
      <c r="J122" t="str">
        <f>IFERROR(VLOOKUP(F122,競技順!B:Q,14,0),"")</f>
        <v/>
      </c>
      <c r="K122" t="str">
        <f>IFERROR(VLOOKUP(F122,競技順!B:P,15,0),"")</f>
        <v>女子</v>
      </c>
      <c r="L122" t="str">
        <f>IFERROR(VLOOKUP(F122,競技順!B:N,13,0),"")</f>
        <v xml:space="preserve"> 200m</v>
      </c>
      <c r="M122" t="str">
        <f>IFERROR(VLOOKUP(F122,競技順!B:K,10,0),"")</f>
        <v>自由形</v>
      </c>
      <c r="N122" t="str">
        <f>IFERROR(VLOOKUP(F122,競技順!B:Q,16,0),"")</f>
        <v>タイム決勝</v>
      </c>
      <c r="O122" t="str">
        <f t="shared" si="3"/>
        <v xml:space="preserve"> 女子  200m 自由形 タイム決勝</v>
      </c>
    </row>
    <row r="123" spans="1:15" x14ac:dyDescent="0.2">
      <c r="A123">
        <f>IFERROR(記録__2[[#This Row],[競技番号]],"")</f>
        <v>5</v>
      </c>
      <c r="B123">
        <f>IFERROR(記録__2[[#This Row],[選手番号]],"")</f>
        <v>620</v>
      </c>
      <c r="C123" t="str">
        <f>IFERROR(VLOOKUP(B123,選手番号!F:J,4,0),"")</f>
        <v>矢野　凪菜</v>
      </c>
      <c r="D123" t="str">
        <f>IFERROR(VLOOKUP(B123,選手番号!F:K,6,0),"")</f>
        <v>しまなみST</v>
      </c>
      <c r="E123" t="str">
        <f>IFERROR(VLOOKUP(B123,チーム番号!E:F,2,0),"")</f>
        <v/>
      </c>
      <c r="F123">
        <f>IFERROR(VLOOKUP(A123,プログラム!B:C,2,0),"")</f>
        <v>5</v>
      </c>
      <c r="G123" t="str">
        <f t="shared" si="2"/>
        <v>6200005</v>
      </c>
      <c r="H123">
        <f>IFERROR(記録__2[[#This Row],[組]],"")</f>
        <v>3</v>
      </c>
      <c r="I123">
        <f>IFERROR(記録__2[[#This Row],[水路]],"")</f>
        <v>2</v>
      </c>
      <c r="J123" t="str">
        <f>IFERROR(VLOOKUP(F123,競技順!B:Q,14,0),"")</f>
        <v/>
      </c>
      <c r="K123" t="str">
        <f>IFERROR(VLOOKUP(F123,競技順!B:P,15,0),"")</f>
        <v>女子</v>
      </c>
      <c r="L123" t="str">
        <f>IFERROR(VLOOKUP(F123,競技順!B:N,13,0),"")</f>
        <v xml:space="preserve"> 200m</v>
      </c>
      <c r="M123" t="str">
        <f>IFERROR(VLOOKUP(F123,競技順!B:K,10,0),"")</f>
        <v>自由形</v>
      </c>
      <c r="N123" t="str">
        <f>IFERROR(VLOOKUP(F123,競技順!B:Q,16,0),"")</f>
        <v>タイム決勝</v>
      </c>
      <c r="O123" t="str">
        <f t="shared" si="3"/>
        <v xml:space="preserve"> 女子  200m 自由形 タイム決勝</v>
      </c>
    </row>
    <row r="124" spans="1:15" x14ac:dyDescent="0.2">
      <c r="A124">
        <f>IFERROR(記録__2[[#This Row],[競技番号]],"")</f>
        <v>5</v>
      </c>
      <c r="B124">
        <f>IFERROR(記録__2[[#This Row],[選手番号]],"")</f>
        <v>178</v>
      </c>
      <c r="C124" t="str">
        <f>IFERROR(VLOOKUP(B124,選手番号!F:J,4,0),"")</f>
        <v>石本　瑠花</v>
      </c>
      <c r="D124" t="str">
        <f>IFERROR(VLOOKUP(B124,選手番号!F:K,6,0),"")</f>
        <v>西条ＳＣ</v>
      </c>
      <c r="E124" t="str">
        <f>IFERROR(VLOOKUP(B124,チーム番号!E:F,2,0),"")</f>
        <v/>
      </c>
      <c r="F124">
        <f>IFERROR(VLOOKUP(A124,プログラム!B:C,2,0),"")</f>
        <v>5</v>
      </c>
      <c r="G124" t="str">
        <f t="shared" si="2"/>
        <v>1780005</v>
      </c>
      <c r="H124">
        <f>IFERROR(記録__2[[#This Row],[組]],"")</f>
        <v>3</v>
      </c>
      <c r="I124">
        <f>IFERROR(記録__2[[#This Row],[水路]],"")</f>
        <v>3</v>
      </c>
      <c r="J124" t="str">
        <f>IFERROR(VLOOKUP(F124,競技順!B:Q,14,0),"")</f>
        <v/>
      </c>
      <c r="K124" t="str">
        <f>IFERROR(VLOOKUP(F124,競技順!B:P,15,0),"")</f>
        <v>女子</v>
      </c>
      <c r="L124" t="str">
        <f>IFERROR(VLOOKUP(F124,競技順!B:N,13,0),"")</f>
        <v xml:space="preserve"> 200m</v>
      </c>
      <c r="M124" t="str">
        <f>IFERROR(VLOOKUP(F124,競技順!B:K,10,0),"")</f>
        <v>自由形</v>
      </c>
      <c r="N124" t="str">
        <f>IFERROR(VLOOKUP(F124,競技順!B:Q,16,0),"")</f>
        <v>タイム決勝</v>
      </c>
      <c r="O124" t="str">
        <f t="shared" si="3"/>
        <v xml:space="preserve"> 女子  200m 自由形 タイム決勝</v>
      </c>
    </row>
    <row r="125" spans="1:15" x14ac:dyDescent="0.2">
      <c r="A125">
        <f>IFERROR(記録__2[[#This Row],[競技番号]],"")</f>
        <v>5</v>
      </c>
      <c r="B125">
        <f>IFERROR(記録__2[[#This Row],[選手番号]],"")</f>
        <v>353</v>
      </c>
      <c r="C125" t="str">
        <f>IFERROR(VLOOKUP(B125,選手番号!F:J,4,0),"")</f>
        <v>越智　玲奈</v>
      </c>
      <c r="D125" t="str">
        <f>IFERROR(VLOOKUP(B125,選手番号!F:K,6,0),"")</f>
        <v>ＭＧ双葉</v>
      </c>
      <c r="E125" t="str">
        <f>IFERROR(VLOOKUP(B125,チーム番号!E:F,2,0),"")</f>
        <v/>
      </c>
      <c r="F125">
        <f>IFERROR(VLOOKUP(A125,プログラム!B:C,2,0),"")</f>
        <v>5</v>
      </c>
      <c r="G125" t="str">
        <f t="shared" si="2"/>
        <v>3530005</v>
      </c>
      <c r="H125">
        <f>IFERROR(記録__2[[#This Row],[組]],"")</f>
        <v>3</v>
      </c>
      <c r="I125">
        <f>IFERROR(記録__2[[#This Row],[水路]],"")</f>
        <v>4</v>
      </c>
      <c r="J125" t="str">
        <f>IFERROR(VLOOKUP(F125,競技順!B:Q,14,0),"")</f>
        <v/>
      </c>
      <c r="K125" t="str">
        <f>IFERROR(VLOOKUP(F125,競技順!B:P,15,0),"")</f>
        <v>女子</v>
      </c>
      <c r="L125" t="str">
        <f>IFERROR(VLOOKUP(F125,競技順!B:N,13,0),"")</f>
        <v xml:space="preserve"> 200m</v>
      </c>
      <c r="M125" t="str">
        <f>IFERROR(VLOOKUP(F125,競技順!B:K,10,0),"")</f>
        <v>自由形</v>
      </c>
      <c r="N125" t="str">
        <f>IFERROR(VLOOKUP(F125,競技順!B:Q,16,0),"")</f>
        <v>タイム決勝</v>
      </c>
      <c r="O125" t="str">
        <f t="shared" si="3"/>
        <v xml:space="preserve"> 女子  200m 自由形 タイム決勝</v>
      </c>
    </row>
    <row r="126" spans="1:15" x14ac:dyDescent="0.2">
      <c r="A126">
        <f>IFERROR(記録__2[[#This Row],[競技番号]],"")</f>
        <v>5</v>
      </c>
      <c r="B126">
        <f>IFERROR(記録__2[[#This Row],[選手番号]],"")</f>
        <v>279</v>
      </c>
      <c r="C126" t="str">
        <f>IFERROR(VLOOKUP(B126,選手番号!F:J,4,0),"")</f>
        <v>大西　未桜</v>
      </c>
      <c r="D126" t="str">
        <f>IFERROR(VLOOKUP(B126,選手番号!F:K,6,0),"")</f>
        <v>八幡浜ＳＣ</v>
      </c>
      <c r="E126" t="str">
        <f>IFERROR(VLOOKUP(B126,チーム番号!E:F,2,0),"")</f>
        <v/>
      </c>
      <c r="F126">
        <f>IFERROR(VLOOKUP(A126,プログラム!B:C,2,0),"")</f>
        <v>5</v>
      </c>
      <c r="G126" t="str">
        <f t="shared" si="2"/>
        <v>2790005</v>
      </c>
      <c r="H126">
        <f>IFERROR(記録__2[[#This Row],[組]],"")</f>
        <v>3</v>
      </c>
      <c r="I126">
        <f>IFERROR(記録__2[[#This Row],[水路]],"")</f>
        <v>5</v>
      </c>
      <c r="J126" t="str">
        <f>IFERROR(VLOOKUP(F126,競技順!B:Q,14,0),"")</f>
        <v/>
      </c>
      <c r="K126" t="str">
        <f>IFERROR(VLOOKUP(F126,競技順!B:P,15,0),"")</f>
        <v>女子</v>
      </c>
      <c r="L126" t="str">
        <f>IFERROR(VLOOKUP(F126,競技順!B:N,13,0),"")</f>
        <v xml:space="preserve"> 200m</v>
      </c>
      <c r="M126" t="str">
        <f>IFERROR(VLOOKUP(F126,競技順!B:K,10,0),"")</f>
        <v>自由形</v>
      </c>
      <c r="N126" t="str">
        <f>IFERROR(VLOOKUP(F126,競技順!B:Q,16,0),"")</f>
        <v>タイム決勝</v>
      </c>
      <c r="O126" t="str">
        <f t="shared" si="3"/>
        <v xml:space="preserve"> 女子  200m 自由形 タイム決勝</v>
      </c>
    </row>
    <row r="127" spans="1:15" x14ac:dyDescent="0.2">
      <c r="A127">
        <f>IFERROR(記録__2[[#This Row],[競技番号]],"")</f>
        <v>5</v>
      </c>
      <c r="B127">
        <f>IFERROR(記録__2[[#This Row],[選手番号]],"")</f>
        <v>150</v>
      </c>
      <c r="C127" t="str">
        <f>IFERROR(VLOOKUP(B127,選手番号!F:J,4,0),"")</f>
        <v>猪野あさひ</v>
      </c>
      <c r="D127" t="str">
        <f>IFERROR(VLOOKUP(B127,選手番号!F:K,6,0),"")</f>
        <v>南海ＤＣ</v>
      </c>
      <c r="E127" t="str">
        <f>IFERROR(VLOOKUP(B127,チーム番号!E:F,2,0),"")</f>
        <v/>
      </c>
      <c r="F127">
        <f>IFERROR(VLOOKUP(A127,プログラム!B:C,2,0),"")</f>
        <v>5</v>
      </c>
      <c r="G127" t="str">
        <f t="shared" si="2"/>
        <v>1500005</v>
      </c>
      <c r="H127">
        <f>IFERROR(記録__2[[#This Row],[組]],"")</f>
        <v>3</v>
      </c>
      <c r="I127">
        <f>IFERROR(記録__2[[#This Row],[水路]],"")</f>
        <v>6</v>
      </c>
      <c r="J127" t="str">
        <f>IFERROR(VLOOKUP(F127,競技順!B:Q,14,0),"")</f>
        <v/>
      </c>
      <c r="K127" t="str">
        <f>IFERROR(VLOOKUP(F127,競技順!B:P,15,0),"")</f>
        <v>女子</v>
      </c>
      <c r="L127" t="str">
        <f>IFERROR(VLOOKUP(F127,競技順!B:N,13,0),"")</f>
        <v xml:space="preserve"> 200m</v>
      </c>
      <c r="M127" t="str">
        <f>IFERROR(VLOOKUP(F127,競技順!B:K,10,0),"")</f>
        <v>自由形</v>
      </c>
      <c r="N127" t="str">
        <f>IFERROR(VLOOKUP(F127,競技順!B:Q,16,0),"")</f>
        <v>タイム決勝</v>
      </c>
      <c r="O127" t="str">
        <f t="shared" si="3"/>
        <v xml:space="preserve"> 女子  200m 自由形 タイム決勝</v>
      </c>
    </row>
    <row r="128" spans="1:15" x14ac:dyDescent="0.2">
      <c r="A128">
        <f>IFERROR(記録__2[[#This Row],[競技番号]],"")</f>
        <v>5</v>
      </c>
      <c r="B128">
        <f>IFERROR(記録__2[[#This Row],[選手番号]],"")</f>
        <v>149</v>
      </c>
      <c r="C128" t="str">
        <f>IFERROR(VLOOKUP(B128,選手番号!F:J,4,0),"")</f>
        <v>荒本　莉音</v>
      </c>
      <c r="D128" t="str">
        <f>IFERROR(VLOOKUP(B128,選手番号!F:K,6,0),"")</f>
        <v>南海ＤＣ</v>
      </c>
      <c r="E128" t="str">
        <f>IFERROR(VLOOKUP(B128,チーム番号!E:F,2,0),"")</f>
        <v/>
      </c>
      <c r="F128">
        <f>IFERROR(VLOOKUP(A128,プログラム!B:C,2,0),"")</f>
        <v>5</v>
      </c>
      <c r="G128" t="str">
        <f t="shared" si="2"/>
        <v>1490005</v>
      </c>
      <c r="H128">
        <f>IFERROR(記録__2[[#This Row],[組]],"")</f>
        <v>3</v>
      </c>
      <c r="I128">
        <f>IFERROR(記録__2[[#This Row],[水路]],"")</f>
        <v>7</v>
      </c>
      <c r="J128" t="str">
        <f>IFERROR(VLOOKUP(F128,競技順!B:Q,14,0),"")</f>
        <v/>
      </c>
      <c r="K128" t="str">
        <f>IFERROR(VLOOKUP(F128,競技順!B:P,15,0),"")</f>
        <v>女子</v>
      </c>
      <c r="L128" t="str">
        <f>IFERROR(VLOOKUP(F128,競技順!B:N,13,0),"")</f>
        <v xml:space="preserve"> 200m</v>
      </c>
      <c r="M128" t="str">
        <f>IFERROR(VLOOKUP(F128,競技順!B:K,10,0),"")</f>
        <v>自由形</v>
      </c>
      <c r="N128" t="str">
        <f>IFERROR(VLOOKUP(F128,競技順!B:Q,16,0),"")</f>
        <v>タイム決勝</v>
      </c>
      <c r="O128" t="str">
        <f t="shared" si="3"/>
        <v xml:space="preserve"> 女子  200m 自由形 タイム決勝</v>
      </c>
    </row>
    <row r="129" spans="1:15" x14ac:dyDescent="0.2">
      <c r="A129">
        <f>IFERROR(記録__2[[#This Row],[競技番号]],"")</f>
        <v>5</v>
      </c>
      <c r="B129">
        <f>IFERROR(記録__2[[#This Row],[選手番号]],"")</f>
        <v>426</v>
      </c>
      <c r="C129" t="str">
        <f>IFERROR(VLOOKUP(B129,選手番号!F:J,4,0),"")</f>
        <v>渡部　花音</v>
      </c>
      <c r="D129" t="str">
        <f>IFERROR(VLOOKUP(B129,選手番号!F:K,6,0),"")</f>
        <v>フィッタ松山</v>
      </c>
      <c r="E129" t="str">
        <f>IFERROR(VLOOKUP(B129,チーム番号!E:F,2,0),"")</f>
        <v/>
      </c>
      <c r="F129">
        <f>IFERROR(VLOOKUP(A129,プログラム!B:C,2,0),"")</f>
        <v>5</v>
      </c>
      <c r="G129" t="str">
        <f t="shared" si="2"/>
        <v>4260005</v>
      </c>
      <c r="H129">
        <f>IFERROR(記録__2[[#This Row],[組]],"")</f>
        <v>3</v>
      </c>
      <c r="I129">
        <f>IFERROR(記録__2[[#This Row],[水路]],"")</f>
        <v>8</v>
      </c>
      <c r="J129" t="str">
        <f>IFERROR(VLOOKUP(F129,競技順!B:Q,14,0),"")</f>
        <v/>
      </c>
      <c r="K129" t="str">
        <f>IFERROR(VLOOKUP(F129,競技順!B:P,15,0),"")</f>
        <v>女子</v>
      </c>
      <c r="L129" t="str">
        <f>IFERROR(VLOOKUP(F129,競技順!B:N,13,0),"")</f>
        <v xml:space="preserve"> 200m</v>
      </c>
      <c r="M129" t="str">
        <f>IFERROR(VLOOKUP(F129,競技順!B:K,10,0),"")</f>
        <v>自由形</v>
      </c>
      <c r="N129" t="str">
        <f>IFERROR(VLOOKUP(F129,競技順!B:Q,16,0),"")</f>
        <v>タイム決勝</v>
      </c>
      <c r="O129" t="str">
        <f t="shared" si="3"/>
        <v xml:space="preserve"> 女子  200m 自由形 タイム決勝</v>
      </c>
    </row>
    <row r="130" spans="1:15" x14ac:dyDescent="0.2">
      <c r="A130">
        <f>IFERROR(記録__2[[#This Row],[競技番号]],"")</f>
        <v>5</v>
      </c>
      <c r="B130">
        <f>IFERROR(記録__2[[#This Row],[選手番号]],"")</f>
        <v>631</v>
      </c>
      <c r="C130" t="str">
        <f>IFERROR(VLOOKUP(B130,選手番号!F:J,4,0),"")</f>
        <v>柴田　紗希</v>
      </c>
      <c r="D130" t="str">
        <f>IFERROR(VLOOKUP(B130,選手番号!F:K,6,0),"")</f>
        <v>ﾓｰﾆSS</v>
      </c>
      <c r="E130" t="str">
        <f>IFERROR(VLOOKUP(B130,チーム番号!E:F,2,0),"")</f>
        <v/>
      </c>
      <c r="F130">
        <f>IFERROR(VLOOKUP(A130,プログラム!B:C,2,0),"")</f>
        <v>5</v>
      </c>
      <c r="G130" t="str">
        <f t="shared" si="2"/>
        <v>6310005</v>
      </c>
      <c r="H130">
        <f>IFERROR(記録__2[[#This Row],[組]],"")</f>
        <v>4</v>
      </c>
      <c r="I130">
        <f>IFERROR(記録__2[[#This Row],[水路]],"")</f>
        <v>1</v>
      </c>
      <c r="J130" t="str">
        <f>IFERROR(VLOOKUP(F130,競技順!B:Q,14,0),"")</f>
        <v/>
      </c>
      <c r="K130" t="str">
        <f>IFERROR(VLOOKUP(F130,競技順!B:P,15,0),"")</f>
        <v>女子</v>
      </c>
      <c r="L130" t="str">
        <f>IFERROR(VLOOKUP(F130,競技順!B:N,13,0),"")</f>
        <v xml:space="preserve"> 200m</v>
      </c>
      <c r="M130" t="str">
        <f>IFERROR(VLOOKUP(F130,競技順!B:K,10,0),"")</f>
        <v>自由形</v>
      </c>
      <c r="N130" t="str">
        <f>IFERROR(VLOOKUP(F130,競技順!B:Q,16,0),"")</f>
        <v>タイム決勝</v>
      </c>
      <c r="O130" t="str">
        <f t="shared" si="3"/>
        <v xml:space="preserve"> 女子  200m 自由形 タイム決勝</v>
      </c>
    </row>
    <row r="131" spans="1:15" x14ac:dyDescent="0.2">
      <c r="A131">
        <f>IFERROR(記録__2[[#This Row],[競技番号]],"")</f>
        <v>5</v>
      </c>
      <c r="B131">
        <f>IFERROR(記録__2[[#This Row],[選手番号]],"")</f>
        <v>277</v>
      </c>
      <c r="C131" t="str">
        <f>IFERROR(VLOOKUP(B131,選手番号!F:J,4,0),"")</f>
        <v>宇都宮由奈</v>
      </c>
      <c r="D131" t="str">
        <f>IFERROR(VLOOKUP(B131,選手番号!F:K,6,0),"")</f>
        <v>八幡浜ＳＣ</v>
      </c>
      <c r="E131" t="str">
        <f>IFERROR(VLOOKUP(B131,チーム番号!E:F,2,0),"")</f>
        <v/>
      </c>
      <c r="F131">
        <f>IFERROR(VLOOKUP(A131,プログラム!B:C,2,0),"")</f>
        <v>5</v>
      </c>
      <c r="G131" t="str">
        <f t="shared" ref="G131:G194" si="4">CONCATENATE(B131,0,0,0,F131)</f>
        <v>2770005</v>
      </c>
      <c r="H131">
        <f>IFERROR(記録__2[[#This Row],[組]],"")</f>
        <v>4</v>
      </c>
      <c r="I131">
        <f>IFERROR(記録__2[[#This Row],[水路]],"")</f>
        <v>2</v>
      </c>
      <c r="J131" t="str">
        <f>IFERROR(VLOOKUP(F131,競技順!B:Q,14,0),"")</f>
        <v/>
      </c>
      <c r="K131" t="str">
        <f>IFERROR(VLOOKUP(F131,競技順!B:P,15,0),"")</f>
        <v>女子</v>
      </c>
      <c r="L131" t="str">
        <f>IFERROR(VLOOKUP(F131,競技順!B:N,13,0),"")</f>
        <v xml:space="preserve"> 200m</v>
      </c>
      <c r="M131" t="str">
        <f>IFERROR(VLOOKUP(F131,競技順!B:K,10,0),"")</f>
        <v>自由形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 xml:space="preserve"> 女子  200m 自由形 タイム決勝</v>
      </c>
    </row>
    <row r="132" spans="1:15" x14ac:dyDescent="0.2">
      <c r="A132">
        <f>IFERROR(記録__2[[#This Row],[競技番号]],"")</f>
        <v>5</v>
      </c>
      <c r="B132">
        <f>IFERROR(記録__2[[#This Row],[選手番号]],"")</f>
        <v>607</v>
      </c>
      <c r="C132" t="str">
        <f>IFERROR(VLOOKUP(B132,選手番号!F:J,4,0),"")</f>
        <v>上杉　美羽</v>
      </c>
      <c r="D132" t="str">
        <f>IFERROR(VLOOKUP(B132,選手番号!F:K,6,0),"")</f>
        <v>MESSA</v>
      </c>
      <c r="E132" t="str">
        <f>IFERROR(VLOOKUP(B132,チーム番号!E:F,2,0),"")</f>
        <v/>
      </c>
      <c r="F132">
        <f>IFERROR(VLOOKUP(A132,プログラム!B:C,2,0),"")</f>
        <v>5</v>
      </c>
      <c r="G132" t="str">
        <f t="shared" si="4"/>
        <v>6070005</v>
      </c>
      <c r="H132">
        <f>IFERROR(記録__2[[#This Row],[組]],"")</f>
        <v>4</v>
      </c>
      <c r="I132">
        <f>IFERROR(記録__2[[#This Row],[水路]],"")</f>
        <v>3</v>
      </c>
      <c r="J132" t="str">
        <f>IFERROR(VLOOKUP(F132,競技順!B:Q,14,0),"")</f>
        <v/>
      </c>
      <c r="K132" t="str">
        <f>IFERROR(VLOOKUP(F132,競技順!B:P,15,0),"")</f>
        <v>女子</v>
      </c>
      <c r="L132" t="str">
        <f>IFERROR(VLOOKUP(F132,競技順!B:N,13,0),"")</f>
        <v xml:space="preserve"> 200m</v>
      </c>
      <c r="M132" t="str">
        <f>IFERROR(VLOOKUP(F132,競技順!B:K,10,0),"")</f>
        <v>自由形</v>
      </c>
      <c r="N132" t="str">
        <f>IFERROR(VLOOKUP(F132,競技順!B:Q,16,0),"")</f>
        <v>タイム決勝</v>
      </c>
      <c r="O132" t="str">
        <f t="shared" si="5"/>
        <v xml:space="preserve"> 女子  200m 自由形 タイム決勝</v>
      </c>
    </row>
    <row r="133" spans="1:15" x14ac:dyDescent="0.2">
      <c r="A133">
        <f>IFERROR(記録__2[[#This Row],[競技番号]],"")</f>
        <v>5</v>
      </c>
      <c r="B133">
        <f>IFERROR(記録__2[[#This Row],[選手番号]],"")</f>
        <v>619</v>
      </c>
      <c r="C133" t="str">
        <f>IFERROR(VLOOKUP(B133,選手番号!F:J,4,0),"")</f>
        <v>日淺　　華</v>
      </c>
      <c r="D133" t="str">
        <f>IFERROR(VLOOKUP(B133,選手番号!F:K,6,0),"")</f>
        <v>しまなみST</v>
      </c>
      <c r="E133" t="str">
        <f>IFERROR(VLOOKUP(B133,チーム番号!E:F,2,0),"")</f>
        <v/>
      </c>
      <c r="F133">
        <f>IFERROR(VLOOKUP(A133,プログラム!B:C,2,0),"")</f>
        <v>5</v>
      </c>
      <c r="G133" t="str">
        <f t="shared" si="4"/>
        <v>6190005</v>
      </c>
      <c r="H133">
        <f>IFERROR(記録__2[[#This Row],[組]],"")</f>
        <v>4</v>
      </c>
      <c r="I133">
        <f>IFERROR(記録__2[[#This Row],[水路]],"")</f>
        <v>4</v>
      </c>
      <c r="J133" t="str">
        <f>IFERROR(VLOOKUP(F133,競技順!B:Q,14,0),"")</f>
        <v/>
      </c>
      <c r="K133" t="str">
        <f>IFERROR(VLOOKUP(F133,競技順!B:P,15,0),"")</f>
        <v>女子</v>
      </c>
      <c r="L133" t="str">
        <f>IFERROR(VLOOKUP(F133,競技順!B:N,13,0),"")</f>
        <v xml:space="preserve"> 200m</v>
      </c>
      <c r="M133" t="str">
        <f>IFERROR(VLOOKUP(F133,競技順!B:K,10,0),"")</f>
        <v>自由形</v>
      </c>
      <c r="N133" t="str">
        <f>IFERROR(VLOOKUP(F133,競技順!B:Q,16,0),"")</f>
        <v>タイム決勝</v>
      </c>
      <c r="O133" t="str">
        <f t="shared" si="5"/>
        <v xml:space="preserve"> 女子  200m 自由形 タイム決勝</v>
      </c>
    </row>
    <row r="134" spans="1:15" x14ac:dyDescent="0.2">
      <c r="A134">
        <f>IFERROR(記録__2[[#This Row],[競技番号]],"")</f>
        <v>5</v>
      </c>
      <c r="B134">
        <f>IFERROR(記録__2[[#This Row],[選手番号]],"")</f>
        <v>576</v>
      </c>
      <c r="C134" t="str">
        <f>IFERROR(VLOOKUP(B134,選手番号!F:J,4,0),"")</f>
        <v>渡邊　柚希</v>
      </c>
      <c r="D134" t="str">
        <f>IFERROR(VLOOKUP(B134,選手番号!F:K,6,0),"")</f>
        <v>ﾌｨｯﾀｴﾐﾌﾙ松前</v>
      </c>
      <c r="E134" t="str">
        <f>IFERROR(VLOOKUP(B134,チーム番号!E:F,2,0),"")</f>
        <v/>
      </c>
      <c r="F134">
        <f>IFERROR(VLOOKUP(A134,プログラム!B:C,2,0),"")</f>
        <v>5</v>
      </c>
      <c r="G134" t="str">
        <f t="shared" si="4"/>
        <v>5760005</v>
      </c>
      <c r="H134">
        <f>IFERROR(記録__2[[#This Row],[組]],"")</f>
        <v>4</v>
      </c>
      <c r="I134">
        <f>IFERROR(記録__2[[#This Row],[水路]],"")</f>
        <v>5</v>
      </c>
      <c r="J134" t="str">
        <f>IFERROR(VLOOKUP(F134,競技順!B:Q,14,0),"")</f>
        <v/>
      </c>
      <c r="K134" t="str">
        <f>IFERROR(VLOOKUP(F134,競技順!B:P,15,0),"")</f>
        <v>女子</v>
      </c>
      <c r="L134" t="str">
        <f>IFERROR(VLOOKUP(F134,競技順!B:N,13,0),"")</f>
        <v xml:space="preserve"> 200m</v>
      </c>
      <c r="M134" t="str">
        <f>IFERROR(VLOOKUP(F134,競技順!B:K,10,0),"")</f>
        <v>自由形</v>
      </c>
      <c r="N134" t="str">
        <f>IFERROR(VLOOKUP(F134,競技順!B:Q,16,0),"")</f>
        <v>タイム決勝</v>
      </c>
      <c r="O134" t="str">
        <f t="shared" si="5"/>
        <v xml:space="preserve"> 女子  200m 自由形 タイム決勝</v>
      </c>
    </row>
    <row r="135" spans="1:15" x14ac:dyDescent="0.2">
      <c r="A135">
        <f>IFERROR(記録__2[[#This Row],[競技番号]],"")</f>
        <v>5</v>
      </c>
      <c r="B135">
        <f>IFERROR(記録__2[[#This Row],[選手番号]],"")</f>
        <v>621</v>
      </c>
      <c r="C135" t="str">
        <f>IFERROR(VLOOKUP(B135,選手番号!F:J,4,0),"")</f>
        <v>藤田　莉帆</v>
      </c>
      <c r="D135" t="str">
        <f>IFERROR(VLOOKUP(B135,選手番号!F:K,6,0),"")</f>
        <v>AzuMax</v>
      </c>
      <c r="E135" t="str">
        <f>IFERROR(VLOOKUP(B135,チーム番号!E:F,2,0),"")</f>
        <v/>
      </c>
      <c r="F135">
        <f>IFERROR(VLOOKUP(A135,プログラム!B:C,2,0),"")</f>
        <v>5</v>
      </c>
      <c r="G135" t="str">
        <f t="shared" si="4"/>
        <v>6210005</v>
      </c>
      <c r="H135">
        <f>IFERROR(記録__2[[#This Row],[組]],"")</f>
        <v>4</v>
      </c>
      <c r="I135">
        <f>IFERROR(記録__2[[#This Row],[水路]],"")</f>
        <v>6</v>
      </c>
      <c r="J135" t="str">
        <f>IFERROR(VLOOKUP(F135,競技順!B:Q,14,0),"")</f>
        <v/>
      </c>
      <c r="K135" t="str">
        <f>IFERROR(VLOOKUP(F135,競技順!B:P,15,0),"")</f>
        <v>女子</v>
      </c>
      <c r="L135" t="str">
        <f>IFERROR(VLOOKUP(F135,競技順!B:N,13,0),"")</f>
        <v xml:space="preserve"> 200m</v>
      </c>
      <c r="M135" t="str">
        <f>IFERROR(VLOOKUP(F135,競技順!B:K,10,0),"")</f>
        <v>自由形</v>
      </c>
      <c r="N135" t="str">
        <f>IFERROR(VLOOKUP(F135,競技順!B:Q,16,0),"")</f>
        <v>タイム決勝</v>
      </c>
      <c r="O135" t="str">
        <f t="shared" si="5"/>
        <v xml:space="preserve"> 女子  200m 自由形 タイム決勝</v>
      </c>
    </row>
    <row r="136" spans="1:15" x14ac:dyDescent="0.2">
      <c r="A136">
        <f>IFERROR(記録__2[[#This Row],[競技番号]],"")</f>
        <v>5</v>
      </c>
      <c r="B136">
        <f>IFERROR(記録__2[[#This Row],[選手番号]],"")</f>
        <v>280</v>
      </c>
      <c r="C136" t="str">
        <f>IFERROR(VLOOKUP(B136,選手番号!F:J,4,0),"")</f>
        <v>兵頭　萌綾</v>
      </c>
      <c r="D136" t="str">
        <f>IFERROR(VLOOKUP(B136,選手番号!F:K,6,0),"")</f>
        <v>八幡浜ＳＣ</v>
      </c>
      <c r="E136" t="str">
        <f>IFERROR(VLOOKUP(B136,チーム番号!E:F,2,0),"")</f>
        <v/>
      </c>
      <c r="F136">
        <f>IFERROR(VLOOKUP(A136,プログラム!B:C,2,0),"")</f>
        <v>5</v>
      </c>
      <c r="G136" t="str">
        <f t="shared" si="4"/>
        <v>2800005</v>
      </c>
      <c r="H136">
        <f>IFERROR(記録__2[[#This Row],[組]],"")</f>
        <v>4</v>
      </c>
      <c r="I136">
        <f>IFERROR(記録__2[[#This Row],[水路]],"")</f>
        <v>7</v>
      </c>
      <c r="J136" t="str">
        <f>IFERROR(VLOOKUP(F136,競技順!B:Q,14,0),"")</f>
        <v/>
      </c>
      <c r="K136" t="str">
        <f>IFERROR(VLOOKUP(F136,競技順!B:P,15,0),"")</f>
        <v>女子</v>
      </c>
      <c r="L136" t="str">
        <f>IFERROR(VLOOKUP(F136,競技順!B:N,13,0),"")</f>
        <v xml:space="preserve"> 200m</v>
      </c>
      <c r="M136" t="str">
        <f>IFERROR(VLOOKUP(F136,競技順!B:K,10,0),"")</f>
        <v>自由形</v>
      </c>
      <c r="N136" t="str">
        <f>IFERROR(VLOOKUP(F136,競技順!B:Q,16,0),"")</f>
        <v>タイム決勝</v>
      </c>
      <c r="O136" t="str">
        <f t="shared" si="5"/>
        <v xml:space="preserve"> 女子  200m 自由形 タイム決勝</v>
      </c>
    </row>
    <row r="137" spans="1:15" x14ac:dyDescent="0.2">
      <c r="A137">
        <f>IFERROR(記録__2[[#This Row],[競技番号]],"")</f>
        <v>5</v>
      </c>
      <c r="B137">
        <f>IFERROR(記録__2[[#This Row],[選手番号]],"")</f>
        <v>354</v>
      </c>
      <c r="C137" t="str">
        <f>IFERROR(VLOOKUP(B137,選手番号!F:J,4,0),"")</f>
        <v>山口　葵生</v>
      </c>
      <c r="D137" t="str">
        <f>IFERROR(VLOOKUP(B137,選手番号!F:K,6,0),"")</f>
        <v>ＭＧ双葉</v>
      </c>
      <c r="E137" t="str">
        <f>IFERROR(VLOOKUP(B137,チーム番号!E:F,2,0),"")</f>
        <v/>
      </c>
      <c r="F137">
        <f>IFERROR(VLOOKUP(A137,プログラム!B:C,2,0),"")</f>
        <v>5</v>
      </c>
      <c r="G137" t="str">
        <f t="shared" si="4"/>
        <v>3540005</v>
      </c>
      <c r="H137">
        <f>IFERROR(記録__2[[#This Row],[組]],"")</f>
        <v>4</v>
      </c>
      <c r="I137">
        <f>IFERROR(記録__2[[#This Row],[水路]],"")</f>
        <v>8</v>
      </c>
      <c r="J137" t="str">
        <f>IFERROR(VLOOKUP(F137,競技順!B:Q,14,0),"")</f>
        <v/>
      </c>
      <c r="K137" t="str">
        <f>IFERROR(VLOOKUP(F137,競技順!B:P,15,0),"")</f>
        <v>女子</v>
      </c>
      <c r="L137" t="str">
        <f>IFERROR(VLOOKUP(F137,競技順!B:N,13,0),"")</f>
        <v xml:space="preserve"> 200m</v>
      </c>
      <c r="M137" t="str">
        <f>IFERROR(VLOOKUP(F137,競技順!B:K,10,0),"")</f>
        <v>自由形</v>
      </c>
      <c r="N137" t="str">
        <f>IFERROR(VLOOKUP(F137,競技順!B:Q,16,0),"")</f>
        <v>タイム決勝</v>
      </c>
      <c r="O137" t="str">
        <f t="shared" si="5"/>
        <v xml:space="preserve"> 女子  200m 自由形 タイム決勝</v>
      </c>
    </row>
    <row r="138" spans="1:15" x14ac:dyDescent="0.2">
      <c r="A138">
        <f>IFERROR(記録__2[[#This Row],[競技番号]],"")</f>
        <v>5</v>
      </c>
      <c r="B138">
        <f>IFERROR(記録__2[[#This Row],[選手番号]],"")</f>
        <v>356</v>
      </c>
      <c r="C138" t="str">
        <f>IFERROR(VLOOKUP(B138,選手番号!F:J,4,0),"")</f>
        <v>越智　美来</v>
      </c>
      <c r="D138" t="str">
        <f>IFERROR(VLOOKUP(B138,選手番号!F:K,6,0),"")</f>
        <v>ＭＧ双葉</v>
      </c>
      <c r="E138" t="str">
        <f>IFERROR(VLOOKUP(B138,チーム番号!E:F,2,0),"")</f>
        <v/>
      </c>
      <c r="F138">
        <f>IFERROR(VLOOKUP(A138,プログラム!B:C,2,0),"")</f>
        <v>5</v>
      </c>
      <c r="G138" t="str">
        <f t="shared" si="4"/>
        <v>3560005</v>
      </c>
      <c r="H138">
        <f>IFERROR(記録__2[[#This Row],[組]],"")</f>
        <v>5</v>
      </c>
      <c r="I138">
        <f>IFERROR(記録__2[[#This Row],[水路]],"")</f>
        <v>1</v>
      </c>
      <c r="J138" t="str">
        <f>IFERROR(VLOOKUP(F138,競技順!B:Q,14,0),"")</f>
        <v/>
      </c>
      <c r="K138" t="str">
        <f>IFERROR(VLOOKUP(F138,競技順!B:P,15,0),"")</f>
        <v>女子</v>
      </c>
      <c r="L138" t="str">
        <f>IFERROR(VLOOKUP(F138,競技順!B:N,13,0),"")</f>
        <v xml:space="preserve"> 200m</v>
      </c>
      <c r="M138" t="str">
        <f>IFERROR(VLOOKUP(F138,競技順!B:K,10,0),"")</f>
        <v>自由形</v>
      </c>
      <c r="N138" t="str">
        <f>IFERROR(VLOOKUP(F138,競技順!B:Q,16,0),"")</f>
        <v>タイム決勝</v>
      </c>
      <c r="O138" t="str">
        <f t="shared" si="5"/>
        <v xml:space="preserve"> 女子  200m 自由形 タイム決勝</v>
      </c>
    </row>
    <row r="139" spans="1:15" x14ac:dyDescent="0.2">
      <c r="A139">
        <f>IFERROR(記録__2[[#This Row],[競技番号]],"")</f>
        <v>5</v>
      </c>
      <c r="B139">
        <f>IFERROR(記録__2[[#This Row],[選手番号]],"")</f>
        <v>581</v>
      </c>
      <c r="C139" t="str">
        <f>IFERROR(VLOOKUP(B139,選手番号!F:J,4,0),"")</f>
        <v>兵頭　杏南</v>
      </c>
      <c r="D139" t="str">
        <f>IFERROR(VLOOKUP(B139,選手番号!F:K,6,0),"")</f>
        <v>ﾌｨｯﾀｴﾐﾌﾙ松前</v>
      </c>
      <c r="E139" t="str">
        <f>IFERROR(VLOOKUP(B139,チーム番号!E:F,2,0),"")</f>
        <v/>
      </c>
      <c r="F139">
        <f>IFERROR(VLOOKUP(A139,プログラム!B:C,2,0),"")</f>
        <v>5</v>
      </c>
      <c r="G139" t="str">
        <f t="shared" si="4"/>
        <v>5810005</v>
      </c>
      <c r="H139">
        <f>IFERROR(記録__2[[#This Row],[組]],"")</f>
        <v>5</v>
      </c>
      <c r="I139">
        <f>IFERROR(記録__2[[#This Row],[水路]],"")</f>
        <v>2</v>
      </c>
      <c r="J139" t="str">
        <f>IFERROR(VLOOKUP(F139,競技順!B:Q,14,0),"")</f>
        <v/>
      </c>
      <c r="K139" t="str">
        <f>IFERROR(VLOOKUP(F139,競技順!B:P,15,0),"")</f>
        <v>女子</v>
      </c>
      <c r="L139" t="str">
        <f>IFERROR(VLOOKUP(F139,競技順!B:N,13,0),"")</f>
        <v xml:space="preserve"> 200m</v>
      </c>
      <c r="M139" t="str">
        <f>IFERROR(VLOOKUP(F139,競技順!B:K,10,0),"")</f>
        <v>自由形</v>
      </c>
      <c r="N139" t="str">
        <f>IFERROR(VLOOKUP(F139,競技順!B:Q,16,0),"")</f>
        <v>タイム決勝</v>
      </c>
      <c r="O139" t="str">
        <f t="shared" si="5"/>
        <v xml:space="preserve"> 女子  200m 自由形 タイム決勝</v>
      </c>
    </row>
    <row r="140" spans="1:15" x14ac:dyDescent="0.2">
      <c r="A140">
        <f>IFERROR(記録__2[[#This Row],[競技番号]],"")</f>
        <v>5</v>
      </c>
      <c r="B140">
        <f>IFERROR(記録__2[[#This Row],[選手番号]],"")</f>
        <v>609</v>
      </c>
      <c r="C140" t="str">
        <f>IFERROR(VLOOKUP(B140,選手番号!F:J,4,0),"")</f>
        <v>岡本　心陽</v>
      </c>
      <c r="D140" t="str">
        <f>IFERROR(VLOOKUP(B140,選手番号!F:K,6,0),"")</f>
        <v>MESSA</v>
      </c>
      <c r="E140" t="str">
        <f>IFERROR(VLOOKUP(B140,チーム番号!E:F,2,0),"")</f>
        <v/>
      </c>
      <c r="F140">
        <f>IFERROR(VLOOKUP(A140,プログラム!B:C,2,0),"")</f>
        <v>5</v>
      </c>
      <c r="G140" t="str">
        <f t="shared" si="4"/>
        <v>6090005</v>
      </c>
      <c r="H140">
        <f>IFERROR(記録__2[[#This Row],[組]],"")</f>
        <v>5</v>
      </c>
      <c r="I140">
        <f>IFERROR(記録__2[[#This Row],[水路]],"")</f>
        <v>3</v>
      </c>
      <c r="J140" t="str">
        <f>IFERROR(VLOOKUP(F140,競技順!B:Q,14,0),"")</f>
        <v/>
      </c>
      <c r="K140" t="str">
        <f>IFERROR(VLOOKUP(F140,競技順!B:P,15,0),"")</f>
        <v>女子</v>
      </c>
      <c r="L140" t="str">
        <f>IFERROR(VLOOKUP(F140,競技順!B:N,13,0),"")</f>
        <v xml:space="preserve"> 200m</v>
      </c>
      <c r="M140" t="str">
        <f>IFERROR(VLOOKUP(F140,競技順!B:K,10,0),"")</f>
        <v>自由形</v>
      </c>
      <c r="N140" t="str">
        <f>IFERROR(VLOOKUP(F140,競技順!B:Q,16,0),"")</f>
        <v>タイム決勝</v>
      </c>
      <c r="O140" t="str">
        <f t="shared" si="5"/>
        <v xml:space="preserve"> 女子  200m 自由形 タイム決勝</v>
      </c>
    </row>
    <row r="141" spans="1:15" x14ac:dyDescent="0.2">
      <c r="A141">
        <f>IFERROR(記録__2[[#This Row],[競技番号]],"")</f>
        <v>5</v>
      </c>
      <c r="B141">
        <f>IFERROR(記録__2[[#This Row],[選手番号]],"")</f>
        <v>350</v>
      </c>
      <c r="C141" t="str">
        <f>IFERROR(VLOOKUP(B141,選手番号!F:J,4,0),"")</f>
        <v>杉本　奈月</v>
      </c>
      <c r="D141" t="str">
        <f>IFERROR(VLOOKUP(B141,選手番号!F:K,6,0),"")</f>
        <v>ＭＧ双葉</v>
      </c>
      <c r="E141" t="str">
        <f>IFERROR(VLOOKUP(B141,チーム番号!E:F,2,0),"")</f>
        <v/>
      </c>
      <c r="F141">
        <f>IFERROR(VLOOKUP(A141,プログラム!B:C,2,0),"")</f>
        <v>5</v>
      </c>
      <c r="G141" t="str">
        <f t="shared" si="4"/>
        <v>3500005</v>
      </c>
      <c r="H141">
        <f>IFERROR(記録__2[[#This Row],[組]],"")</f>
        <v>5</v>
      </c>
      <c r="I141">
        <f>IFERROR(記録__2[[#This Row],[水路]],"")</f>
        <v>4</v>
      </c>
      <c r="J141" t="str">
        <f>IFERROR(VLOOKUP(F141,競技順!B:Q,14,0),"")</f>
        <v/>
      </c>
      <c r="K141" t="str">
        <f>IFERROR(VLOOKUP(F141,競技順!B:P,15,0),"")</f>
        <v>女子</v>
      </c>
      <c r="L141" t="str">
        <f>IFERROR(VLOOKUP(F141,競技順!B:N,13,0),"")</f>
        <v xml:space="preserve"> 200m</v>
      </c>
      <c r="M141" t="str">
        <f>IFERROR(VLOOKUP(F141,競技順!B:K,10,0),"")</f>
        <v>自由形</v>
      </c>
      <c r="N141" t="str">
        <f>IFERROR(VLOOKUP(F141,競技順!B:Q,16,0),"")</f>
        <v>タイム決勝</v>
      </c>
      <c r="O141" t="str">
        <f t="shared" si="5"/>
        <v xml:space="preserve"> 女子  200m 自由形 タイム決勝</v>
      </c>
    </row>
    <row r="142" spans="1:15" x14ac:dyDescent="0.2">
      <c r="A142">
        <f>IFERROR(記録__2[[#This Row],[競技番号]],"")</f>
        <v>5</v>
      </c>
      <c r="B142">
        <f>IFERROR(記録__2[[#This Row],[選手番号]],"")</f>
        <v>571</v>
      </c>
      <c r="C142" t="str">
        <f>IFERROR(VLOOKUP(B142,選手番号!F:J,4,0),"")</f>
        <v>渡邊　杏奈</v>
      </c>
      <c r="D142" t="str">
        <f>IFERROR(VLOOKUP(B142,選手番号!F:K,6,0),"")</f>
        <v>ﾌｨｯﾀｴﾐﾌﾙ松前</v>
      </c>
      <c r="E142" t="str">
        <f>IFERROR(VLOOKUP(B142,チーム番号!E:F,2,0),"")</f>
        <v/>
      </c>
      <c r="F142">
        <f>IFERROR(VLOOKUP(A142,プログラム!B:C,2,0),"")</f>
        <v>5</v>
      </c>
      <c r="G142" t="str">
        <f t="shared" si="4"/>
        <v>5710005</v>
      </c>
      <c r="H142">
        <f>IFERROR(記録__2[[#This Row],[組]],"")</f>
        <v>5</v>
      </c>
      <c r="I142">
        <f>IFERROR(記録__2[[#This Row],[水路]],"")</f>
        <v>5</v>
      </c>
      <c r="J142" t="str">
        <f>IFERROR(VLOOKUP(F142,競技順!B:Q,14,0),"")</f>
        <v/>
      </c>
      <c r="K142" t="str">
        <f>IFERROR(VLOOKUP(F142,競技順!B:P,15,0),"")</f>
        <v>女子</v>
      </c>
      <c r="L142" t="str">
        <f>IFERROR(VLOOKUP(F142,競技順!B:N,13,0),"")</f>
        <v xml:space="preserve"> 200m</v>
      </c>
      <c r="M142" t="str">
        <f>IFERROR(VLOOKUP(F142,競技順!B:K,10,0),"")</f>
        <v>自由形</v>
      </c>
      <c r="N142" t="str">
        <f>IFERROR(VLOOKUP(F142,競技順!B:Q,16,0),"")</f>
        <v>タイム決勝</v>
      </c>
      <c r="O142" t="str">
        <f t="shared" si="5"/>
        <v xml:space="preserve"> 女子  200m 自由形 タイム決勝</v>
      </c>
    </row>
    <row r="143" spans="1:15" x14ac:dyDescent="0.2">
      <c r="A143">
        <f>IFERROR(記録__2[[#This Row],[競技番号]],"")</f>
        <v>5</v>
      </c>
      <c r="B143">
        <f>IFERROR(記録__2[[#This Row],[選手番号]],"")</f>
        <v>355</v>
      </c>
      <c r="C143" t="str">
        <f>IFERROR(VLOOKUP(B143,選手番号!F:J,4,0),"")</f>
        <v>鳥生　美帆</v>
      </c>
      <c r="D143" t="str">
        <f>IFERROR(VLOOKUP(B143,選手番号!F:K,6,0),"")</f>
        <v>ＭＧ双葉</v>
      </c>
      <c r="E143" t="str">
        <f>IFERROR(VLOOKUP(B143,チーム番号!E:F,2,0),"")</f>
        <v/>
      </c>
      <c r="F143">
        <f>IFERROR(VLOOKUP(A143,プログラム!B:C,2,0),"")</f>
        <v>5</v>
      </c>
      <c r="G143" t="str">
        <f t="shared" si="4"/>
        <v>3550005</v>
      </c>
      <c r="H143">
        <f>IFERROR(記録__2[[#This Row],[組]],"")</f>
        <v>5</v>
      </c>
      <c r="I143">
        <f>IFERROR(記録__2[[#This Row],[水路]],"")</f>
        <v>6</v>
      </c>
      <c r="J143" t="str">
        <f>IFERROR(VLOOKUP(F143,競技順!B:Q,14,0),"")</f>
        <v/>
      </c>
      <c r="K143" t="str">
        <f>IFERROR(VLOOKUP(F143,競技順!B:P,15,0),"")</f>
        <v>女子</v>
      </c>
      <c r="L143" t="str">
        <f>IFERROR(VLOOKUP(F143,競技順!B:N,13,0),"")</f>
        <v xml:space="preserve"> 200m</v>
      </c>
      <c r="M143" t="str">
        <f>IFERROR(VLOOKUP(F143,競技順!B:K,10,0),"")</f>
        <v>自由形</v>
      </c>
      <c r="N143" t="str">
        <f>IFERROR(VLOOKUP(F143,競技順!B:Q,16,0),"")</f>
        <v>タイム決勝</v>
      </c>
      <c r="O143" t="str">
        <f t="shared" si="5"/>
        <v xml:space="preserve"> 女子  200m 自由形 タイム決勝</v>
      </c>
    </row>
    <row r="144" spans="1:15" x14ac:dyDescent="0.2">
      <c r="A144">
        <f>IFERROR(記録__2[[#This Row],[競技番号]],"")</f>
        <v>5</v>
      </c>
      <c r="B144">
        <f>IFERROR(記録__2[[#This Row],[選手番号]],"")</f>
        <v>276</v>
      </c>
      <c r="C144" t="str">
        <f>IFERROR(VLOOKUP(B144,選手番号!F:J,4,0),"")</f>
        <v>大西　紗羅</v>
      </c>
      <c r="D144" t="str">
        <f>IFERROR(VLOOKUP(B144,選手番号!F:K,6,0),"")</f>
        <v>八幡浜ＳＣ</v>
      </c>
      <c r="E144" t="str">
        <f>IFERROR(VLOOKUP(B144,チーム番号!E:F,2,0),"")</f>
        <v/>
      </c>
      <c r="F144">
        <f>IFERROR(VLOOKUP(A144,プログラム!B:C,2,0),"")</f>
        <v>5</v>
      </c>
      <c r="G144" t="str">
        <f t="shared" si="4"/>
        <v>2760005</v>
      </c>
      <c r="H144">
        <f>IFERROR(記録__2[[#This Row],[組]],"")</f>
        <v>5</v>
      </c>
      <c r="I144">
        <f>IFERROR(記録__2[[#This Row],[水路]],"")</f>
        <v>7</v>
      </c>
      <c r="J144" t="str">
        <f>IFERROR(VLOOKUP(F144,競技順!B:Q,14,0),"")</f>
        <v/>
      </c>
      <c r="K144" t="str">
        <f>IFERROR(VLOOKUP(F144,競技順!B:P,15,0),"")</f>
        <v>女子</v>
      </c>
      <c r="L144" t="str">
        <f>IFERROR(VLOOKUP(F144,競技順!B:N,13,0),"")</f>
        <v xml:space="preserve"> 200m</v>
      </c>
      <c r="M144" t="str">
        <f>IFERROR(VLOOKUP(F144,競技順!B:K,10,0),"")</f>
        <v>自由形</v>
      </c>
      <c r="N144" t="str">
        <f>IFERROR(VLOOKUP(F144,競技順!B:Q,16,0),"")</f>
        <v>タイム決勝</v>
      </c>
      <c r="O144" t="str">
        <f t="shared" si="5"/>
        <v xml:space="preserve"> 女子  200m 自由形 タイム決勝</v>
      </c>
    </row>
    <row r="145" spans="1:15" x14ac:dyDescent="0.2">
      <c r="A145">
        <f>IFERROR(記録__2[[#This Row],[競技番号]],"")</f>
        <v>5</v>
      </c>
      <c r="B145">
        <f>IFERROR(記録__2[[#This Row],[選手番号]],"")</f>
        <v>458</v>
      </c>
      <c r="C145" t="str">
        <f>IFERROR(VLOOKUP(B145,選手番号!F:J,4,0),"")</f>
        <v>参川　莉子</v>
      </c>
      <c r="D145" t="str">
        <f>IFERROR(VLOOKUP(B145,選手番号!F:K,6,0),"")</f>
        <v>フィッタ重信</v>
      </c>
      <c r="E145" t="str">
        <f>IFERROR(VLOOKUP(B145,チーム番号!E:F,2,0),"")</f>
        <v/>
      </c>
      <c r="F145">
        <f>IFERROR(VLOOKUP(A145,プログラム!B:C,2,0),"")</f>
        <v>5</v>
      </c>
      <c r="G145" t="str">
        <f t="shared" si="4"/>
        <v>4580005</v>
      </c>
      <c r="H145">
        <f>IFERROR(記録__2[[#This Row],[組]],"")</f>
        <v>5</v>
      </c>
      <c r="I145">
        <f>IFERROR(記録__2[[#This Row],[水路]],"")</f>
        <v>8</v>
      </c>
      <c r="J145" t="str">
        <f>IFERROR(VLOOKUP(F145,競技順!B:Q,14,0),"")</f>
        <v/>
      </c>
      <c r="K145" t="str">
        <f>IFERROR(VLOOKUP(F145,競技順!B:P,15,0),"")</f>
        <v>女子</v>
      </c>
      <c r="L145" t="str">
        <f>IFERROR(VLOOKUP(F145,競技順!B:N,13,0),"")</f>
        <v xml:space="preserve"> 200m</v>
      </c>
      <c r="M145" t="str">
        <f>IFERROR(VLOOKUP(F145,競技順!B:K,10,0),"")</f>
        <v>自由形</v>
      </c>
      <c r="N145" t="str">
        <f>IFERROR(VLOOKUP(F145,競技順!B:Q,16,0),"")</f>
        <v>タイム決勝</v>
      </c>
      <c r="O145" t="str">
        <f t="shared" si="5"/>
        <v xml:space="preserve"> 女子  200m 自由形 タイム決勝</v>
      </c>
    </row>
    <row r="146" spans="1:15" x14ac:dyDescent="0.2">
      <c r="A146">
        <f>IFERROR(記録__2[[#This Row],[競技番号]],"")</f>
        <v>6</v>
      </c>
      <c r="B146">
        <f>IFERROR(記録__2[[#This Row],[選手番号]],"")</f>
        <v>27</v>
      </c>
      <c r="C146" t="str">
        <f>IFERROR(VLOOKUP(B146,選手番号!F:J,4,0),"")</f>
        <v>三原　大知</v>
      </c>
      <c r="D146" t="str">
        <f>IFERROR(VLOOKUP(B146,選手番号!F:K,6,0),"")</f>
        <v>松山中央高</v>
      </c>
      <c r="E146" t="str">
        <f>IFERROR(VLOOKUP(B146,チーム番号!E:F,2,0),"")</f>
        <v/>
      </c>
      <c r="F146">
        <f>IFERROR(VLOOKUP(A146,プログラム!B:C,2,0),"")</f>
        <v>6</v>
      </c>
      <c r="G146" t="str">
        <f t="shared" si="4"/>
        <v>270006</v>
      </c>
      <c r="H146">
        <f>IFERROR(記録__2[[#This Row],[組]],"")</f>
        <v>1</v>
      </c>
      <c r="I146">
        <f>IFERROR(記録__2[[#This Row],[水路]],"")</f>
        <v>1</v>
      </c>
      <c r="J146" t="str">
        <f>IFERROR(VLOOKUP(F146,競技順!B:Q,14,0),"")</f>
        <v/>
      </c>
      <c r="K146" t="str">
        <f>IFERROR(VLOOKUP(F146,競技順!B:P,15,0),"")</f>
        <v>男子</v>
      </c>
      <c r="L146" t="str">
        <f>IFERROR(VLOOKUP(F146,競技順!B:N,13,0),"")</f>
        <v xml:space="preserve"> 200m</v>
      </c>
      <c r="M146" t="str">
        <f>IFERROR(VLOOKUP(F146,競技順!B:K,10,0),"")</f>
        <v>自由形</v>
      </c>
      <c r="N146" t="str">
        <f>IFERROR(VLOOKUP(F146,競技順!B:Q,16,0),"")</f>
        <v>タイム決勝</v>
      </c>
      <c r="O146" t="str">
        <f t="shared" si="5"/>
        <v xml:space="preserve"> 男子  200m 自由形 タイム決勝</v>
      </c>
    </row>
    <row r="147" spans="1:15" x14ac:dyDescent="0.2">
      <c r="A147">
        <f>IFERROR(記録__2[[#This Row],[競技番号]],"")</f>
        <v>6</v>
      </c>
      <c r="B147">
        <f>IFERROR(記録__2[[#This Row],[選手番号]],"")</f>
        <v>627</v>
      </c>
      <c r="C147" t="str">
        <f>IFERROR(VLOOKUP(B147,選手番号!F:J,4,0),"")</f>
        <v>宇都宮　颯</v>
      </c>
      <c r="D147" t="str">
        <f>IFERROR(VLOOKUP(B147,選手番号!F:K,6,0),"")</f>
        <v>ﾓｰﾆSS</v>
      </c>
      <c r="E147" t="str">
        <f>IFERROR(VLOOKUP(B147,チーム番号!E:F,2,0),"")</f>
        <v/>
      </c>
      <c r="F147">
        <f>IFERROR(VLOOKUP(A147,プログラム!B:C,2,0),"")</f>
        <v>6</v>
      </c>
      <c r="G147" t="str">
        <f t="shared" si="4"/>
        <v>6270006</v>
      </c>
      <c r="H147">
        <f>IFERROR(記録__2[[#This Row],[組]],"")</f>
        <v>1</v>
      </c>
      <c r="I147">
        <f>IFERROR(記録__2[[#This Row],[水路]],"")</f>
        <v>2</v>
      </c>
      <c r="J147" t="str">
        <f>IFERROR(VLOOKUP(F147,競技順!B:Q,14,0),"")</f>
        <v/>
      </c>
      <c r="K147" t="str">
        <f>IFERROR(VLOOKUP(F147,競技順!B:P,15,0),"")</f>
        <v>男子</v>
      </c>
      <c r="L147" t="str">
        <f>IFERROR(VLOOKUP(F147,競技順!B:N,13,0),"")</f>
        <v xml:space="preserve"> 200m</v>
      </c>
      <c r="M147" t="str">
        <f>IFERROR(VLOOKUP(F147,競技順!B:K,10,0),"")</f>
        <v>自由形</v>
      </c>
      <c r="N147" t="str">
        <f>IFERROR(VLOOKUP(F147,競技順!B:Q,16,0),"")</f>
        <v>タイム決勝</v>
      </c>
      <c r="O147" t="str">
        <f t="shared" si="5"/>
        <v xml:space="preserve"> 男子  200m 自由形 タイム決勝</v>
      </c>
    </row>
    <row r="148" spans="1:15" x14ac:dyDescent="0.2">
      <c r="A148">
        <f>IFERROR(記録__2[[#This Row],[競技番号]],"")</f>
        <v>6</v>
      </c>
      <c r="B148">
        <f>IFERROR(記録__2[[#This Row],[選手番号]],"")</f>
        <v>51</v>
      </c>
      <c r="C148" t="str">
        <f>IFERROR(VLOOKUP(B148,選手番号!F:J,4,0),"")</f>
        <v>中矢　景介</v>
      </c>
      <c r="D148" t="str">
        <f>IFERROR(VLOOKUP(B148,選手番号!F:K,6,0),"")</f>
        <v>五百木ＳＣ</v>
      </c>
      <c r="E148" t="str">
        <f>IFERROR(VLOOKUP(B148,チーム番号!E:F,2,0),"")</f>
        <v/>
      </c>
      <c r="F148">
        <f>IFERROR(VLOOKUP(A148,プログラム!B:C,2,0),"")</f>
        <v>6</v>
      </c>
      <c r="G148" t="str">
        <f t="shared" si="4"/>
        <v>510006</v>
      </c>
      <c r="H148">
        <f>IFERROR(記録__2[[#This Row],[組]],"")</f>
        <v>1</v>
      </c>
      <c r="I148">
        <f>IFERROR(記録__2[[#This Row],[水路]],"")</f>
        <v>3</v>
      </c>
      <c r="J148" t="str">
        <f>IFERROR(VLOOKUP(F148,競技順!B:Q,14,0),"")</f>
        <v/>
      </c>
      <c r="K148" t="str">
        <f>IFERROR(VLOOKUP(F148,競技順!B:P,15,0),"")</f>
        <v>男子</v>
      </c>
      <c r="L148" t="str">
        <f>IFERROR(VLOOKUP(F148,競技順!B:N,13,0),"")</f>
        <v xml:space="preserve"> 200m</v>
      </c>
      <c r="M148" t="str">
        <f>IFERROR(VLOOKUP(F148,競技順!B:K,10,0),"")</f>
        <v>自由形</v>
      </c>
      <c r="N148" t="str">
        <f>IFERROR(VLOOKUP(F148,競技順!B:Q,16,0),"")</f>
        <v>タイム決勝</v>
      </c>
      <c r="O148" t="str">
        <f t="shared" si="5"/>
        <v xml:space="preserve"> 男子  200m 自由形 タイム決勝</v>
      </c>
    </row>
    <row r="149" spans="1:15" x14ac:dyDescent="0.2">
      <c r="A149">
        <f>IFERROR(記録__2[[#This Row],[競技番号]],"")</f>
        <v>6</v>
      </c>
      <c r="B149">
        <f>IFERROR(記録__2[[#This Row],[選手番号]],"")</f>
        <v>189</v>
      </c>
      <c r="C149" t="str">
        <f>IFERROR(VLOOKUP(B149,選手番号!F:J,4,0),"")</f>
        <v>曽我部有利</v>
      </c>
      <c r="D149" t="str">
        <f>IFERROR(VLOOKUP(B149,選手番号!F:K,6,0),"")</f>
        <v>ＭＧ瀬戸内</v>
      </c>
      <c r="E149" t="str">
        <f>IFERROR(VLOOKUP(B149,チーム番号!E:F,2,0),"")</f>
        <v/>
      </c>
      <c r="F149">
        <f>IFERROR(VLOOKUP(A149,プログラム!B:C,2,0),"")</f>
        <v>6</v>
      </c>
      <c r="G149" t="str">
        <f t="shared" si="4"/>
        <v>1890006</v>
      </c>
      <c r="H149">
        <f>IFERROR(記録__2[[#This Row],[組]],"")</f>
        <v>1</v>
      </c>
      <c r="I149">
        <f>IFERROR(記録__2[[#This Row],[水路]],"")</f>
        <v>4</v>
      </c>
      <c r="J149" t="str">
        <f>IFERROR(VLOOKUP(F149,競技順!B:Q,14,0),"")</f>
        <v/>
      </c>
      <c r="K149" t="str">
        <f>IFERROR(VLOOKUP(F149,競技順!B:P,15,0),"")</f>
        <v>男子</v>
      </c>
      <c r="L149" t="str">
        <f>IFERROR(VLOOKUP(F149,競技順!B:N,13,0),"")</f>
        <v xml:space="preserve"> 200m</v>
      </c>
      <c r="M149" t="str">
        <f>IFERROR(VLOOKUP(F149,競技順!B:K,10,0),"")</f>
        <v>自由形</v>
      </c>
      <c r="N149" t="str">
        <f>IFERROR(VLOOKUP(F149,競技順!B:Q,16,0),"")</f>
        <v>タイム決勝</v>
      </c>
      <c r="O149" t="str">
        <f t="shared" si="5"/>
        <v xml:space="preserve"> 男子  200m 自由形 タイム決勝</v>
      </c>
    </row>
    <row r="150" spans="1:15" x14ac:dyDescent="0.2">
      <c r="A150">
        <f>IFERROR(記録__2[[#This Row],[競技番号]],"")</f>
        <v>6</v>
      </c>
      <c r="B150">
        <f>IFERROR(記録__2[[#This Row],[選手番号]],"")</f>
        <v>376</v>
      </c>
      <c r="C150" t="str">
        <f>IFERROR(VLOOKUP(B150,選手番号!F:J,4,0),"")</f>
        <v>渡部　俊輝</v>
      </c>
      <c r="D150" t="str">
        <f>IFERROR(VLOOKUP(B150,選手番号!F:K,6,0),"")</f>
        <v>石原ＳＣ</v>
      </c>
      <c r="E150" t="str">
        <f>IFERROR(VLOOKUP(B150,チーム番号!E:F,2,0),"")</f>
        <v/>
      </c>
      <c r="F150">
        <f>IFERROR(VLOOKUP(A150,プログラム!B:C,2,0),"")</f>
        <v>6</v>
      </c>
      <c r="G150" t="str">
        <f t="shared" si="4"/>
        <v>3760006</v>
      </c>
      <c r="H150">
        <f>IFERROR(記録__2[[#This Row],[組]],"")</f>
        <v>1</v>
      </c>
      <c r="I150">
        <f>IFERROR(記録__2[[#This Row],[水路]],"")</f>
        <v>5</v>
      </c>
      <c r="J150" t="str">
        <f>IFERROR(VLOOKUP(F150,競技順!B:Q,14,0),"")</f>
        <v/>
      </c>
      <c r="K150" t="str">
        <f>IFERROR(VLOOKUP(F150,競技順!B:P,15,0),"")</f>
        <v>男子</v>
      </c>
      <c r="L150" t="str">
        <f>IFERROR(VLOOKUP(F150,競技順!B:N,13,0),"")</f>
        <v xml:space="preserve"> 200m</v>
      </c>
      <c r="M150" t="str">
        <f>IFERROR(VLOOKUP(F150,競技順!B:K,10,0),"")</f>
        <v>自由形</v>
      </c>
      <c r="N150" t="str">
        <f>IFERROR(VLOOKUP(F150,競技順!B:Q,16,0),"")</f>
        <v>タイム決勝</v>
      </c>
      <c r="O150" t="str">
        <f t="shared" si="5"/>
        <v xml:space="preserve"> 男子  200m 自由形 タイム決勝</v>
      </c>
    </row>
    <row r="151" spans="1:15" x14ac:dyDescent="0.2">
      <c r="A151">
        <f>IFERROR(記録__2[[#This Row],[競技番号]],"")</f>
        <v>6</v>
      </c>
      <c r="B151">
        <f>IFERROR(記録__2[[#This Row],[選手番号]],"")</f>
        <v>442</v>
      </c>
      <c r="C151" t="str">
        <f>IFERROR(VLOOKUP(B151,選手番号!F:J,4,0),"")</f>
        <v>児島　悠斗</v>
      </c>
      <c r="D151" t="str">
        <f>IFERROR(VLOOKUP(B151,選手番号!F:K,6,0),"")</f>
        <v>フィッタ重信</v>
      </c>
      <c r="E151" t="str">
        <f>IFERROR(VLOOKUP(B151,チーム番号!E:F,2,0),"")</f>
        <v/>
      </c>
      <c r="F151">
        <f>IFERROR(VLOOKUP(A151,プログラム!B:C,2,0),"")</f>
        <v>6</v>
      </c>
      <c r="G151" t="str">
        <f t="shared" si="4"/>
        <v>4420006</v>
      </c>
      <c r="H151">
        <f>IFERROR(記録__2[[#This Row],[組]],"")</f>
        <v>1</v>
      </c>
      <c r="I151">
        <f>IFERROR(記録__2[[#This Row],[水路]],"")</f>
        <v>6</v>
      </c>
      <c r="J151" t="str">
        <f>IFERROR(VLOOKUP(F151,競技順!B:Q,14,0),"")</f>
        <v/>
      </c>
      <c r="K151" t="str">
        <f>IFERROR(VLOOKUP(F151,競技順!B:P,15,0),"")</f>
        <v>男子</v>
      </c>
      <c r="L151" t="str">
        <f>IFERROR(VLOOKUP(F151,競技順!B:N,13,0),"")</f>
        <v xml:space="preserve"> 200m</v>
      </c>
      <c r="M151" t="str">
        <f>IFERROR(VLOOKUP(F151,競技順!B:K,10,0),"")</f>
        <v>自由形</v>
      </c>
      <c r="N151" t="str">
        <f>IFERROR(VLOOKUP(F151,競技順!B:Q,16,0),"")</f>
        <v>タイム決勝</v>
      </c>
      <c r="O151" t="str">
        <f t="shared" si="5"/>
        <v xml:space="preserve"> 男子  200m 自由形 タイム決勝</v>
      </c>
    </row>
    <row r="152" spans="1:15" x14ac:dyDescent="0.2">
      <c r="A152">
        <f>IFERROR(記録__2[[#This Row],[競技番号]],"")</f>
        <v>6</v>
      </c>
      <c r="B152">
        <f>IFERROR(記録__2[[#This Row],[選手番号]],"")</f>
        <v>446</v>
      </c>
      <c r="C152" t="str">
        <f>IFERROR(VLOOKUP(B152,選手番号!F:J,4,0),"")</f>
        <v>長野　桐弥</v>
      </c>
      <c r="D152" t="str">
        <f>IFERROR(VLOOKUP(B152,選手番号!F:K,6,0),"")</f>
        <v>フィッタ重信</v>
      </c>
      <c r="E152" t="str">
        <f>IFERROR(VLOOKUP(B152,チーム番号!E:F,2,0),"")</f>
        <v/>
      </c>
      <c r="F152">
        <f>IFERROR(VLOOKUP(A152,プログラム!B:C,2,0),"")</f>
        <v>6</v>
      </c>
      <c r="G152" t="str">
        <f t="shared" si="4"/>
        <v>4460006</v>
      </c>
      <c r="H152">
        <f>IFERROR(記録__2[[#This Row],[組]],"")</f>
        <v>1</v>
      </c>
      <c r="I152">
        <f>IFERROR(記録__2[[#This Row],[水路]],"")</f>
        <v>7</v>
      </c>
      <c r="J152" t="str">
        <f>IFERROR(VLOOKUP(F152,競技順!B:Q,14,0),"")</f>
        <v/>
      </c>
      <c r="K152" t="str">
        <f>IFERROR(VLOOKUP(F152,競技順!B:P,15,0),"")</f>
        <v>男子</v>
      </c>
      <c r="L152" t="str">
        <f>IFERROR(VLOOKUP(F152,競技順!B:N,13,0),"")</f>
        <v xml:space="preserve"> 200m</v>
      </c>
      <c r="M152" t="str">
        <f>IFERROR(VLOOKUP(F152,競技順!B:K,10,0),"")</f>
        <v>自由形</v>
      </c>
      <c r="N152" t="str">
        <f>IFERROR(VLOOKUP(F152,競技順!B:Q,16,0),"")</f>
        <v>タイム決勝</v>
      </c>
      <c r="O152" t="str">
        <f t="shared" si="5"/>
        <v xml:space="preserve"> 男子  200m 自由形 タイム決勝</v>
      </c>
    </row>
    <row r="153" spans="1:15" x14ac:dyDescent="0.2">
      <c r="A153">
        <f>IFERROR(記録__2[[#This Row],[競技番号]],"")</f>
        <v>6</v>
      </c>
      <c r="B153">
        <f>IFERROR(記録__2[[#This Row],[選手番号]],"")</f>
        <v>0</v>
      </c>
      <c r="C153" t="str">
        <f>IFERROR(VLOOKUP(B153,選手番号!F:J,4,0),"")</f>
        <v/>
      </c>
      <c r="D153" t="str">
        <f>IFERROR(VLOOKUP(B153,選手番号!F:K,6,0),"")</f>
        <v/>
      </c>
      <c r="E153" t="str">
        <f>IFERROR(VLOOKUP(B153,チーム番号!E:F,2,0),"")</f>
        <v/>
      </c>
      <c r="F153">
        <f>IFERROR(VLOOKUP(A153,プログラム!B:C,2,0),"")</f>
        <v>6</v>
      </c>
      <c r="G153" t="str">
        <f t="shared" si="4"/>
        <v>00006</v>
      </c>
      <c r="H153">
        <f>IFERROR(記録__2[[#This Row],[組]],"")</f>
        <v>1</v>
      </c>
      <c r="I153">
        <f>IFERROR(記録__2[[#This Row],[水路]],"")</f>
        <v>8</v>
      </c>
      <c r="J153" t="str">
        <f>IFERROR(VLOOKUP(F153,競技順!B:Q,14,0),"")</f>
        <v/>
      </c>
      <c r="K153" t="str">
        <f>IFERROR(VLOOKUP(F153,競技順!B:P,15,0),"")</f>
        <v>男子</v>
      </c>
      <c r="L153" t="str">
        <f>IFERROR(VLOOKUP(F153,競技順!B:N,13,0),"")</f>
        <v xml:space="preserve"> 200m</v>
      </c>
      <c r="M153" t="str">
        <f>IFERROR(VLOOKUP(F153,競技順!B:K,10,0),"")</f>
        <v>自由形</v>
      </c>
      <c r="N153" t="str">
        <f>IFERROR(VLOOKUP(F153,競技順!B:Q,16,0),"")</f>
        <v>タイム決勝</v>
      </c>
      <c r="O153" t="str">
        <f t="shared" si="5"/>
        <v xml:space="preserve"> 男子  200m 自由形 タイム決勝</v>
      </c>
    </row>
    <row r="154" spans="1:15" x14ac:dyDescent="0.2">
      <c r="A154">
        <f>IFERROR(記録__2[[#This Row],[競技番号]],"")</f>
        <v>6</v>
      </c>
      <c r="B154">
        <f>IFERROR(記録__2[[#This Row],[選手番号]],"")</f>
        <v>533</v>
      </c>
      <c r="C154" t="str">
        <f>IFERROR(VLOOKUP(B154,選手番号!F:J,4,0),"")</f>
        <v>釣本　仁成</v>
      </c>
      <c r="D154" t="str">
        <f>IFERROR(VLOOKUP(B154,選手番号!F:K,6,0),"")</f>
        <v>ﾌｧｲﾌﾞﾃﾝ東予</v>
      </c>
      <c r="E154" t="str">
        <f>IFERROR(VLOOKUP(B154,チーム番号!E:F,2,0),"")</f>
        <v/>
      </c>
      <c r="F154">
        <f>IFERROR(VLOOKUP(A154,プログラム!B:C,2,0),"")</f>
        <v>6</v>
      </c>
      <c r="G154" t="str">
        <f t="shared" si="4"/>
        <v>5330006</v>
      </c>
      <c r="H154">
        <f>IFERROR(記録__2[[#This Row],[組]],"")</f>
        <v>2</v>
      </c>
      <c r="I154">
        <f>IFERROR(記録__2[[#This Row],[水路]],"")</f>
        <v>1</v>
      </c>
      <c r="J154" t="str">
        <f>IFERROR(VLOOKUP(F154,競技順!B:Q,14,0),"")</f>
        <v/>
      </c>
      <c r="K154" t="str">
        <f>IFERROR(VLOOKUP(F154,競技順!B:P,15,0),"")</f>
        <v>男子</v>
      </c>
      <c r="L154" t="str">
        <f>IFERROR(VLOOKUP(F154,競技順!B:N,13,0),"")</f>
        <v xml:space="preserve"> 200m</v>
      </c>
      <c r="M154" t="str">
        <f>IFERROR(VLOOKUP(F154,競技順!B:K,10,0),"")</f>
        <v>自由形</v>
      </c>
      <c r="N154" t="str">
        <f>IFERROR(VLOOKUP(F154,競技順!B:Q,16,0),"")</f>
        <v>タイム決勝</v>
      </c>
      <c r="O154" t="str">
        <f t="shared" si="5"/>
        <v xml:space="preserve"> 男子  200m 自由形 タイム決勝</v>
      </c>
    </row>
    <row r="155" spans="1:15" x14ac:dyDescent="0.2">
      <c r="A155">
        <f>IFERROR(記録__2[[#This Row],[競技番号]],"")</f>
        <v>6</v>
      </c>
      <c r="B155">
        <f>IFERROR(記録__2[[#This Row],[選手番号]],"")</f>
        <v>314</v>
      </c>
      <c r="C155" t="str">
        <f>IFERROR(VLOOKUP(B155,選手番号!F:J,4,0),"")</f>
        <v>池田　大悟</v>
      </c>
      <c r="D155" t="str">
        <f>IFERROR(VLOOKUP(B155,選手番号!F:K,6,0),"")</f>
        <v>石原SC山越</v>
      </c>
      <c r="E155" t="str">
        <f>IFERROR(VLOOKUP(B155,チーム番号!E:F,2,0),"")</f>
        <v/>
      </c>
      <c r="F155">
        <f>IFERROR(VLOOKUP(A155,プログラム!B:C,2,0),"")</f>
        <v>6</v>
      </c>
      <c r="G155" t="str">
        <f t="shared" si="4"/>
        <v>3140006</v>
      </c>
      <c r="H155">
        <f>IFERROR(記録__2[[#This Row],[組]],"")</f>
        <v>2</v>
      </c>
      <c r="I155">
        <f>IFERROR(記録__2[[#This Row],[水路]],"")</f>
        <v>2</v>
      </c>
      <c r="J155" t="str">
        <f>IFERROR(VLOOKUP(F155,競技順!B:Q,14,0),"")</f>
        <v/>
      </c>
      <c r="K155" t="str">
        <f>IFERROR(VLOOKUP(F155,競技順!B:P,15,0),"")</f>
        <v>男子</v>
      </c>
      <c r="L155" t="str">
        <f>IFERROR(VLOOKUP(F155,競技順!B:N,13,0),"")</f>
        <v xml:space="preserve"> 200m</v>
      </c>
      <c r="M155" t="str">
        <f>IFERROR(VLOOKUP(F155,競技順!B:K,10,0),"")</f>
        <v>自由形</v>
      </c>
      <c r="N155" t="str">
        <f>IFERROR(VLOOKUP(F155,競技順!B:Q,16,0),"")</f>
        <v>タイム決勝</v>
      </c>
      <c r="O155" t="str">
        <f t="shared" si="5"/>
        <v xml:space="preserve"> 男子  200m 自由形 タイム決勝</v>
      </c>
    </row>
    <row r="156" spans="1:15" x14ac:dyDescent="0.2">
      <c r="A156">
        <f>IFERROR(記録__2[[#This Row],[競技番号]],"")</f>
        <v>6</v>
      </c>
      <c r="B156">
        <f>IFERROR(記録__2[[#This Row],[選手番号]],"")</f>
        <v>374</v>
      </c>
      <c r="C156" t="str">
        <f>IFERROR(VLOOKUP(B156,選手番号!F:J,4,0),"")</f>
        <v>清水　陽斗</v>
      </c>
      <c r="D156" t="str">
        <f>IFERROR(VLOOKUP(B156,選手番号!F:K,6,0),"")</f>
        <v>石原ＳＣ</v>
      </c>
      <c r="E156" t="str">
        <f>IFERROR(VLOOKUP(B156,チーム番号!E:F,2,0),"")</f>
        <v/>
      </c>
      <c r="F156">
        <f>IFERROR(VLOOKUP(A156,プログラム!B:C,2,0),"")</f>
        <v>6</v>
      </c>
      <c r="G156" t="str">
        <f t="shared" si="4"/>
        <v>3740006</v>
      </c>
      <c r="H156">
        <f>IFERROR(記録__2[[#This Row],[組]],"")</f>
        <v>2</v>
      </c>
      <c r="I156">
        <f>IFERROR(記録__2[[#This Row],[水路]],"")</f>
        <v>3</v>
      </c>
      <c r="J156" t="str">
        <f>IFERROR(VLOOKUP(F156,競技順!B:Q,14,0),"")</f>
        <v/>
      </c>
      <c r="K156" t="str">
        <f>IFERROR(VLOOKUP(F156,競技順!B:P,15,0),"")</f>
        <v>男子</v>
      </c>
      <c r="L156" t="str">
        <f>IFERROR(VLOOKUP(F156,競技順!B:N,13,0),"")</f>
        <v xml:space="preserve"> 200m</v>
      </c>
      <c r="M156" t="str">
        <f>IFERROR(VLOOKUP(F156,競技順!B:K,10,0),"")</f>
        <v>自由形</v>
      </c>
      <c r="N156" t="str">
        <f>IFERROR(VLOOKUP(F156,競技順!B:Q,16,0),"")</f>
        <v>タイム決勝</v>
      </c>
      <c r="O156" t="str">
        <f t="shared" si="5"/>
        <v xml:space="preserve"> 男子  200m 自由形 タイム決勝</v>
      </c>
    </row>
    <row r="157" spans="1:15" x14ac:dyDescent="0.2">
      <c r="A157">
        <f>IFERROR(記録__2[[#This Row],[競技番号]],"")</f>
        <v>6</v>
      </c>
      <c r="B157">
        <f>IFERROR(記録__2[[#This Row],[選手番号]],"")</f>
        <v>171</v>
      </c>
      <c r="C157" t="str">
        <f>IFERROR(VLOOKUP(B157,選手番号!F:J,4,0),"")</f>
        <v>石川　幸明</v>
      </c>
      <c r="D157" t="str">
        <f>IFERROR(VLOOKUP(B157,選手番号!F:K,6,0),"")</f>
        <v>西条ＳＣ</v>
      </c>
      <c r="E157" t="str">
        <f>IFERROR(VLOOKUP(B157,チーム番号!E:F,2,0),"")</f>
        <v/>
      </c>
      <c r="F157">
        <f>IFERROR(VLOOKUP(A157,プログラム!B:C,2,0),"")</f>
        <v>6</v>
      </c>
      <c r="G157" t="str">
        <f t="shared" si="4"/>
        <v>1710006</v>
      </c>
      <c r="H157">
        <f>IFERROR(記録__2[[#This Row],[組]],"")</f>
        <v>2</v>
      </c>
      <c r="I157">
        <f>IFERROR(記録__2[[#This Row],[水路]],"")</f>
        <v>4</v>
      </c>
      <c r="J157" t="str">
        <f>IFERROR(VLOOKUP(F157,競技順!B:Q,14,0),"")</f>
        <v/>
      </c>
      <c r="K157" t="str">
        <f>IFERROR(VLOOKUP(F157,競技順!B:P,15,0),"")</f>
        <v>男子</v>
      </c>
      <c r="L157" t="str">
        <f>IFERROR(VLOOKUP(F157,競技順!B:N,13,0),"")</f>
        <v xml:space="preserve"> 200m</v>
      </c>
      <c r="M157" t="str">
        <f>IFERROR(VLOOKUP(F157,競技順!B:K,10,0),"")</f>
        <v>自由形</v>
      </c>
      <c r="N157" t="str">
        <f>IFERROR(VLOOKUP(F157,競技順!B:Q,16,0),"")</f>
        <v>タイム決勝</v>
      </c>
      <c r="O157" t="str">
        <f t="shared" si="5"/>
        <v xml:space="preserve"> 男子  200m 自由形 タイム決勝</v>
      </c>
    </row>
    <row r="158" spans="1:15" x14ac:dyDescent="0.2">
      <c r="A158">
        <f>IFERROR(記録__2[[#This Row],[競技番号]],"")</f>
        <v>6</v>
      </c>
      <c r="B158">
        <f>IFERROR(記録__2[[#This Row],[選手番号]],"")</f>
        <v>21</v>
      </c>
      <c r="C158" t="str">
        <f>IFERROR(VLOOKUP(B158,選手番号!F:J,4,0),"")</f>
        <v>冨岡　幹太</v>
      </c>
      <c r="D158" t="str">
        <f>IFERROR(VLOOKUP(B158,選手番号!F:K,6,0),"")</f>
        <v>松山中央高</v>
      </c>
      <c r="E158" t="str">
        <f>IFERROR(VLOOKUP(B158,チーム番号!E:F,2,0),"")</f>
        <v/>
      </c>
      <c r="F158">
        <f>IFERROR(VLOOKUP(A158,プログラム!B:C,2,0),"")</f>
        <v>6</v>
      </c>
      <c r="G158" t="str">
        <f t="shared" si="4"/>
        <v>210006</v>
      </c>
      <c r="H158">
        <f>IFERROR(記録__2[[#This Row],[組]],"")</f>
        <v>2</v>
      </c>
      <c r="I158">
        <f>IFERROR(記録__2[[#This Row],[水路]],"")</f>
        <v>5</v>
      </c>
      <c r="J158" t="str">
        <f>IFERROR(VLOOKUP(F158,競技順!B:Q,14,0),"")</f>
        <v/>
      </c>
      <c r="K158" t="str">
        <f>IFERROR(VLOOKUP(F158,競技順!B:P,15,0),"")</f>
        <v>男子</v>
      </c>
      <c r="L158" t="str">
        <f>IFERROR(VLOOKUP(F158,競技順!B:N,13,0),"")</f>
        <v xml:space="preserve"> 200m</v>
      </c>
      <c r="M158" t="str">
        <f>IFERROR(VLOOKUP(F158,競技順!B:K,10,0),"")</f>
        <v>自由形</v>
      </c>
      <c r="N158" t="str">
        <f>IFERROR(VLOOKUP(F158,競技順!B:Q,16,0),"")</f>
        <v>タイム決勝</v>
      </c>
      <c r="O158" t="str">
        <f t="shared" si="5"/>
        <v xml:space="preserve"> 男子  200m 自由形 タイム決勝</v>
      </c>
    </row>
    <row r="159" spans="1:15" x14ac:dyDescent="0.2">
      <c r="A159">
        <f>IFERROR(記録__2[[#This Row],[競技番号]],"")</f>
        <v>6</v>
      </c>
      <c r="B159">
        <f>IFERROR(記録__2[[#This Row],[選手番号]],"")</f>
        <v>22</v>
      </c>
      <c r="C159" t="str">
        <f>IFERROR(VLOOKUP(B159,選手番号!F:J,4,0),"")</f>
        <v>渡部　与景</v>
      </c>
      <c r="D159" t="str">
        <f>IFERROR(VLOOKUP(B159,選手番号!F:K,6,0),"")</f>
        <v>松山中央高</v>
      </c>
      <c r="E159" t="str">
        <f>IFERROR(VLOOKUP(B159,チーム番号!E:F,2,0),"")</f>
        <v/>
      </c>
      <c r="F159">
        <f>IFERROR(VLOOKUP(A159,プログラム!B:C,2,0),"")</f>
        <v>6</v>
      </c>
      <c r="G159" t="str">
        <f t="shared" si="4"/>
        <v>220006</v>
      </c>
      <c r="H159">
        <f>IFERROR(記録__2[[#This Row],[組]],"")</f>
        <v>2</v>
      </c>
      <c r="I159">
        <f>IFERROR(記録__2[[#This Row],[水路]],"")</f>
        <v>6</v>
      </c>
      <c r="J159" t="str">
        <f>IFERROR(VLOOKUP(F159,競技順!B:Q,14,0),"")</f>
        <v/>
      </c>
      <c r="K159" t="str">
        <f>IFERROR(VLOOKUP(F159,競技順!B:P,15,0),"")</f>
        <v>男子</v>
      </c>
      <c r="L159" t="str">
        <f>IFERROR(VLOOKUP(F159,競技順!B:N,13,0),"")</f>
        <v xml:space="preserve"> 200m</v>
      </c>
      <c r="M159" t="str">
        <f>IFERROR(VLOOKUP(F159,競技順!B:K,10,0),"")</f>
        <v>自由形</v>
      </c>
      <c r="N159" t="str">
        <f>IFERROR(VLOOKUP(F159,競技順!B:Q,16,0),"")</f>
        <v>タイム決勝</v>
      </c>
      <c r="O159" t="str">
        <f t="shared" si="5"/>
        <v xml:space="preserve"> 男子  200m 自由形 タイム決勝</v>
      </c>
    </row>
    <row r="160" spans="1:15" x14ac:dyDescent="0.2">
      <c r="A160">
        <f>IFERROR(記録__2[[#This Row],[競技番号]],"")</f>
        <v>6</v>
      </c>
      <c r="B160">
        <f>IFERROR(記録__2[[#This Row],[選手番号]],"")</f>
        <v>266</v>
      </c>
      <c r="C160" t="str">
        <f>IFERROR(VLOOKUP(B160,選手番号!F:J,4,0),"")</f>
        <v>河野　隆太</v>
      </c>
      <c r="D160" t="str">
        <f>IFERROR(VLOOKUP(B160,選手番号!F:K,6,0),"")</f>
        <v>八幡浜ＳＣ</v>
      </c>
      <c r="E160" t="str">
        <f>IFERROR(VLOOKUP(B160,チーム番号!E:F,2,0),"")</f>
        <v/>
      </c>
      <c r="F160">
        <f>IFERROR(VLOOKUP(A160,プログラム!B:C,2,0),"")</f>
        <v>6</v>
      </c>
      <c r="G160" t="str">
        <f t="shared" si="4"/>
        <v>2660006</v>
      </c>
      <c r="H160">
        <f>IFERROR(記録__2[[#This Row],[組]],"")</f>
        <v>2</v>
      </c>
      <c r="I160">
        <f>IFERROR(記録__2[[#This Row],[水路]],"")</f>
        <v>7</v>
      </c>
      <c r="J160" t="str">
        <f>IFERROR(VLOOKUP(F160,競技順!B:Q,14,0),"")</f>
        <v/>
      </c>
      <c r="K160" t="str">
        <f>IFERROR(VLOOKUP(F160,競技順!B:P,15,0),"")</f>
        <v>男子</v>
      </c>
      <c r="L160" t="str">
        <f>IFERROR(VLOOKUP(F160,競技順!B:N,13,0),"")</f>
        <v xml:space="preserve"> 200m</v>
      </c>
      <c r="M160" t="str">
        <f>IFERROR(VLOOKUP(F160,競技順!B:K,10,0),"")</f>
        <v>自由形</v>
      </c>
      <c r="N160" t="str">
        <f>IFERROR(VLOOKUP(F160,競技順!B:Q,16,0),"")</f>
        <v>タイム決勝</v>
      </c>
      <c r="O160" t="str">
        <f t="shared" si="5"/>
        <v xml:space="preserve"> 男子  200m 自由形 タイム決勝</v>
      </c>
    </row>
    <row r="161" spans="1:15" x14ac:dyDescent="0.2">
      <c r="A161">
        <f>IFERROR(記録__2[[#This Row],[競技番号]],"")</f>
        <v>6</v>
      </c>
      <c r="B161">
        <f>IFERROR(記録__2[[#This Row],[選手番号]],"")</f>
        <v>652</v>
      </c>
      <c r="C161" t="str">
        <f>IFERROR(VLOOKUP(B161,選手番号!F:J,4,0),"")</f>
        <v>浦川晃士郎</v>
      </c>
      <c r="D161" t="str">
        <f>IFERROR(VLOOKUP(B161,選手番号!F:K,6,0),"")</f>
        <v>MESSA宇和島</v>
      </c>
      <c r="E161" t="str">
        <f>IFERROR(VLOOKUP(B161,チーム番号!E:F,2,0),"")</f>
        <v/>
      </c>
      <c r="F161">
        <f>IFERROR(VLOOKUP(A161,プログラム!B:C,2,0),"")</f>
        <v>6</v>
      </c>
      <c r="G161" t="str">
        <f t="shared" si="4"/>
        <v>6520006</v>
      </c>
      <c r="H161">
        <f>IFERROR(記録__2[[#This Row],[組]],"")</f>
        <v>2</v>
      </c>
      <c r="I161">
        <f>IFERROR(記録__2[[#This Row],[水路]],"")</f>
        <v>8</v>
      </c>
      <c r="J161" t="str">
        <f>IFERROR(VLOOKUP(F161,競技順!B:Q,14,0),"")</f>
        <v/>
      </c>
      <c r="K161" t="str">
        <f>IFERROR(VLOOKUP(F161,競技順!B:P,15,0),"")</f>
        <v>男子</v>
      </c>
      <c r="L161" t="str">
        <f>IFERROR(VLOOKUP(F161,競技順!B:N,13,0),"")</f>
        <v xml:space="preserve"> 200m</v>
      </c>
      <c r="M161" t="str">
        <f>IFERROR(VLOOKUP(F161,競技順!B:K,10,0),"")</f>
        <v>自由形</v>
      </c>
      <c r="N161" t="str">
        <f>IFERROR(VLOOKUP(F161,競技順!B:Q,16,0),"")</f>
        <v>タイム決勝</v>
      </c>
      <c r="O161" t="str">
        <f t="shared" si="5"/>
        <v xml:space="preserve"> 男子  200m 自由形 タイム決勝</v>
      </c>
    </row>
    <row r="162" spans="1:15" x14ac:dyDescent="0.2">
      <c r="A162">
        <f>IFERROR(記録__2[[#This Row],[競技番号]],"")</f>
        <v>6</v>
      </c>
      <c r="B162">
        <f>IFERROR(記録__2[[#This Row],[選手番号]],"")</f>
        <v>556</v>
      </c>
      <c r="C162" t="str">
        <f>IFERROR(VLOOKUP(B162,選手番号!F:J,4,0),"")</f>
        <v>鶴田　勇心</v>
      </c>
      <c r="D162" t="str">
        <f>IFERROR(VLOOKUP(B162,選手番号!F:K,6,0),"")</f>
        <v>ﾌｨｯﾀｴﾐﾌﾙ松前</v>
      </c>
      <c r="E162" t="str">
        <f>IFERROR(VLOOKUP(B162,チーム番号!E:F,2,0),"")</f>
        <v/>
      </c>
      <c r="F162">
        <f>IFERROR(VLOOKUP(A162,プログラム!B:C,2,0),"")</f>
        <v>6</v>
      </c>
      <c r="G162" t="str">
        <f t="shared" si="4"/>
        <v>5560006</v>
      </c>
      <c r="H162">
        <f>IFERROR(記録__2[[#This Row],[組]],"")</f>
        <v>3</v>
      </c>
      <c r="I162">
        <f>IFERROR(記録__2[[#This Row],[水路]],"")</f>
        <v>1</v>
      </c>
      <c r="J162" t="str">
        <f>IFERROR(VLOOKUP(F162,競技順!B:Q,14,0),"")</f>
        <v/>
      </c>
      <c r="K162" t="str">
        <f>IFERROR(VLOOKUP(F162,競技順!B:P,15,0),"")</f>
        <v>男子</v>
      </c>
      <c r="L162" t="str">
        <f>IFERROR(VLOOKUP(F162,競技順!B:N,13,0),"")</f>
        <v xml:space="preserve"> 200m</v>
      </c>
      <c r="M162" t="str">
        <f>IFERROR(VLOOKUP(F162,競技順!B:K,10,0),"")</f>
        <v>自由形</v>
      </c>
      <c r="N162" t="str">
        <f>IFERROR(VLOOKUP(F162,競技順!B:Q,16,0),"")</f>
        <v>タイム決勝</v>
      </c>
      <c r="O162" t="str">
        <f t="shared" si="5"/>
        <v xml:space="preserve"> 男子  200m 自由形 タイム決勝</v>
      </c>
    </row>
    <row r="163" spans="1:15" x14ac:dyDescent="0.2">
      <c r="A163">
        <f>IFERROR(記録__2[[#This Row],[競技番号]],"")</f>
        <v>6</v>
      </c>
      <c r="B163">
        <f>IFERROR(記録__2[[#This Row],[選手番号]],"")</f>
        <v>265</v>
      </c>
      <c r="C163" t="str">
        <f>IFERROR(VLOOKUP(B163,選手番号!F:J,4,0),"")</f>
        <v>繁桝　　翔</v>
      </c>
      <c r="D163" t="str">
        <f>IFERROR(VLOOKUP(B163,選手番号!F:K,6,0),"")</f>
        <v>八幡浜ＳＣ</v>
      </c>
      <c r="E163" t="str">
        <f>IFERROR(VLOOKUP(B163,チーム番号!E:F,2,0),"")</f>
        <v/>
      </c>
      <c r="F163">
        <f>IFERROR(VLOOKUP(A163,プログラム!B:C,2,0),"")</f>
        <v>6</v>
      </c>
      <c r="G163" t="str">
        <f t="shared" si="4"/>
        <v>2650006</v>
      </c>
      <c r="H163">
        <f>IFERROR(記録__2[[#This Row],[組]],"")</f>
        <v>3</v>
      </c>
      <c r="I163">
        <f>IFERROR(記録__2[[#This Row],[水路]],"")</f>
        <v>2</v>
      </c>
      <c r="J163" t="str">
        <f>IFERROR(VLOOKUP(F163,競技順!B:Q,14,0),"")</f>
        <v/>
      </c>
      <c r="K163" t="str">
        <f>IFERROR(VLOOKUP(F163,競技順!B:P,15,0),"")</f>
        <v>男子</v>
      </c>
      <c r="L163" t="str">
        <f>IFERROR(VLOOKUP(F163,競技順!B:N,13,0),"")</f>
        <v xml:space="preserve"> 200m</v>
      </c>
      <c r="M163" t="str">
        <f>IFERROR(VLOOKUP(F163,競技順!B:K,10,0),"")</f>
        <v>自由形</v>
      </c>
      <c r="N163" t="str">
        <f>IFERROR(VLOOKUP(F163,競技順!B:Q,16,0),"")</f>
        <v>タイム決勝</v>
      </c>
      <c r="O163" t="str">
        <f t="shared" si="5"/>
        <v xml:space="preserve"> 男子  200m 自由形 タイム決勝</v>
      </c>
    </row>
    <row r="164" spans="1:15" x14ac:dyDescent="0.2">
      <c r="A164">
        <f>IFERROR(記録__2[[#This Row],[競技番号]],"")</f>
        <v>6</v>
      </c>
      <c r="B164">
        <f>IFERROR(記録__2[[#This Row],[選手番号]],"")</f>
        <v>531</v>
      </c>
      <c r="C164" t="str">
        <f>IFERROR(VLOOKUP(B164,選手番号!F:J,4,0),"")</f>
        <v>尾田　慎羅</v>
      </c>
      <c r="D164" t="str">
        <f>IFERROR(VLOOKUP(B164,選手番号!F:K,6,0),"")</f>
        <v>ﾌｧｲﾌﾞﾃﾝ東予</v>
      </c>
      <c r="E164" t="str">
        <f>IFERROR(VLOOKUP(B164,チーム番号!E:F,2,0),"")</f>
        <v/>
      </c>
      <c r="F164">
        <f>IFERROR(VLOOKUP(A164,プログラム!B:C,2,0),"")</f>
        <v>6</v>
      </c>
      <c r="G164" t="str">
        <f t="shared" si="4"/>
        <v>5310006</v>
      </c>
      <c r="H164">
        <f>IFERROR(記録__2[[#This Row],[組]],"")</f>
        <v>3</v>
      </c>
      <c r="I164">
        <f>IFERROR(記録__2[[#This Row],[水路]],"")</f>
        <v>3</v>
      </c>
      <c r="J164" t="str">
        <f>IFERROR(VLOOKUP(F164,競技順!B:Q,14,0),"")</f>
        <v/>
      </c>
      <c r="K164" t="str">
        <f>IFERROR(VLOOKUP(F164,競技順!B:P,15,0),"")</f>
        <v>男子</v>
      </c>
      <c r="L164" t="str">
        <f>IFERROR(VLOOKUP(F164,競技順!B:N,13,0),"")</f>
        <v xml:space="preserve"> 200m</v>
      </c>
      <c r="M164" t="str">
        <f>IFERROR(VLOOKUP(F164,競技順!B:K,10,0),"")</f>
        <v>自由形</v>
      </c>
      <c r="N164" t="str">
        <f>IFERROR(VLOOKUP(F164,競技順!B:Q,16,0),"")</f>
        <v>タイム決勝</v>
      </c>
      <c r="O164" t="str">
        <f t="shared" si="5"/>
        <v xml:space="preserve"> 男子  200m 自由形 タイム決勝</v>
      </c>
    </row>
    <row r="165" spans="1:15" x14ac:dyDescent="0.2">
      <c r="A165">
        <f>IFERROR(記録__2[[#This Row],[競技番号]],"")</f>
        <v>6</v>
      </c>
      <c r="B165">
        <f>IFERROR(記録__2[[#This Row],[選手番号]],"")</f>
        <v>210</v>
      </c>
      <c r="C165" t="str">
        <f>IFERROR(VLOOKUP(B165,選手番号!F:J,4,0),"")</f>
        <v>真鍋　　諒</v>
      </c>
      <c r="D165" t="str">
        <f>IFERROR(VLOOKUP(B165,選手番号!F:K,6,0),"")</f>
        <v>ファイブテン</v>
      </c>
      <c r="E165" t="str">
        <f>IFERROR(VLOOKUP(B165,チーム番号!E:F,2,0),"")</f>
        <v/>
      </c>
      <c r="F165">
        <f>IFERROR(VLOOKUP(A165,プログラム!B:C,2,0),"")</f>
        <v>6</v>
      </c>
      <c r="G165" t="str">
        <f t="shared" si="4"/>
        <v>2100006</v>
      </c>
      <c r="H165">
        <f>IFERROR(記録__2[[#This Row],[組]],"")</f>
        <v>3</v>
      </c>
      <c r="I165">
        <f>IFERROR(記録__2[[#This Row],[水路]],"")</f>
        <v>4</v>
      </c>
      <c r="J165" t="str">
        <f>IFERROR(VLOOKUP(F165,競技順!B:Q,14,0),"")</f>
        <v/>
      </c>
      <c r="K165" t="str">
        <f>IFERROR(VLOOKUP(F165,競技順!B:P,15,0),"")</f>
        <v>男子</v>
      </c>
      <c r="L165" t="str">
        <f>IFERROR(VLOOKUP(F165,競技順!B:N,13,0),"")</f>
        <v xml:space="preserve"> 200m</v>
      </c>
      <c r="M165" t="str">
        <f>IFERROR(VLOOKUP(F165,競技順!B:K,10,0),"")</f>
        <v>自由形</v>
      </c>
      <c r="N165" t="str">
        <f>IFERROR(VLOOKUP(F165,競技順!B:Q,16,0),"")</f>
        <v>タイム決勝</v>
      </c>
      <c r="O165" t="str">
        <f t="shared" si="5"/>
        <v xml:space="preserve"> 男子  200m 自由形 タイム決勝</v>
      </c>
    </row>
    <row r="166" spans="1:15" x14ac:dyDescent="0.2">
      <c r="A166">
        <f>IFERROR(記録__2[[#This Row],[競技番号]],"")</f>
        <v>6</v>
      </c>
      <c r="B166">
        <f>IFERROR(記録__2[[#This Row],[選手番号]],"")</f>
        <v>677</v>
      </c>
      <c r="C166" t="str">
        <f>IFERROR(VLOOKUP(B166,選手番号!F:J,4,0),"")</f>
        <v>中島　健斗</v>
      </c>
      <c r="D166" t="str">
        <f>IFERROR(VLOOKUP(B166,選手番号!F:K,6,0),"")</f>
        <v>えいしSC砥部</v>
      </c>
      <c r="E166" t="str">
        <f>IFERROR(VLOOKUP(B166,チーム番号!E:F,2,0),"")</f>
        <v/>
      </c>
      <c r="F166">
        <f>IFERROR(VLOOKUP(A166,プログラム!B:C,2,0),"")</f>
        <v>6</v>
      </c>
      <c r="G166" t="str">
        <f t="shared" si="4"/>
        <v>6770006</v>
      </c>
      <c r="H166">
        <f>IFERROR(記録__2[[#This Row],[組]],"")</f>
        <v>3</v>
      </c>
      <c r="I166">
        <f>IFERROR(記録__2[[#This Row],[水路]],"")</f>
        <v>5</v>
      </c>
      <c r="J166" t="str">
        <f>IFERROR(VLOOKUP(F166,競技順!B:Q,14,0),"")</f>
        <v/>
      </c>
      <c r="K166" t="str">
        <f>IFERROR(VLOOKUP(F166,競技順!B:P,15,0),"")</f>
        <v>男子</v>
      </c>
      <c r="L166" t="str">
        <f>IFERROR(VLOOKUP(F166,競技順!B:N,13,0),"")</f>
        <v xml:space="preserve"> 200m</v>
      </c>
      <c r="M166" t="str">
        <f>IFERROR(VLOOKUP(F166,競技順!B:K,10,0),"")</f>
        <v>自由形</v>
      </c>
      <c r="N166" t="str">
        <f>IFERROR(VLOOKUP(F166,競技順!B:Q,16,0),"")</f>
        <v>タイム決勝</v>
      </c>
      <c r="O166" t="str">
        <f t="shared" si="5"/>
        <v xml:space="preserve"> 男子  200m 自由形 タイム決勝</v>
      </c>
    </row>
    <row r="167" spans="1:15" x14ac:dyDescent="0.2">
      <c r="A167">
        <f>IFERROR(記録__2[[#This Row],[競技番号]],"")</f>
        <v>6</v>
      </c>
      <c r="B167">
        <f>IFERROR(記録__2[[#This Row],[選手番号]],"")</f>
        <v>3</v>
      </c>
      <c r="C167" t="str">
        <f>IFERROR(VLOOKUP(B167,選手番号!F:J,4,0),"")</f>
        <v>松岡　拓史</v>
      </c>
      <c r="D167" t="str">
        <f>IFERROR(VLOOKUP(B167,選手番号!F:K,6,0),"")</f>
        <v>松山西中等</v>
      </c>
      <c r="E167" t="str">
        <f>IFERROR(VLOOKUP(B167,チーム番号!E:F,2,0),"")</f>
        <v/>
      </c>
      <c r="F167">
        <f>IFERROR(VLOOKUP(A167,プログラム!B:C,2,0),"")</f>
        <v>6</v>
      </c>
      <c r="G167" t="str">
        <f t="shared" si="4"/>
        <v>30006</v>
      </c>
      <c r="H167">
        <f>IFERROR(記録__2[[#This Row],[組]],"")</f>
        <v>3</v>
      </c>
      <c r="I167">
        <f>IFERROR(記録__2[[#This Row],[水路]],"")</f>
        <v>6</v>
      </c>
      <c r="J167" t="str">
        <f>IFERROR(VLOOKUP(F167,競技順!B:Q,14,0),"")</f>
        <v/>
      </c>
      <c r="K167" t="str">
        <f>IFERROR(VLOOKUP(F167,競技順!B:P,15,0),"")</f>
        <v>男子</v>
      </c>
      <c r="L167" t="str">
        <f>IFERROR(VLOOKUP(F167,競技順!B:N,13,0),"")</f>
        <v xml:space="preserve"> 200m</v>
      </c>
      <c r="M167" t="str">
        <f>IFERROR(VLOOKUP(F167,競技順!B:K,10,0),"")</f>
        <v>自由形</v>
      </c>
      <c r="N167" t="str">
        <f>IFERROR(VLOOKUP(F167,競技順!B:Q,16,0),"")</f>
        <v>タイム決勝</v>
      </c>
      <c r="O167" t="str">
        <f t="shared" si="5"/>
        <v xml:space="preserve"> 男子  200m 自由形 タイム決勝</v>
      </c>
    </row>
    <row r="168" spans="1:15" x14ac:dyDescent="0.2">
      <c r="A168">
        <f>IFERROR(記録__2[[#This Row],[競技番号]],"")</f>
        <v>6</v>
      </c>
      <c r="B168">
        <f>IFERROR(記録__2[[#This Row],[選手番号]],"")</f>
        <v>598</v>
      </c>
      <c r="C168" t="str">
        <f>IFERROR(VLOOKUP(B168,選手番号!F:J,4,0),"")</f>
        <v>濱田虎太朗</v>
      </c>
      <c r="D168" t="str">
        <f>IFERROR(VLOOKUP(B168,選手番号!F:K,6,0),"")</f>
        <v>MESSA</v>
      </c>
      <c r="E168" t="str">
        <f>IFERROR(VLOOKUP(B168,チーム番号!E:F,2,0),"")</f>
        <v/>
      </c>
      <c r="F168">
        <f>IFERROR(VLOOKUP(A168,プログラム!B:C,2,0),"")</f>
        <v>6</v>
      </c>
      <c r="G168" t="str">
        <f t="shared" si="4"/>
        <v>5980006</v>
      </c>
      <c r="H168">
        <f>IFERROR(記録__2[[#This Row],[組]],"")</f>
        <v>3</v>
      </c>
      <c r="I168">
        <f>IFERROR(記録__2[[#This Row],[水路]],"")</f>
        <v>7</v>
      </c>
      <c r="J168" t="str">
        <f>IFERROR(VLOOKUP(F168,競技順!B:Q,14,0),"")</f>
        <v/>
      </c>
      <c r="K168" t="str">
        <f>IFERROR(VLOOKUP(F168,競技順!B:P,15,0),"")</f>
        <v>男子</v>
      </c>
      <c r="L168" t="str">
        <f>IFERROR(VLOOKUP(F168,競技順!B:N,13,0),"")</f>
        <v xml:space="preserve"> 200m</v>
      </c>
      <c r="M168" t="str">
        <f>IFERROR(VLOOKUP(F168,競技順!B:K,10,0),"")</f>
        <v>自由形</v>
      </c>
      <c r="N168" t="str">
        <f>IFERROR(VLOOKUP(F168,競技順!B:Q,16,0),"")</f>
        <v>タイム決勝</v>
      </c>
      <c r="O168" t="str">
        <f t="shared" si="5"/>
        <v xml:space="preserve"> 男子  200m 自由形 タイム決勝</v>
      </c>
    </row>
    <row r="169" spans="1:15" x14ac:dyDescent="0.2">
      <c r="A169">
        <f>IFERROR(記録__2[[#This Row],[競技番号]],"")</f>
        <v>6</v>
      </c>
      <c r="B169">
        <f>IFERROR(記録__2[[#This Row],[選手番号]],"")</f>
        <v>681</v>
      </c>
      <c r="C169" t="str">
        <f>IFERROR(VLOOKUP(B169,選手番号!F:J,4,0),"")</f>
        <v>松井　　悠</v>
      </c>
      <c r="D169" t="str">
        <f>IFERROR(VLOOKUP(B169,選手番号!F:K,6,0),"")</f>
        <v>えいしSC砥部</v>
      </c>
      <c r="E169" t="str">
        <f>IFERROR(VLOOKUP(B169,チーム番号!E:F,2,0),"")</f>
        <v/>
      </c>
      <c r="F169">
        <f>IFERROR(VLOOKUP(A169,プログラム!B:C,2,0),"")</f>
        <v>6</v>
      </c>
      <c r="G169" t="str">
        <f t="shared" si="4"/>
        <v>6810006</v>
      </c>
      <c r="H169">
        <f>IFERROR(記録__2[[#This Row],[組]],"")</f>
        <v>3</v>
      </c>
      <c r="I169">
        <f>IFERROR(記録__2[[#This Row],[水路]],"")</f>
        <v>8</v>
      </c>
      <c r="J169" t="str">
        <f>IFERROR(VLOOKUP(F169,競技順!B:Q,14,0),"")</f>
        <v/>
      </c>
      <c r="K169" t="str">
        <f>IFERROR(VLOOKUP(F169,競技順!B:P,15,0),"")</f>
        <v>男子</v>
      </c>
      <c r="L169" t="str">
        <f>IFERROR(VLOOKUP(F169,競技順!B:N,13,0),"")</f>
        <v xml:space="preserve"> 200m</v>
      </c>
      <c r="M169" t="str">
        <f>IFERROR(VLOOKUP(F169,競技順!B:K,10,0),"")</f>
        <v>自由形</v>
      </c>
      <c r="N169" t="str">
        <f>IFERROR(VLOOKUP(F169,競技順!B:Q,16,0),"")</f>
        <v>タイム決勝</v>
      </c>
      <c r="O169" t="str">
        <f t="shared" si="5"/>
        <v xml:space="preserve"> 男子  200m 自由形 タイム決勝</v>
      </c>
    </row>
    <row r="170" spans="1:15" x14ac:dyDescent="0.2">
      <c r="A170">
        <f>IFERROR(記録__2[[#This Row],[競技番号]],"")</f>
        <v>6</v>
      </c>
      <c r="B170">
        <f>IFERROR(記録__2[[#This Row],[選手番号]],"")</f>
        <v>263</v>
      </c>
      <c r="C170" t="str">
        <f>IFERROR(VLOOKUP(B170,選手番号!F:J,4,0),"")</f>
        <v>白石　一颯</v>
      </c>
      <c r="D170" t="str">
        <f>IFERROR(VLOOKUP(B170,選手番号!F:K,6,0),"")</f>
        <v>八幡浜ＳＣ</v>
      </c>
      <c r="E170" t="str">
        <f>IFERROR(VLOOKUP(B170,チーム番号!E:F,2,0),"")</f>
        <v/>
      </c>
      <c r="F170">
        <f>IFERROR(VLOOKUP(A170,プログラム!B:C,2,0),"")</f>
        <v>6</v>
      </c>
      <c r="G170" t="str">
        <f t="shared" si="4"/>
        <v>2630006</v>
      </c>
      <c r="H170">
        <f>IFERROR(記録__2[[#This Row],[組]],"")</f>
        <v>4</v>
      </c>
      <c r="I170">
        <f>IFERROR(記録__2[[#This Row],[水路]],"")</f>
        <v>1</v>
      </c>
      <c r="J170" t="str">
        <f>IFERROR(VLOOKUP(F170,競技順!B:Q,14,0),"")</f>
        <v/>
      </c>
      <c r="K170" t="str">
        <f>IFERROR(VLOOKUP(F170,競技順!B:P,15,0),"")</f>
        <v>男子</v>
      </c>
      <c r="L170" t="str">
        <f>IFERROR(VLOOKUP(F170,競技順!B:N,13,0),"")</f>
        <v xml:space="preserve"> 200m</v>
      </c>
      <c r="M170" t="str">
        <f>IFERROR(VLOOKUP(F170,競技順!B:K,10,0),"")</f>
        <v>自由形</v>
      </c>
      <c r="N170" t="str">
        <f>IFERROR(VLOOKUP(F170,競技順!B:Q,16,0),"")</f>
        <v>タイム決勝</v>
      </c>
      <c r="O170" t="str">
        <f t="shared" si="5"/>
        <v xml:space="preserve"> 男子  200m 自由形 タイム決勝</v>
      </c>
    </row>
    <row r="171" spans="1:15" x14ac:dyDescent="0.2">
      <c r="A171">
        <f>IFERROR(記録__2[[#This Row],[競技番号]],"")</f>
        <v>6</v>
      </c>
      <c r="B171">
        <f>IFERROR(記録__2[[#This Row],[選手番号]],"")</f>
        <v>529</v>
      </c>
      <c r="C171" t="str">
        <f>IFERROR(VLOOKUP(B171,選手番号!F:J,4,0),"")</f>
        <v>藤原　明士</v>
      </c>
      <c r="D171" t="str">
        <f>IFERROR(VLOOKUP(B171,選手番号!F:K,6,0),"")</f>
        <v>ﾌｧｲﾌﾞﾃﾝ東予</v>
      </c>
      <c r="E171" t="str">
        <f>IFERROR(VLOOKUP(B171,チーム番号!E:F,2,0),"")</f>
        <v/>
      </c>
      <c r="F171">
        <f>IFERROR(VLOOKUP(A171,プログラム!B:C,2,0),"")</f>
        <v>6</v>
      </c>
      <c r="G171" t="str">
        <f t="shared" si="4"/>
        <v>5290006</v>
      </c>
      <c r="H171">
        <f>IFERROR(記録__2[[#This Row],[組]],"")</f>
        <v>4</v>
      </c>
      <c r="I171">
        <f>IFERROR(記録__2[[#This Row],[水路]],"")</f>
        <v>2</v>
      </c>
      <c r="J171" t="str">
        <f>IFERROR(VLOOKUP(F171,競技順!B:Q,14,0),"")</f>
        <v/>
      </c>
      <c r="K171" t="str">
        <f>IFERROR(VLOOKUP(F171,競技順!B:P,15,0),"")</f>
        <v>男子</v>
      </c>
      <c r="L171" t="str">
        <f>IFERROR(VLOOKUP(F171,競技順!B:N,13,0),"")</f>
        <v xml:space="preserve"> 200m</v>
      </c>
      <c r="M171" t="str">
        <f>IFERROR(VLOOKUP(F171,競技順!B:K,10,0),"")</f>
        <v>自由形</v>
      </c>
      <c r="N171" t="str">
        <f>IFERROR(VLOOKUP(F171,競技順!B:Q,16,0),"")</f>
        <v>タイム決勝</v>
      </c>
      <c r="O171" t="str">
        <f t="shared" si="5"/>
        <v xml:space="preserve"> 男子  200m 自由形 タイム決勝</v>
      </c>
    </row>
    <row r="172" spans="1:15" x14ac:dyDescent="0.2">
      <c r="A172">
        <f>IFERROR(記録__2[[#This Row],[競技番号]],"")</f>
        <v>6</v>
      </c>
      <c r="B172">
        <f>IFERROR(記録__2[[#This Row],[選手番号]],"")</f>
        <v>530</v>
      </c>
      <c r="C172" t="str">
        <f>IFERROR(VLOOKUP(B172,選手番号!F:J,4,0),"")</f>
        <v>星野　紗冶</v>
      </c>
      <c r="D172" t="str">
        <f>IFERROR(VLOOKUP(B172,選手番号!F:K,6,0),"")</f>
        <v>ﾌｧｲﾌﾞﾃﾝ東予</v>
      </c>
      <c r="E172" t="str">
        <f>IFERROR(VLOOKUP(B172,チーム番号!E:F,2,0),"")</f>
        <v/>
      </c>
      <c r="F172">
        <f>IFERROR(VLOOKUP(A172,プログラム!B:C,2,0),"")</f>
        <v>6</v>
      </c>
      <c r="G172" t="str">
        <f t="shared" si="4"/>
        <v>5300006</v>
      </c>
      <c r="H172">
        <f>IFERROR(記録__2[[#This Row],[組]],"")</f>
        <v>4</v>
      </c>
      <c r="I172">
        <f>IFERROR(記録__2[[#This Row],[水路]],"")</f>
        <v>3</v>
      </c>
      <c r="J172" t="str">
        <f>IFERROR(VLOOKUP(F172,競技順!B:Q,14,0),"")</f>
        <v/>
      </c>
      <c r="K172" t="str">
        <f>IFERROR(VLOOKUP(F172,競技順!B:P,15,0),"")</f>
        <v>男子</v>
      </c>
      <c r="L172" t="str">
        <f>IFERROR(VLOOKUP(F172,競技順!B:N,13,0),"")</f>
        <v xml:space="preserve"> 200m</v>
      </c>
      <c r="M172" t="str">
        <f>IFERROR(VLOOKUP(F172,競技順!B:K,10,0),"")</f>
        <v>自由形</v>
      </c>
      <c r="N172" t="str">
        <f>IFERROR(VLOOKUP(F172,競技順!B:Q,16,0),"")</f>
        <v>タイム決勝</v>
      </c>
      <c r="O172" t="str">
        <f t="shared" si="5"/>
        <v xml:space="preserve"> 男子  200m 自由形 タイム決勝</v>
      </c>
    </row>
    <row r="173" spans="1:15" x14ac:dyDescent="0.2">
      <c r="A173">
        <f>IFERROR(記録__2[[#This Row],[競技番号]],"")</f>
        <v>6</v>
      </c>
      <c r="B173">
        <f>IFERROR(記録__2[[#This Row],[選手番号]],"")</f>
        <v>213</v>
      </c>
      <c r="C173" t="str">
        <f>IFERROR(VLOOKUP(B173,選手番号!F:J,4,0),"")</f>
        <v>近藤　由都</v>
      </c>
      <c r="D173" t="str">
        <f>IFERROR(VLOOKUP(B173,選手番号!F:K,6,0),"")</f>
        <v>ファイブテン</v>
      </c>
      <c r="E173" t="str">
        <f>IFERROR(VLOOKUP(B173,チーム番号!E:F,2,0),"")</f>
        <v/>
      </c>
      <c r="F173">
        <f>IFERROR(VLOOKUP(A173,プログラム!B:C,2,0),"")</f>
        <v>6</v>
      </c>
      <c r="G173" t="str">
        <f t="shared" si="4"/>
        <v>2130006</v>
      </c>
      <c r="H173">
        <f>IFERROR(記録__2[[#This Row],[組]],"")</f>
        <v>4</v>
      </c>
      <c r="I173">
        <f>IFERROR(記録__2[[#This Row],[水路]],"")</f>
        <v>4</v>
      </c>
      <c r="J173" t="str">
        <f>IFERROR(VLOOKUP(F173,競技順!B:Q,14,0),"")</f>
        <v/>
      </c>
      <c r="K173" t="str">
        <f>IFERROR(VLOOKUP(F173,競技順!B:P,15,0),"")</f>
        <v>男子</v>
      </c>
      <c r="L173" t="str">
        <f>IFERROR(VLOOKUP(F173,競技順!B:N,13,0),"")</f>
        <v xml:space="preserve"> 200m</v>
      </c>
      <c r="M173" t="str">
        <f>IFERROR(VLOOKUP(F173,競技順!B:K,10,0),"")</f>
        <v>自由形</v>
      </c>
      <c r="N173" t="str">
        <f>IFERROR(VLOOKUP(F173,競技順!B:Q,16,0),"")</f>
        <v>タイム決勝</v>
      </c>
      <c r="O173" t="str">
        <f t="shared" si="5"/>
        <v xml:space="preserve"> 男子  200m 自由形 タイム決勝</v>
      </c>
    </row>
    <row r="174" spans="1:15" x14ac:dyDescent="0.2">
      <c r="A174">
        <f>IFERROR(記録__2[[#This Row],[競技番号]],"")</f>
        <v>6</v>
      </c>
      <c r="B174">
        <f>IFERROR(記録__2[[#This Row],[選手番号]],"")</f>
        <v>597</v>
      </c>
      <c r="C174" t="str">
        <f>IFERROR(VLOOKUP(B174,選手番号!F:J,4,0),"")</f>
        <v>白石　佳祐</v>
      </c>
      <c r="D174" t="str">
        <f>IFERROR(VLOOKUP(B174,選手番号!F:K,6,0),"")</f>
        <v>MESSA</v>
      </c>
      <c r="E174" t="str">
        <f>IFERROR(VLOOKUP(B174,チーム番号!E:F,2,0),"")</f>
        <v/>
      </c>
      <c r="F174">
        <f>IFERROR(VLOOKUP(A174,プログラム!B:C,2,0),"")</f>
        <v>6</v>
      </c>
      <c r="G174" t="str">
        <f t="shared" si="4"/>
        <v>5970006</v>
      </c>
      <c r="H174">
        <f>IFERROR(記録__2[[#This Row],[組]],"")</f>
        <v>4</v>
      </c>
      <c r="I174">
        <f>IFERROR(記録__2[[#This Row],[水路]],"")</f>
        <v>5</v>
      </c>
      <c r="J174" t="str">
        <f>IFERROR(VLOOKUP(F174,競技順!B:Q,14,0),"")</f>
        <v/>
      </c>
      <c r="K174" t="str">
        <f>IFERROR(VLOOKUP(F174,競技順!B:P,15,0),"")</f>
        <v>男子</v>
      </c>
      <c r="L174" t="str">
        <f>IFERROR(VLOOKUP(F174,競技順!B:N,13,0),"")</f>
        <v xml:space="preserve"> 200m</v>
      </c>
      <c r="M174" t="str">
        <f>IFERROR(VLOOKUP(F174,競技順!B:K,10,0),"")</f>
        <v>自由形</v>
      </c>
      <c r="N174" t="str">
        <f>IFERROR(VLOOKUP(F174,競技順!B:Q,16,0),"")</f>
        <v>タイム決勝</v>
      </c>
      <c r="O174" t="str">
        <f t="shared" si="5"/>
        <v xml:space="preserve"> 男子  200m 自由形 タイム決勝</v>
      </c>
    </row>
    <row r="175" spans="1:15" x14ac:dyDescent="0.2">
      <c r="A175">
        <f>IFERROR(記録__2[[#This Row],[競技番号]],"")</f>
        <v>6</v>
      </c>
      <c r="B175">
        <f>IFERROR(記録__2[[#This Row],[選手番号]],"")</f>
        <v>258</v>
      </c>
      <c r="C175" t="str">
        <f>IFERROR(VLOOKUP(B175,選手番号!F:J,4,0),"")</f>
        <v>石村　　匠</v>
      </c>
      <c r="D175" t="str">
        <f>IFERROR(VLOOKUP(B175,選手番号!F:K,6,0),"")</f>
        <v>八幡浜ＳＣ</v>
      </c>
      <c r="E175" t="str">
        <f>IFERROR(VLOOKUP(B175,チーム番号!E:F,2,0),"")</f>
        <v/>
      </c>
      <c r="F175">
        <f>IFERROR(VLOOKUP(A175,プログラム!B:C,2,0),"")</f>
        <v>6</v>
      </c>
      <c r="G175" t="str">
        <f t="shared" si="4"/>
        <v>2580006</v>
      </c>
      <c r="H175">
        <f>IFERROR(記録__2[[#This Row],[組]],"")</f>
        <v>4</v>
      </c>
      <c r="I175">
        <f>IFERROR(記録__2[[#This Row],[水路]],"")</f>
        <v>6</v>
      </c>
      <c r="J175" t="str">
        <f>IFERROR(VLOOKUP(F175,競技順!B:Q,14,0),"")</f>
        <v/>
      </c>
      <c r="K175" t="str">
        <f>IFERROR(VLOOKUP(F175,競技順!B:P,15,0),"")</f>
        <v>男子</v>
      </c>
      <c r="L175" t="str">
        <f>IFERROR(VLOOKUP(F175,競技順!B:N,13,0),"")</f>
        <v xml:space="preserve"> 200m</v>
      </c>
      <c r="M175" t="str">
        <f>IFERROR(VLOOKUP(F175,競技順!B:K,10,0),"")</f>
        <v>自由形</v>
      </c>
      <c r="N175" t="str">
        <f>IFERROR(VLOOKUP(F175,競技順!B:Q,16,0),"")</f>
        <v>タイム決勝</v>
      </c>
      <c r="O175" t="str">
        <f t="shared" si="5"/>
        <v xml:space="preserve"> 男子  200m 自由形 タイム決勝</v>
      </c>
    </row>
    <row r="176" spans="1:15" x14ac:dyDescent="0.2">
      <c r="A176">
        <f>IFERROR(記録__2[[#This Row],[競技番号]],"")</f>
        <v>6</v>
      </c>
      <c r="B176">
        <f>IFERROR(記録__2[[#This Row],[選手番号]],"")</f>
        <v>259</v>
      </c>
      <c r="C176" t="str">
        <f>IFERROR(VLOOKUP(B176,選手番号!F:J,4,0),"")</f>
        <v>多田　歩高</v>
      </c>
      <c r="D176" t="str">
        <f>IFERROR(VLOOKUP(B176,選手番号!F:K,6,0),"")</f>
        <v>八幡浜ＳＣ</v>
      </c>
      <c r="E176" t="str">
        <f>IFERROR(VLOOKUP(B176,チーム番号!E:F,2,0),"")</f>
        <v/>
      </c>
      <c r="F176">
        <f>IFERROR(VLOOKUP(A176,プログラム!B:C,2,0),"")</f>
        <v>6</v>
      </c>
      <c r="G176" t="str">
        <f t="shared" si="4"/>
        <v>2590006</v>
      </c>
      <c r="H176">
        <f>IFERROR(記録__2[[#This Row],[組]],"")</f>
        <v>4</v>
      </c>
      <c r="I176">
        <f>IFERROR(記録__2[[#This Row],[水路]],"")</f>
        <v>7</v>
      </c>
      <c r="J176" t="str">
        <f>IFERROR(VLOOKUP(F176,競技順!B:Q,14,0),"")</f>
        <v/>
      </c>
      <c r="K176" t="str">
        <f>IFERROR(VLOOKUP(F176,競技順!B:P,15,0),"")</f>
        <v>男子</v>
      </c>
      <c r="L176" t="str">
        <f>IFERROR(VLOOKUP(F176,競技順!B:N,13,0),"")</f>
        <v xml:space="preserve"> 200m</v>
      </c>
      <c r="M176" t="str">
        <f>IFERROR(VLOOKUP(F176,競技順!B:K,10,0),"")</f>
        <v>自由形</v>
      </c>
      <c r="N176" t="str">
        <f>IFERROR(VLOOKUP(F176,競技順!B:Q,16,0),"")</f>
        <v>タイム決勝</v>
      </c>
      <c r="O176" t="str">
        <f t="shared" si="5"/>
        <v xml:space="preserve"> 男子  200m 自由形 タイム決勝</v>
      </c>
    </row>
    <row r="177" spans="1:15" x14ac:dyDescent="0.2">
      <c r="A177">
        <f>IFERROR(記録__2[[#This Row],[競技番号]],"")</f>
        <v>6</v>
      </c>
      <c r="B177">
        <f>IFERROR(記録__2[[#This Row],[選手番号]],"")</f>
        <v>5</v>
      </c>
      <c r="C177" t="str">
        <f>IFERROR(VLOOKUP(B177,選手番号!F:J,4,0),"")</f>
        <v>根本　大雅</v>
      </c>
      <c r="D177" t="str">
        <f>IFERROR(VLOOKUP(B177,選手番号!F:K,6,0),"")</f>
        <v>松山西中等</v>
      </c>
      <c r="E177" t="str">
        <f>IFERROR(VLOOKUP(B177,チーム番号!E:F,2,0),"")</f>
        <v/>
      </c>
      <c r="F177">
        <f>IFERROR(VLOOKUP(A177,プログラム!B:C,2,0),"")</f>
        <v>6</v>
      </c>
      <c r="G177" t="str">
        <f t="shared" si="4"/>
        <v>50006</v>
      </c>
      <c r="H177">
        <f>IFERROR(記録__2[[#This Row],[組]],"")</f>
        <v>4</v>
      </c>
      <c r="I177">
        <f>IFERROR(記録__2[[#This Row],[水路]],"")</f>
        <v>8</v>
      </c>
      <c r="J177" t="str">
        <f>IFERROR(VLOOKUP(F177,競技順!B:Q,14,0),"")</f>
        <v/>
      </c>
      <c r="K177" t="str">
        <f>IFERROR(VLOOKUP(F177,競技順!B:P,15,0),"")</f>
        <v>男子</v>
      </c>
      <c r="L177" t="str">
        <f>IFERROR(VLOOKUP(F177,競技順!B:N,13,0),"")</f>
        <v xml:space="preserve"> 200m</v>
      </c>
      <c r="M177" t="str">
        <f>IFERROR(VLOOKUP(F177,競技順!B:K,10,0),"")</f>
        <v>自由形</v>
      </c>
      <c r="N177" t="str">
        <f>IFERROR(VLOOKUP(F177,競技順!B:Q,16,0),"")</f>
        <v>タイム決勝</v>
      </c>
      <c r="O177" t="str">
        <f t="shared" si="5"/>
        <v xml:space="preserve"> 男子  200m 自由形 タイム決勝</v>
      </c>
    </row>
    <row r="178" spans="1:15" x14ac:dyDescent="0.2">
      <c r="A178">
        <f>IFERROR(記録__2[[#This Row],[競技番号]],"")</f>
        <v>6</v>
      </c>
      <c r="B178">
        <f>IFERROR(記録__2[[#This Row],[選手番号]],"")</f>
        <v>553</v>
      </c>
      <c r="C178" t="str">
        <f>IFERROR(VLOOKUP(B178,選手番号!F:J,4,0),"")</f>
        <v>山下　　陸</v>
      </c>
      <c r="D178" t="str">
        <f>IFERROR(VLOOKUP(B178,選手番号!F:K,6,0),"")</f>
        <v>ﾌｨｯﾀｴﾐﾌﾙ松前</v>
      </c>
      <c r="E178" t="str">
        <f>IFERROR(VLOOKUP(B178,チーム番号!E:F,2,0),"")</f>
        <v/>
      </c>
      <c r="F178">
        <f>IFERROR(VLOOKUP(A178,プログラム!B:C,2,0),"")</f>
        <v>6</v>
      </c>
      <c r="G178" t="str">
        <f t="shared" si="4"/>
        <v>5530006</v>
      </c>
      <c r="H178">
        <f>IFERROR(記録__2[[#This Row],[組]],"")</f>
        <v>5</v>
      </c>
      <c r="I178">
        <f>IFERROR(記録__2[[#This Row],[水路]],"")</f>
        <v>1</v>
      </c>
      <c r="J178" t="str">
        <f>IFERROR(VLOOKUP(F178,競技順!B:Q,14,0),"")</f>
        <v/>
      </c>
      <c r="K178" t="str">
        <f>IFERROR(VLOOKUP(F178,競技順!B:P,15,0),"")</f>
        <v>男子</v>
      </c>
      <c r="L178" t="str">
        <f>IFERROR(VLOOKUP(F178,競技順!B:N,13,0),"")</f>
        <v xml:space="preserve"> 200m</v>
      </c>
      <c r="M178" t="str">
        <f>IFERROR(VLOOKUP(F178,競技順!B:K,10,0),"")</f>
        <v>自由形</v>
      </c>
      <c r="N178" t="str">
        <f>IFERROR(VLOOKUP(F178,競技順!B:Q,16,0),"")</f>
        <v>タイム決勝</v>
      </c>
      <c r="O178" t="str">
        <f t="shared" si="5"/>
        <v xml:space="preserve"> 男子  200m 自由形 タイム決勝</v>
      </c>
    </row>
    <row r="179" spans="1:15" x14ac:dyDescent="0.2">
      <c r="A179">
        <f>IFERROR(記録__2[[#This Row],[競技番号]],"")</f>
        <v>6</v>
      </c>
      <c r="B179">
        <f>IFERROR(記録__2[[#This Row],[選手番号]],"")</f>
        <v>42</v>
      </c>
      <c r="C179" t="str">
        <f>IFERROR(VLOOKUP(B179,選手番号!F:J,4,0),"")</f>
        <v>玉井　央輔</v>
      </c>
      <c r="D179" t="str">
        <f>IFERROR(VLOOKUP(B179,選手番号!F:K,6,0),"")</f>
        <v>五百木ＳＣ</v>
      </c>
      <c r="E179" t="str">
        <f>IFERROR(VLOOKUP(B179,チーム番号!E:F,2,0),"")</f>
        <v/>
      </c>
      <c r="F179">
        <f>IFERROR(VLOOKUP(A179,プログラム!B:C,2,0),"")</f>
        <v>6</v>
      </c>
      <c r="G179" t="str">
        <f t="shared" si="4"/>
        <v>420006</v>
      </c>
      <c r="H179">
        <f>IFERROR(記録__2[[#This Row],[組]],"")</f>
        <v>5</v>
      </c>
      <c r="I179">
        <f>IFERROR(記録__2[[#This Row],[水路]],"")</f>
        <v>2</v>
      </c>
      <c r="J179" t="str">
        <f>IFERROR(VLOOKUP(F179,競技順!B:Q,14,0),"")</f>
        <v/>
      </c>
      <c r="K179" t="str">
        <f>IFERROR(VLOOKUP(F179,競技順!B:P,15,0),"")</f>
        <v>男子</v>
      </c>
      <c r="L179" t="str">
        <f>IFERROR(VLOOKUP(F179,競技順!B:N,13,0),"")</f>
        <v xml:space="preserve"> 200m</v>
      </c>
      <c r="M179" t="str">
        <f>IFERROR(VLOOKUP(F179,競技順!B:K,10,0),"")</f>
        <v>自由形</v>
      </c>
      <c r="N179" t="str">
        <f>IFERROR(VLOOKUP(F179,競技順!B:Q,16,0),"")</f>
        <v>タイム決勝</v>
      </c>
      <c r="O179" t="str">
        <f t="shared" si="5"/>
        <v xml:space="preserve"> 男子  200m 自由形 タイム決勝</v>
      </c>
    </row>
    <row r="180" spans="1:15" x14ac:dyDescent="0.2">
      <c r="A180">
        <f>IFERROR(記録__2[[#This Row],[競技番号]],"")</f>
        <v>6</v>
      </c>
      <c r="B180">
        <f>IFERROR(記録__2[[#This Row],[選手番号]],"")</f>
        <v>370</v>
      </c>
      <c r="C180" t="str">
        <f>IFERROR(VLOOKUP(B180,選手番号!F:J,4,0),"")</f>
        <v>兼平　　諒</v>
      </c>
      <c r="D180" t="str">
        <f>IFERROR(VLOOKUP(B180,選手番号!F:K,6,0),"")</f>
        <v>石原ＳＣ</v>
      </c>
      <c r="E180" t="str">
        <f>IFERROR(VLOOKUP(B180,チーム番号!E:F,2,0),"")</f>
        <v/>
      </c>
      <c r="F180">
        <f>IFERROR(VLOOKUP(A180,プログラム!B:C,2,0),"")</f>
        <v>6</v>
      </c>
      <c r="G180" t="str">
        <f t="shared" si="4"/>
        <v>3700006</v>
      </c>
      <c r="H180">
        <f>IFERROR(記録__2[[#This Row],[組]],"")</f>
        <v>5</v>
      </c>
      <c r="I180">
        <f>IFERROR(記録__2[[#This Row],[水路]],"")</f>
        <v>3</v>
      </c>
      <c r="J180" t="str">
        <f>IFERROR(VLOOKUP(F180,競技順!B:Q,14,0),"")</f>
        <v/>
      </c>
      <c r="K180" t="str">
        <f>IFERROR(VLOOKUP(F180,競技順!B:P,15,0),"")</f>
        <v>男子</v>
      </c>
      <c r="L180" t="str">
        <f>IFERROR(VLOOKUP(F180,競技順!B:N,13,0),"")</f>
        <v xml:space="preserve"> 200m</v>
      </c>
      <c r="M180" t="str">
        <f>IFERROR(VLOOKUP(F180,競技順!B:K,10,0),"")</f>
        <v>自由形</v>
      </c>
      <c r="N180" t="str">
        <f>IFERROR(VLOOKUP(F180,競技順!B:Q,16,0),"")</f>
        <v>タイム決勝</v>
      </c>
      <c r="O180" t="str">
        <f t="shared" si="5"/>
        <v xml:space="preserve"> 男子  200m 自由形 タイム決勝</v>
      </c>
    </row>
    <row r="181" spans="1:15" x14ac:dyDescent="0.2">
      <c r="A181">
        <f>IFERROR(記録__2[[#This Row],[競技番号]],"")</f>
        <v>6</v>
      </c>
      <c r="B181">
        <f>IFERROR(記録__2[[#This Row],[選手番号]],"")</f>
        <v>440</v>
      </c>
      <c r="C181" t="str">
        <f>IFERROR(VLOOKUP(B181,選手番号!F:J,4,0),"")</f>
        <v>長野　篤生</v>
      </c>
      <c r="D181" t="str">
        <f>IFERROR(VLOOKUP(B181,選手番号!F:K,6,0),"")</f>
        <v>フィッタ重信</v>
      </c>
      <c r="E181" t="str">
        <f>IFERROR(VLOOKUP(B181,チーム番号!E:F,2,0),"")</f>
        <v/>
      </c>
      <c r="F181">
        <f>IFERROR(VLOOKUP(A181,プログラム!B:C,2,0),"")</f>
        <v>6</v>
      </c>
      <c r="G181" t="str">
        <f t="shared" si="4"/>
        <v>4400006</v>
      </c>
      <c r="H181">
        <f>IFERROR(記録__2[[#This Row],[組]],"")</f>
        <v>5</v>
      </c>
      <c r="I181">
        <f>IFERROR(記録__2[[#This Row],[水路]],"")</f>
        <v>4</v>
      </c>
      <c r="J181" t="str">
        <f>IFERROR(VLOOKUP(F181,競技順!B:Q,14,0),"")</f>
        <v/>
      </c>
      <c r="K181" t="str">
        <f>IFERROR(VLOOKUP(F181,競技順!B:P,15,0),"")</f>
        <v>男子</v>
      </c>
      <c r="L181" t="str">
        <f>IFERROR(VLOOKUP(F181,競技順!B:N,13,0),"")</f>
        <v xml:space="preserve"> 200m</v>
      </c>
      <c r="M181" t="str">
        <f>IFERROR(VLOOKUP(F181,競技順!B:K,10,0),"")</f>
        <v>自由形</v>
      </c>
      <c r="N181" t="str">
        <f>IFERROR(VLOOKUP(F181,競技順!B:Q,16,0),"")</f>
        <v>タイム決勝</v>
      </c>
      <c r="O181" t="str">
        <f t="shared" si="5"/>
        <v xml:space="preserve"> 男子  200m 自由形 タイム決勝</v>
      </c>
    </row>
    <row r="182" spans="1:15" x14ac:dyDescent="0.2">
      <c r="A182">
        <f>IFERROR(記録__2[[#This Row],[競技番号]],"")</f>
        <v>6</v>
      </c>
      <c r="B182">
        <f>IFERROR(記録__2[[#This Row],[選手番号]],"")</f>
        <v>214</v>
      </c>
      <c r="C182" t="str">
        <f>IFERROR(VLOOKUP(B182,選手番号!F:J,4,0),"")</f>
        <v>大西　颯真</v>
      </c>
      <c r="D182" t="str">
        <f>IFERROR(VLOOKUP(B182,選手番号!F:K,6,0),"")</f>
        <v>ファイブテン</v>
      </c>
      <c r="E182" t="str">
        <f>IFERROR(VLOOKUP(B182,チーム番号!E:F,2,0),"")</f>
        <v/>
      </c>
      <c r="F182">
        <f>IFERROR(VLOOKUP(A182,プログラム!B:C,2,0),"")</f>
        <v>6</v>
      </c>
      <c r="G182" t="str">
        <f t="shared" si="4"/>
        <v>2140006</v>
      </c>
      <c r="H182">
        <f>IFERROR(記録__2[[#This Row],[組]],"")</f>
        <v>5</v>
      </c>
      <c r="I182">
        <f>IFERROR(記録__2[[#This Row],[水路]],"")</f>
        <v>5</v>
      </c>
      <c r="J182" t="str">
        <f>IFERROR(VLOOKUP(F182,競技順!B:Q,14,0),"")</f>
        <v/>
      </c>
      <c r="K182" t="str">
        <f>IFERROR(VLOOKUP(F182,競技順!B:P,15,0),"")</f>
        <v>男子</v>
      </c>
      <c r="L182" t="str">
        <f>IFERROR(VLOOKUP(F182,競技順!B:N,13,0),"")</f>
        <v xml:space="preserve"> 200m</v>
      </c>
      <c r="M182" t="str">
        <f>IFERROR(VLOOKUP(F182,競技順!B:K,10,0),"")</f>
        <v>自由形</v>
      </c>
      <c r="N182" t="str">
        <f>IFERROR(VLOOKUP(F182,競技順!B:Q,16,0),"")</f>
        <v>タイム決勝</v>
      </c>
      <c r="O182" t="str">
        <f t="shared" si="5"/>
        <v xml:space="preserve"> 男子  200m 自由形 タイム決勝</v>
      </c>
    </row>
    <row r="183" spans="1:15" x14ac:dyDescent="0.2">
      <c r="A183">
        <f>IFERROR(記録__2[[#This Row],[競技番号]],"")</f>
        <v>6</v>
      </c>
      <c r="B183">
        <f>IFERROR(記録__2[[#This Row],[選手番号]],"")</f>
        <v>622</v>
      </c>
      <c r="C183" t="str">
        <f>IFERROR(VLOOKUP(B183,選手番号!F:J,4,0),"")</f>
        <v>山本　遥大</v>
      </c>
      <c r="D183" t="str">
        <f>IFERROR(VLOOKUP(B183,選手番号!F:K,6,0),"")</f>
        <v>ﾓｰﾆSS</v>
      </c>
      <c r="E183" t="str">
        <f>IFERROR(VLOOKUP(B183,チーム番号!E:F,2,0),"")</f>
        <v/>
      </c>
      <c r="F183">
        <f>IFERROR(VLOOKUP(A183,プログラム!B:C,2,0),"")</f>
        <v>6</v>
      </c>
      <c r="G183" t="str">
        <f t="shared" si="4"/>
        <v>6220006</v>
      </c>
      <c r="H183">
        <f>IFERROR(記録__2[[#This Row],[組]],"")</f>
        <v>5</v>
      </c>
      <c r="I183">
        <f>IFERROR(記録__2[[#This Row],[水路]],"")</f>
        <v>6</v>
      </c>
      <c r="J183" t="str">
        <f>IFERROR(VLOOKUP(F183,競技順!B:Q,14,0),"")</f>
        <v/>
      </c>
      <c r="K183" t="str">
        <f>IFERROR(VLOOKUP(F183,競技順!B:P,15,0),"")</f>
        <v>男子</v>
      </c>
      <c r="L183" t="str">
        <f>IFERROR(VLOOKUP(F183,競技順!B:N,13,0),"")</f>
        <v xml:space="preserve"> 200m</v>
      </c>
      <c r="M183" t="str">
        <f>IFERROR(VLOOKUP(F183,競技順!B:K,10,0),"")</f>
        <v>自由形</v>
      </c>
      <c r="N183" t="str">
        <f>IFERROR(VLOOKUP(F183,競技順!B:Q,16,0),"")</f>
        <v>タイム決勝</v>
      </c>
      <c r="O183" t="str">
        <f t="shared" si="5"/>
        <v xml:space="preserve"> 男子  200m 自由形 タイム決勝</v>
      </c>
    </row>
    <row r="184" spans="1:15" x14ac:dyDescent="0.2">
      <c r="A184">
        <f>IFERROR(記録__2[[#This Row],[競技番号]],"")</f>
        <v>6</v>
      </c>
      <c r="B184">
        <f>IFERROR(記録__2[[#This Row],[選手番号]],"")</f>
        <v>552</v>
      </c>
      <c r="C184" t="str">
        <f>IFERROR(VLOOKUP(B184,選手番号!F:J,4,0),"")</f>
        <v>宇都宮　充</v>
      </c>
      <c r="D184" t="str">
        <f>IFERROR(VLOOKUP(B184,選手番号!F:K,6,0),"")</f>
        <v>ﾌｨｯﾀｴﾐﾌﾙ松前</v>
      </c>
      <c r="E184" t="str">
        <f>IFERROR(VLOOKUP(B184,チーム番号!E:F,2,0),"")</f>
        <v/>
      </c>
      <c r="F184">
        <f>IFERROR(VLOOKUP(A184,プログラム!B:C,2,0),"")</f>
        <v>6</v>
      </c>
      <c r="G184" t="str">
        <f t="shared" si="4"/>
        <v>5520006</v>
      </c>
      <c r="H184">
        <f>IFERROR(記録__2[[#This Row],[組]],"")</f>
        <v>5</v>
      </c>
      <c r="I184">
        <f>IFERROR(記録__2[[#This Row],[水路]],"")</f>
        <v>7</v>
      </c>
      <c r="J184" t="str">
        <f>IFERROR(VLOOKUP(F184,競技順!B:Q,14,0),"")</f>
        <v/>
      </c>
      <c r="K184" t="str">
        <f>IFERROR(VLOOKUP(F184,競技順!B:P,15,0),"")</f>
        <v>男子</v>
      </c>
      <c r="L184" t="str">
        <f>IFERROR(VLOOKUP(F184,競技順!B:N,13,0),"")</f>
        <v xml:space="preserve"> 200m</v>
      </c>
      <c r="M184" t="str">
        <f>IFERROR(VLOOKUP(F184,競技順!B:K,10,0),"")</f>
        <v>自由形</v>
      </c>
      <c r="N184" t="str">
        <f>IFERROR(VLOOKUP(F184,競技順!B:Q,16,0),"")</f>
        <v>タイム決勝</v>
      </c>
      <c r="O184" t="str">
        <f t="shared" si="5"/>
        <v xml:space="preserve"> 男子  200m 自由形 タイム決勝</v>
      </c>
    </row>
    <row r="185" spans="1:15" x14ac:dyDescent="0.2">
      <c r="A185">
        <f>IFERROR(記録__2[[#This Row],[競技番号]],"")</f>
        <v>6</v>
      </c>
      <c r="B185">
        <f>IFERROR(記録__2[[#This Row],[選手番号]],"")</f>
        <v>402</v>
      </c>
      <c r="C185" t="str">
        <f>IFERROR(VLOOKUP(B185,選手番号!F:J,4,0),"")</f>
        <v>久保　嘉輝</v>
      </c>
      <c r="D185" t="str">
        <f>IFERROR(VLOOKUP(B185,選手番号!F:K,6,0),"")</f>
        <v>フィッタ松山</v>
      </c>
      <c r="E185" t="str">
        <f>IFERROR(VLOOKUP(B185,チーム番号!E:F,2,0),"")</f>
        <v/>
      </c>
      <c r="F185">
        <f>IFERROR(VLOOKUP(A185,プログラム!B:C,2,0),"")</f>
        <v>6</v>
      </c>
      <c r="G185" t="str">
        <f t="shared" si="4"/>
        <v>4020006</v>
      </c>
      <c r="H185">
        <f>IFERROR(記録__2[[#This Row],[組]],"")</f>
        <v>5</v>
      </c>
      <c r="I185">
        <f>IFERROR(記録__2[[#This Row],[水路]],"")</f>
        <v>8</v>
      </c>
      <c r="J185" t="str">
        <f>IFERROR(VLOOKUP(F185,競技順!B:Q,14,0),"")</f>
        <v/>
      </c>
      <c r="K185" t="str">
        <f>IFERROR(VLOOKUP(F185,競技順!B:P,15,0),"")</f>
        <v>男子</v>
      </c>
      <c r="L185" t="str">
        <f>IFERROR(VLOOKUP(F185,競技順!B:N,13,0),"")</f>
        <v xml:space="preserve"> 200m</v>
      </c>
      <c r="M185" t="str">
        <f>IFERROR(VLOOKUP(F185,競技順!B:K,10,0),"")</f>
        <v>自由形</v>
      </c>
      <c r="N185" t="str">
        <f>IFERROR(VLOOKUP(F185,競技順!B:Q,16,0),"")</f>
        <v>タイム決勝</v>
      </c>
      <c r="O185" t="str">
        <f t="shared" si="5"/>
        <v xml:space="preserve"> 男子  200m 自由形 タイム決勝</v>
      </c>
    </row>
    <row r="186" spans="1:15" x14ac:dyDescent="0.2">
      <c r="A186">
        <f>IFERROR(記録__2[[#This Row],[競技番号]],"")</f>
        <v>6</v>
      </c>
      <c r="B186">
        <f>IFERROR(記録__2[[#This Row],[選手番号]],"")</f>
        <v>671</v>
      </c>
      <c r="C186" t="str">
        <f>IFERROR(VLOOKUP(B186,選手番号!F:J,4,0),"")</f>
        <v>小池　大翔</v>
      </c>
      <c r="D186" t="str">
        <f>IFERROR(VLOOKUP(B186,選手番号!F:K,6,0),"")</f>
        <v>えいしSC砥部</v>
      </c>
      <c r="E186" t="str">
        <f>IFERROR(VLOOKUP(B186,チーム番号!E:F,2,0),"")</f>
        <v/>
      </c>
      <c r="F186">
        <f>IFERROR(VLOOKUP(A186,プログラム!B:C,2,0),"")</f>
        <v>6</v>
      </c>
      <c r="G186" t="str">
        <f t="shared" si="4"/>
        <v>6710006</v>
      </c>
      <c r="H186">
        <f>IFERROR(記録__2[[#This Row],[組]],"")</f>
        <v>6</v>
      </c>
      <c r="I186">
        <f>IFERROR(記録__2[[#This Row],[水路]],"")</f>
        <v>1</v>
      </c>
      <c r="J186" t="str">
        <f>IFERROR(VLOOKUP(F186,競技順!B:Q,14,0),"")</f>
        <v/>
      </c>
      <c r="K186" t="str">
        <f>IFERROR(VLOOKUP(F186,競技順!B:P,15,0),"")</f>
        <v>男子</v>
      </c>
      <c r="L186" t="str">
        <f>IFERROR(VLOOKUP(F186,競技順!B:N,13,0),"")</f>
        <v xml:space="preserve"> 200m</v>
      </c>
      <c r="M186" t="str">
        <f>IFERROR(VLOOKUP(F186,競技順!B:K,10,0),"")</f>
        <v>自由形</v>
      </c>
      <c r="N186" t="str">
        <f>IFERROR(VLOOKUP(F186,競技順!B:Q,16,0),"")</f>
        <v>タイム決勝</v>
      </c>
      <c r="O186" t="str">
        <f t="shared" si="5"/>
        <v xml:space="preserve"> 男子  200m 自由形 タイム決勝</v>
      </c>
    </row>
    <row r="187" spans="1:15" x14ac:dyDescent="0.2">
      <c r="A187">
        <f>IFERROR(記録__2[[#This Row],[競技番号]],"")</f>
        <v>6</v>
      </c>
      <c r="B187">
        <f>IFERROR(記録__2[[#This Row],[選手番号]],"")</f>
        <v>596</v>
      </c>
      <c r="C187" t="str">
        <f>IFERROR(VLOOKUP(B187,選手番号!F:J,4,0),"")</f>
        <v>中山　慶士</v>
      </c>
      <c r="D187" t="str">
        <f>IFERROR(VLOOKUP(B187,選手番号!F:K,6,0),"")</f>
        <v>MESSA</v>
      </c>
      <c r="E187" t="str">
        <f>IFERROR(VLOOKUP(B187,チーム番号!E:F,2,0),"")</f>
        <v/>
      </c>
      <c r="F187">
        <f>IFERROR(VLOOKUP(A187,プログラム!B:C,2,0),"")</f>
        <v>6</v>
      </c>
      <c r="G187" t="str">
        <f t="shared" si="4"/>
        <v>5960006</v>
      </c>
      <c r="H187">
        <f>IFERROR(記録__2[[#This Row],[組]],"")</f>
        <v>6</v>
      </c>
      <c r="I187">
        <f>IFERROR(記録__2[[#This Row],[水路]],"")</f>
        <v>2</v>
      </c>
      <c r="J187" t="str">
        <f>IFERROR(VLOOKUP(F187,競技順!B:Q,14,0),"")</f>
        <v/>
      </c>
      <c r="K187" t="str">
        <f>IFERROR(VLOOKUP(F187,競技順!B:P,15,0),"")</f>
        <v>男子</v>
      </c>
      <c r="L187" t="str">
        <f>IFERROR(VLOOKUP(F187,競技順!B:N,13,0),"")</f>
        <v xml:space="preserve"> 200m</v>
      </c>
      <c r="M187" t="str">
        <f>IFERROR(VLOOKUP(F187,競技順!B:K,10,0),"")</f>
        <v>自由形</v>
      </c>
      <c r="N187" t="str">
        <f>IFERROR(VLOOKUP(F187,競技順!B:Q,16,0),"")</f>
        <v>タイム決勝</v>
      </c>
      <c r="O187" t="str">
        <f t="shared" si="5"/>
        <v xml:space="preserve"> 男子  200m 自由形 タイム決勝</v>
      </c>
    </row>
    <row r="188" spans="1:15" x14ac:dyDescent="0.2">
      <c r="A188">
        <f>IFERROR(記録__2[[#This Row],[競技番号]],"")</f>
        <v>6</v>
      </c>
      <c r="B188">
        <f>IFERROR(記録__2[[#This Row],[選手番号]],"")</f>
        <v>673</v>
      </c>
      <c r="C188" t="str">
        <f>IFERROR(VLOOKUP(B188,選手番号!F:J,4,0),"")</f>
        <v>宮崎　朔汰</v>
      </c>
      <c r="D188" t="str">
        <f>IFERROR(VLOOKUP(B188,選手番号!F:K,6,0),"")</f>
        <v>えいしSC砥部</v>
      </c>
      <c r="E188" t="str">
        <f>IFERROR(VLOOKUP(B188,チーム番号!E:F,2,0),"")</f>
        <v/>
      </c>
      <c r="F188">
        <f>IFERROR(VLOOKUP(A188,プログラム!B:C,2,0),"")</f>
        <v>6</v>
      </c>
      <c r="G188" t="str">
        <f t="shared" si="4"/>
        <v>6730006</v>
      </c>
      <c r="H188">
        <f>IFERROR(記録__2[[#This Row],[組]],"")</f>
        <v>6</v>
      </c>
      <c r="I188">
        <f>IFERROR(記録__2[[#This Row],[水路]],"")</f>
        <v>3</v>
      </c>
      <c r="J188" t="str">
        <f>IFERROR(VLOOKUP(F188,競技順!B:Q,14,0),"")</f>
        <v/>
      </c>
      <c r="K188" t="str">
        <f>IFERROR(VLOOKUP(F188,競技順!B:P,15,0),"")</f>
        <v>男子</v>
      </c>
      <c r="L188" t="str">
        <f>IFERROR(VLOOKUP(F188,競技順!B:N,13,0),"")</f>
        <v xml:space="preserve"> 200m</v>
      </c>
      <c r="M188" t="str">
        <f>IFERROR(VLOOKUP(F188,競技順!B:K,10,0),"")</f>
        <v>自由形</v>
      </c>
      <c r="N188" t="str">
        <f>IFERROR(VLOOKUP(F188,競技順!B:Q,16,0),"")</f>
        <v>タイム決勝</v>
      </c>
      <c r="O188" t="str">
        <f t="shared" si="5"/>
        <v xml:space="preserve"> 男子  200m 自由形 タイム決勝</v>
      </c>
    </row>
    <row r="189" spans="1:15" x14ac:dyDescent="0.2">
      <c r="A189">
        <f>IFERROR(記録__2[[#This Row],[競技番号]],"")</f>
        <v>6</v>
      </c>
      <c r="B189">
        <f>IFERROR(記録__2[[#This Row],[選手番号]],"")</f>
        <v>8</v>
      </c>
      <c r="C189" t="str">
        <f>IFERROR(VLOOKUP(B189,選手番号!F:J,4,0),"")</f>
        <v>池内　亮真</v>
      </c>
      <c r="D189" t="str">
        <f>IFERROR(VLOOKUP(B189,選手番号!F:K,6,0),"")</f>
        <v>松山西中等</v>
      </c>
      <c r="E189" t="str">
        <f>IFERROR(VLOOKUP(B189,チーム番号!E:F,2,0),"")</f>
        <v/>
      </c>
      <c r="F189">
        <f>IFERROR(VLOOKUP(A189,プログラム!B:C,2,0),"")</f>
        <v>6</v>
      </c>
      <c r="G189" t="str">
        <f t="shared" si="4"/>
        <v>80006</v>
      </c>
      <c r="H189">
        <f>IFERROR(記録__2[[#This Row],[組]],"")</f>
        <v>6</v>
      </c>
      <c r="I189">
        <f>IFERROR(記録__2[[#This Row],[水路]],"")</f>
        <v>4</v>
      </c>
      <c r="J189" t="str">
        <f>IFERROR(VLOOKUP(F189,競技順!B:Q,14,0),"")</f>
        <v/>
      </c>
      <c r="K189" t="str">
        <f>IFERROR(VLOOKUP(F189,競技順!B:P,15,0),"")</f>
        <v>男子</v>
      </c>
      <c r="L189" t="str">
        <f>IFERROR(VLOOKUP(F189,競技順!B:N,13,0),"")</f>
        <v xml:space="preserve"> 200m</v>
      </c>
      <c r="M189" t="str">
        <f>IFERROR(VLOOKUP(F189,競技順!B:K,10,0),"")</f>
        <v>自由形</v>
      </c>
      <c r="N189" t="str">
        <f>IFERROR(VLOOKUP(F189,競技順!B:Q,16,0),"")</f>
        <v>タイム決勝</v>
      </c>
      <c r="O189" t="str">
        <f t="shared" si="5"/>
        <v xml:space="preserve"> 男子  200m 自由形 タイム決勝</v>
      </c>
    </row>
    <row r="190" spans="1:15" x14ac:dyDescent="0.2">
      <c r="A190">
        <f>IFERROR(記録__2[[#This Row],[競技番号]],"")</f>
        <v>6</v>
      </c>
      <c r="B190">
        <f>IFERROR(記録__2[[#This Row],[選手番号]],"")</f>
        <v>334</v>
      </c>
      <c r="C190" t="str">
        <f>IFERROR(VLOOKUP(B190,選手番号!F:J,4,0),"")</f>
        <v>山口　莉玖</v>
      </c>
      <c r="D190" t="str">
        <f>IFERROR(VLOOKUP(B190,選手番号!F:K,6,0),"")</f>
        <v>ＭＧ双葉</v>
      </c>
      <c r="E190" t="str">
        <f>IFERROR(VLOOKUP(B190,チーム番号!E:F,2,0),"")</f>
        <v/>
      </c>
      <c r="F190">
        <f>IFERROR(VLOOKUP(A190,プログラム!B:C,2,0),"")</f>
        <v>6</v>
      </c>
      <c r="G190" t="str">
        <f t="shared" si="4"/>
        <v>3340006</v>
      </c>
      <c r="H190">
        <f>IFERROR(記録__2[[#This Row],[組]],"")</f>
        <v>6</v>
      </c>
      <c r="I190">
        <f>IFERROR(記録__2[[#This Row],[水路]],"")</f>
        <v>5</v>
      </c>
      <c r="J190" t="str">
        <f>IFERROR(VLOOKUP(F190,競技順!B:Q,14,0),"")</f>
        <v/>
      </c>
      <c r="K190" t="str">
        <f>IFERROR(VLOOKUP(F190,競技順!B:P,15,0),"")</f>
        <v>男子</v>
      </c>
      <c r="L190" t="str">
        <f>IFERROR(VLOOKUP(F190,競技順!B:N,13,0),"")</f>
        <v xml:space="preserve"> 200m</v>
      </c>
      <c r="M190" t="str">
        <f>IFERROR(VLOOKUP(F190,競技順!B:K,10,0),"")</f>
        <v>自由形</v>
      </c>
      <c r="N190" t="str">
        <f>IFERROR(VLOOKUP(F190,競技順!B:Q,16,0),"")</f>
        <v>タイム決勝</v>
      </c>
      <c r="O190" t="str">
        <f t="shared" si="5"/>
        <v xml:space="preserve"> 男子  200m 自由形 タイム決勝</v>
      </c>
    </row>
    <row r="191" spans="1:15" x14ac:dyDescent="0.2">
      <c r="A191">
        <f>IFERROR(記録__2[[#This Row],[競技番号]],"")</f>
        <v>6</v>
      </c>
      <c r="B191">
        <f>IFERROR(記録__2[[#This Row],[選手番号]],"")</f>
        <v>252</v>
      </c>
      <c r="C191" t="str">
        <f>IFERROR(VLOOKUP(B191,選手番号!F:J,4,0),"")</f>
        <v>坂本　結星</v>
      </c>
      <c r="D191" t="str">
        <f>IFERROR(VLOOKUP(B191,選手番号!F:K,6,0),"")</f>
        <v>八幡浜ＳＣ</v>
      </c>
      <c r="E191" t="str">
        <f>IFERROR(VLOOKUP(B191,チーム番号!E:F,2,0),"")</f>
        <v/>
      </c>
      <c r="F191">
        <f>IFERROR(VLOOKUP(A191,プログラム!B:C,2,0),"")</f>
        <v>6</v>
      </c>
      <c r="G191" t="str">
        <f t="shared" si="4"/>
        <v>2520006</v>
      </c>
      <c r="H191">
        <f>IFERROR(記録__2[[#This Row],[組]],"")</f>
        <v>6</v>
      </c>
      <c r="I191">
        <f>IFERROR(記録__2[[#This Row],[水路]],"")</f>
        <v>6</v>
      </c>
      <c r="J191" t="str">
        <f>IFERROR(VLOOKUP(F191,競技順!B:Q,14,0),"")</f>
        <v/>
      </c>
      <c r="K191" t="str">
        <f>IFERROR(VLOOKUP(F191,競技順!B:P,15,0),"")</f>
        <v>男子</v>
      </c>
      <c r="L191" t="str">
        <f>IFERROR(VLOOKUP(F191,競技順!B:N,13,0),"")</f>
        <v xml:space="preserve"> 200m</v>
      </c>
      <c r="M191" t="str">
        <f>IFERROR(VLOOKUP(F191,競技順!B:K,10,0),"")</f>
        <v>自由形</v>
      </c>
      <c r="N191" t="str">
        <f>IFERROR(VLOOKUP(F191,競技順!B:Q,16,0),"")</f>
        <v>タイム決勝</v>
      </c>
      <c r="O191" t="str">
        <f t="shared" si="5"/>
        <v xml:space="preserve"> 男子  200m 自由形 タイム決勝</v>
      </c>
    </row>
    <row r="192" spans="1:15" x14ac:dyDescent="0.2">
      <c r="A192">
        <f>IFERROR(記録__2[[#This Row],[競技番号]],"")</f>
        <v>6</v>
      </c>
      <c r="B192">
        <f>IFERROR(記録__2[[#This Row],[選手番号]],"")</f>
        <v>311</v>
      </c>
      <c r="C192" t="str">
        <f>IFERROR(VLOOKUP(B192,選手番号!F:J,4,0),"")</f>
        <v>矢野　正宗</v>
      </c>
      <c r="D192" t="str">
        <f>IFERROR(VLOOKUP(B192,選手番号!F:K,6,0),"")</f>
        <v>石原SC山越</v>
      </c>
      <c r="E192" t="str">
        <f>IFERROR(VLOOKUP(B192,チーム番号!E:F,2,0),"")</f>
        <v/>
      </c>
      <c r="F192">
        <f>IFERROR(VLOOKUP(A192,プログラム!B:C,2,0),"")</f>
        <v>6</v>
      </c>
      <c r="G192" t="str">
        <f t="shared" si="4"/>
        <v>3110006</v>
      </c>
      <c r="H192">
        <f>IFERROR(記録__2[[#This Row],[組]],"")</f>
        <v>6</v>
      </c>
      <c r="I192">
        <f>IFERROR(記録__2[[#This Row],[水路]],"")</f>
        <v>7</v>
      </c>
      <c r="J192" t="str">
        <f>IFERROR(VLOOKUP(F192,競技順!B:Q,14,0),"")</f>
        <v/>
      </c>
      <c r="K192" t="str">
        <f>IFERROR(VLOOKUP(F192,競技順!B:P,15,0),"")</f>
        <v>男子</v>
      </c>
      <c r="L192" t="str">
        <f>IFERROR(VLOOKUP(F192,競技順!B:N,13,0),"")</f>
        <v xml:space="preserve"> 200m</v>
      </c>
      <c r="M192" t="str">
        <f>IFERROR(VLOOKUP(F192,競技順!B:K,10,0),"")</f>
        <v>自由形</v>
      </c>
      <c r="N192" t="str">
        <f>IFERROR(VLOOKUP(F192,競技順!B:Q,16,0),"")</f>
        <v>タイム決勝</v>
      </c>
      <c r="O192" t="str">
        <f t="shared" si="5"/>
        <v xml:space="preserve"> 男子  200m 自由形 タイム決勝</v>
      </c>
    </row>
    <row r="193" spans="1:15" x14ac:dyDescent="0.2">
      <c r="A193">
        <f>IFERROR(記録__2[[#This Row],[競技番号]],"")</f>
        <v>6</v>
      </c>
      <c r="B193">
        <f>IFERROR(記録__2[[#This Row],[選手番号]],"")</f>
        <v>212</v>
      </c>
      <c r="C193" t="str">
        <f>IFERROR(VLOOKUP(B193,選手番号!F:J,4,0),"")</f>
        <v>築山　柚人</v>
      </c>
      <c r="D193" t="str">
        <f>IFERROR(VLOOKUP(B193,選手番号!F:K,6,0),"")</f>
        <v>ファイブテン</v>
      </c>
      <c r="E193" t="str">
        <f>IFERROR(VLOOKUP(B193,チーム番号!E:F,2,0),"")</f>
        <v/>
      </c>
      <c r="F193">
        <f>IFERROR(VLOOKUP(A193,プログラム!B:C,2,0),"")</f>
        <v>6</v>
      </c>
      <c r="G193" t="str">
        <f t="shared" si="4"/>
        <v>2120006</v>
      </c>
      <c r="H193">
        <f>IFERROR(記録__2[[#This Row],[組]],"")</f>
        <v>6</v>
      </c>
      <c r="I193">
        <f>IFERROR(記録__2[[#This Row],[水路]],"")</f>
        <v>8</v>
      </c>
      <c r="J193" t="str">
        <f>IFERROR(VLOOKUP(F193,競技順!B:Q,14,0),"")</f>
        <v/>
      </c>
      <c r="K193" t="str">
        <f>IFERROR(VLOOKUP(F193,競技順!B:P,15,0),"")</f>
        <v>男子</v>
      </c>
      <c r="L193" t="str">
        <f>IFERROR(VLOOKUP(F193,競技順!B:N,13,0),"")</f>
        <v xml:space="preserve"> 200m</v>
      </c>
      <c r="M193" t="str">
        <f>IFERROR(VLOOKUP(F193,競技順!B:K,10,0),"")</f>
        <v>自由形</v>
      </c>
      <c r="N193" t="str">
        <f>IFERROR(VLOOKUP(F193,競技順!B:Q,16,0),"")</f>
        <v>タイム決勝</v>
      </c>
      <c r="O193" t="str">
        <f t="shared" si="5"/>
        <v xml:space="preserve"> 男子  200m 自由形 タイム決勝</v>
      </c>
    </row>
    <row r="194" spans="1:15" x14ac:dyDescent="0.2">
      <c r="A194">
        <f>IFERROR(記録__2[[#This Row],[競技番号]],"")</f>
        <v>6</v>
      </c>
      <c r="B194">
        <f>IFERROR(記録__2[[#This Row],[選手番号]],"")</f>
        <v>337</v>
      </c>
      <c r="C194" t="str">
        <f>IFERROR(VLOOKUP(B194,選手番号!F:J,4,0),"")</f>
        <v>山内　大和</v>
      </c>
      <c r="D194" t="str">
        <f>IFERROR(VLOOKUP(B194,選手番号!F:K,6,0),"")</f>
        <v>ＭＧ双葉</v>
      </c>
      <c r="E194" t="str">
        <f>IFERROR(VLOOKUP(B194,チーム番号!E:F,2,0),"")</f>
        <v/>
      </c>
      <c r="F194">
        <f>IFERROR(VLOOKUP(A194,プログラム!B:C,2,0),"")</f>
        <v>6</v>
      </c>
      <c r="G194" t="str">
        <f t="shared" si="4"/>
        <v>3370006</v>
      </c>
      <c r="H194">
        <f>IFERROR(記録__2[[#This Row],[組]],"")</f>
        <v>7</v>
      </c>
      <c r="I194">
        <f>IFERROR(記録__2[[#This Row],[水路]],"")</f>
        <v>1</v>
      </c>
      <c r="J194" t="str">
        <f>IFERROR(VLOOKUP(F194,競技順!B:Q,14,0),"")</f>
        <v/>
      </c>
      <c r="K194" t="str">
        <f>IFERROR(VLOOKUP(F194,競技順!B:P,15,0),"")</f>
        <v>男子</v>
      </c>
      <c r="L194" t="str">
        <f>IFERROR(VLOOKUP(F194,競技順!B:N,13,0),"")</f>
        <v xml:space="preserve"> 200m</v>
      </c>
      <c r="M194" t="str">
        <f>IFERROR(VLOOKUP(F194,競技順!B:K,10,0),"")</f>
        <v>自由形</v>
      </c>
      <c r="N194" t="str">
        <f>IFERROR(VLOOKUP(F194,競技順!B:Q,16,0),"")</f>
        <v>タイム決勝</v>
      </c>
      <c r="O194" t="str">
        <f t="shared" si="5"/>
        <v xml:space="preserve"> 男子  200m 自由形 タイム決勝</v>
      </c>
    </row>
    <row r="195" spans="1:15" x14ac:dyDescent="0.2">
      <c r="A195">
        <f>IFERROR(記録__2[[#This Row],[競技番号]],"")</f>
        <v>6</v>
      </c>
      <c r="B195">
        <f>IFERROR(記録__2[[#This Row],[選手番号]],"")</f>
        <v>251</v>
      </c>
      <c r="C195" t="str">
        <f>IFERROR(VLOOKUP(B195,選手番号!F:J,4,0),"")</f>
        <v>竹井　絢翔</v>
      </c>
      <c r="D195" t="str">
        <f>IFERROR(VLOOKUP(B195,選手番号!F:K,6,0),"")</f>
        <v>八幡浜ＳＣ</v>
      </c>
      <c r="E195" t="str">
        <f>IFERROR(VLOOKUP(B195,チーム番号!E:F,2,0),"")</f>
        <v/>
      </c>
      <c r="F195">
        <f>IFERROR(VLOOKUP(A195,プログラム!B:C,2,0),"")</f>
        <v>6</v>
      </c>
      <c r="G195" t="str">
        <f t="shared" ref="G195:G258" si="6">CONCATENATE(B195,0,0,0,F195)</f>
        <v>2510006</v>
      </c>
      <c r="H195">
        <f>IFERROR(記録__2[[#This Row],[組]],"")</f>
        <v>7</v>
      </c>
      <c r="I195">
        <f>IFERROR(記録__2[[#This Row],[水路]],"")</f>
        <v>2</v>
      </c>
      <c r="J195" t="str">
        <f>IFERROR(VLOOKUP(F195,競技順!B:Q,14,0),"")</f>
        <v/>
      </c>
      <c r="K195" t="str">
        <f>IFERROR(VLOOKUP(F195,競技順!B:P,15,0),"")</f>
        <v>男子</v>
      </c>
      <c r="L195" t="str">
        <f>IFERROR(VLOOKUP(F195,競技順!B:N,13,0),"")</f>
        <v xml:space="preserve"> 200m</v>
      </c>
      <c r="M195" t="str">
        <f>IFERROR(VLOOKUP(F195,競技順!B:K,10,0),"")</f>
        <v>自由形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 xml:space="preserve"> 男子  200m 自由形 タイム決勝</v>
      </c>
    </row>
    <row r="196" spans="1:15" x14ac:dyDescent="0.2">
      <c r="A196">
        <f>IFERROR(記録__2[[#This Row],[競技番号]],"")</f>
        <v>6</v>
      </c>
      <c r="B196">
        <f>IFERROR(記録__2[[#This Row],[選手番号]],"")</f>
        <v>335</v>
      </c>
      <c r="C196" t="str">
        <f>IFERROR(VLOOKUP(B196,選手番号!F:J,4,0),"")</f>
        <v>鎌田　凌徳</v>
      </c>
      <c r="D196" t="str">
        <f>IFERROR(VLOOKUP(B196,選手番号!F:K,6,0),"")</f>
        <v>ＭＧ双葉</v>
      </c>
      <c r="E196" t="str">
        <f>IFERROR(VLOOKUP(B196,チーム番号!E:F,2,0),"")</f>
        <v/>
      </c>
      <c r="F196">
        <f>IFERROR(VLOOKUP(A196,プログラム!B:C,2,0),"")</f>
        <v>6</v>
      </c>
      <c r="G196" t="str">
        <f t="shared" si="6"/>
        <v>3350006</v>
      </c>
      <c r="H196">
        <f>IFERROR(記録__2[[#This Row],[組]],"")</f>
        <v>7</v>
      </c>
      <c r="I196">
        <f>IFERROR(記録__2[[#This Row],[水路]],"")</f>
        <v>3</v>
      </c>
      <c r="J196" t="str">
        <f>IFERROR(VLOOKUP(F196,競技順!B:Q,14,0),"")</f>
        <v/>
      </c>
      <c r="K196" t="str">
        <f>IFERROR(VLOOKUP(F196,競技順!B:P,15,0),"")</f>
        <v>男子</v>
      </c>
      <c r="L196" t="str">
        <f>IFERROR(VLOOKUP(F196,競技順!B:N,13,0),"")</f>
        <v xml:space="preserve"> 200m</v>
      </c>
      <c r="M196" t="str">
        <f>IFERROR(VLOOKUP(F196,競技順!B:K,10,0),"")</f>
        <v>自由形</v>
      </c>
      <c r="N196" t="str">
        <f>IFERROR(VLOOKUP(F196,競技順!B:Q,16,0),"")</f>
        <v>タイム決勝</v>
      </c>
      <c r="O196" t="str">
        <f t="shared" si="7"/>
        <v xml:space="preserve"> 男子  200m 自由形 タイム決勝</v>
      </c>
    </row>
    <row r="197" spans="1:15" x14ac:dyDescent="0.2">
      <c r="A197">
        <f>IFERROR(記録__2[[#This Row],[競技番号]],"")</f>
        <v>6</v>
      </c>
      <c r="B197">
        <f>IFERROR(記録__2[[#This Row],[選手番号]],"")</f>
        <v>204</v>
      </c>
      <c r="C197" t="str">
        <f>IFERROR(VLOOKUP(B197,選手番号!F:J,4,0),"")</f>
        <v>岡本　悠希</v>
      </c>
      <c r="D197" t="str">
        <f>IFERROR(VLOOKUP(B197,選手番号!F:K,6,0),"")</f>
        <v>ファイブテン</v>
      </c>
      <c r="E197" t="str">
        <f>IFERROR(VLOOKUP(B197,チーム番号!E:F,2,0),"")</f>
        <v/>
      </c>
      <c r="F197">
        <f>IFERROR(VLOOKUP(A197,プログラム!B:C,2,0),"")</f>
        <v>6</v>
      </c>
      <c r="G197" t="str">
        <f t="shared" si="6"/>
        <v>2040006</v>
      </c>
      <c r="H197">
        <f>IFERROR(記録__2[[#This Row],[組]],"")</f>
        <v>7</v>
      </c>
      <c r="I197">
        <f>IFERROR(記録__2[[#This Row],[水路]],"")</f>
        <v>4</v>
      </c>
      <c r="J197" t="str">
        <f>IFERROR(VLOOKUP(F197,競技順!B:Q,14,0),"")</f>
        <v/>
      </c>
      <c r="K197" t="str">
        <f>IFERROR(VLOOKUP(F197,競技順!B:P,15,0),"")</f>
        <v>男子</v>
      </c>
      <c r="L197" t="str">
        <f>IFERROR(VLOOKUP(F197,競技順!B:N,13,0),"")</f>
        <v xml:space="preserve"> 200m</v>
      </c>
      <c r="M197" t="str">
        <f>IFERROR(VLOOKUP(F197,競技順!B:K,10,0),"")</f>
        <v>自由形</v>
      </c>
      <c r="N197" t="str">
        <f>IFERROR(VLOOKUP(F197,競技順!B:Q,16,0),"")</f>
        <v>タイム決勝</v>
      </c>
      <c r="O197" t="str">
        <f t="shared" si="7"/>
        <v xml:space="preserve"> 男子  200m 自由形 タイム決勝</v>
      </c>
    </row>
    <row r="198" spans="1:15" x14ac:dyDescent="0.2">
      <c r="A198">
        <f>IFERROR(記録__2[[#This Row],[競技番号]],"")</f>
        <v>6</v>
      </c>
      <c r="B198">
        <f>IFERROR(記録__2[[#This Row],[選手番号]],"")</f>
        <v>209</v>
      </c>
      <c r="C198" t="str">
        <f>IFERROR(VLOOKUP(B198,選手番号!F:J,4,0),"")</f>
        <v>森田　尚斗</v>
      </c>
      <c r="D198" t="str">
        <f>IFERROR(VLOOKUP(B198,選手番号!F:K,6,0),"")</f>
        <v>ファイブテン</v>
      </c>
      <c r="E198" t="str">
        <f>IFERROR(VLOOKUP(B198,チーム番号!E:F,2,0),"")</f>
        <v/>
      </c>
      <c r="F198">
        <f>IFERROR(VLOOKUP(A198,プログラム!B:C,2,0),"")</f>
        <v>6</v>
      </c>
      <c r="G198" t="str">
        <f t="shared" si="6"/>
        <v>2090006</v>
      </c>
      <c r="H198">
        <f>IFERROR(記録__2[[#This Row],[組]],"")</f>
        <v>7</v>
      </c>
      <c r="I198">
        <f>IFERROR(記録__2[[#This Row],[水路]],"")</f>
        <v>5</v>
      </c>
      <c r="J198" t="str">
        <f>IFERROR(VLOOKUP(F198,競技順!B:Q,14,0),"")</f>
        <v/>
      </c>
      <c r="K198" t="str">
        <f>IFERROR(VLOOKUP(F198,競技順!B:P,15,0),"")</f>
        <v>男子</v>
      </c>
      <c r="L198" t="str">
        <f>IFERROR(VLOOKUP(F198,競技順!B:N,13,0),"")</f>
        <v xml:space="preserve"> 200m</v>
      </c>
      <c r="M198" t="str">
        <f>IFERROR(VLOOKUP(F198,競技順!B:K,10,0),"")</f>
        <v>自由形</v>
      </c>
      <c r="N198" t="str">
        <f>IFERROR(VLOOKUP(F198,競技順!B:Q,16,0),"")</f>
        <v>タイム決勝</v>
      </c>
      <c r="O198" t="str">
        <f t="shared" si="7"/>
        <v xml:space="preserve"> 男子  200m 自由形 タイム決勝</v>
      </c>
    </row>
    <row r="199" spans="1:15" x14ac:dyDescent="0.2">
      <c r="A199">
        <f>IFERROR(記録__2[[#This Row],[競技番号]],"")</f>
        <v>6</v>
      </c>
      <c r="B199">
        <f>IFERROR(記録__2[[#This Row],[選手番号]],"")</f>
        <v>2</v>
      </c>
      <c r="C199" t="str">
        <f>IFERROR(VLOOKUP(B199,選手番号!F:J,4,0),"")</f>
        <v>石川　智暉</v>
      </c>
      <c r="D199" t="str">
        <f>IFERROR(VLOOKUP(B199,選手番号!F:K,6,0),"")</f>
        <v>松山西中等</v>
      </c>
      <c r="E199" t="str">
        <f>IFERROR(VLOOKUP(B199,チーム番号!E:F,2,0),"")</f>
        <v/>
      </c>
      <c r="F199">
        <f>IFERROR(VLOOKUP(A199,プログラム!B:C,2,0),"")</f>
        <v>6</v>
      </c>
      <c r="G199" t="str">
        <f t="shared" si="6"/>
        <v>20006</v>
      </c>
      <c r="H199">
        <f>IFERROR(記録__2[[#This Row],[組]],"")</f>
        <v>7</v>
      </c>
      <c r="I199">
        <f>IFERROR(記録__2[[#This Row],[水路]],"")</f>
        <v>6</v>
      </c>
      <c r="J199" t="str">
        <f>IFERROR(VLOOKUP(F199,競技順!B:Q,14,0),"")</f>
        <v/>
      </c>
      <c r="K199" t="str">
        <f>IFERROR(VLOOKUP(F199,競技順!B:P,15,0),"")</f>
        <v>男子</v>
      </c>
      <c r="L199" t="str">
        <f>IFERROR(VLOOKUP(F199,競技順!B:N,13,0),"")</f>
        <v xml:space="preserve"> 200m</v>
      </c>
      <c r="M199" t="str">
        <f>IFERROR(VLOOKUP(F199,競技順!B:K,10,0),"")</f>
        <v>自由形</v>
      </c>
      <c r="N199" t="str">
        <f>IFERROR(VLOOKUP(F199,競技順!B:Q,16,0),"")</f>
        <v>タイム決勝</v>
      </c>
      <c r="O199" t="str">
        <f t="shared" si="7"/>
        <v xml:space="preserve"> 男子  200m 自由形 タイム決勝</v>
      </c>
    </row>
    <row r="200" spans="1:15" x14ac:dyDescent="0.2">
      <c r="A200">
        <f>IFERROR(記録__2[[#This Row],[競技番号]],"")</f>
        <v>6</v>
      </c>
      <c r="B200">
        <f>IFERROR(記録__2[[#This Row],[選手番号]],"")</f>
        <v>333</v>
      </c>
      <c r="C200" t="str">
        <f>IFERROR(VLOOKUP(B200,選手番号!F:J,4,0),"")</f>
        <v>山内　奏人</v>
      </c>
      <c r="D200" t="str">
        <f>IFERROR(VLOOKUP(B200,選手番号!F:K,6,0),"")</f>
        <v>ＭＧ双葉</v>
      </c>
      <c r="E200" t="str">
        <f>IFERROR(VLOOKUP(B200,チーム番号!E:F,2,0),"")</f>
        <v/>
      </c>
      <c r="F200">
        <f>IFERROR(VLOOKUP(A200,プログラム!B:C,2,0),"")</f>
        <v>6</v>
      </c>
      <c r="G200" t="str">
        <f t="shared" si="6"/>
        <v>3330006</v>
      </c>
      <c r="H200">
        <f>IFERROR(記録__2[[#This Row],[組]],"")</f>
        <v>7</v>
      </c>
      <c r="I200">
        <f>IFERROR(記録__2[[#This Row],[水路]],"")</f>
        <v>7</v>
      </c>
      <c r="J200" t="str">
        <f>IFERROR(VLOOKUP(F200,競技順!B:Q,14,0),"")</f>
        <v/>
      </c>
      <c r="K200" t="str">
        <f>IFERROR(VLOOKUP(F200,競技順!B:P,15,0),"")</f>
        <v>男子</v>
      </c>
      <c r="L200" t="str">
        <f>IFERROR(VLOOKUP(F200,競技順!B:N,13,0),"")</f>
        <v xml:space="preserve"> 200m</v>
      </c>
      <c r="M200" t="str">
        <f>IFERROR(VLOOKUP(F200,競技順!B:K,10,0),"")</f>
        <v>自由形</v>
      </c>
      <c r="N200" t="str">
        <f>IFERROR(VLOOKUP(F200,競技順!B:Q,16,0),"")</f>
        <v>タイム決勝</v>
      </c>
      <c r="O200" t="str">
        <f t="shared" si="7"/>
        <v xml:space="preserve"> 男子  200m 自由形 タイム決勝</v>
      </c>
    </row>
    <row r="201" spans="1:15" x14ac:dyDescent="0.2">
      <c r="A201">
        <f>IFERROR(記録__2[[#This Row],[競技番号]],"")</f>
        <v>6</v>
      </c>
      <c r="B201">
        <f>IFERROR(記録__2[[#This Row],[選手番号]],"")</f>
        <v>211</v>
      </c>
      <c r="C201" t="str">
        <f>IFERROR(VLOOKUP(B201,選手番号!F:J,4,0),"")</f>
        <v>金田　莉東</v>
      </c>
      <c r="D201" t="str">
        <f>IFERROR(VLOOKUP(B201,選手番号!F:K,6,0),"")</f>
        <v>ファイブテン</v>
      </c>
      <c r="E201" t="str">
        <f>IFERROR(VLOOKUP(B201,チーム番号!E:F,2,0),"")</f>
        <v/>
      </c>
      <c r="F201">
        <f>IFERROR(VLOOKUP(A201,プログラム!B:C,2,0),"")</f>
        <v>6</v>
      </c>
      <c r="G201" t="str">
        <f t="shared" si="6"/>
        <v>2110006</v>
      </c>
      <c r="H201">
        <f>IFERROR(記録__2[[#This Row],[組]],"")</f>
        <v>7</v>
      </c>
      <c r="I201">
        <f>IFERROR(記録__2[[#This Row],[水路]],"")</f>
        <v>8</v>
      </c>
      <c r="J201" t="str">
        <f>IFERROR(VLOOKUP(F201,競技順!B:Q,14,0),"")</f>
        <v/>
      </c>
      <c r="K201" t="str">
        <f>IFERROR(VLOOKUP(F201,競技順!B:P,15,0),"")</f>
        <v>男子</v>
      </c>
      <c r="L201" t="str">
        <f>IFERROR(VLOOKUP(F201,競技順!B:N,13,0),"")</f>
        <v xml:space="preserve"> 200m</v>
      </c>
      <c r="M201" t="str">
        <f>IFERROR(VLOOKUP(F201,競技順!B:K,10,0),"")</f>
        <v>自由形</v>
      </c>
      <c r="N201" t="str">
        <f>IFERROR(VLOOKUP(F201,競技順!B:Q,16,0),"")</f>
        <v>タイム決勝</v>
      </c>
      <c r="O201" t="str">
        <f t="shared" si="7"/>
        <v xml:space="preserve"> 男子  200m 自由形 タイム決勝</v>
      </c>
    </row>
    <row r="202" spans="1:15" x14ac:dyDescent="0.2">
      <c r="A202">
        <f>IFERROR(記録__2[[#This Row],[競技番号]],"")</f>
        <v>6</v>
      </c>
      <c r="B202">
        <f>IFERROR(記録__2[[#This Row],[選手番号]],"")</f>
        <v>303</v>
      </c>
      <c r="C202" t="str">
        <f>IFERROR(VLOOKUP(B202,選手番号!F:J,4,0),"")</f>
        <v>山﨑　創太</v>
      </c>
      <c r="D202" t="str">
        <f>IFERROR(VLOOKUP(B202,選手番号!F:K,6,0),"")</f>
        <v>石原SC山越</v>
      </c>
      <c r="E202" t="str">
        <f>IFERROR(VLOOKUP(B202,チーム番号!E:F,2,0),"")</f>
        <v/>
      </c>
      <c r="F202">
        <f>IFERROR(VLOOKUP(A202,プログラム!B:C,2,0),"")</f>
        <v>6</v>
      </c>
      <c r="G202" t="str">
        <f t="shared" si="6"/>
        <v>3030006</v>
      </c>
      <c r="H202">
        <f>IFERROR(記録__2[[#This Row],[組]],"")</f>
        <v>8</v>
      </c>
      <c r="I202">
        <f>IFERROR(記録__2[[#This Row],[水路]],"")</f>
        <v>1</v>
      </c>
      <c r="J202" t="str">
        <f>IFERROR(VLOOKUP(F202,競技順!B:Q,14,0),"")</f>
        <v/>
      </c>
      <c r="K202" t="str">
        <f>IFERROR(VLOOKUP(F202,競技順!B:P,15,0),"")</f>
        <v>男子</v>
      </c>
      <c r="L202" t="str">
        <f>IFERROR(VLOOKUP(F202,競技順!B:N,13,0),"")</f>
        <v xml:space="preserve"> 200m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 xml:space="preserve"> 男子  200m 自由形 タイム決勝</v>
      </c>
    </row>
    <row r="203" spans="1:15" x14ac:dyDescent="0.2">
      <c r="A203">
        <f>IFERROR(記録__2[[#This Row],[競技番号]],"")</f>
        <v>6</v>
      </c>
      <c r="B203">
        <f>IFERROR(記録__2[[#This Row],[選手番号]],"")</f>
        <v>503</v>
      </c>
      <c r="C203" t="str">
        <f>IFERROR(VLOOKUP(B203,選手番号!F:J,4,0),"")</f>
        <v>竹本　大輝</v>
      </c>
      <c r="D203" t="str">
        <f>IFERROR(VLOOKUP(B203,選手番号!F:K,6,0),"")</f>
        <v>Ryuow</v>
      </c>
      <c r="E203" t="str">
        <f>IFERROR(VLOOKUP(B203,チーム番号!E:F,2,0),"")</f>
        <v/>
      </c>
      <c r="F203">
        <f>IFERROR(VLOOKUP(A203,プログラム!B:C,2,0),"")</f>
        <v>6</v>
      </c>
      <c r="G203" t="str">
        <f t="shared" si="6"/>
        <v>5030006</v>
      </c>
      <c r="H203">
        <f>IFERROR(記録__2[[#This Row],[組]],"")</f>
        <v>8</v>
      </c>
      <c r="I203">
        <f>IFERROR(記録__2[[#This Row],[水路]],"")</f>
        <v>2</v>
      </c>
      <c r="J203" t="str">
        <f>IFERROR(VLOOKUP(F203,競技順!B:Q,14,0),"")</f>
        <v/>
      </c>
      <c r="K203" t="str">
        <f>IFERROR(VLOOKUP(F203,競技順!B:P,15,0),"")</f>
        <v>男子</v>
      </c>
      <c r="L203" t="str">
        <f>IFERROR(VLOOKUP(F203,競技順!B:N,13,0),"")</f>
        <v xml:space="preserve"> 200m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 xml:space="preserve"> 男子  200m 自由形 タイム決勝</v>
      </c>
    </row>
    <row r="204" spans="1:15" x14ac:dyDescent="0.2">
      <c r="A204">
        <f>IFERROR(記録__2[[#This Row],[競技番号]],"")</f>
        <v>6</v>
      </c>
      <c r="B204">
        <f>IFERROR(記録__2[[#This Row],[選手番号]],"")</f>
        <v>594</v>
      </c>
      <c r="C204" t="str">
        <f>IFERROR(VLOOKUP(B204,選手番号!F:J,4,0),"")</f>
        <v>長谷川　蓮</v>
      </c>
      <c r="D204" t="str">
        <f>IFERROR(VLOOKUP(B204,選手番号!F:K,6,0),"")</f>
        <v>MESSA</v>
      </c>
      <c r="E204" t="str">
        <f>IFERROR(VLOOKUP(B204,チーム番号!E:F,2,0),"")</f>
        <v/>
      </c>
      <c r="F204">
        <f>IFERROR(VLOOKUP(A204,プログラム!B:C,2,0),"")</f>
        <v>6</v>
      </c>
      <c r="G204" t="str">
        <f t="shared" si="6"/>
        <v>5940006</v>
      </c>
      <c r="H204">
        <f>IFERROR(記録__2[[#This Row],[組]],"")</f>
        <v>8</v>
      </c>
      <c r="I204">
        <f>IFERROR(記録__2[[#This Row],[水路]],"")</f>
        <v>3</v>
      </c>
      <c r="J204" t="str">
        <f>IFERROR(VLOOKUP(F204,競技順!B:Q,14,0),"")</f>
        <v/>
      </c>
      <c r="K204" t="str">
        <f>IFERROR(VLOOKUP(F204,競技順!B:P,15,0),"")</f>
        <v>男子</v>
      </c>
      <c r="L204" t="str">
        <f>IFERROR(VLOOKUP(F204,競技順!B:N,13,0),"")</f>
        <v xml:space="preserve"> 200m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 xml:space="preserve"> 男子  200m 自由形 タイム決勝</v>
      </c>
    </row>
    <row r="205" spans="1:15" x14ac:dyDescent="0.2">
      <c r="A205">
        <f>IFERROR(記録__2[[#This Row],[競技番号]],"")</f>
        <v>6</v>
      </c>
      <c r="B205">
        <f>IFERROR(記録__2[[#This Row],[選手番号]],"")</f>
        <v>206</v>
      </c>
      <c r="C205" t="str">
        <f>IFERROR(VLOOKUP(B205,選手番号!F:J,4,0),"")</f>
        <v>森田　淳夢</v>
      </c>
      <c r="D205" t="str">
        <f>IFERROR(VLOOKUP(B205,選手番号!F:K,6,0),"")</f>
        <v>ファイブテン</v>
      </c>
      <c r="E205" t="str">
        <f>IFERROR(VLOOKUP(B205,チーム番号!E:F,2,0),"")</f>
        <v/>
      </c>
      <c r="F205">
        <f>IFERROR(VLOOKUP(A205,プログラム!B:C,2,0),"")</f>
        <v>6</v>
      </c>
      <c r="G205" t="str">
        <f t="shared" si="6"/>
        <v>2060006</v>
      </c>
      <c r="H205">
        <f>IFERROR(記録__2[[#This Row],[組]],"")</f>
        <v>8</v>
      </c>
      <c r="I205">
        <f>IFERROR(記録__2[[#This Row],[水路]],"")</f>
        <v>4</v>
      </c>
      <c r="J205" t="str">
        <f>IFERROR(VLOOKUP(F205,競技順!B:Q,14,0),"")</f>
        <v/>
      </c>
      <c r="K205" t="str">
        <f>IFERROR(VLOOKUP(F205,競技順!B:P,15,0),"")</f>
        <v>男子</v>
      </c>
      <c r="L205" t="str">
        <f>IFERROR(VLOOKUP(F205,競技順!B:N,13,0),"")</f>
        <v xml:space="preserve"> 200m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 xml:space="preserve"> 男子  200m 自由形 タイム決勝</v>
      </c>
    </row>
    <row r="206" spans="1:15" x14ac:dyDescent="0.2">
      <c r="A206">
        <f>IFERROR(記録__2[[#This Row],[競技番号]],"")</f>
        <v>6</v>
      </c>
      <c r="B206">
        <f>IFERROR(記録__2[[#This Row],[選手番号]],"")</f>
        <v>332</v>
      </c>
      <c r="C206" t="str">
        <f>IFERROR(VLOOKUP(B206,選手番号!F:J,4,0),"")</f>
        <v>尾﨑　建太</v>
      </c>
      <c r="D206" t="str">
        <f>IFERROR(VLOOKUP(B206,選手番号!F:K,6,0),"")</f>
        <v>ＭＧ双葉</v>
      </c>
      <c r="E206" t="str">
        <f>IFERROR(VLOOKUP(B206,チーム番号!E:F,2,0),"")</f>
        <v/>
      </c>
      <c r="F206">
        <f>IFERROR(VLOOKUP(A206,プログラム!B:C,2,0),"")</f>
        <v>6</v>
      </c>
      <c r="G206" t="str">
        <f t="shared" si="6"/>
        <v>3320006</v>
      </c>
      <c r="H206">
        <f>IFERROR(記録__2[[#This Row],[組]],"")</f>
        <v>8</v>
      </c>
      <c r="I206">
        <f>IFERROR(記録__2[[#This Row],[水路]],"")</f>
        <v>5</v>
      </c>
      <c r="J206" t="str">
        <f>IFERROR(VLOOKUP(F206,競技順!B:Q,14,0),"")</f>
        <v/>
      </c>
      <c r="K206" t="str">
        <f>IFERROR(VLOOKUP(F206,競技順!B:P,15,0),"")</f>
        <v>男子</v>
      </c>
      <c r="L206" t="str">
        <f>IFERROR(VLOOKUP(F206,競技順!B:N,13,0),"")</f>
        <v xml:space="preserve"> 200m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 xml:space="preserve"> 男子  200m 自由形 タイム決勝</v>
      </c>
    </row>
    <row r="207" spans="1:15" x14ac:dyDescent="0.2">
      <c r="A207">
        <f>IFERROR(記録__2[[#This Row],[競技番号]],"")</f>
        <v>6</v>
      </c>
      <c r="B207">
        <f>IFERROR(記録__2[[#This Row],[選手番号]],"")</f>
        <v>650</v>
      </c>
      <c r="C207" t="str">
        <f>IFERROR(VLOOKUP(B207,選手番号!F:J,4,0),"")</f>
        <v>井上　加一</v>
      </c>
      <c r="D207" t="str">
        <f>IFERROR(VLOOKUP(B207,選手番号!F:K,6,0),"")</f>
        <v>MESSA宇和島</v>
      </c>
      <c r="E207" t="str">
        <f>IFERROR(VLOOKUP(B207,チーム番号!E:F,2,0),"")</f>
        <v/>
      </c>
      <c r="F207">
        <f>IFERROR(VLOOKUP(A207,プログラム!B:C,2,0),"")</f>
        <v>6</v>
      </c>
      <c r="G207" t="str">
        <f t="shared" si="6"/>
        <v>6500006</v>
      </c>
      <c r="H207">
        <f>IFERROR(記録__2[[#This Row],[組]],"")</f>
        <v>8</v>
      </c>
      <c r="I207">
        <f>IFERROR(記録__2[[#This Row],[水路]],"")</f>
        <v>6</v>
      </c>
      <c r="J207" t="str">
        <f>IFERROR(VLOOKUP(F207,競技順!B:Q,14,0),"")</f>
        <v/>
      </c>
      <c r="K207" t="str">
        <f>IFERROR(VLOOKUP(F207,競技順!B:P,15,0),"")</f>
        <v>男子</v>
      </c>
      <c r="L207" t="str">
        <f>IFERROR(VLOOKUP(F207,競技順!B:N,13,0),"")</f>
        <v xml:space="preserve"> 200m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 xml:space="preserve"> 男子  200m 自由形 タイム決勝</v>
      </c>
    </row>
    <row r="208" spans="1:15" x14ac:dyDescent="0.2">
      <c r="A208">
        <f>IFERROR(記録__2[[#This Row],[競技番号]],"")</f>
        <v>6</v>
      </c>
      <c r="B208">
        <f>IFERROR(記録__2[[#This Row],[選手番号]],"")</f>
        <v>39</v>
      </c>
      <c r="C208" t="str">
        <f>IFERROR(VLOOKUP(B208,選手番号!F:J,4,0),"")</f>
        <v>荒木　颯斗</v>
      </c>
      <c r="D208" t="str">
        <f>IFERROR(VLOOKUP(B208,選手番号!F:K,6,0),"")</f>
        <v>五百木ＳＣ</v>
      </c>
      <c r="E208" t="str">
        <f>IFERROR(VLOOKUP(B208,チーム番号!E:F,2,0),"")</f>
        <v/>
      </c>
      <c r="F208">
        <f>IFERROR(VLOOKUP(A208,プログラム!B:C,2,0),"")</f>
        <v>6</v>
      </c>
      <c r="G208" t="str">
        <f t="shared" si="6"/>
        <v>390006</v>
      </c>
      <c r="H208">
        <f>IFERROR(記録__2[[#This Row],[組]],"")</f>
        <v>8</v>
      </c>
      <c r="I208">
        <f>IFERROR(記録__2[[#This Row],[水路]],"")</f>
        <v>7</v>
      </c>
      <c r="J208" t="str">
        <f>IFERROR(VLOOKUP(F208,競技順!B:Q,14,0),"")</f>
        <v/>
      </c>
      <c r="K208" t="str">
        <f>IFERROR(VLOOKUP(F208,競技順!B:P,15,0),"")</f>
        <v>男子</v>
      </c>
      <c r="L208" t="str">
        <f>IFERROR(VLOOKUP(F208,競技順!B:N,13,0),"")</f>
        <v xml:space="preserve"> 200m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 xml:space="preserve"> 男子  200m 自由形 タイム決勝</v>
      </c>
    </row>
    <row r="209" spans="1:15" x14ac:dyDescent="0.2">
      <c r="A209">
        <f>IFERROR(記録__2[[#This Row],[競技番号]],"")</f>
        <v>6</v>
      </c>
      <c r="B209">
        <f>IFERROR(記録__2[[#This Row],[選手番号]],"")</f>
        <v>301</v>
      </c>
      <c r="C209" t="str">
        <f>IFERROR(VLOOKUP(B209,選手番号!F:J,4,0),"")</f>
        <v>二宮　　彪</v>
      </c>
      <c r="D209" t="str">
        <f>IFERROR(VLOOKUP(B209,選手番号!F:K,6,0),"")</f>
        <v>石原SC山越</v>
      </c>
      <c r="E209" t="str">
        <f>IFERROR(VLOOKUP(B209,チーム番号!E:F,2,0),"")</f>
        <v/>
      </c>
      <c r="F209">
        <f>IFERROR(VLOOKUP(A209,プログラム!B:C,2,0),"")</f>
        <v>6</v>
      </c>
      <c r="G209" t="str">
        <f t="shared" si="6"/>
        <v>3010006</v>
      </c>
      <c r="H209">
        <f>IFERROR(記録__2[[#This Row],[組]],"")</f>
        <v>8</v>
      </c>
      <c r="I209">
        <f>IFERROR(記録__2[[#This Row],[水路]],"")</f>
        <v>8</v>
      </c>
      <c r="J209" t="str">
        <f>IFERROR(VLOOKUP(F209,競技順!B:Q,14,0),"")</f>
        <v/>
      </c>
      <c r="K209" t="str">
        <f>IFERROR(VLOOKUP(F209,競技順!B:P,15,0),"")</f>
        <v>男子</v>
      </c>
      <c r="L209" t="str">
        <f>IFERROR(VLOOKUP(F209,競技順!B:N,13,0),"")</f>
        <v xml:space="preserve"> 200m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 xml:space="preserve"> 男子  200m 自由形 タイム決勝</v>
      </c>
    </row>
    <row r="210" spans="1:15" x14ac:dyDescent="0.2">
      <c r="A210">
        <f>IFERROR(記録__2[[#This Row],[競技番号]],"")</f>
        <v>7</v>
      </c>
      <c r="B210">
        <f>IFERROR(記録__2[[#This Row],[選手番号]],"")</f>
        <v>0</v>
      </c>
      <c r="C210" t="str">
        <f>IFERROR(VLOOKUP(B210,選手番号!F:J,4,0),"")</f>
        <v/>
      </c>
      <c r="D210" t="str">
        <f>IFERROR(VLOOKUP(B210,選手番号!F:K,6,0),"")</f>
        <v/>
      </c>
      <c r="E210" t="str">
        <f>IFERROR(VLOOKUP(B210,チーム番号!E:F,2,0),"")</f>
        <v/>
      </c>
      <c r="F210">
        <f>IFERROR(VLOOKUP(A210,プログラム!B:C,2,0),"")</f>
        <v>7</v>
      </c>
      <c r="G210" t="str">
        <f t="shared" si="6"/>
        <v>00007</v>
      </c>
      <c r="H210">
        <f>IFERROR(記録__2[[#This Row],[組]],"")</f>
        <v>1</v>
      </c>
      <c r="I210">
        <f>IFERROR(記録__2[[#This Row],[水路]],"")</f>
        <v>1</v>
      </c>
      <c r="J210" t="str">
        <f>IFERROR(VLOOKUP(F210,競技順!B:Q,14,0),"")</f>
        <v/>
      </c>
      <c r="K210" t="str">
        <f>IFERROR(VLOOKUP(F210,競技順!B:P,15,0),"")</f>
        <v>女子</v>
      </c>
      <c r="L210" t="str">
        <f>IFERROR(VLOOKUP(F210,競技順!B:N,13,0),"")</f>
        <v xml:space="preserve">  50m</v>
      </c>
      <c r="M210" t="str">
        <f>IFERROR(VLOOKUP(F210,競技順!B:K,10,0),"")</f>
        <v>背泳ぎ</v>
      </c>
      <c r="N210" t="str">
        <f>IFERROR(VLOOKUP(F210,競技順!B:Q,16,0),"")</f>
        <v>タイム決勝</v>
      </c>
      <c r="O210" t="str">
        <f t="shared" si="7"/>
        <v xml:space="preserve"> 女子   50m 背泳ぎ タイム決勝</v>
      </c>
    </row>
    <row r="211" spans="1:15" x14ac:dyDescent="0.2">
      <c r="A211">
        <f>IFERROR(記録__2[[#This Row],[競技番号]],"")</f>
        <v>7</v>
      </c>
      <c r="B211">
        <f>IFERROR(記録__2[[#This Row],[選手番号]],"")</f>
        <v>0</v>
      </c>
      <c r="C211" t="str">
        <f>IFERROR(VLOOKUP(B211,選手番号!F:J,4,0),"")</f>
        <v/>
      </c>
      <c r="D211" t="str">
        <f>IFERROR(VLOOKUP(B211,選手番号!F:K,6,0),"")</f>
        <v/>
      </c>
      <c r="E211" t="str">
        <f>IFERROR(VLOOKUP(B211,チーム番号!E:F,2,0),"")</f>
        <v/>
      </c>
      <c r="F211">
        <f>IFERROR(VLOOKUP(A211,プログラム!B:C,2,0),"")</f>
        <v>7</v>
      </c>
      <c r="G211" t="str">
        <f t="shared" si="6"/>
        <v>00007</v>
      </c>
      <c r="H211">
        <f>IFERROR(記録__2[[#This Row],[組]],"")</f>
        <v>1</v>
      </c>
      <c r="I211">
        <f>IFERROR(記録__2[[#This Row],[水路]],"")</f>
        <v>2</v>
      </c>
      <c r="J211" t="str">
        <f>IFERROR(VLOOKUP(F211,競技順!B:Q,14,0),"")</f>
        <v/>
      </c>
      <c r="K211" t="str">
        <f>IFERROR(VLOOKUP(F211,競技順!B:P,15,0),"")</f>
        <v>女子</v>
      </c>
      <c r="L211" t="str">
        <f>IFERROR(VLOOKUP(F211,競技順!B:N,13,0),"")</f>
        <v xml:space="preserve">  50m</v>
      </c>
      <c r="M211" t="str">
        <f>IFERROR(VLOOKUP(F211,競技順!B:K,10,0),"")</f>
        <v>背泳ぎ</v>
      </c>
      <c r="N211" t="str">
        <f>IFERROR(VLOOKUP(F211,競技順!B:Q,16,0),"")</f>
        <v>タイム決勝</v>
      </c>
      <c r="O211" t="str">
        <f t="shared" si="7"/>
        <v xml:space="preserve"> 女子   50m 背泳ぎ タイム決勝</v>
      </c>
    </row>
    <row r="212" spans="1:15" x14ac:dyDescent="0.2">
      <c r="A212">
        <f>IFERROR(記録__2[[#This Row],[競技番号]],"")</f>
        <v>7</v>
      </c>
      <c r="B212">
        <f>IFERROR(記録__2[[#This Row],[選手番号]],"")</f>
        <v>168</v>
      </c>
      <c r="C212" t="str">
        <f>IFERROR(VLOOKUP(B212,選手番号!F:J,4,0),"")</f>
        <v>松岡　紗礼</v>
      </c>
      <c r="D212" t="str">
        <f>IFERROR(VLOOKUP(B212,選手番号!F:K,6,0),"")</f>
        <v>南海ＤＣ</v>
      </c>
      <c r="E212" t="str">
        <f>IFERROR(VLOOKUP(B212,チーム番号!E:F,2,0),"")</f>
        <v/>
      </c>
      <c r="F212">
        <f>IFERROR(VLOOKUP(A212,プログラム!B:C,2,0),"")</f>
        <v>7</v>
      </c>
      <c r="G212" t="str">
        <f t="shared" si="6"/>
        <v>1680007</v>
      </c>
      <c r="H212">
        <f>IFERROR(記録__2[[#This Row],[組]],"")</f>
        <v>1</v>
      </c>
      <c r="I212">
        <f>IFERROR(記録__2[[#This Row],[水路]],"")</f>
        <v>3</v>
      </c>
      <c r="J212" t="str">
        <f>IFERROR(VLOOKUP(F212,競技順!B:Q,14,0),"")</f>
        <v/>
      </c>
      <c r="K212" t="str">
        <f>IFERROR(VLOOKUP(F212,競技順!B:P,15,0),"")</f>
        <v>女子</v>
      </c>
      <c r="L212" t="str">
        <f>IFERROR(VLOOKUP(F212,競技順!B:N,13,0),"")</f>
        <v xml:space="preserve">  50m</v>
      </c>
      <c r="M212" t="str">
        <f>IFERROR(VLOOKUP(F212,競技順!B:K,10,0),"")</f>
        <v>背泳ぎ</v>
      </c>
      <c r="N212" t="str">
        <f>IFERROR(VLOOKUP(F212,競技順!B:Q,16,0),"")</f>
        <v>タイム決勝</v>
      </c>
      <c r="O212" t="str">
        <f t="shared" si="7"/>
        <v xml:space="preserve"> 女子   50m 背泳ぎ タイム決勝</v>
      </c>
    </row>
    <row r="213" spans="1:15" x14ac:dyDescent="0.2">
      <c r="A213">
        <f>IFERROR(記録__2[[#This Row],[競技番号]],"")</f>
        <v>7</v>
      </c>
      <c r="B213">
        <f>IFERROR(記録__2[[#This Row],[選手番号]],"")</f>
        <v>107</v>
      </c>
      <c r="C213" t="str">
        <f>IFERROR(VLOOKUP(B213,選手番号!F:J,4,0),"")</f>
        <v>高橋　沙羅</v>
      </c>
      <c r="D213" t="str">
        <f>IFERROR(VLOOKUP(B213,選手番号!F:K,6,0),"")</f>
        <v>五百木ＳＣ</v>
      </c>
      <c r="E213" t="str">
        <f>IFERROR(VLOOKUP(B213,チーム番号!E:F,2,0),"")</f>
        <v/>
      </c>
      <c r="F213">
        <f>IFERROR(VLOOKUP(A213,プログラム!B:C,2,0),"")</f>
        <v>7</v>
      </c>
      <c r="G213" t="str">
        <f t="shared" si="6"/>
        <v>1070007</v>
      </c>
      <c r="H213">
        <f>IFERROR(記録__2[[#This Row],[組]],"")</f>
        <v>1</v>
      </c>
      <c r="I213">
        <f>IFERROR(記録__2[[#This Row],[水路]],"")</f>
        <v>4</v>
      </c>
      <c r="J213" t="str">
        <f>IFERROR(VLOOKUP(F213,競技順!B:Q,14,0),"")</f>
        <v/>
      </c>
      <c r="K213" t="str">
        <f>IFERROR(VLOOKUP(F213,競技順!B:P,15,0),"")</f>
        <v>女子</v>
      </c>
      <c r="L213" t="str">
        <f>IFERROR(VLOOKUP(F213,競技順!B:N,13,0),"")</f>
        <v xml:space="preserve">  50m</v>
      </c>
      <c r="M213" t="str">
        <f>IFERROR(VLOOKUP(F213,競技順!B:K,10,0),"")</f>
        <v>背泳ぎ</v>
      </c>
      <c r="N213" t="str">
        <f>IFERROR(VLOOKUP(F213,競技順!B:Q,16,0),"")</f>
        <v>タイム決勝</v>
      </c>
      <c r="O213" t="str">
        <f t="shared" si="7"/>
        <v xml:space="preserve"> 女子   50m 背泳ぎ タイム決勝</v>
      </c>
    </row>
    <row r="214" spans="1:15" x14ac:dyDescent="0.2">
      <c r="A214">
        <f>IFERROR(記録__2[[#This Row],[競技番号]],"")</f>
        <v>7</v>
      </c>
      <c r="B214">
        <f>IFERROR(記録__2[[#This Row],[選手番号]],"")</f>
        <v>159</v>
      </c>
      <c r="C214" t="str">
        <f>IFERROR(VLOOKUP(B214,選手番号!F:J,4,0),"")</f>
        <v>青野　智花</v>
      </c>
      <c r="D214" t="str">
        <f>IFERROR(VLOOKUP(B214,選手番号!F:K,6,0),"")</f>
        <v>南海ＤＣ</v>
      </c>
      <c r="E214" t="str">
        <f>IFERROR(VLOOKUP(B214,チーム番号!E:F,2,0),"")</f>
        <v/>
      </c>
      <c r="F214">
        <f>IFERROR(VLOOKUP(A214,プログラム!B:C,2,0),"")</f>
        <v>7</v>
      </c>
      <c r="G214" t="str">
        <f t="shared" si="6"/>
        <v>1590007</v>
      </c>
      <c r="H214">
        <f>IFERROR(記録__2[[#This Row],[組]],"")</f>
        <v>1</v>
      </c>
      <c r="I214">
        <f>IFERROR(記録__2[[#This Row],[水路]],"")</f>
        <v>5</v>
      </c>
      <c r="J214" t="str">
        <f>IFERROR(VLOOKUP(F214,競技順!B:Q,14,0),"")</f>
        <v/>
      </c>
      <c r="K214" t="str">
        <f>IFERROR(VLOOKUP(F214,競技順!B:P,15,0),"")</f>
        <v>女子</v>
      </c>
      <c r="L214" t="str">
        <f>IFERROR(VLOOKUP(F214,競技順!B:N,13,0),"")</f>
        <v xml:space="preserve">  50m</v>
      </c>
      <c r="M214" t="str">
        <f>IFERROR(VLOOKUP(F214,競技順!B:K,10,0),"")</f>
        <v>背泳ぎ</v>
      </c>
      <c r="N214" t="str">
        <f>IFERROR(VLOOKUP(F214,競技順!B:Q,16,0),"")</f>
        <v>タイム決勝</v>
      </c>
      <c r="O214" t="str">
        <f t="shared" si="7"/>
        <v xml:space="preserve"> 女子   50m 背泳ぎ タイム決勝</v>
      </c>
    </row>
    <row r="215" spans="1:15" x14ac:dyDescent="0.2">
      <c r="A215">
        <f>IFERROR(記録__2[[#This Row],[競技番号]],"")</f>
        <v>7</v>
      </c>
      <c r="B215">
        <f>IFERROR(記録__2[[#This Row],[選手番号]],"")</f>
        <v>167</v>
      </c>
      <c r="C215" t="str">
        <f>IFERROR(VLOOKUP(B215,選手番号!F:J,4,0),"")</f>
        <v>加藤　麗華</v>
      </c>
      <c r="D215" t="str">
        <f>IFERROR(VLOOKUP(B215,選手番号!F:K,6,0),"")</f>
        <v>南海ＤＣ</v>
      </c>
      <c r="E215" t="str">
        <f>IFERROR(VLOOKUP(B215,チーム番号!E:F,2,0),"")</f>
        <v/>
      </c>
      <c r="F215">
        <f>IFERROR(VLOOKUP(A215,プログラム!B:C,2,0),"")</f>
        <v>7</v>
      </c>
      <c r="G215" t="str">
        <f t="shared" si="6"/>
        <v>1670007</v>
      </c>
      <c r="H215">
        <f>IFERROR(記録__2[[#This Row],[組]],"")</f>
        <v>1</v>
      </c>
      <c r="I215">
        <f>IFERROR(記録__2[[#This Row],[水路]],"")</f>
        <v>6</v>
      </c>
      <c r="J215" t="str">
        <f>IFERROR(VLOOKUP(F215,競技順!B:Q,14,0),"")</f>
        <v/>
      </c>
      <c r="K215" t="str">
        <f>IFERROR(VLOOKUP(F215,競技順!B:P,15,0),"")</f>
        <v>女子</v>
      </c>
      <c r="L215" t="str">
        <f>IFERROR(VLOOKUP(F215,競技順!B:N,13,0),"")</f>
        <v xml:space="preserve">  50m</v>
      </c>
      <c r="M215" t="str">
        <f>IFERROR(VLOOKUP(F215,競技順!B:K,10,0),"")</f>
        <v>背泳ぎ</v>
      </c>
      <c r="N215" t="str">
        <f>IFERROR(VLOOKUP(F215,競技順!B:Q,16,0),"")</f>
        <v>タイム決勝</v>
      </c>
      <c r="O215" t="str">
        <f t="shared" si="7"/>
        <v xml:space="preserve"> 女子   50m 背泳ぎ タイム決勝</v>
      </c>
    </row>
    <row r="216" spans="1:15" x14ac:dyDescent="0.2">
      <c r="A216">
        <f>IFERROR(記録__2[[#This Row],[競技番号]],"")</f>
        <v>7</v>
      </c>
      <c r="B216">
        <f>IFERROR(記録__2[[#This Row],[選手番号]],"")</f>
        <v>0</v>
      </c>
      <c r="C216" t="str">
        <f>IFERROR(VLOOKUP(B216,選手番号!F:J,4,0),"")</f>
        <v/>
      </c>
      <c r="D216" t="str">
        <f>IFERROR(VLOOKUP(B216,選手番号!F:K,6,0),"")</f>
        <v/>
      </c>
      <c r="E216" t="str">
        <f>IFERROR(VLOOKUP(B216,チーム番号!E:F,2,0),"")</f>
        <v/>
      </c>
      <c r="F216">
        <f>IFERROR(VLOOKUP(A216,プログラム!B:C,2,0),"")</f>
        <v>7</v>
      </c>
      <c r="G216" t="str">
        <f t="shared" si="6"/>
        <v>00007</v>
      </c>
      <c r="H216">
        <f>IFERROR(記録__2[[#This Row],[組]],"")</f>
        <v>1</v>
      </c>
      <c r="I216">
        <f>IFERROR(記録__2[[#This Row],[水路]],"")</f>
        <v>7</v>
      </c>
      <c r="J216" t="str">
        <f>IFERROR(VLOOKUP(F216,競技順!B:Q,14,0),"")</f>
        <v/>
      </c>
      <c r="K216" t="str">
        <f>IFERROR(VLOOKUP(F216,競技順!B:P,15,0),"")</f>
        <v>女子</v>
      </c>
      <c r="L216" t="str">
        <f>IFERROR(VLOOKUP(F216,競技順!B:N,13,0),"")</f>
        <v xml:space="preserve">  50m</v>
      </c>
      <c r="M216" t="str">
        <f>IFERROR(VLOOKUP(F216,競技順!B:K,10,0),"")</f>
        <v>背泳ぎ</v>
      </c>
      <c r="N216" t="str">
        <f>IFERROR(VLOOKUP(F216,競技順!B:Q,16,0),"")</f>
        <v>タイム決勝</v>
      </c>
      <c r="O216" t="str">
        <f t="shared" si="7"/>
        <v xml:space="preserve"> 女子   50m 背泳ぎ タイム決勝</v>
      </c>
    </row>
    <row r="217" spans="1:15" x14ac:dyDescent="0.2">
      <c r="A217">
        <f>IFERROR(記録__2[[#This Row],[競技番号]],"")</f>
        <v>7</v>
      </c>
      <c r="B217">
        <f>IFERROR(記録__2[[#This Row],[選手番号]],"")</f>
        <v>0</v>
      </c>
      <c r="C217" t="str">
        <f>IFERROR(VLOOKUP(B217,選手番号!F:J,4,0),"")</f>
        <v/>
      </c>
      <c r="D217" t="str">
        <f>IFERROR(VLOOKUP(B217,選手番号!F:K,6,0),"")</f>
        <v/>
      </c>
      <c r="E217" t="str">
        <f>IFERROR(VLOOKUP(B217,チーム番号!E:F,2,0),"")</f>
        <v/>
      </c>
      <c r="F217">
        <f>IFERROR(VLOOKUP(A217,プログラム!B:C,2,0),"")</f>
        <v>7</v>
      </c>
      <c r="G217" t="str">
        <f t="shared" si="6"/>
        <v>00007</v>
      </c>
      <c r="H217">
        <f>IFERROR(記録__2[[#This Row],[組]],"")</f>
        <v>1</v>
      </c>
      <c r="I217">
        <f>IFERROR(記録__2[[#This Row],[水路]],"")</f>
        <v>8</v>
      </c>
      <c r="J217" t="str">
        <f>IFERROR(VLOOKUP(F217,競技順!B:Q,14,0),"")</f>
        <v/>
      </c>
      <c r="K217" t="str">
        <f>IFERROR(VLOOKUP(F217,競技順!B:P,15,0),"")</f>
        <v>女子</v>
      </c>
      <c r="L217" t="str">
        <f>IFERROR(VLOOKUP(F217,競技順!B:N,13,0),"")</f>
        <v xml:space="preserve">  50m</v>
      </c>
      <c r="M217" t="str">
        <f>IFERROR(VLOOKUP(F217,競技順!B:K,10,0),"")</f>
        <v>背泳ぎ</v>
      </c>
      <c r="N217" t="str">
        <f>IFERROR(VLOOKUP(F217,競技順!B:Q,16,0),"")</f>
        <v>タイム決勝</v>
      </c>
      <c r="O217" t="str">
        <f t="shared" si="7"/>
        <v xml:space="preserve"> 女子   50m 背泳ぎ タイム決勝</v>
      </c>
    </row>
    <row r="218" spans="1:15" x14ac:dyDescent="0.2">
      <c r="A218">
        <f>IFERROR(記録__2[[#This Row],[競技番号]],"")</f>
        <v>7</v>
      </c>
      <c r="B218">
        <f>IFERROR(記録__2[[#This Row],[選手番号]],"")</f>
        <v>166</v>
      </c>
      <c r="C218" t="str">
        <f>IFERROR(VLOOKUP(B218,選手番号!F:J,4,0),"")</f>
        <v>原　愛夏海</v>
      </c>
      <c r="D218" t="str">
        <f>IFERROR(VLOOKUP(B218,選手番号!F:K,6,0),"")</f>
        <v>南海ＤＣ</v>
      </c>
      <c r="E218" t="str">
        <f>IFERROR(VLOOKUP(B218,チーム番号!E:F,2,0),"")</f>
        <v/>
      </c>
      <c r="F218">
        <f>IFERROR(VLOOKUP(A218,プログラム!B:C,2,0),"")</f>
        <v>7</v>
      </c>
      <c r="G218" t="str">
        <f t="shared" si="6"/>
        <v>1660007</v>
      </c>
      <c r="H218">
        <f>IFERROR(記録__2[[#This Row],[組]],"")</f>
        <v>2</v>
      </c>
      <c r="I218">
        <f>IFERROR(記録__2[[#This Row],[水路]],"")</f>
        <v>1</v>
      </c>
      <c r="J218" t="str">
        <f>IFERROR(VLOOKUP(F218,競技順!B:Q,14,0),"")</f>
        <v/>
      </c>
      <c r="K218" t="str">
        <f>IFERROR(VLOOKUP(F218,競技順!B:P,15,0),"")</f>
        <v>女子</v>
      </c>
      <c r="L218" t="str">
        <f>IFERROR(VLOOKUP(F218,競技順!B:N,13,0),"")</f>
        <v xml:space="preserve">  50m</v>
      </c>
      <c r="M218" t="str">
        <f>IFERROR(VLOOKUP(F218,競技順!B:K,10,0),"")</f>
        <v>背泳ぎ</v>
      </c>
      <c r="N218" t="str">
        <f>IFERROR(VLOOKUP(F218,競技順!B:Q,16,0),"")</f>
        <v>タイム決勝</v>
      </c>
      <c r="O218" t="str">
        <f t="shared" si="7"/>
        <v xml:space="preserve"> 女子   50m 背泳ぎ タイム決勝</v>
      </c>
    </row>
    <row r="219" spans="1:15" x14ac:dyDescent="0.2">
      <c r="A219">
        <f>IFERROR(記録__2[[#This Row],[競技番号]],"")</f>
        <v>7</v>
      </c>
      <c r="B219">
        <f>IFERROR(記録__2[[#This Row],[選手番号]],"")</f>
        <v>108</v>
      </c>
      <c r="C219" t="str">
        <f>IFERROR(VLOOKUP(B219,選手番号!F:J,4,0),"")</f>
        <v>上杉　心尊</v>
      </c>
      <c r="D219" t="str">
        <f>IFERROR(VLOOKUP(B219,選手番号!F:K,6,0),"")</f>
        <v>五百木ＳＣ</v>
      </c>
      <c r="E219" t="str">
        <f>IFERROR(VLOOKUP(B219,チーム番号!E:F,2,0),"")</f>
        <v/>
      </c>
      <c r="F219">
        <f>IFERROR(VLOOKUP(A219,プログラム!B:C,2,0),"")</f>
        <v>7</v>
      </c>
      <c r="G219" t="str">
        <f t="shared" si="6"/>
        <v>1080007</v>
      </c>
      <c r="H219">
        <f>IFERROR(記録__2[[#This Row],[組]],"")</f>
        <v>2</v>
      </c>
      <c r="I219">
        <f>IFERROR(記録__2[[#This Row],[水路]],"")</f>
        <v>2</v>
      </c>
      <c r="J219" t="str">
        <f>IFERROR(VLOOKUP(F219,競技順!B:Q,14,0),"")</f>
        <v/>
      </c>
      <c r="K219" t="str">
        <f>IFERROR(VLOOKUP(F219,競技順!B:P,15,0),"")</f>
        <v>女子</v>
      </c>
      <c r="L219" t="str">
        <f>IFERROR(VLOOKUP(F219,競技順!B:N,13,0),"")</f>
        <v xml:space="preserve">  50m</v>
      </c>
      <c r="M219" t="str">
        <f>IFERROR(VLOOKUP(F219,競技順!B:K,10,0),"")</f>
        <v>背泳ぎ</v>
      </c>
      <c r="N219" t="str">
        <f>IFERROR(VLOOKUP(F219,競技順!B:Q,16,0),"")</f>
        <v>タイム決勝</v>
      </c>
      <c r="O219" t="str">
        <f t="shared" si="7"/>
        <v xml:space="preserve"> 女子   50m 背泳ぎ タイム決勝</v>
      </c>
    </row>
    <row r="220" spans="1:15" x14ac:dyDescent="0.2">
      <c r="A220">
        <f>IFERROR(記録__2[[#This Row],[競技番号]],"")</f>
        <v>7</v>
      </c>
      <c r="B220">
        <f>IFERROR(記録__2[[#This Row],[選手番号]],"")</f>
        <v>164</v>
      </c>
      <c r="C220" t="str">
        <f>IFERROR(VLOOKUP(B220,選手番号!F:J,4,0),"")</f>
        <v>橋本　れい</v>
      </c>
      <c r="D220" t="str">
        <f>IFERROR(VLOOKUP(B220,選手番号!F:K,6,0),"")</f>
        <v>南海ＤＣ</v>
      </c>
      <c r="E220" t="str">
        <f>IFERROR(VLOOKUP(B220,チーム番号!E:F,2,0),"")</f>
        <v/>
      </c>
      <c r="F220">
        <f>IFERROR(VLOOKUP(A220,プログラム!B:C,2,0),"")</f>
        <v>7</v>
      </c>
      <c r="G220" t="str">
        <f t="shared" si="6"/>
        <v>1640007</v>
      </c>
      <c r="H220">
        <f>IFERROR(記録__2[[#This Row],[組]],"")</f>
        <v>2</v>
      </c>
      <c r="I220">
        <f>IFERROR(記録__2[[#This Row],[水路]],"")</f>
        <v>3</v>
      </c>
      <c r="J220" t="str">
        <f>IFERROR(VLOOKUP(F220,競技順!B:Q,14,0),"")</f>
        <v/>
      </c>
      <c r="K220" t="str">
        <f>IFERROR(VLOOKUP(F220,競技順!B:P,15,0),"")</f>
        <v>女子</v>
      </c>
      <c r="L220" t="str">
        <f>IFERROR(VLOOKUP(F220,競技順!B:N,13,0),"")</f>
        <v xml:space="preserve">  50m</v>
      </c>
      <c r="M220" t="str">
        <f>IFERROR(VLOOKUP(F220,競技順!B:K,10,0),"")</f>
        <v>背泳ぎ</v>
      </c>
      <c r="N220" t="str">
        <f>IFERROR(VLOOKUP(F220,競技順!B:Q,16,0),"")</f>
        <v>タイム決勝</v>
      </c>
      <c r="O220" t="str">
        <f t="shared" si="7"/>
        <v xml:space="preserve"> 女子   50m 背泳ぎ タイム決勝</v>
      </c>
    </row>
    <row r="221" spans="1:15" x14ac:dyDescent="0.2">
      <c r="A221">
        <f>IFERROR(記録__2[[#This Row],[競技番号]],"")</f>
        <v>7</v>
      </c>
      <c r="B221">
        <f>IFERROR(記録__2[[#This Row],[選手番号]],"")</f>
        <v>165</v>
      </c>
      <c r="C221" t="str">
        <f>IFERROR(VLOOKUP(B221,選手番号!F:J,4,0),"")</f>
        <v>新家　悠加</v>
      </c>
      <c r="D221" t="str">
        <f>IFERROR(VLOOKUP(B221,選手番号!F:K,6,0),"")</f>
        <v>南海ＤＣ</v>
      </c>
      <c r="E221" t="str">
        <f>IFERROR(VLOOKUP(B221,チーム番号!E:F,2,0),"")</f>
        <v/>
      </c>
      <c r="F221">
        <f>IFERROR(VLOOKUP(A221,プログラム!B:C,2,0),"")</f>
        <v>7</v>
      </c>
      <c r="G221" t="str">
        <f t="shared" si="6"/>
        <v>1650007</v>
      </c>
      <c r="H221">
        <f>IFERROR(記録__2[[#This Row],[組]],"")</f>
        <v>2</v>
      </c>
      <c r="I221">
        <f>IFERROR(記録__2[[#This Row],[水路]],"")</f>
        <v>4</v>
      </c>
      <c r="J221" t="str">
        <f>IFERROR(VLOOKUP(F221,競技順!B:Q,14,0),"")</f>
        <v/>
      </c>
      <c r="K221" t="str">
        <f>IFERROR(VLOOKUP(F221,競技順!B:P,15,0),"")</f>
        <v>女子</v>
      </c>
      <c r="L221" t="str">
        <f>IFERROR(VLOOKUP(F221,競技順!B:N,13,0),"")</f>
        <v xml:space="preserve">  50m</v>
      </c>
      <c r="M221" t="str">
        <f>IFERROR(VLOOKUP(F221,競技順!B:K,10,0),"")</f>
        <v>背泳ぎ</v>
      </c>
      <c r="N221" t="str">
        <f>IFERROR(VLOOKUP(F221,競技順!B:Q,16,0),"")</f>
        <v>タイム決勝</v>
      </c>
      <c r="O221" t="str">
        <f t="shared" si="7"/>
        <v xml:space="preserve"> 女子   50m 背泳ぎ タイム決勝</v>
      </c>
    </row>
    <row r="222" spans="1:15" x14ac:dyDescent="0.2">
      <c r="A222">
        <f>IFERROR(記録__2[[#This Row],[競技番号]],"")</f>
        <v>7</v>
      </c>
      <c r="B222">
        <f>IFERROR(記録__2[[#This Row],[選手番号]],"")</f>
        <v>298</v>
      </c>
      <c r="C222" t="str">
        <f>IFERROR(VLOOKUP(B222,選手番号!F:J,4,0),"")</f>
        <v>新井　さや</v>
      </c>
      <c r="D222" t="str">
        <f>IFERROR(VLOOKUP(B222,選手番号!F:K,6,0),"")</f>
        <v>八幡浜ＳＣ</v>
      </c>
      <c r="E222" t="str">
        <f>IFERROR(VLOOKUP(B222,チーム番号!E:F,2,0),"")</f>
        <v/>
      </c>
      <c r="F222">
        <f>IFERROR(VLOOKUP(A222,プログラム!B:C,2,0),"")</f>
        <v>7</v>
      </c>
      <c r="G222" t="str">
        <f t="shared" si="6"/>
        <v>2980007</v>
      </c>
      <c r="H222">
        <f>IFERROR(記録__2[[#This Row],[組]],"")</f>
        <v>2</v>
      </c>
      <c r="I222">
        <f>IFERROR(記録__2[[#This Row],[水路]],"")</f>
        <v>5</v>
      </c>
      <c r="J222" t="str">
        <f>IFERROR(VLOOKUP(F222,競技順!B:Q,14,0),"")</f>
        <v/>
      </c>
      <c r="K222" t="str">
        <f>IFERROR(VLOOKUP(F222,競技順!B:P,15,0),"")</f>
        <v>女子</v>
      </c>
      <c r="L222" t="str">
        <f>IFERROR(VLOOKUP(F222,競技順!B:N,13,0),"")</f>
        <v xml:space="preserve">  50m</v>
      </c>
      <c r="M222" t="str">
        <f>IFERROR(VLOOKUP(F222,競技順!B:K,10,0),"")</f>
        <v>背泳ぎ</v>
      </c>
      <c r="N222" t="str">
        <f>IFERROR(VLOOKUP(F222,競技順!B:Q,16,0),"")</f>
        <v>タイム決勝</v>
      </c>
      <c r="O222" t="str">
        <f t="shared" si="7"/>
        <v xml:space="preserve"> 女子   50m 背泳ぎ タイム決勝</v>
      </c>
    </row>
    <row r="223" spans="1:15" x14ac:dyDescent="0.2">
      <c r="A223">
        <f>IFERROR(記録__2[[#This Row],[競技番号]],"")</f>
        <v>7</v>
      </c>
      <c r="B223">
        <f>IFERROR(記録__2[[#This Row],[選手番号]],"")</f>
        <v>106</v>
      </c>
      <c r="C223" t="str">
        <f>IFERROR(VLOOKUP(B223,選手番号!F:J,4,0),"")</f>
        <v>豊嶋　あさ</v>
      </c>
      <c r="D223" t="str">
        <f>IFERROR(VLOOKUP(B223,選手番号!F:K,6,0),"")</f>
        <v>五百木ＳＣ</v>
      </c>
      <c r="E223" t="str">
        <f>IFERROR(VLOOKUP(B223,チーム番号!E:F,2,0),"")</f>
        <v/>
      </c>
      <c r="F223">
        <f>IFERROR(VLOOKUP(A223,プログラム!B:C,2,0),"")</f>
        <v>7</v>
      </c>
      <c r="G223" t="str">
        <f t="shared" si="6"/>
        <v>1060007</v>
      </c>
      <c r="H223">
        <f>IFERROR(記録__2[[#This Row],[組]],"")</f>
        <v>2</v>
      </c>
      <c r="I223">
        <f>IFERROR(記録__2[[#This Row],[水路]],"")</f>
        <v>6</v>
      </c>
      <c r="J223" t="str">
        <f>IFERROR(VLOOKUP(F223,競技順!B:Q,14,0),"")</f>
        <v/>
      </c>
      <c r="K223" t="str">
        <f>IFERROR(VLOOKUP(F223,競技順!B:P,15,0),"")</f>
        <v>女子</v>
      </c>
      <c r="L223" t="str">
        <f>IFERROR(VLOOKUP(F223,競技順!B:N,13,0),"")</f>
        <v xml:space="preserve">  50m</v>
      </c>
      <c r="M223" t="str">
        <f>IFERROR(VLOOKUP(F223,競技順!B:K,10,0),"")</f>
        <v>背泳ぎ</v>
      </c>
      <c r="N223" t="str">
        <f>IFERROR(VLOOKUP(F223,競技順!B:Q,16,0),"")</f>
        <v>タイム決勝</v>
      </c>
      <c r="O223" t="str">
        <f t="shared" si="7"/>
        <v xml:space="preserve"> 女子   50m 背泳ぎ タイム決勝</v>
      </c>
    </row>
    <row r="224" spans="1:15" x14ac:dyDescent="0.2">
      <c r="A224">
        <f>IFERROR(記録__2[[#This Row],[競技番号]],"")</f>
        <v>7</v>
      </c>
      <c r="B224">
        <f>IFERROR(記録__2[[#This Row],[選手番号]],"")</f>
        <v>362</v>
      </c>
      <c r="C224" t="str">
        <f>IFERROR(VLOOKUP(B224,選手番号!F:J,4,0),"")</f>
        <v>門田　汐那</v>
      </c>
      <c r="D224" t="str">
        <f>IFERROR(VLOOKUP(B224,選手番号!F:K,6,0),"")</f>
        <v>ＭＧ双葉</v>
      </c>
      <c r="E224" t="str">
        <f>IFERROR(VLOOKUP(B224,チーム番号!E:F,2,0),"")</f>
        <v/>
      </c>
      <c r="F224">
        <f>IFERROR(VLOOKUP(A224,プログラム!B:C,2,0),"")</f>
        <v>7</v>
      </c>
      <c r="G224" t="str">
        <f t="shared" si="6"/>
        <v>3620007</v>
      </c>
      <c r="H224">
        <f>IFERROR(記録__2[[#This Row],[組]],"")</f>
        <v>2</v>
      </c>
      <c r="I224">
        <f>IFERROR(記録__2[[#This Row],[水路]],"")</f>
        <v>7</v>
      </c>
      <c r="J224" t="str">
        <f>IFERROR(VLOOKUP(F224,競技順!B:Q,14,0),"")</f>
        <v/>
      </c>
      <c r="K224" t="str">
        <f>IFERROR(VLOOKUP(F224,競技順!B:P,15,0),"")</f>
        <v>女子</v>
      </c>
      <c r="L224" t="str">
        <f>IFERROR(VLOOKUP(F224,競技順!B:N,13,0),"")</f>
        <v xml:space="preserve">  50m</v>
      </c>
      <c r="M224" t="str">
        <f>IFERROR(VLOOKUP(F224,競技順!B:K,10,0),"")</f>
        <v>背泳ぎ</v>
      </c>
      <c r="N224" t="str">
        <f>IFERROR(VLOOKUP(F224,競技順!B:Q,16,0),"")</f>
        <v>タイム決勝</v>
      </c>
      <c r="O224" t="str">
        <f t="shared" si="7"/>
        <v xml:space="preserve"> 女子   50m 背泳ぎ タイム決勝</v>
      </c>
    </row>
    <row r="225" spans="1:15" x14ac:dyDescent="0.2">
      <c r="A225">
        <f>IFERROR(記録__2[[#This Row],[競技番号]],"")</f>
        <v>7</v>
      </c>
      <c r="B225">
        <f>IFERROR(記録__2[[#This Row],[選手番号]],"")</f>
        <v>701</v>
      </c>
      <c r="C225" t="str">
        <f>IFERROR(VLOOKUP(B225,選手番号!F:J,4,0),"")</f>
        <v>渡部　心暖</v>
      </c>
      <c r="D225" t="str">
        <f>IFERROR(VLOOKUP(B225,選手番号!F:K,6,0),"")</f>
        <v>えいしSC砥部</v>
      </c>
      <c r="E225" t="str">
        <f>IFERROR(VLOOKUP(B225,チーム番号!E:F,2,0),"")</f>
        <v/>
      </c>
      <c r="F225">
        <f>IFERROR(VLOOKUP(A225,プログラム!B:C,2,0),"")</f>
        <v>7</v>
      </c>
      <c r="G225" t="str">
        <f t="shared" si="6"/>
        <v>7010007</v>
      </c>
      <c r="H225">
        <f>IFERROR(記録__2[[#This Row],[組]],"")</f>
        <v>2</v>
      </c>
      <c r="I225">
        <f>IFERROR(記録__2[[#This Row],[水路]],"")</f>
        <v>8</v>
      </c>
      <c r="J225" t="str">
        <f>IFERROR(VLOOKUP(F225,競技順!B:Q,14,0),"")</f>
        <v/>
      </c>
      <c r="K225" t="str">
        <f>IFERROR(VLOOKUP(F225,競技順!B:P,15,0),"")</f>
        <v>女子</v>
      </c>
      <c r="L225" t="str">
        <f>IFERROR(VLOOKUP(F225,競技順!B:N,13,0),"")</f>
        <v xml:space="preserve">  50m</v>
      </c>
      <c r="M225" t="str">
        <f>IFERROR(VLOOKUP(F225,競技順!B:K,10,0),"")</f>
        <v>背泳ぎ</v>
      </c>
      <c r="N225" t="str">
        <f>IFERROR(VLOOKUP(F225,競技順!B:Q,16,0),"")</f>
        <v>タイム決勝</v>
      </c>
      <c r="O225" t="str">
        <f t="shared" si="7"/>
        <v xml:space="preserve"> 女子   50m 背泳ぎ タイム決勝</v>
      </c>
    </row>
    <row r="226" spans="1:15" x14ac:dyDescent="0.2">
      <c r="A226">
        <f>IFERROR(記録__2[[#This Row],[競技番号]],"")</f>
        <v>7</v>
      </c>
      <c r="B226">
        <f>IFERROR(記録__2[[#This Row],[選手番号]],"")</f>
        <v>474</v>
      </c>
      <c r="C226" t="str">
        <f>IFERROR(VLOOKUP(B226,選手番号!F:J,4,0),"")</f>
        <v>岡本　栞奈</v>
      </c>
      <c r="D226" t="str">
        <f>IFERROR(VLOOKUP(B226,選手番号!F:K,6,0),"")</f>
        <v>フィッタ重信</v>
      </c>
      <c r="E226" t="str">
        <f>IFERROR(VLOOKUP(B226,チーム番号!E:F,2,0),"")</f>
        <v/>
      </c>
      <c r="F226">
        <f>IFERROR(VLOOKUP(A226,プログラム!B:C,2,0),"")</f>
        <v>7</v>
      </c>
      <c r="G226" t="str">
        <f t="shared" si="6"/>
        <v>4740007</v>
      </c>
      <c r="H226">
        <f>IFERROR(記録__2[[#This Row],[組]],"")</f>
        <v>3</v>
      </c>
      <c r="I226">
        <f>IFERROR(記録__2[[#This Row],[水路]],"")</f>
        <v>1</v>
      </c>
      <c r="J226" t="str">
        <f>IFERROR(VLOOKUP(F226,競技順!B:Q,14,0),"")</f>
        <v/>
      </c>
      <c r="K226" t="str">
        <f>IFERROR(VLOOKUP(F226,競技順!B:P,15,0),"")</f>
        <v>女子</v>
      </c>
      <c r="L226" t="str">
        <f>IFERROR(VLOOKUP(F226,競技順!B:N,13,0),"")</f>
        <v xml:space="preserve">  50m</v>
      </c>
      <c r="M226" t="str">
        <f>IFERROR(VLOOKUP(F226,競技順!B:K,10,0),"")</f>
        <v>背泳ぎ</v>
      </c>
      <c r="N226" t="str">
        <f>IFERROR(VLOOKUP(F226,競技順!B:Q,16,0),"")</f>
        <v>タイム決勝</v>
      </c>
      <c r="O226" t="str">
        <f t="shared" si="7"/>
        <v xml:space="preserve"> 女子   50m 背泳ぎ タイム決勝</v>
      </c>
    </row>
    <row r="227" spans="1:15" x14ac:dyDescent="0.2">
      <c r="A227">
        <f>IFERROR(記録__2[[#This Row],[競技番号]],"")</f>
        <v>7</v>
      </c>
      <c r="B227">
        <f>IFERROR(記録__2[[#This Row],[選手番号]],"")</f>
        <v>502</v>
      </c>
      <c r="C227" t="str">
        <f>IFERROR(VLOOKUP(B227,選手番号!F:J,4,0),"")</f>
        <v>大澤　心季</v>
      </c>
      <c r="D227" t="str">
        <f>IFERROR(VLOOKUP(B227,選手番号!F:K,6,0),"")</f>
        <v>競泳塾AGAIN</v>
      </c>
      <c r="E227" t="str">
        <f>IFERROR(VLOOKUP(B227,チーム番号!E:F,2,0),"")</f>
        <v/>
      </c>
      <c r="F227">
        <f>IFERROR(VLOOKUP(A227,プログラム!B:C,2,0),"")</f>
        <v>7</v>
      </c>
      <c r="G227" t="str">
        <f t="shared" si="6"/>
        <v>5020007</v>
      </c>
      <c r="H227">
        <f>IFERROR(記録__2[[#This Row],[組]],"")</f>
        <v>3</v>
      </c>
      <c r="I227">
        <f>IFERROR(記録__2[[#This Row],[水路]],"")</f>
        <v>2</v>
      </c>
      <c r="J227" t="str">
        <f>IFERROR(VLOOKUP(F227,競技順!B:Q,14,0),"")</f>
        <v/>
      </c>
      <c r="K227" t="str">
        <f>IFERROR(VLOOKUP(F227,競技順!B:P,15,0),"")</f>
        <v>女子</v>
      </c>
      <c r="L227" t="str">
        <f>IFERROR(VLOOKUP(F227,競技順!B:N,13,0),"")</f>
        <v xml:space="preserve">  50m</v>
      </c>
      <c r="M227" t="str">
        <f>IFERROR(VLOOKUP(F227,競技順!B:K,10,0),"")</f>
        <v>背泳ぎ</v>
      </c>
      <c r="N227" t="str">
        <f>IFERROR(VLOOKUP(F227,競技順!B:Q,16,0),"")</f>
        <v>タイム決勝</v>
      </c>
      <c r="O227" t="str">
        <f t="shared" si="7"/>
        <v xml:space="preserve"> 女子   50m 背泳ぎ タイム決勝</v>
      </c>
    </row>
    <row r="228" spans="1:15" x14ac:dyDescent="0.2">
      <c r="A228">
        <f>IFERROR(記録__2[[#This Row],[競技番号]],"")</f>
        <v>7</v>
      </c>
      <c r="B228">
        <f>IFERROR(記録__2[[#This Row],[選手番号]],"")</f>
        <v>103</v>
      </c>
      <c r="C228" t="str">
        <f>IFERROR(VLOOKUP(B228,選手番号!F:J,4,0),"")</f>
        <v>中野　佐南</v>
      </c>
      <c r="D228" t="str">
        <f>IFERROR(VLOOKUP(B228,選手番号!F:K,6,0),"")</f>
        <v>五百木ＳＣ</v>
      </c>
      <c r="E228" t="str">
        <f>IFERROR(VLOOKUP(B228,チーム番号!E:F,2,0),"")</f>
        <v/>
      </c>
      <c r="F228">
        <f>IFERROR(VLOOKUP(A228,プログラム!B:C,2,0),"")</f>
        <v>7</v>
      </c>
      <c r="G228" t="str">
        <f t="shared" si="6"/>
        <v>1030007</v>
      </c>
      <c r="H228">
        <f>IFERROR(記録__2[[#This Row],[組]],"")</f>
        <v>3</v>
      </c>
      <c r="I228">
        <f>IFERROR(記録__2[[#This Row],[水路]],"")</f>
        <v>3</v>
      </c>
      <c r="J228" t="str">
        <f>IFERROR(VLOOKUP(F228,競技順!B:Q,14,0),"")</f>
        <v/>
      </c>
      <c r="K228" t="str">
        <f>IFERROR(VLOOKUP(F228,競技順!B:P,15,0),"")</f>
        <v>女子</v>
      </c>
      <c r="L228" t="str">
        <f>IFERROR(VLOOKUP(F228,競技順!B:N,13,0),"")</f>
        <v xml:space="preserve">  50m</v>
      </c>
      <c r="M228" t="str">
        <f>IFERROR(VLOOKUP(F228,競技順!B:K,10,0),"")</f>
        <v>背泳ぎ</v>
      </c>
      <c r="N228" t="str">
        <f>IFERROR(VLOOKUP(F228,競技順!B:Q,16,0),"")</f>
        <v>タイム決勝</v>
      </c>
      <c r="O228" t="str">
        <f t="shared" si="7"/>
        <v xml:space="preserve"> 女子   50m 背泳ぎ タイム決勝</v>
      </c>
    </row>
    <row r="229" spans="1:15" x14ac:dyDescent="0.2">
      <c r="A229">
        <f>IFERROR(記録__2[[#This Row],[競技番号]],"")</f>
        <v>7</v>
      </c>
      <c r="B229">
        <f>IFERROR(記録__2[[#This Row],[選手番号]],"")</f>
        <v>299</v>
      </c>
      <c r="C229" t="str">
        <f>IFERROR(VLOOKUP(B229,選手番号!F:J,4,0),"")</f>
        <v>鎌田　楓彩</v>
      </c>
      <c r="D229" t="str">
        <f>IFERROR(VLOOKUP(B229,選手番号!F:K,6,0),"")</f>
        <v>八幡浜ＳＣ</v>
      </c>
      <c r="E229" t="str">
        <f>IFERROR(VLOOKUP(B229,チーム番号!E:F,2,0),"")</f>
        <v/>
      </c>
      <c r="F229">
        <f>IFERROR(VLOOKUP(A229,プログラム!B:C,2,0),"")</f>
        <v>7</v>
      </c>
      <c r="G229" t="str">
        <f t="shared" si="6"/>
        <v>2990007</v>
      </c>
      <c r="H229">
        <f>IFERROR(記録__2[[#This Row],[組]],"")</f>
        <v>3</v>
      </c>
      <c r="I229">
        <f>IFERROR(記録__2[[#This Row],[水路]],"")</f>
        <v>4</v>
      </c>
      <c r="J229" t="str">
        <f>IFERROR(VLOOKUP(F229,競技順!B:Q,14,0),"")</f>
        <v/>
      </c>
      <c r="K229" t="str">
        <f>IFERROR(VLOOKUP(F229,競技順!B:P,15,0),"")</f>
        <v>女子</v>
      </c>
      <c r="L229" t="str">
        <f>IFERROR(VLOOKUP(F229,競技順!B:N,13,0),"")</f>
        <v xml:space="preserve">  50m</v>
      </c>
      <c r="M229" t="str">
        <f>IFERROR(VLOOKUP(F229,競技順!B:K,10,0),"")</f>
        <v>背泳ぎ</v>
      </c>
      <c r="N229" t="str">
        <f>IFERROR(VLOOKUP(F229,競技順!B:Q,16,0),"")</f>
        <v>タイム決勝</v>
      </c>
      <c r="O229" t="str">
        <f t="shared" si="7"/>
        <v xml:space="preserve"> 女子   50m 背泳ぎ タイム決勝</v>
      </c>
    </row>
    <row r="230" spans="1:15" x14ac:dyDescent="0.2">
      <c r="A230">
        <f>IFERROR(記録__2[[#This Row],[競技番号]],"")</f>
        <v>7</v>
      </c>
      <c r="B230">
        <f>IFERROR(記録__2[[#This Row],[選手番号]],"")</f>
        <v>161</v>
      </c>
      <c r="C230" t="str">
        <f>IFERROR(VLOOKUP(B230,選手番号!F:J,4,0),"")</f>
        <v>菊池　咲希</v>
      </c>
      <c r="D230" t="str">
        <f>IFERROR(VLOOKUP(B230,選手番号!F:K,6,0),"")</f>
        <v>南海ＤＣ</v>
      </c>
      <c r="E230" t="str">
        <f>IFERROR(VLOOKUP(B230,チーム番号!E:F,2,0),"")</f>
        <v/>
      </c>
      <c r="F230">
        <f>IFERROR(VLOOKUP(A230,プログラム!B:C,2,0),"")</f>
        <v>7</v>
      </c>
      <c r="G230" t="str">
        <f t="shared" si="6"/>
        <v>1610007</v>
      </c>
      <c r="H230">
        <f>IFERROR(記録__2[[#This Row],[組]],"")</f>
        <v>3</v>
      </c>
      <c r="I230">
        <f>IFERROR(記録__2[[#This Row],[水路]],"")</f>
        <v>5</v>
      </c>
      <c r="J230" t="str">
        <f>IFERROR(VLOOKUP(F230,競技順!B:Q,14,0),"")</f>
        <v/>
      </c>
      <c r="K230" t="str">
        <f>IFERROR(VLOOKUP(F230,競技順!B:P,15,0),"")</f>
        <v>女子</v>
      </c>
      <c r="L230" t="str">
        <f>IFERROR(VLOOKUP(F230,競技順!B:N,13,0),"")</f>
        <v xml:space="preserve">  50m</v>
      </c>
      <c r="M230" t="str">
        <f>IFERROR(VLOOKUP(F230,競技順!B:K,10,0),"")</f>
        <v>背泳ぎ</v>
      </c>
      <c r="N230" t="str">
        <f>IFERROR(VLOOKUP(F230,競技順!B:Q,16,0),"")</f>
        <v>タイム決勝</v>
      </c>
      <c r="O230" t="str">
        <f t="shared" si="7"/>
        <v xml:space="preserve"> 女子   50m 背泳ぎ タイム決勝</v>
      </c>
    </row>
    <row r="231" spans="1:15" x14ac:dyDescent="0.2">
      <c r="A231">
        <f>IFERROR(記録__2[[#This Row],[競技番号]],"")</f>
        <v>7</v>
      </c>
      <c r="B231">
        <f>IFERROR(記録__2[[#This Row],[選手番号]],"")</f>
        <v>109</v>
      </c>
      <c r="C231" t="str">
        <f>IFERROR(VLOOKUP(B231,選手番号!F:J,4,0),"")</f>
        <v>中野　花音</v>
      </c>
      <c r="D231" t="str">
        <f>IFERROR(VLOOKUP(B231,選手番号!F:K,6,0),"")</f>
        <v>五百木ＳＣ</v>
      </c>
      <c r="E231" t="str">
        <f>IFERROR(VLOOKUP(B231,チーム番号!E:F,2,0),"")</f>
        <v/>
      </c>
      <c r="F231">
        <f>IFERROR(VLOOKUP(A231,プログラム!B:C,2,0),"")</f>
        <v>7</v>
      </c>
      <c r="G231" t="str">
        <f t="shared" si="6"/>
        <v>1090007</v>
      </c>
      <c r="H231">
        <f>IFERROR(記録__2[[#This Row],[組]],"")</f>
        <v>3</v>
      </c>
      <c r="I231">
        <f>IFERROR(記録__2[[#This Row],[水路]],"")</f>
        <v>6</v>
      </c>
      <c r="J231" t="str">
        <f>IFERROR(VLOOKUP(F231,競技順!B:Q,14,0),"")</f>
        <v/>
      </c>
      <c r="K231" t="str">
        <f>IFERROR(VLOOKUP(F231,競技順!B:P,15,0),"")</f>
        <v>女子</v>
      </c>
      <c r="L231" t="str">
        <f>IFERROR(VLOOKUP(F231,競技順!B:N,13,0),"")</f>
        <v xml:space="preserve">  50m</v>
      </c>
      <c r="M231" t="str">
        <f>IFERROR(VLOOKUP(F231,競技順!B:K,10,0),"")</f>
        <v>背泳ぎ</v>
      </c>
      <c r="N231" t="str">
        <f>IFERROR(VLOOKUP(F231,競技順!B:Q,16,0),"")</f>
        <v>タイム決勝</v>
      </c>
      <c r="O231" t="str">
        <f t="shared" si="7"/>
        <v xml:space="preserve"> 女子   50m 背泳ぎ タイム決勝</v>
      </c>
    </row>
    <row r="232" spans="1:15" x14ac:dyDescent="0.2">
      <c r="A232">
        <f>IFERROR(記録__2[[#This Row],[競技番号]],"")</f>
        <v>7</v>
      </c>
      <c r="B232">
        <f>IFERROR(記録__2[[#This Row],[選手番号]],"")</f>
        <v>435</v>
      </c>
      <c r="C232" t="str">
        <f>IFERROR(VLOOKUP(B232,選手番号!F:J,4,0),"")</f>
        <v>石丸　紗羅</v>
      </c>
      <c r="D232" t="str">
        <f>IFERROR(VLOOKUP(B232,選手番号!F:K,6,0),"")</f>
        <v>フィッタ松山</v>
      </c>
      <c r="E232" t="str">
        <f>IFERROR(VLOOKUP(B232,チーム番号!E:F,2,0),"")</f>
        <v/>
      </c>
      <c r="F232">
        <f>IFERROR(VLOOKUP(A232,プログラム!B:C,2,0),"")</f>
        <v>7</v>
      </c>
      <c r="G232" t="str">
        <f t="shared" si="6"/>
        <v>4350007</v>
      </c>
      <c r="H232">
        <f>IFERROR(記録__2[[#This Row],[組]],"")</f>
        <v>3</v>
      </c>
      <c r="I232">
        <f>IFERROR(記録__2[[#This Row],[水路]],"")</f>
        <v>7</v>
      </c>
      <c r="J232" t="str">
        <f>IFERROR(VLOOKUP(F232,競技順!B:Q,14,0),"")</f>
        <v/>
      </c>
      <c r="K232" t="str">
        <f>IFERROR(VLOOKUP(F232,競技順!B:P,15,0),"")</f>
        <v>女子</v>
      </c>
      <c r="L232" t="str">
        <f>IFERROR(VLOOKUP(F232,競技順!B:N,13,0),"")</f>
        <v xml:space="preserve">  50m</v>
      </c>
      <c r="M232" t="str">
        <f>IFERROR(VLOOKUP(F232,競技順!B:K,10,0),"")</f>
        <v>背泳ぎ</v>
      </c>
      <c r="N232" t="str">
        <f>IFERROR(VLOOKUP(F232,競技順!B:Q,16,0),"")</f>
        <v>タイム決勝</v>
      </c>
      <c r="O232" t="str">
        <f t="shared" si="7"/>
        <v xml:space="preserve"> 女子   50m 背泳ぎ タイム決勝</v>
      </c>
    </row>
    <row r="233" spans="1:15" x14ac:dyDescent="0.2">
      <c r="A233">
        <f>IFERROR(記録__2[[#This Row],[競技番号]],"")</f>
        <v>7</v>
      </c>
      <c r="B233">
        <f>IFERROR(記録__2[[#This Row],[選手番号]],"")</f>
        <v>297</v>
      </c>
      <c r="C233" t="str">
        <f>IFERROR(VLOOKUP(B233,選手番号!F:J,4,0),"")</f>
        <v>佐々木斗愛</v>
      </c>
      <c r="D233" t="str">
        <f>IFERROR(VLOOKUP(B233,選手番号!F:K,6,0),"")</f>
        <v>八幡浜ＳＣ</v>
      </c>
      <c r="E233" t="str">
        <f>IFERROR(VLOOKUP(B233,チーム番号!E:F,2,0),"")</f>
        <v/>
      </c>
      <c r="F233">
        <f>IFERROR(VLOOKUP(A233,プログラム!B:C,2,0),"")</f>
        <v>7</v>
      </c>
      <c r="G233" t="str">
        <f t="shared" si="6"/>
        <v>2970007</v>
      </c>
      <c r="H233">
        <f>IFERROR(記録__2[[#This Row],[組]],"")</f>
        <v>3</v>
      </c>
      <c r="I233">
        <f>IFERROR(記録__2[[#This Row],[水路]],"")</f>
        <v>8</v>
      </c>
      <c r="J233" t="str">
        <f>IFERROR(VLOOKUP(F233,競技順!B:Q,14,0),"")</f>
        <v/>
      </c>
      <c r="K233" t="str">
        <f>IFERROR(VLOOKUP(F233,競技順!B:P,15,0),"")</f>
        <v>女子</v>
      </c>
      <c r="L233" t="str">
        <f>IFERROR(VLOOKUP(F233,競技順!B:N,13,0),"")</f>
        <v xml:space="preserve">  50m</v>
      </c>
      <c r="M233" t="str">
        <f>IFERROR(VLOOKUP(F233,競技順!B:K,10,0),"")</f>
        <v>背泳ぎ</v>
      </c>
      <c r="N233" t="str">
        <f>IFERROR(VLOOKUP(F233,競技順!B:Q,16,0),"")</f>
        <v>タイム決勝</v>
      </c>
      <c r="O233" t="str">
        <f t="shared" si="7"/>
        <v xml:space="preserve"> 女子   50m 背泳ぎ タイム決勝</v>
      </c>
    </row>
    <row r="234" spans="1:15" x14ac:dyDescent="0.2">
      <c r="A234">
        <f>IFERROR(記録__2[[#This Row],[競技番号]],"")</f>
        <v>7</v>
      </c>
      <c r="B234">
        <f>IFERROR(記録__2[[#This Row],[選手番号]],"")</f>
        <v>670</v>
      </c>
      <c r="C234" t="str">
        <f>IFERROR(VLOOKUP(B234,選手番号!F:J,4,0),"")</f>
        <v>和田　彩楓</v>
      </c>
      <c r="D234" t="str">
        <f>IFERROR(VLOOKUP(B234,選手番号!F:K,6,0),"")</f>
        <v>MESSA宇和島</v>
      </c>
      <c r="E234" t="str">
        <f>IFERROR(VLOOKUP(B234,チーム番号!E:F,2,0),"")</f>
        <v/>
      </c>
      <c r="F234">
        <f>IFERROR(VLOOKUP(A234,プログラム!B:C,2,0),"")</f>
        <v>7</v>
      </c>
      <c r="G234" t="str">
        <f t="shared" si="6"/>
        <v>6700007</v>
      </c>
      <c r="H234">
        <f>IFERROR(記録__2[[#This Row],[組]],"")</f>
        <v>4</v>
      </c>
      <c r="I234">
        <f>IFERROR(記録__2[[#This Row],[水路]],"")</f>
        <v>1</v>
      </c>
      <c r="J234" t="str">
        <f>IFERROR(VLOOKUP(F234,競技順!B:Q,14,0),"")</f>
        <v/>
      </c>
      <c r="K234" t="str">
        <f>IFERROR(VLOOKUP(F234,競技順!B:P,15,0),"")</f>
        <v>女子</v>
      </c>
      <c r="L234" t="str">
        <f>IFERROR(VLOOKUP(F234,競技順!B:N,13,0),"")</f>
        <v xml:space="preserve">  50m</v>
      </c>
      <c r="M234" t="str">
        <f>IFERROR(VLOOKUP(F234,競技順!B:K,10,0),"")</f>
        <v>背泳ぎ</v>
      </c>
      <c r="N234" t="str">
        <f>IFERROR(VLOOKUP(F234,競技順!B:Q,16,0),"")</f>
        <v>タイム決勝</v>
      </c>
      <c r="O234" t="str">
        <f t="shared" si="7"/>
        <v xml:space="preserve"> 女子   50m 背泳ぎ タイム決勝</v>
      </c>
    </row>
    <row r="235" spans="1:15" x14ac:dyDescent="0.2">
      <c r="A235">
        <f>IFERROR(記録__2[[#This Row],[競技番号]],"")</f>
        <v>7</v>
      </c>
      <c r="B235">
        <f>IFERROR(記録__2[[#This Row],[選手番号]],"")</f>
        <v>496</v>
      </c>
      <c r="C235" t="str">
        <f>IFERROR(VLOOKUP(B235,選手番号!F:J,4,0),"")</f>
        <v>明下　侑永</v>
      </c>
      <c r="D235" t="str">
        <f>IFERROR(VLOOKUP(B235,選手番号!F:K,6,0),"")</f>
        <v>フィッタ吉田</v>
      </c>
      <c r="E235" t="str">
        <f>IFERROR(VLOOKUP(B235,チーム番号!E:F,2,0),"")</f>
        <v/>
      </c>
      <c r="F235">
        <f>IFERROR(VLOOKUP(A235,プログラム!B:C,2,0),"")</f>
        <v>7</v>
      </c>
      <c r="G235" t="str">
        <f t="shared" si="6"/>
        <v>4960007</v>
      </c>
      <c r="H235">
        <f>IFERROR(記録__2[[#This Row],[組]],"")</f>
        <v>4</v>
      </c>
      <c r="I235">
        <f>IFERROR(記録__2[[#This Row],[水路]],"")</f>
        <v>2</v>
      </c>
      <c r="J235" t="str">
        <f>IFERROR(VLOOKUP(F235,競技順!B:Q,14,0),"")</f>
        <v/>
      </c>
      <c r="K235" t="str">
        <f>IFERROR(VLOOKUP(F235,競技順!B:P,15,0),"")</f>
        <v>女子</v>
      </c>
      <c r="L235" t="str">
        <f>IFERROR(VLOOKUP(F235,競技順!B:N,13,0),"")</f>
        <v xml:space="preserve">  50m</v>
      </c>
      <c r="M235" t="str">
        <f>IFERROR(VLOOKUP(F235,競技順!B:K,10,0),"")</f>
        <v>背泳ぎ</v>
      </c>
      <c r="N235" t="str">
        <f>IFERROR(VLOOKUP(F235,競技順!B:Q,16,0),"")</f>
        <v>タイム決勝</v>
      </c>
      <c r="O235" t="str">
        <f t="shared" si="7"/>
        <v xml:space="preserve"> 女子   50m 背泳ぎ タイム決勝</v>
      </c>
    </row>
    <row r="236" spans="1:15" x14ac:dyDescent="0.2">
      <c r="A236">
        <f>IFERROR(記録__2[[#This Row],[競技番号]],"")</f>
        <v>7</v>
      </c>
      <c r="B236">
        <f>IFERROR(記録__2[[#This Row],[選手番号]],"")</f>
        <v>98</v>
      </c>
      <c r="C236" t="str">
        <f>IFERROR(VLOOKUP(B236,選手番号!F:J,4,0),"")</f>
        <v>田上和佳奈</v>
      </c>
      <c r="D236" t="str">
        <f>IFERROR(VLOOKUP(B236,選手番号!F:K,6,0),"")</f>
        <v>五百木ＳＣ</v>
      </c>
      <c r="E236" t="str">
        <f>IFERROR(VLOOKUP(B236,チーム番号!E:F,2,0),"")</f>
        <v/>
      </c>
      <c r="F236">
        <f>IFERROR(VLOOKUP(A236,プログラム!B:C,2,0),"")</f>
        <v>7</v>
      </c>
      <c r="G236" t="str">
        <f t="shared" si="6"/>
        <v>980007</v>
      </c>
      <c r="H236">
        <f>IFERROR(記録__2[[#This Row],[組]],"")</f>
        <v>4</v>
      </c>
      <c r="I236">
        <f>IFERROR(記録__2[[#This Row],[水路]],"")</f>
        <v>3</v>
      </c>
      <c r="J236" t="str">
        <f>IFERROR(VLOOKUP(F236,競技順!B:Q,14,0),"")</f>
        <v/>
      </c>
      <c r="K236" t="str">
        <f>IFERROR(VLOOKUP(F236,競技順!B:P,15,0),"")</f>
        <v>女子</v>
      </c>
      <c r="L236" t="str">
        <f>IFERROR(VLOOKUP(F236,競技順!B:N,13,0),"")</f>
        <v xml:space="preserve">  50m</v>
      </c>
      <c r="M236" t="str">
        <f>IFERROR(VLOOKUP(F236,競技順!B:K,10,0),"")</f>
        <v>背泳ぎ</v>
      </c>
      <c r="N236" t="str">
        <f>IFERROR(VLOOKUP(F236,競技順!B:Q,16,0),"")</f>
        <v>タイム決勝</v>
      </c>
      <c r="O236" t="str">
        <f t="shared" si="7"/>
        <v xml:space="preserve"> 女子   50m 背泳ぎ タイム決勝</v>
      </c>
    </row>
    <row r="237" spans="1:15" x14ac:dyDescent="0.2">
      <c r="A237">
        <f>IFERROR(記録__2[[#This Row],[競技番号]],"")</f>
        <v>7</v>
      </c>
      <c r="B237">
        <f>IFERROR(記録__2[[#This Row],[選手番号]],"")</f>
        <v>616</v>
      </c>
      <c r="C237" t="str">
        <f>IFERROR(VLOOKUP(B237,選手番号!F:J,4,0),"")</f>
        <v>吉井　千華</v>
      </c>
      <c r="D237" t="str">
        <f>IFERROR(VLOOKUP(B237,選手番号!F:K,6,0),"")</f>
        <v>MESSA</v>
      </c>
      <c r="E237" t="str">
        <f>IFERROR(VLOOKUP(B237,チーム番号!E:F,2,0),"")</f>
        <v/>
      </c>
      <c r="F237">
        <f>IFERROR(VLOOKUP(A237,プログラム!B:C,2,0),"")</f>
        <v>7</v>
      </c>
      <c r="G237" t="str">
        <f t="shared" si="6"/>
        <v>6160007</v>
      </c>
      <c r="H237">
        <f>IFERROR(記録__2[[#This Row],[組]],"")</f>
        <v>4</v>
      </c>
      <c r="I237">
        <f>IFERROR(記録__2[[#This Row],[水路]],"")</f>
        <v>4</v>
      </c>
      <c r="J237" t="str">
        <f>IFERROR(VLOOKUP(F237,競技順!B:Q,14,0),"")</f>
        <v/>
      </c>
      <c r="K237" t="str">
        <f>IFERROR(VLOOKUP(F237,競技順!B:P,15,0),"")</f>
        <v>女子</v>
      </c>
      <c r="L237" t="str">
        <f>IFERROR(VLOOKUP(F237,競技順!B:N,13,0),"")</f>
        <v xml:space="preserve">  50m</v>
      </c>
      <c r="M237" t="str">
        <f>IFERROR(VLOOKUP(F237,競技順!B:K,10,0),"")</f>
        <v>背泳ぎ</v>
      </c>
      <c r="N237" t="str">
        <f>IFERROR(VLOOKUP(F237,競技順!B:Q,16,0),"")</f>
        <v>タイム決勝</v>
      </c>
      <c r="O237" t="str">
        <f t="shared" si="7"/>
        <v xml:space="preserve"> 女子   50m 背泳ぎ タイム決勝</v>
      </c>
    </row>
    <row r="238" spans="1:15" x14ac:dyDescent="0.2">
      <c r="A238">
        <f>IFERROR(記録__2[[#This Row],[競技番号]],"")</f>
        <v>7</v>
      </c>
      <c r="B238">
        <f>IFERROR(記録__2[[#This Row],[選手番号]],"")</f>
        <v>436</v>
      </c>
      <c r="C238" t="str">
        <f>IFERROR(VLOOKUP(B238,選手番号!F:J,4,0),"")</f>
        <v>新谷　涼音</v>
      </c>
      <c r="D238" t="str">
        <f>IFERROR(VLOOKUP(B238,選手番号!F:K,6,0),"")</f>
        <v>フィッタ松山</v>
      </c>
      <c r="E238" t="str">
        <f>IFERROR(VLOOKUP(B238,チーム番号!E:F,2,0),"")</f>
        <v/>
      </c>
      <c r="F238">
        <f>IFERROR(VLOOKUP(A238,プログラム!B:C,2,0),"")</f>
        <v>7</v>
      </c>
      <c r="G238" t="str">
        <f t="shared" si="6"/>
        <v>4360007</v>
      </c>
      <c r="H238">
        <f>IFERROR(記録__2[[#This Row],[組]],"")</f>
        <v>4</v>
      </c>
      <c r="I238">
        <f>IFERROR(記録__2[[#This Row],[水路]],"")</f>
        <v>5</v>
      </c>
      <c r="J238" t="str">
        <f>IFERROR(VLOOKUP(F238,競技順!B:Q,14,0),"")</f>
        <v/>
      </c>
      <c r="K238" t="str">
        <f>IFERROR(VLOOKUP(F238,競技順!B:P,15,0),"")</f>
        <v>女子</v>
      </c>
      <c r="L238" t="str">
        <f>IFERROR(VLOOKUP(F238,競技順!B:N,13,0),"")</f>
        <v xml:space="preserve">  50m</v>
      </c>
      <c r="M238" t="str">
        <f>IFERROR(VLOOKUP(F238,競技順!B:K,10,0),"")</f>
        <v>背泳ぎ</v>
      </c>
      <c r="N238" t="str">
        <f>IFERROR(VLOOKUP(F238,競技順!B:Q,16,0),"")</f>
        <v>タイム決勝</v>
      </c>
      <c r="O238" t="str">
        <f t="shared" si="7"/>
        <v xml:space="preserve"> 女子   50m 背泳ぎ タイム決勝</v>
      </c>
    </row>
    <row r="239" spans="1:15" x14ac:dyDescent="0.2">
      <c r="A239">
        <f>IFERROR(記録__2[[#This Row],[競技番号]],"")</f>
        <v>7</v>
      </c>
      <c r="B239">
        <f>IFERROR(記録__2[[#This Row],[選手番号]],"")</f>
        <v>437</v>
      </c>
      <c r="C239" t="str">
        <f>IFERROR(VLOOKUP(B239,選手番号!F:J,4,0),"")</f>
        <v>藤並　実果</v>
      </c>
      <c r="D239" t="str">
        <f>IFERROR(VLOOKUP(B239,選手番号!F:K,6,0),"")</f>
        <v>フィッタ松山</v>
      </c>
      <c r="E239" t="str">
        <f>IFERROR(VLOOKUP(B239,チーム番号!E:F,2,0),"")</f>
        <v/>
      </c>
      <c r="F239">
        <f>IFERROR(VLOOKUP(A239,プログラム!B:C,2,0),"")</f>
        <v>7</v>
      </c>
      <c r="G239" t="str">
        <f t="shared" si="6"/>
        <v>4370007</v>
      </c>
      <c r="H239">
        <f>IFERROR(記録__2[[#This Row],[組]],"")</f>
        <v>4</v>
      </c>
      <c r="I239">
        <f>IFERROR(記録__2[[#This Row],[水路]],"")</f>
        <v>6</v>
      </c>
      <c r="J239" t="str">
        <f>IFERROR(VLOOKUP(F239,競技順!B:Q,14,0),"")</f>
        <v/>
      </c>
      <c r="K239" t="str">
        <f>IFERROR(VLOOKUP(F239,競技順!B:P,15,0),"")</f>
        <v>女子</v>
      </c>
      <c r="L239" t="str">
        <f>IFERROR(VLOOKUP(F239,競技順!B:N,13,0),"")</f>
        <v xml:space="preserve">  50m</v>
      </c>
      <c r="M239" t="str">
        <f>IFERROR(VLOOKUP(F239,競技順!B:K,10,0),"")</f>
        <v>背泳ぎ</v>
      </c>
      <c r="N239" t="str">
        <f>IFERROR(VLOOKUP(F239,競技順!B:Q,16,0),"")</f>
        <v>タイム決勝</v>
      </c>
      <c r="O239" t="str">
        <f t="shared" si="7"/>
        <v xml:space="preserve"> 女子   50m 背泳ぎ タイム決勝</v>
      </c>
    </row>
    <row r="240" spans="1:15" x14ac:dyDescent="0.2">
      <c r="A240">
        <f>IFERROR(記録__2[[#This Row],[競技番号]],"")</f>
        <v>7</v>
      </c>
      <c r="B240">
        <f>IFERROR(記録__2[[#This Row],[選手番号]],"")</f>
        <v>434</v>
      </c>
      <c r="C240" t="str">
        <f>IFERROR(VLOOKUP(B240,選手番号!F:J,4,0),"")</f>
        <v>石丸　瑛麻</v>
      </c>
      <c r="D240" t="str">
        <f>IFERROR(VLOOKUP(B240,選手番号!F:K,6,0),"")</f>
        <v>フィッタ松山</v>
      </c>
      <c r="E240" t="str">
        <f>IFERROR(VLOOKUP(B240,チーム番号!E:F,2,0),"")</f>
        <v/>
      </c>
      <c r="F240">
        <f>IFERROR(VLOOKUP(A240,プログラム!B:C,2,0),"")</f>
        <v>7</v>
      </c>
      <c r="G240" t="str">
        <f t="shared" si="6"/>
        <v>4340007</v>
      </c>
      <c r="H240">
        <f>IFERROR(記録__2[[#This Row],[組]],"")</f>
        <v>4</v>
      </c>
      <c r="I240">
        <f>IFERROR(記録__2[[#This Row],[水路]],"")</f>
        <v>7</v>
      </c>
      <c r="J240" t="str">
        <f>IFERROR(VLOOKUP(F240,競技順!B:Q,14,0),"")</f>
        <v/>
      </c>
      <c r="K240" t="str">
        <f>IFERROR(VLOOKUP(F240,競技順!B:P,15,0),"")</f>
        <v>女子</v>
      </c>
      <c r="L240" t="str">
        <f>IFERROR(VLOOKUP(F240,競技順!B:N,13,0),"")</f>
        <v xml:space="preserve">  50m</v>
      </c>
      <c r="M240" t="str">
        <f>IFERROR(VLOOKUP(F240,競技順!B:K,10,0),"")</f>
        <v>背泳ぎ</v>
      </c>
      <c r="N240" t="str">
        <f>IFERROR(VLOOKUP(F240,競技順!B:Q,16,0),"")</f>
        <v>タイム決勝</v>
      </c>
      <c r="O240" t="str">
        <f t="shared" si="7"/>
        <v xml:space="preserve"> 女子   50m 背泳ぎ タイム決勝</v>
      </c>
    </row>
    <row r="241" spans="1:15" x14ac:dyDescent="0.2">
      <c r="A241">
        <f>IFERROR(記録__2[[#This Row],[競技番号]],"")</f>
        <v>7</v>
      </c>
      <c r="B241">
        <f>IFERROR(記録__2[[#This Row],[選手番号]],"")</f>
        <v>105</v>
      </c>
      <c r="C241" t="str">
        <f>IFERROR(VLOOKUP(B241,選手番号!F:J,4,0),"")</f>
        <v>上杉あおい</v>
      </c>
      <c r="D241" t="str">
        <f>IFERROR(VLOOKUP(B241,選手番号!F:K,6,0),"")</f>
        <v>五百木ＳＣ</v>
      </c>
      <c r="E241" t="str">
        <f>IFERROR(VLOOKUP(B241,チーム番号!E:F,2,0),"")</f>
        <v/>
      </c>
      <c r="F241">
        <f>IFERROR(VLOOKUP(A241,プログラム!B:C,2,0),"")</f>
        <v>7</v>
      </c>
      <c r="G241" t="str">
        <f t="shared" si="6"/>
        <v>1050007</v>
      </c>
      <c r="H241">
        <f>IFERROR(記録__2[[#This Row],[組]],"")</f>
        <v>4</v>
      </c>
      <c r="I241">
        <f>IFERROR(記録__2[[#This Row],[水路]],"")</f>
        <v>8</v>
      </c>
      <c r="J241" t="str">
        <f>IFERROR(VLOOKUP(F241,競技順!B:Q,14,0),"")</f>
        <v/>
      </c>
      <c r="K241" t="str">
        <f>IFERROR(VLOOKUP(F241,競技順!B:P,15,0),"")</f>
        <v>女子</v>
      </c>
      <c r="L241" t="str">
        <f>IFERROR(VLOOKUP(F241,競技順!B:N,13,0),"")</f>
        <v xml:space="preserve">  50m</v>
      </c>
      <c r="M241" t="str">
        <f>IFERROR(VLOOKUP(F241,競技順!B:K,10,0),"")</f>
        <v>背泳ぎ</v>
      </c>
      <c r="N241" t="str">
        <f>IFERROR(VLOOKUP(F241,競技順!B:Q,16,0),"")</f>
        <v>タイム決勝</v>
      </c>
      <c r="O241" t="str">
        <f t="shared" si="7"/>
        <v xml:space="preserve"> 女子   50m 背泳ぎ タイム決勝</v>
      </c>
    </row>
    <row r="242" spans="1:15" x14ac:dyDescent="0.2">
      <c r="A242">
        <f>IFERROR(記録__2[[#This Row],[競技番号]],"")</f>
        <v>7</v>
      </c>
      <c r="B242">
        <f>IFERROR(記録__2[[#This Row],[選手番号]],"")</f>
        <v>473</v>
      </c>
      <c r="C242" t="str">
        <f>IFERROR(VLOOKUP(B242,選手番号!F:J,4,0),"")</f>
        <v>山内　唯禾</v>
      </c>
      <c r="D242" t="str">
        <f>IFERROR(VLOOKUP(B242,選手番号!F:K,6,0),"")</f>
        <v>フィッタ重信</v>
      </c>
      <c r="E242" t="str">
        <f>IFERROR(VLOOKUP(B242,チーム番号!E:F,2,0),"")</f>
        <v/>
      </c>
      <c r="F242">
        <f>IFERROR(VLOOKUP(A242,プログラム!B:C,2,0),"")</f>
        <v>7</v>
      </c>
      <c r="G242" t="str">
        <f t="shared" si="6"/>
        <v>4730007</v>
      </c>
      <c r="H242">
        <f>IFERROR(記録__2[[#This Row],[組]],"")</f>
        <v>5</v>
      </c>
      <c r="I242">
        <f>IFERROR(記録__2[[#This Row],[水路]],"")</f>
        <v>1</v>
      </c>
      <c r="J242" t="str">
        <f>IFERROR(VLOOKUP(F242,競技順!B:Q,14,0),"")</f>
        <v/>
      </c>
      <c r="K242" t="str">
        <f>IFERROR(VLOOKUP(F242,競技順!B:P,15,0),"")</f>
        <v>女子</v>
      </c>
      <c r="L242" t="str">
        <f>IFERROR(VLOOKUP(F242,競技順!B:N,13,0),"")</f>
        <v xml:space="preserve">  50m</v>
      </c>
      <c r="M242" t="str">
        <f>IFERROR(VLOOKUP(F242,競技順!B:K,10,0),"")</f>
        <v>背泳ぎ</v>
      </c>
      <c r="N242" t="str">
        <f>IFERROR(VLOOKUP(F242,競技順!B:Q,16,0),"")</f>
        <v>タイム決勝</v>
      </c>
      <c r="O242" t="str">
        <f t="shared" si="7"/>
        <v xml:space="preserve"> 女子   50m 背泳ぎ タイム決勝</v>
      </c>
    </row>
    <row r="243" spans="1:15" x14ac:dyDescent="0.2">
      <c r="A243">
        <f>IFERROR(記録__2[[#This Row],[競技番号]],"")</f>
        <v>7</v>
      </c>
      <c r="B243">
        <f>IFERROR(記録__2[[#This Row],[選手番号]],"")</f>
        <v>101</v>
      </c>
      <c r="C243" t="str">
        <f>IFERROR(VLOOKUP(B243,選手番号!F:J,4,0),"")</f>
        <v>鶴原　加菜</v>
      </c>
      <c r="D243" t="str">
        <f>IFERROR(VLOOKUP(B243,選手番号!F:K,6,0),"")</f>
        <v>五百木ＳＣ</v>
      </c>
      <c r="E243" t="str">
        <f>IFERROR(VLOOKUP(B243,チーム番号!E:F,2,0),"")</f>
        <v/>
      </c>
      <c r="F243">
        <f>IFERROR(VLOOKUP(A243,プログラム!B:C,2,0),"")</f>
        <v>7</v>
      </c>
      <c r="G243" t="str">
        <f t="shared" si="6"/>
        <v>1010007</v>
      </c>
      <c r="H243">
        <f>IFERROR(記録__2[[#This Row],[組]],"")</f>
        <v>5</v>
      </c>
      <c r="I243">
        <f>IFERROR(記録__2[[#This Row],[水路]],"")</f>
        <v>2</v>
      </c>
      <c r="J243" t="str">
        <f>IFERROR(VLOOKUP(F243,競技順!B:Q,14,0),"")</f>
        <v/>
      </c>
      <c r="K243" t="str">
        <f>IFERROR(VLOOKUP(F243,競技順!B:P,15,0),"")</f>
        <v>女子</v>
      </c>
      <c r="L243" t="str">
        <f>IFERROR(VLOOKUP(F243,競技順!B:N,13,0),"")</f>
        <v xml:space="preserve">  50m</v>
      </c>
      <c r="M243" t="str">
        <f>IFERROR(VLOOKUP(F243,競技順!B:K,10,0),"")</f>
        <v>背泳ぎ</v>
      </c>
      <c r="N243" t="str">
        <f>IFERROR(VLOOKUP(F243,競技順!B:Q,16,0),"")</f>
        <v>タイム決勝</v>
      </c>
      <c r="O243" t="str">
        <f t="shared" si="7"/>
        <v xml:space="preserve"> 女子   50m 背泳ぎ タイム決勝</v>
      </c>
    </row>
    <row r="244" spans="1:15" x14ac:dyDescent="0.2">
      <c r="A244">
        <f>IFERROR(記録__2[[#This Row],[競技番号]],"")</f>
        <v>7</v>
      </c>
      <c r="B244">
        <f>IFERROR(記録__2[[#This Row],[選手番号]],"")</f>
        <v>244</v>
      </c>
      <c r="C244" t="str">
        <f>IFERROR(VLOOKUP(B244,選手番号!F:J,4,0),"")</f>
        <v>佐々木心美</v>
      </c>
      <c r="D244" t="str">
        <f>IFERROR(VLOOKUP(B244,選手番号!F:K,6,0),"")</f>
        <v>ファイブテン</v>
      </c>
      <c r="E244" t="str">
        <f>IFERROR(VLOOKUP(B244,チーム番号!E:F,2,0),"")</f>
        <v/>
      </c>
      <c r="F244">
        <f>IFERROR(VLOOKUP(A244,プログラム!B:C,2,0),"")</f>
        <v>7</v>
      </c>
      <c r="G244" t="str">
        <f t="shared" si="6"/>
        <v>2440007</v>
      </c>
      <c r="H244">
        <f>IFERROR(記録__2[[#This Row],[組]],"")</f>
        <v>5</v>
      </c>
      <c r="I244">
        <f>IFERROR(記録__2[[#This Row],[水路]],"")</f>
        <v>3</v>
      </c>
      <c r="J244" t="str">
        <f>IFERROR(VLOOKUP(F244,競技順!B:Q,14,0),"")</f>
        <v/>
      </c>
      <c r="K244" t="str">
        <f>IFERROR(VLOOKUP(F244,競技順!B:P,15,0),"")</f>
        <v>女子</v>
      </c>
      <c r="L244" t="str">
        <f>IFERROR(VLOOKUP(F244,競技順!B:N,13,0),"")</f>
        <v xml:space="preserve">  50m</v>
      </c>
      <c r="M244" t="str">
        <f>IFERROR(VLOOKUP(F244,競技順!B:K,10,0),"")</f>
        <v>背泳ぎ</v>
      </c>
      <c r="N244" t="str">
        <f>IFERROR(VLOOKUP(F244,競技順!B:Q,16,0),"")</f>
        <v>タイム決勝</v>
      </c>
      <c r="O244" t="str">
        <f t="shared" si="7"/>
        <v xml:space="preserve"> 女子   50m 背泳ぎ タイム決勝</v>
      </c>
    </row>
    <row r="245" spans="1:15" x14ac:dyDescent="0.2">
      <c r="A245">
        <f>IFERROR(記録__2[[#This Row],[競技番号]],"")</f>
        <v>7</v>
      </c>
      <c r="B245">
        <f>IFERROR(記録__2[[#This Row],[選手番号]],"")</f>
        <v>700</v>
      </c>
      <c r="C245" t="str">
        <f>IFERROR(VLOOKUP(B245,選手番号!F:J,4,0),"")</f>
        <v>加藤　莉乃</v>
      </c>
      <c r="D245" t="str">
        <f>IFERROR(VLOOKUP(B245,選手番号!F:K,6,0),"")</f>
        <v>えいしSC砥部</v>
      </c>
      <c r="E245" t="str">
        <f>IFERROR(VLOOKUP(B245,チーム番号!E:F,2,0),"")</f>
        <v/>
      </c>
      <c r="F245">
        <f>IFERROR(VLOOKUP(A245,プログラム!B:C,2,0),"")</f>
        <v>7</v>
      </c>
      <c r="G245" t="str">
        <f t="shared" si="6"/>
        <v>7000007</v>
      </c>
      <c r="H245">
        <f>IFERROR(記録__2[[#This Row],[組]],"")</f>
        <v>5</v>
      </c>
      <c r="I245">
        <f>IFERROR(記録__2[[#This Row],[水路]],"")</f>
        <v>4</v>
      </c>
      <c r="J245" t="str">
        <f>IFERROR(VLOOKUP(F245,競技順!B:Q,14,0),"")</f>
        <v/>
      </c>
      <c r="K245" t="str">
        <f>IFERROR(VLOOKUP(F245,競技順!B:P,15,0),"")</f>
        <v>女子</v>
      </c>
      <c r="L245" t="str">
        <f>IFERROR(VLOOKUP(F245,競技順!B:N,13,0),"")</f>
        <v xml:space="preserve">  50m</v>
      </c>
      <c r="M245" t="str">
        <f>IFERROR(VLOOKUP(F245,競技順!B:K,10,0),"")</f>
        <v>背泳ぎ</v>
      </c>
      <c r="N245" t="str">
        <f>IFERROR(VLOOKUP(F245,競技順!B:Q,16,0),"")</f>
        <v>タイム決勝</v>
      </c>
      <c r="O245" t="str">
        <f t="shared" si="7"/>
        <v xml:space="preserve"> 女子   50m 背泳ぎ タイム決勝</v>
      </c>
    </row>
    <row r="246" spans="1:15" x14ac:dyDescent="0.2">
      <c r="A246">
        <f>IFERROR(記録__2[[#This Row],[競技番号]],"")</f>
        <v>7</v>
      </c>
      <c r="B246">
        <f>IFERROR(記録__2[[#This Row],[選手番号]],"")</f>
        <v>669</v>
      </c>
      <c r="C246" t="str">
        <f>IFERROR(VLOOKUP(B246,選手番号!F:J,4,0),"")</f>
        <v>佐藤藍仁香</v>
      </c>
      <c r="D246" t="str">
        <f>IFERROR(VLOOKUP(B246,選手番号!F:K,6,0),"")</f>
        <v>MESSA宇和島</v>
      </c>
      <c r="E246" t="str">
        <f>IFERROR(VLOOKUP(B246,チーム番号!E:F,2,0),"")</f>
        <v/>
      </c>
      <c r="F246">
        <f>IFERROR(VLOOKUP(A246,プログラム!B:C,2,0),"")</f>
        <v>7</v>
      </c>
      <c r="G246" t="str">
        <f t="shared" si="6"/>
        <v>6690007</v>
      </c>
      <c r="H246">
        <f>IFERROR(記録__2[[#This Row],[組]],"")</f>
        <v>5</v>
      </c>
      <c r="I246">
        <f>IFERROR(記録__2[[#This Row],[水路]],"")</f>
        <v>5</v>
      </c>
      <c r="J246" t="str">
        <f>IFERROR(VLOOKUP(F246,競技順!B:Q,14,0),"")</f>
        <v/>
      </c>
      <c r="K246" t="str">
        <f>IFERROR(VLOOKUP(F246,競技順!B:P,15,0),"")</f>
        <v>女子</v>
      </c>
      <c r="L246" t="str">
        <f>IFERROR(VLOOKUP(F246,競技順!B:N,13,0),"")</f>
        <v xml:space="preserve">  50m</v>
      </c>
      <c r="M246" t="str">
        <f>IFERROR(VLOOKUP(F246,競技順!B:K,10,0),"")</f>
        <v>背泳ぎ</v>
      </c>
      <c r="N246" t="str">
        <f>IFERROR(VLOOKUP(F246,競技順!B:Q,16,0),"")</f>
        <v>タイム決勝</v>
      </c>
      <c r="O246" t="str">
        <f t="shared" si="7"/>
        <v xml:space="preserve"> 女子   50m 背泳ぎ タイム決勝</v>
      </c>
    </row>
    <row r="247" spans="1:15" x14ac:dyDescent="0.2">
      <c r="A247">
        <f>IFERROR(記録__2[[#This Row],[競技番号]],"")</f>
        <v>7</v>
      </c>
      <c r="B247">
        <f>IFERROR(記録__2[[#This Row],[選手番号]],"")</f>
        <v>95</v>
      </c>
      <c r="C247" t="str">
        <f>IFERROR(VLOOKUP(B247,選手番号!F:J,4,0),"")</f>
        <v>森　　結希</v>
      </c>
      <c r="D247" t="str">
        <f>IFERROR(VLOOKUP(B247,選手番号!F:K,6,0),"")</f>
        <v>五百木ＳＣ</v>
      </c>
      <c r="E247" t="str">
        <f>IFERROR(VLOOKUP(B247,チーム番号!E:F,2,0),"")</f>
        <v/>
      </c>
      <c r="F247">
        <f>IFERROR(VLOOKUP(A247,プログラム!B:C,2,0),"")</f>
        <v>7</v>
      </c>
      <c r="G247" t="str">
        <f t="shared" si="6"/>
        <v>950007</v>
      </c>
      <c r="H247">
        <f>IFERROR(記録__2[[#This Row],[組]],"")</f>
        <v>5</v>
      </c>
      <c r="I247">
        <f>IFERROR(記録__2[[#This Row],[水路]],"")</f>
        <v>6</v>
      </c>
      <c r="J247" t="str">
        <f>IFERROR(VLOOKUP(F247,競技順!B:Q,14,0),"")</f>
        <v/>
      </c>
      <c r="K247" t="str">
        <f>IFERROR(VLOOKUP(F247,競技順!B:P,15,0),"")</f>
        <v>女子</v>
      </c>
      <c r="L247" t="str">
        <f>IFERROR(VLOOKUP(F247,競技順!B:N,13,0),"")</f>
        <v xml:space="preserve">  50m</v>
      </c>
      <c r="M247" t="str">
        <f>IFERROR(VLOOKUP(F247,競技順!B:K,10,0),"")</f>
        <v>背泳ぎ</v>
      </c>
      <c r="N247" t="str">
        <f>IFERROR(VLOOKUP(F247,競技順!B:Q,16,0),"")</f>
        <v>タイム決勝</v>
      </c>
      <c r="O247" t="str">
        <f t="shared" si="7"/>
        <v xml:space="preserve"> 女子   50m 背泳ぎ タイム決勝</v>
      </c>
    </row>
    <row r="248" spans="1:15" x14ac:dyDescent="0.2">
      <c r="A248">
        <f>IFERROR(記録__2[[#This Row],[競技番号]],"")</f>
        <v>7</v>
      </c>
      <c r="B248">
        <f>IFERROR(記録__2[[#This Row],[選手番号]],"")</f>
        <v>162</v>
      </c>
      <c r="C248" t="str">
        <f>IFERROR(VLOOKUP(B248,選手番号!F:J,4,0),"")</f>
        <v>古茂田佳奈</v>
      </c>
      <c r="D248" t="str">
        <f>IFERROR(VLOOKUP(B248,選手番号!F:K,6,0),"")</f>
        <v>南海ＤＣ</v>
      </c>
      <c r="E248" t="str">
        <f>IFERROR(VLOOKUP(B248,チーム番号!E:F,2,0),"")</f>
        <v/>
      </c>
      <c r="F248">
        <f>IFERROR(VLOOKUP(A248,プログラム!B:C,2,0),"")</f>
        <v>7</v>
      </c>
      <c r="G248" t="str">
        <f t="shared" si="6"/>
        <v>1620007</v>
      </c>
      <c r="H248">
        <f>IFERROR(記録__2[[#This Row],[組]],"")</f>
        <v>5</v>
      </c>
      <c r="I248">
        <f>IFERROR(記録__2[[#This Row],[水路]],"")</f>
        <v>7</v>
      </c>
      <c r="J248" t="str">
        <f>IFERROR(VLOOKUP(F248,競技順!B:Q,14,0),"")</f>
        <v/>
      </c>
      <c r="K248" t="str">
        <f>IFERROR(VLOOKUP(F248,競技順!B:P,15,0),"")</f>
        <v>女子</v>
      </c>
      <c r="L248" t="str">
        <f>IFERROR(VLOOKUP(F248,競技順!B:N,13,0),"")</f>
        <v xml:space="preserve">  50m</v>
      </c>
      <c r="M248" t="str">
        <f>IFERROR(VLOOKUP(F248,競技順!B:K,10,0),"")</f>
        <v>背泳ぎ</v>
      </c>
      <c r="N248" t="str">
        <f>IFERROR(VLOOKUP(F248,競技順!B:Q,16,0),"")</f>
        <v>タイム決勝</v>
      </c>
      <c r="O248" t="str">
        <f t="shared" si="7"/>
        <v xml:space="preserve"> 女子   50m 背泳ぎ タイム決勝</v>
      </c>
    </row>
    <row r="249" spans="1:15" x14ac:dyDescent="0.2">
      <c r="A249">
        <f>IFERROR(記録__2[[#This Row],[競技番号]],"")</f>
        <v>7</v>
      </c>
      <c r="B249">
        <f>IFERROR(記録__2[[#This Row],[選手番号]],"")</f>
        <v>392</v>
      </c>
      <c r="C249" t="str">
        <f>IFERROR(VLOOKUP(B249,選手番号!F:J,4,0),"")</f>
        <v>西村千咲乃</v>
      </c>
      <c r="D249" t="str">
        <f>IFERROR(VLOOKUP(B249,選手番号!F:K,6,0),"")</f>
        <v>石原ＳＣ</v>
      </c>
      <c r="E249" t="str">
        <f>IFERROR(VLOOKUP(B249,チーム番号!E:F,2,0),"")</f>
        <v/>
      </c>
      <c r="F249">
        <f>IFERROR(VLOOKUP(A249,プログラム!B:C,2,0),"")</f>
        <v>7</v>
      </c>
      <c r="G249" t="str">
        <f t="shared" si="6"/>
        <v>3920007</v>
      </c>
      <c r="H249">
        <f>IFERROR(記録__2[[#This Row],[組]],"")</f>
        <v>5</v>
      </c>
      <c r="I249">
        <f>IFERROR(記録__2[[#This Row],[水路]],"")</f>
        <v>8</v>
      </c>
      <c r="J249" t="str">
        <f>IFERROR(VLOOKUP(F249,競技順!B:Q,14,0),"")</f>
        <v/>
      </c>
      <c r="K249" t="str">
        <f>IFERROR(VLOOKUP(F249,競技順!B:P,15,0),"")</f>
        <v>女子</v>
      </c>
      <c r="L249" t="str">
        <f>IFERROR(VLOOKUP(F249,競技順!B:N,13,0),"")</f>
        <v xml:space="preserve">  50m</v>
      </c>
      <c r="M249" t="str">
        <f>IFERROR(VLOOKUP(F249,競技順!B:K,10,0),"")</f>
        <v>背泳ぎ</v>
      </c>
      <c r="N249" t="str">
        <f>IFERROR(VLOOKUP(F249,競技順!B:Q,16,0),"")</f>
        <v>タイム決勝</v>
      </c>
      <c r="O249" t="str">
        <f t="shared" si="7"/>
        <v xml:space="preserve"> 女子   50m 背泳ぎ タイム決勝</v>
      </c>
    </row>
    <row r="250" spans="1:15" x14ac:dyDescent="0.2">
      <c r="A250">
        <f>IFERROR(記録__2[[#This Row],[競技番号]],"")</f>
        <v>7</v>
      </c>
      <c r="B250">
        <f>IFERROR(記録__2[[#This Row],[選手番号]],"")</f>
        <v>390</v>
      </c>
      <c r="C250" t="str">
        <f>IFERROR(VLOOKUP(B250,選手番号!F:J,4,0),"")</f>
        <v>西村　鈴乃</v>
      </c>
      <c r="D250" t="str">
        <f>IFERROR(VLOOKUP(B250,選手番号!F:K,6,0),"")</f>
        <v>石原ＳＣ</v>
      </c>
      <c r="E250" t="str">
        <f>IFERROR(VLOOKUP(B250,チーム番号!E:F,2,0),"")</f>
        <v/>
      </c>
      <c r="F250">
        <f>IFERROR(VLOOKUP(A250,プログラム!B:C,2,0),"")</f>
        <v>7</v>
      </c>
      <c r="G250" t="str">
        <f t="shared" si="6"/>
        <v>3900007</v>
      </c>
      <c r="H250">
        <f>IFERROR(記録__2[[#This Row],[組]],"")</f>
        <v>6</v>
      </c>
      <c r="I250">
        <f>IFERROR(記録__2[[#This Row],[水路]],"")</f>
        <v>1</v>
      </c>
      <c r="J250" t="str">
        <f>IFERROR(VLOOKUP(F250,競技順!B:Q,14,0),"")</f>
        <v/>
      </c>
      <c r="K250" t="str">
        <f>IFERROR(VLOOKUP(F250,競技順!B:P,15,0),"")</f>
        <v>女子</v>
      </c>
      <c r="L250" t="str">
        <f>IFERROR(VLOOKUP(F250,競技順!B:N,13,0),"")</f>
        <v xml:space="preserve">  50m</v>
      </c>
      <c r="M250" t="str">
        <f>IFERROR(VLOOKUP(F250,競技順!B:K,10,0),"")</f>
        <v>背泳ぎ</v>
      </c>
      <c r="N250" t="str">
        <f>IFERROR(VLOOKUP(F250,競技順!B:Q,16,0),"")</f>
        <v>タイム決勝</v>
      </c>
      <c r="O250" t="str">
        <f t="shared" si="7"/>
        <v xml:space="preserve"> 女子   50m 背泳ぎ タイム決勝</v>
      </c>
    </row>
    <row r="251" spans="1:15" x14ac:dyDescent="0.2">
      <c r="A251">
        <f>IFERROR(記録__2[[#This Row],[競技番号]],"")</f>
        <v>7</v>
      </c>
      <c r="B251">
        <f>IFERROR(記録__2[[#This Row],[選手番号]],"")</f>
        <v>666</v>
      </c>
      <c r="C251" t="str">
        <f>IFERROR(VLOOKUP(B251,選手番号!F:J,4,0),"")</f>
        <v>熊坂　　悠</v>
      </c>
      <c r="D251" t="str">
        <f>IFERROR(VLOOKUP(B251,選手番号!F:K,6,0),"")</f>
        <v>MESSA宇和島</v>
      </c>
      <c r="E251" t="str">
        <f>IFERROR(VLOOKUP(B251,チーム番号!E:F,2,0),"")</f>
        <v/>
      </c>
      <c r="F251">
        <f>IFERROR(VLOOKUP(A251,プログラム!B:C,2,0),"")</f>
        <v>7</v>
      </c>
      <c r="G251" t="str">
        <f t="shared" si="6"/>
        <v>6660007</v>
      </c>
      <c r="H251">
        <f>IFERROR(記録__2[[#This Row],[組]],"")</f>
        <v>6</v>
      </c>
      <c r="I251">
        <f>IFERROR(記録__2[[#This Row],[水路]],"")</f>
        <v>2</v>
      </c>
      <c r="J251" t="str">
        <f>IFERROR(VLOOKUP(F251,競技順!B:Q,14,0),"")</f>
        <v/>
      </c>
      <c r="K251" t="str">
        <f>IFERROR(VLOOKUP(F251,競技順!B:P,15,0),"")</f>
        <v>女子</v>
      </c>
      <c r="L251" t="str">
        <f>IFERROR(VLOOKUP(F251,競技順!B:N,13,0),"")</f>
        <v xml:space="preserve">  50m</v>
      </c>
      <c r="M251" t="str">
        <f>IFERROR(VLOOKUP(F251,競技順!B:K,10,0),"")</f>
        <v>背泳ぎ</v>
      </c>
      <c r="N251" t="str">
        <f>IFERROR(VLOOKUP(F251,競技順!B:Q,16,0),"")</f>
        <v>タイム決勝</v>
      </c>
      <c r="O251" t="str">
        <f t="shared" si="7"/>
        <v xml:space="preserve"> 女子   50m 背泳ぎ タイム決勝</v>
      </c>
    </row>
    <row r="252" spans="1:15" x14ac:dyDescent="0.2">
      <c r="A252">
        <f>IFERROR(記録__2[[#This Row],[競技番号]],"")</f>
        <v>7</v>
      </c>
      <c r="B252">
        <f>IFERROR(記録__2[[#This Row],[選手番号]],"")</f>
        <v>543</v>
      </c>
      <c r="C252" t="str">
        <f>IFERROR(VLOOKUP(B252,選手番号!F:J,4,0),"")</f>
        <v>越智　すず</v>
      </c>
      <c r="D252" t="str">
        <f>IFERROR(VLOOKUP(B252,選手番号!F:K,6,0),"")</f>
        <v>ﾌｧｲﾌﾞﾃﾝ東予</v>
      </c>
      <c r="E252" t="str">
        <f>IFERROR(VLOOKUP(B252,チーム番号!E:F,2,0),"")</f>
        <v/>
      </c>
      <c r="F252">
        <f>IFERROR(VLOOKUP(A252,プログラム!B:C,2,0),"")</f>
        <v>7</v>
      </c>
      <c r="G252" t="str">
        <f t="shared" si="6"/>
        <v>5430007</v>
      </c>
      <c r="H252">
        <f>IFERROR(記録__2[[#This Row],[組]],"")</f>
        <v>6</v>
      </c>
      <c r="I252">
        <f>IFERROR(記録__2[[#This Row],[水路]],"")</f>
        <v>3</v>
      </c>
      <c r="J252" t="str">
        <f>IFERROR(VLOOKUP(F252,競技順!B:Q,14,0),"")</f>
        <v/>
      </c>
      <c r="K252" t="str">
        <f>IFERROR(VLOOKUP(F252,競技順!B:P,15,0),"")</f>
        <v>女子</v>
      </c>
      <c r="L252" t="str">
        <f>IFERROR(VLOOKUP(F252,競技順!B:N,13,0),"")</f>
        <v xml:space="preserve">  50m</v>
      </c>
      <c r="M252" t="str">
        <f>IFERROR(VLOOKUP(F252,競技順!B:K,10,0),"")</f>
        <v>背泳ぎ</v>
      </c>
      <c r="N252" t="str">
        <f>IFERROR(VLOOKUP(F252,競技順!B:Q,16,0),"")</f>
        <v>タイム決勝</v>
      </c>
      <c r="O252" t="str">
        <f t="shared" si="7"/>
        <v xml:space="preserve"> 女子   50m 背泳ぎ タイム決勝</v>
      </c>
    </row>
    <row r="253" spans="1:15" x14ac:dyDescent="0.2">
      <c r="A253">
        <f>IFERROR(記録__2[[#This Row],[競技番号]],"")</f>
        <v>7</v>
      </c>
      <c r="B253">
        <f>IFERROR(記録__2[[#This Row],[選手番号]],"")</f>
        <v>587</v>
      </c>
      <c r="C253" t="str">
        <f>IFERROR(VLOOKUP(B253,選手番号!F:J,4,0),"")</f>
        <v>津田心乃葉</v>
      </c>
      <c r="D253" t="str">
        <f>IFERROR(VLOOKUP(B253,選手番号!F:K,6,0),"")</f>
        <v>ﾌｨｯﾀｴﾐﾌﾙ松前</v>
      </c>
      <c r="E253" t="str">
        <f>IFERROR(VLOOKUP(B253,チーム番号!E:F,2,0),"")</f>
        <v/>
      </c>
      <c r="F253">
        <f>IFERROR(VLOOKUP(A253,プログラム!B:C,2,0),"")</f>
        <v>7</v>
      </c>
      <c r="G253" t="str">
        <f t="shared" si="6"/>
        <v>5870007</v>
      </c>
      <c r="H253">
        <f>IFERROR(記録__2[[#This Row],[組]],"")</f>
        <v>6</v>
      </c>
      <c r="I253">
        <f>IFERROR(記録__2[[#This Row],[水路]],"")</f>
        <v>4</v>
      </c>
      <c r="J253" t="str">
        <f>IFERROR(VLOOKUP(F253,競技順!B:Q,14,0),"")</f>
        <v/>
      </c>
      <c r="K253" t="str">
        <f>IFERROR(VLOOKUP(F253,競技順!B:P,15,0),"")</f>
        <v>女子</v>
      </c>
      <c r="L253" t="str">
        <f>IFERROR(VLOOKUP(F253,競技順!B:N,13,0),"")</f>
        <v xml:space="preserve">  50m</v>
      </c>
      <c r="M253" t="str">
        <f>IFERROR(VLOOKUP(F253,競技順!B:K,10,0),"")</f>
        <v>背泳ぎ</v>
      </c>
      <c r="N253" t="str">
        <f>IFERROR(VLOOKUP(F253,競技順!B:Q,16,0),"")</f>
        <v>タイム決勝</v>
      </c>
      <c r="O253" t="str">
        <f t="shared" si="7"/>
        <v xml:space="preserve"> 女子   50m 背泳ぎ タイム決勝</v>
      </c>
    </row>
    <row r="254" spans="1:15" x14ac:dyDescent="0.2">
      <c r="A254">
        <f>IFERROR(記録__2[[#This Row],[競技番号]],"")</f>
        <v>7</v>
      </c>
      <c r="B254">
        <f>IFERROR(記録__2[[#This Row],[選手番号]],"")</f>
        <v>522</v>
      </c>
      <c r="C254" t="str">
        <f>IFERROR(VLOOKUP(B254,選手番号!F:J,4,0),"")</f>
        <v>今村結依菜</v>
      </c>
      <c r="D254" t="str">
        <f>IFERROR(VLOOKUP(B254,選手番号!F:K,6,0),"")</f>
        <v>Ryuow</v>
      </c>
      <c r="E254" t="str">
        <f>IFERROR(VLOOKUP(B254,チーム番号!E:F,2,0),"")</f>
        <v/>
      </c>
      <c r="F254">
        <f>IFERROR(VLOOKUP(A254,プログラム!B:C,2,0),"")</f>
        <v>7</v>
      </c>
      <c r="G254" t="str">
        <f t="shared" si="6"/>
        <v>5220007</v>
      </c>
      <c r="H254">
        <f>IFERROR(記録__2[[#This Row],[組]],"")</f>
        <v>6</v>
      </c>
      <c r="I254">
        <f>IFERROR(記録__2[[#This Row],[水路]],"")</f>
        <v>5</v>
      </c>
      <c r="J254" t="str">
        <f>IFERROR(VLOOKUP(F254,競技順!B:Q,14,0),"")</f>
        <v/>
      </c>
      <c r="K254" t="str">
        <f>IFERROR(VLOOKUP(F254,競技順!B:P,15,0),"")</f>
        <v>女子</v>
      </c>
      <c r="L254" t="str">
        <f>IFERROR(VLOOKUP(F254,競技順!B:N,13,0),"")</f>
        <v xml:space="preserve">  50m</v>
      </c>
      <c r="M254" t="str">
        <f>IFERROR(VLOOKUP(F254,競技順!B:K,10,0),"")</f>
        <v>背泳ぎ</v>
      </c>
      <c r="N254" t="str">
        <f>IFERROR(VLOOKUP(F254,競技順!B:Q,16,0),"")</f>
        <v>タイム決勝</v>
      </c>
      <c r="O254" t="str">
        <f t="shared" si="7"/>
        <v xml:space="preserve"> 女子   50m 背泳ぎ タイム決勝</v>
      </c>
    </row>
    <row r="255" spans="1:15" x14ac:dyDescent="0.2">
      <c r="A255">
        <f>IFERROR(記録__2[[#This Row],[競技番号]],"")</f>
        <v>7</v>
      </c>
      <c r="B255">
        <f>IFERROR(記録__2[[#This Row],[選手番号]],"")</f>
        <v>648</v>
      </c>
      <c r="C255" t="str">
        <f>IFERROR(VLOOKUP(B255,選手番号!F:J,4,0),"")</f>
        <v>向井　陽葵</v>
      </c>
      <c r="D255" t="str">
        <f>IFERROR(VLOOKUP(B255,選手番号!F:K,6,0),"")</f>
        <v>えいしSC北条</v>
      </c>
      <c r="E255" t="str">
        <f>IFERROR(VLOOKUP(B255,チーム番号!E:F,2,0),"")</f>
        <v/>
      </c>
      <c r="F255">
        <f>IFERROR(VLOOKUP(A255,プログラム!B:C,2,0),"")</f>
        <v>7</v>
      </c>
      <c r="G255" t="str">
        <f t="shared" si="6"/>
        <v>6480007</v>
      </c>
      <c r="H255">
        <f>IFERROR(記録__2[[#This Row],[組]],"")</f>
        <v>6</v>
      </c>
      <c r="I255">
        <f>IFERROR(記録__2[[#This Row],[水路]],"")</f>
        <v>6</v>
      </c>
      <c r="J255" t="str">
        <f>IFERROR(VLOOKUP(F255,競技順!B:Q,14,0),"")</f>
        <v/>
      </c>
      <c r="K255" t="str">
        <f>IFERROR(VLOOKUP(F255,競技順!B:P,15,0),"")</f>
        <v>女子</v>
      </c>
      <c r="L255" t="str">
        <f>IFERROR(VLOOKUP(F255,競技順!B:N,13,0),"")</f>
        <v xml:space="preserve">  50m</v>
      </c>
      <c r="M255" t="str">
        <f>IFERROR(VLOOKUP(F255,競技順!B:K,10,0),"")</f>
        <v>背泳ぎ</v>
      </c>
      <c r="N255" t="str">
        <f>IFERROR(VLOOKUP(F255,競技順!B:Q,16,0),"")</f>
        <v>タイム決勝</v>
      </c>
      <c r="O255" t="str">
        <f t="shared" si="7"/>
        <v xml:space="preserve"> 女子   50m 背泳ぎ タイム決勝</v>
      </c>
    </row>
    <row r="256" spans="1:15" x14ac:dyDescent="0.2">
      <c r="A256">
        <f>IFERROR(記録__2[[#This Row],[競技番号]],"")</f>
        <v>7</v>
      </c>
      <c r="B256">
        <f>IFERROR(記録__2[[#This Row],[選手番号]],"")</f>
        <v>104</v>
      </c>
      <c r="C256" t="str">
        <f>IFERROR(VLOOKUP(B256,選手番号!F:J,4,0),"")</f>
        <v>高橋　真凜</v>
      </c>
      <c r="D256" t="str">
        <f>IFERROR(VLOOKUP(B256,選手番号!F:K,6,0),"")</f>
        <v>五百木ＳＣ</v>
      </c>
      <c r="E256" t="str">
        <f>IFERROR(VLOOKUP(B256,チーム番号!E:F,2,0),"")</f>
        <v/>
      </c>
      <c r="F256">
        <f>IFERROR(VLOOKUP(A256,プログラム!B:C,2,0),"")</f>
        <v>7</v>
      </c>
      <c r="G256" t="str">
        <f t="shared" si="6"/>
        <v>1040007</v>
      </c>
      <c r="H256">
        <f>IFERROR(記録__2[[#This Row],[組]],"")</f>
        <v>6</v>
      </c>
      <c r="I256">
        <f>IFERROR(記録__2[[#This Row],[水路]],"")</f>
        <v>7</v>
      </c>
      <c r="J256" t="str">
        <f>IFERROR(VLOOKUP(F256,競技順!B:Q,14,0),"")</f>
        <v/>
      </c>
      <c r="K256" t="str">
        <f>IFERROR(VLOOKUP(F256,競技順!B:P,15,0),"")</f>
        <v>女子</v>
      </c>
      <c r="L256" t="str">
        <f>IFERROR(VLOOKUP(F256,競技順!B:N,13,0),"")</f>
        <v xml:space="preserve">  50m</v>
      </c>
      <c r="M256" t="str">
        <f>IFERROR(VLOOKUP(F256,競技順!B:K,10,0),"")</f>
        <v>背泳ぎ</v>
      </c>
      <c r="N256" t="str">
        <f>IFERROR(VLOOKUP(F256,競技順!B:Q,16,0),"")</f>
        <v>タイム決勝</v>
      </c>
      <c r="O256" t="str">
        <f t="shared" si="7"/>
        <v xml:space="preserve"> 女子   50m 背泳ぎ タイム決勝</v>
      </c>
    </row>
    <row r="257" spans="1:15" x14ac:dyDescent="0.2">
      <c r="A257">
        <f>IFERROR(記録__2[[#This Row],[競技番号]],"")</f>
        <v>7</v>
      </c>
      <c r="B257">
        <f>IFERROR(記録__2[[#This Row],[選手番号]],"")</f>
        <v>491</v>
      </c>
      <c r="C257" t="str">
        <f>IFERROR(VLOOKUP(B257,選手番号!F:J,4,0),"")</f>
        <v>藤田　美子</v>
      </c>
      <c r="D257" t="str">
        <f>IFERROR(VLOOKUP(B257,選手番号!F:K,6,0),"")</f>
        <v>フィッタ吉田</v>
      </c>
      <c r="E257" t="str">
        <f>IFERROR(VLOOKUP(B257,チーム番号!E:F,2,0),"")</f>
        <v/>
      </c>
      <c r="F257">
        <f>IFERROR(VLOOKUP(A257,プログラム!B:C,2,0),"")</f>
        <v>7</v>
      </c>
      <c r="G257" t="str">
        <f t="shared" si="6"/>
        <v>4910007</v>
      </c>
      <c r="H257">
        <f>IFERROR(記録__2[[#This Row],[組]],"")</f>
        <v>6</v>
      </c>
      <c r="I257">
        <f>IFERROR(記録__2[[#This Row],[水路]],"")</f>
        <v>8</v>
      </c>
      <c r="J257" t="str">
        <f>IFERROR(VLOOKUP(F257,競技順!B:Q,14,0),"")</f>
        <v/>
      </c>
      <c r="K257" t="str">
        <f>IFERROR(VLOOKUP(F257,競技順!B:P,15,0),"")</f>
        <v>女子</v>
      </c>
      <c r="L257" t="str">
        <f>IFERROR(VLOOKUP(F257,競技順!B:N,13,0),"")</f>
        <v xml:space="preserve">  50m</v>
      </c>
      <c r="M257" t="str">
        <f>IFERROR(VLOOKUP(F257,競技順!B:K,10,0),"")</f>
        <v>背泳ぎ</v>
      </c>
      <c r="N257" t="str">
        <f>IFERROR(VLOOKUP(F257,競技順!B:Q,16,0),"")</f>
        <v>タイム決勝</v>
      </c>
      <c r="O257" t="str">
        <f t="shared" si="7"/>
        <v xml:space="preserve"> 女子   50m 背泳ぎ タイム決勝</v>
      </c>
    </row>
    <row r="258" spans="1:15" x14ac:dyDescent="0.2">
      <c r="A258">
        <f>IFERROR(記録__2[[#This Row],[競技番号]],"")</f>
        <v>7</v>
      </c>
      <c r="B258">
        <f>IFERROR(記録__2[[#This Row],[選手番号]],"")</f>
        <v>295</v>
      </c>
      <c r="C258" t="str">
        <f>IFERROR(VLOOKUP(B258,選手番号!F:J,4,0),"")</f>
        <v>玉井　彩菜</v>
      </c>
      <c r="D258" t="str">
        <f>IFERROR(VLOOKUP(B258,選手番号!F:K,6,0),"")</f>
        <v>八幡浜ＳＣ</v>
      </c>
      <c r="E258" t="str">
        <f>IFERROR(VLOOKUP(B258,チーム番号!E:F,2,0),"")</f>
        <v/>
      </c>
      <c r="F258">
        <f>IFERROR(VLOOKUP(A258,プログラム!B:C,2,0),"")</f>
        <v>7</v>
      </c>
      <c r="G258" t="str">
        <f t="shared" si="6"/>
        <v>2950007</v>
      </c>
      <c r="H258">
        <f>IFERROR(記録__2[[#This Row],[組]],"")</f>
        <v>7</v>
      </c>
      <c r="I258">
        <f>IFERROR(記録__2[[#This Row],[水路]],"")</f>
        <v>1</v>
      </c>
      <c r="J258" t="str">
        <f>IFERROR(VLOOKUP(F258,競技順!B:Q,14,0),"")</f>
        <v/>
      </c>
      <c r="K258" t="str">
        <f>IFERROR(VLOOKUP(F258,競技順!B:P,15,0),"")</f>
        <v>女子</v>
      </c>
      <c r="L258" t="str">
        <f>IFERROR(VLOOKUP(F258,競技順!B:N,13,0),"")</f>
        <v xml:space="preserve">  50m</v>
      </c>
      <c r="M258" t="str">
        <f>IFERROR(VLOOKUP(F258,競技順!B:K,10,0),"")</f>
        <v>背泳ぎ</v>
      </c>
      <c r="N258" t="str">
        <f>IFERROR(VLOOKUP(F258,競技順!B:Q,16,0),"")</f>
        <v>タイム決勝</v>
      </c>
      <c r="O258" t="str">
        <f t="shared" si="7"/>
        <v xml:space="preserve"> 女子   50m 背泳ぎ タイム決勝</v>
      </c>
    </row>
    <row r="259" spans="1:15" x14ac:dyDescent="0.2">
      <c r="A259">
        <f>IFERROR(記録__2[[#This Row],[競技番号]],"")</f>
        <v>7</v>
      </c>
      <c r="B259">
        <f>IFERROR(記録__2[[#This Row],[選手番号]],"")</f>
        <v>588</v>
      </c>
      <c r="C259" t="str">
        <f>IFERROR(VLOOKUP(B259,選手番号!F:J,4,0),"")</f>
        <v>渡部　祐奈</v>
      </c>
      <c r="D259" t="str">
        <f>IFERROR(VLOOKUP(B259,選手番号!F:K,6,0),"")</f>
        <v>ﾌｨｯﾀｴﾐﾌﾙ松前</v>
      </c>
      <c r="E259" t="str">
        <f>IFERROR(VLOOKUP(B259,チーム番号!E:F,2,0),"")</f>
        <v/>
      </c>
      <c r="F259">
        <f>IFERROR(VLOOKUP(A259,プログラム!B:C,2,0),"")</f>
        <v>7</v>
      </c>
      <c r="G259" t="str">
        <f t="shared" ref="G259:G322" si="8">CONCATENATE(B259,0,0,0,F259)</f>
        <v>5880007</v>
      </c>
      <c r="H259">
        <f>IFERROR(記録__2[[#This Row],[組]],"")</f>
        <v>7</v>
      </c>
      <c r="I259">
        <f>IFERROR(記録__2[[#This Row],[水路]],"")</f>
        <v>2</v>
      </c>
      <c r="J259" t="str">
        <f>IFERROR(VLOOKUP(F259,競技順!B:Q,14,0),"")</f>
        <v/>
      </c>
      <c r="K259" t="str">
        <f>IFERROR(VLOOKUP(F259,競技順!B:P,15,0),"")</f>
        <v>女子</v>
      </c>
      <c r="L259" t="str">
        <f>IFERROR(VLOOKUP(F259,競技順!B:N,13,0),"")</f>
        <v xml:space="preserve">  50m</v>
      </c>
      <c r="M259" t="str">
        <f>IFERROR(VLOOKUP(F259,競技順!B:K,10,0),"")</f>
        <v>背泳ぎ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 xml:space="preserve"> 女子   50m 背泳ぎ タイム決勝</v>
      </c>
    </row>
    <row r="260" spans="1:15" x14ac:dyDescent="0.2">
      <c r="A260">
        <f>IFERROR(記録__2[[#This Row],[競技番号]],"")</f>
        <v>7</v>
      </c>
      <c r="B260">
        <f>IFERROR(記録__2[[#This Row],[選手番号]],"")</f>
        <v>97</v>
      </c>
      <c r="C260" t="str">
        <f>IFERROR(VLOOKUP(B260,選手番号!F:J,4,0),"")</f>
        <v>田中　唯那</v>
      </c>
      <c r="D260" t="str">
        <f>IFERROR(VLOOKUP(B260,選手番号!F:K,6,0),"")</f>
        <v>五百木ＳＣ</v>
      </c>
      <c r="E260" t="str">
        <f>IFERROR(VLOOKUP(B260,チーム番号!E:F,2,0),"")</f>
        <v/>
      </c>
      <c r="F260">
        <f>IFERROR(VLOOKUP(A260,プログラム!B:C,2,0),"")</f>
        <v>7</v>
      </c>
      <c r="G260" t="str">
        <f t="shared" si="8"/>
        <v>970007</v>
      </c>
      <c r="H260">
        <f>IFERROR(記録__2[[#This Row],[組]],"")</f>
        <v>7</v>
      </c>
      <c r="I260">
        <f>IFERROR(記録__2[[#This Row],[水路]],"")</f>
        <v>3</v>
      </c>
      <c r="J260" t="str">
        <f>IFERROR(VLOOKUP(F260,競技順!B:Q,14,0),"")</f>
        <v/>
      </c>
      <c r="K260" t="str">
        <f>IFERROR(VLOOKUP(F260,競技順!B:P,15,0),"")</f>
        <v>女子</v>
      </c>
      <c r="L260" t="str">
        <f>IFERROR(VLOOKUP(F260,競技順!B:N,13,0),"")</f>
        <v xml:space="preserve">  50m</v>
      </c>
      <c r="M260" t="str">
        <f>IFERROR(VLOOKUP(F260,競技順!B:K,10,0),"")</f>
        <v>背泳ぎ</v>
      </c>
      <c r="N260" t="str">
        <f>IFERROR(VLOOKUP(F260,競技順!B:Q,16,0),"")</f>
        <v>タイム決勝</v>
      </c>
      <c r="O260" t="str">
        <f t="shared" si="9"/>
        <v xml:space="preserve"> 女子   50m 背泳ぎ タイム決勝</v>
      </c>
    </row>
    <row r="261" spans="1:15" x14ac:dyDescent="0.2">
      <c r="A261">
        <f>IFERROR(記録__2[[#This Row],[競技番号]],"")</f>
        <v>7</v>
      </c>
      <c r="B261">
        <f>IFERROR(記録__2[[#This Row],[選手番号]],"")</f>
        <v>590</v>
      </c>
      <c r="C261" t="str">
        <f>IFERROR(VLOOKUP(B261,選手番号!F:J,4,0),"")</f>
        <v>森　　夢華</v>
      </c>
      <c r="D261" t="str">
        <f>IFERROR(VLOOKUP(B261,選手番号!F:K,6,0),"")</f>
        <v>ﾌｨｯﾀｴﾐﾌﾙ松前</v>
      </c>
      <c r="E261" t="str">
        <f>IFERROR(VLOOKUP(B261,チーム番号!E:F,2,0),"")</f>
        <v/>
      </c>
      <c r="F261">
        <f>IFERROR(VLOOKUP(A261,プログラム!B:C,2,0),"")</f>
        <v>7</v>
      </c>
      <c r="G261" t="str">
        <f t="shared" si="8"/>
        <v>5900007</v>
      </c>
      <c r="H261">
        <f>IFERROR(記録__2[[#This Row],[組]],"")</f>
        <v>7</v>
      </c>
      <c r="I261">
        <f>IFERROR(記録__2[[#This Row],[水路]],"")</f>
        <v>4</v>
      </c>
      <c r="J261" t="str">
        <f>IFERROR(VLOOKUP(F261,競技順!B:Q,14,0),"")</f>
        <v/>
      </c>
      <c r="K261" t="str">
        <f>IFERROR(VLOOKUP(F261,競技順!B:P,15,0),"")</f>
        <v>女子</v>
      </c>
      <c r="L261" t="str">
        <f>IFERROR(VLOOKUP(F261,競技順!B:N,13,0),"")</f>
        <v xml:space="preserve">  50m</v>
      </c>
      <c r="M261" t="str">
        <f>IFERROR(VLOOKUP(F261,競技順!B:K,10,0),"")</f>
        <v>背泳ぎ</v>
      </c>
      <c r="N261" t="str">
        <f>IFERROR(VLOOKUP(F261,競技順!B:Q,16,0),"")</f>
        <v>タイム決勝</v>
      </c>
      <c r="O261" t="str">
        <f t="shared" si="9"/>
        <v xml:space="preserve"> 女子   50m 背泳ぎ タイム決勝</v>
      </c>
    </row>
    <row r="262" spans="1:15" x14ac:dyDescent="0.2">
      <c r="A262">
        <f>IFERROR(記録__2[[#This Row],[競技番号]],"")</f>
        <v>7</v>
      </c>
      <c r="B262">
        <f>IFERROR(記録__2[[#This Row],[選手番号]],"")</f>
        <v>668</v>
      </c>
      <c r="C262" t="str">
        <f>IFERROR(VLOOKUP(B262,選手番号!F:J,4,0),"")</f>
        <v>山下　夏穂</v>
      </c>
      <c r="D262" t="str">
        <f>IFERROR(VLOOKUP(B262,選手番号!F:K,6,0),"")</f>
        <v>MESSA宇和島</v>
      </c>
      <c r="E262" t="str">
        <f>IFERROR(VLOOKUP(B262,チーム番号!E:F,2,0),"")</f>
        <v/>
      </c>
      <c r="F262">
        <f>IFERROR(VLOOKUP(A262,プログラム!B:C,2,0),"")</f>
        <v>7</v>
      </c>
      <c r="G262" t="str">
        <f t="shared" si="8"/>
        <v>6680007</v>
      </c>
      <c r="H262">
        <f>IFERROR(記録__2[[#This Row],[組]],"")</f>
        <v>7</v>
      </c>
      <c r="I262">
        <f>IFERROR(記録__2[[#This Row],[水路]],"")</f>
        <v>5</v>
      </c>
      <c r="J262" t="str">
        <f>IFERROR(VLOOKUP(F262,競技順!B:Q,14,0),"")</f>
        <v/>
      </c>
      <c r="K262" t="str">
        <f>IFERROR(VLOOKUP(F262,競技順!B:P,15,0),"")</f>
        <v>女子</v>
      </c>
      <c r="L262" t="str">
        <f>IFERROR(VLOOKUP(F262,競技順!B:N,13,0),"")</f>
        <v xml:space="preserve">  50m</v>
      </c>
      <c r="M262" t="str">
        <f>IFERROR(VLOOKUP(F262,競技順!B:K,10,0),"")</f>
        <v>背泳ぎ</v>
      </c>
      <c r="N262" t="str">
        <f>IFERROR(VLOOKUP(F262,競技順!B:Q,16,0),"")</f>
        <v>タイム決勝</v>
      </c>
      <c r="O262" t="str">
        <f t="shared" si="9"/>
        <v xml:space="preserve"> 女子   50m 背泳ぎ タイム決勝</v>
      </c>
    </row>
    <row r="263" spans="1:15" x14ac:dyDescent="0.2">
      <c r="A263">
        <f>IFERROR(記録__2[[#This Row],[競技番号]],"")</f>
        <v>7</v>
      </c>
      <c r="B263">
        <f>IFERROR(記録__2[[#This Row],[選手番号]],"")</f>
        <v>495</v>
      </c>
      <c r="C263" t="str">
        <f>IFERROR(VLOOKUP(B263,選手番号!F:J,4,0),"")</f>
        <v>加賀山優笑</v>
      </c>
      <c r="D263" t="str">
        <f>IFERROR(VLOOKUP(B263,選手番号!F:K,6,0),"")</f>
        <v>フィッタ吉田</v>
      </c>
      <c r="E263" t="str">
        <f>IFERROR(VLOOKUP(B263,チーム番号!E:F,2,0),"")</f>
        <v/>
      </c>
      <c r="F263">
        <f>IFERROR(VLOOKUP(A263,プログラム!B:C,2,0),"")</f>
        <v>7</v>
      </c>
      <c r="G263" t="str">
        <f t="shared" si="8"/>
        <v>4950007</v>
      </c>
      <c r="H263">
        <f>IFERROR(記録__2[[#This Row],[組]],"")</f>
        <v>7</v>
      </c>
      <c r="I263">
        <f>IFERROR(記録__2[[#This Row],[水路]],"")</f>
        <v>6</v>
      </c>
      <c r="J263" t="str">
        <f>IFERROR(VLOOKUP(F263,競技順!B:Q,14,0),"")</f>
        <v/>
      </c>
      <c r="K263" t="str">
        <f>IFERROR(VLOOKUP(F263,競技順!B:P,15,0),"")</f>
        <v>女子</v>
      </c>
      <c r="L263" t="str">
        <f>IFERROR(VLOOKUP(F263,競技順!B:N,13,0),"")</f>
        <v xml:space="preserve">  50m</v>
      </c>
      <c r="M263" t="str">
        <f>IFERROR(VLOOKUP(F263,競技順!B:K,10,0),"")</f>
        <v>背泳ぎ</v>
      </c>
      <c r="N263" t="str">
        <f>IFERROR(VLOOKUP(F263,競技順!B:Q,16,0),"")</f>
        <v>タイム決勝</v>
      </c>
      <c r="O263" t="str">
        <f t="shared" si="9"/>
        <v xml:space="preserve"> 女子   50m 背泳ぎ タイム決勝</v>
      </c>
    </row>
    <row r="264" spans="1:15" x14ac:dyDescent="0.2">
      <c r="A264">
        <f>IFERROR(記録__2[[#This Row],[競技番号]],"")</f>
        <v>7</v>
      </c>
      <c r="B264">
        <f>IFERROR(記録__2[[#This Row],[選手番号]],"")</f>
        <v>490</v>
      </c>
      <c r="C264" t="str">
        <f>IFERROR(VLOOKUP(B264,選手番号!F:J,4,0),"")</f>
        <v>武田　藍羽</v>
      </c>
      <c r="D264" t="str">
        <f>IFERROR(VLOOKUP(B264,選手番号!F:K,6,0),"")</f>
        <v>フィッタ吉田</v>
      </c>
      <c r="E264" t="str">
        <f>IFERROR(VLOOKUP(B264,チーム番号!E:F,2,0),"")</f>
        <v/>
      </c>
      <c r="F264">
        <f>IFERROR(VLOOKUP(A264,プログラム!B:C,2,0),"")</f>
        <v>7</v>
      </c>
      <c r="G264" t="str">
        <f t="shared" si="8"/>
        <v>4900007</v>
      </c>
      <c r="H264">
        <f>IFERROR(記録__2[[#This Row],[組]],"")</f>
        <v>7</v>
      </c>
      <c r="I264">
        <f>IFERROR(記録__2[[#This Row],[水路]],"")</f>
        <v>7</v>
      </c>
      <c r="J264" t="str">
        <f>IFERROR(VLOOKUP(F264,競技順!B:Q,14,0),"")</f>
        <v/>
      </c>
      <c r="K264" t="str">
        <f>IFERROR(VLOOKUP(F264,競技順!B:P,15,0),"")</f>
        <v>女子</v>
      </c>
      <c r="L264" t="str">
        <f>IFERROR(VLOOKUP(F264,競技順!B:N,13,0),"")</f>
        <v xml:space="preserve">  50m</v>
      </c>
      <c r="M264" t="str">
        <f>IFERROR(VLOOKUP(F264,競技順!B:K,10,0),"")</f>
        <v>背泳ぎ</v>
      </c>
      <c r="N264" t="str">
        <f>IFERROR(VLOOKUP(F264,競技順!B:Q,16,0),"")</f>
        <v>タイム決勝</v>
      </c>
      <c r="O264" t="str">
        <f t="shared" si="9"/>
        <v xml:space="preserve"> 女子   50m 背泳ぎ タイム決勝</v>
      </c>
    </row>
    <row r="265" spans="1:15" x14ac:dyDescent="0.2">
      <c r="A265">
        <f>IFERROR(記録__2[[#This Row],[競技番号]],"")</f>
        <v>7</v>
      </c>
      <c r="B265">
        <f>IFERROR(記録__2[[#This Row],[選手番号]],"")</f>
        <v>296</v>
      </c>
      <c r="C265" t="str">
        <f>IFERROR(VLOOKUP(B265,選手番号!F:J,4,0),"")</f>
        <v>三好　笑茉</v>
      </c>
      <c r="D265" t="str">
        <f>IFERROR(VLOOKUP(B265,選手番号!F:K,6,0),"")</f>
        <v>八幡浜ＳＣ</v>
      </c>
      <c r="E265" t="str">
        <f>IFERROR(VLOOKUP(B265,チーム番号!E:F,2,0),"")</f>
        <v/>
      </c>
      <c r="F265">
        <f>IFERROR(VLOOKUP(A265,プログラム!B:C,2,0),"")</f>
        <v>7</v>
      </c>
      <c r="G265" t="str">
        <f t="shared" si="8"/>
        <v>2960007</v>
      </c>
      <c r="H265">
        <f>IFERROR(記録__2[[#This Row],[組]],"")</f>
        <v>7</v>
      </c>
      <c r="I265">
        <f>IFERROR(記録__2[[#This Row],[水路]],"")</f>
        <v>8</v>
      </c>
      <c r="J265" t="str">
        <f>IFERROR(VLOOKUP(F265,競技順!B:Q,14,0),"")</f>
        <v/>
      </c>
      <c r="K265" t="str">
        <f>IFERROR(VLOOKUP(F265,競技順!B:P,15,0),"")</f>
        <v>女子</v>
      </c>
      <c r="L265" t="str">
        <f>IFERROR(VLOOKUP(F265,競技順!B:N,13,0),"")</f>
        <v xml:space="preserve">  50m</v>
      </c>
      <c r="M265" t="str">
        <f>IFERROR(VLOOKUP(F265,競技順!B:K,10,0),"")</f>
        <v>背泳ぎ</v>
      </c>
      <c r="N265" t="str">
        <f>IFERROR(VLOOKUP(F265,競技順!B:Q,16,0),"")</f>
        <v>タイム決勝</v>
      </c>
      <c r="O265" t="str">
        <f t="shared" si="9"/>
        <v xml:space="preserve"> 女子   50m 背泳ぎ タイム決勝</v>
      </c>
    </row>
    <row r="266" spans="1:15" x14ac:dyDescent="0.2">
      <c r="A266">
        <f>IFERROR(記録__2[[#This Row],[競技番号]],"")</f>
        <v>7</v>
      </c>
      <c r="B266">
        <f>IFERROR(記録__2[[#This Row],[選手番号]],"")</f>
        <v>160</v>
      </c>
      <c r="C266" t="str">
        <f>IFERROR(VLOOKUP(B266,選手番号!F:J,4,0),"")</f>
        <v>中川　彩映</v>
      </c>
      <c r="D266" t="str">
        <f>IFERROR(VLOOKUP(B266,選手番号!F:K,6,0),"")</f>
        <v>南海ＤＣ</v>
      </c>
      <c r="E266" t="str">
        <f>IFERROR(VLOOKUP(B266,チーム番号!E:F,2,0),"")</f>
        <v/>
      </c>
      <c r="F266">
        <f>IFERROR(VLOOKUP(A266,プログラム!B:C,2,0),"")</f>
        <v>7</v>
      </c>
      <c r="G266" t="str">
        <f t="shared" si="8"/>
        <v>1600007</v>
      </c>
      <c r="H266">
        <f>IFERROR(記録__2[[#This Row],[組]],"")</f>
        <v>8</v>
      </c>
      <c r="I266">
        <f>IFERROR(記録__2[[#This Row],[水路]],"")</f>
        <v>1</v>
      </c>
      <c r="J266" t="str">
        <f>IFERROR(VLOOKUP(F266,競技順!B:Q,14,0),"")</f>
        <v/>
      </c>
      <c r="K266" t="str">
        <f>IFERROR(VLOOKUP(F266,競技順!B:P,15,0),"")</f>
        <v>女子</v>
      </c>
      <c r="L266" t="str">
        <f>IFERROR(VLOOKUP(F266,競技順!B:N,13,0),"")</f>
        <v xml:space="preserve">  50m</v>
      </c>
      <c r="M266" t="str">
        <f>IFERROR(VLOOKUP(F266,競技順!B:K,10,0),"")</f>
        <v>背泳ぎ</v>
      </c>
      <c r="N266" t="str">
        <f>IFERROR(VLOOKUP(F266,競技順!B:Q,16,0),"")</f>
        <v>タイム決勝</v>
      </c>
      <c r="O266" t="str">
        <f t="shared" si="9"/>
        <v xml:space="preserve"> 女子   50m 背泳ぎ タイム決勝</v>
      </c>
    </row>
    <row r="267" spans="1:15" x14ac:dyDescent="0.2">
      <c r="A267">
        <f>IFERROR(記録__2[[#This Row],[競技番号]],"")</f>
        <v>7</v>
      </c>
      <c r="B267">
        <f>IFERROR(記録__2[[#This Row],[選手番号]],"")</f>
        <v>322</v>
      </c>
      <c r="C267" t="str">
        <f>IFERROR(VLOOKUP(B267,選手番号!F:J,4,0),"")</f>
        <v>井上　結楽</v>
      </c>
      <c r="D267" t="str">
        <f>IFERROR(VLOOKUP(B267,選手番号!F:K,6,0),"")</f>
        <v>石原SC山越</v>
      </c>
      <c r="E267" t="str">
        <f>IFERROR(VLOOKUP(B267,チーム番号!E:F,2,0),"")</f>
        <v/>
      </c>
      <c r="F267">
        <f>IFERROR(VLOOKUP(A267,プログラム!B:C,2,0),"")</f>
        <v>7</v>
      </c>
      <c r="G267" t="str">
        <f t="shared" si="8"/>
        <v>3220007</v>
      </c>
      <c r="H267">
        <f>IFERROR(記録__2[[#This Row],[組]],"")</f>
        <v>8</v>
      </c>
      <c r="I267">
        <f>IFERROR(記録__2[[#This Row],[水路]],"")</f>
        <v>2</v>
      </c>
      <c r="J267" t="str">
        <f>IFERROR(VLOOKUP(F267,競技順!B:Q,14,0),"")</f>
        <v/>
      </c>
      <c r="K267" t="str">
        <f>IFERROR(VLOOKUP(F267,競技順!B:P,15,0),"")</f>
        <v>女子</v>
      </c>
      <c r="L267" t="str">
        <f>IFERROR(VLOOKUP(F267,競技順!B:N,13,0),"")</f>
        <v xml:space="preserve">  50m</v>
      </c>
      <c r="M267" t="str">
        <f>IFERROR(VLOOKUP(F267,競技順!B:K,10,0),"")</f>
        <v>背泳ぎ</v>
      </c>
      <c r="N267" t="str">
        <f>IFERROR(VLOOKUP(F267,競技順!B:Q,16,0),"")</f>
        <v>タイム決勝</v>
      </c>
      <c r="O267" t="str">
        <f t="shared" si="9"/>
        <v xml:space="preserve"> 女子   50m 背泳ぎ タイム決勝</v>
      </c>
    </row>
    <row r="268" spans="1:15" x14ac:dyDescent="0.2">
      <c r="A268">
        <f>IFERROR(記録__2[[#This Row],[競技番号]],"")</f>
        <v>7</v>
      </c>
      <c r="B268">
        <f>IFERROR(記録__2[[#This Row],[選手番号]],"")</f>
        <v>492</v>
      </c>
      <c r="C268" t="str">
        <f>IFERROR(VLOOKUP(B268,選手番号!F:J,4,0),"")</f>
        <v>中田　　愛</v>
      </c>
      <c r="D268" t="str">
        <f>IFERROR(VLOOKUP(B268,選手番号!F:K,6,0),"")</f>
        <v>フィッタ吉田</v>
      </c>
      <c r="E268" t="str">
        <f>IFERROR(VLOOKUP(B268,チーム番号!E:F,2,0),"")</f>
        <v/>
      </c>
      <c r="F268">
        <f>IFERROR(VLOOKUP(A268,プログラム!B:C,2,0),"")</f>
        <v>7</v>
      </c>
      <c r="G268" t="str">
        <f t="shared" si="8"/>
        <v>4920007</v>
      </c>
      <c r="H268">
        <f>IFERROR(記録__2[[#This Row],[組]],"")</f>
        <v>8</v>
      </c>
      <c r="I268">
        <f>IFERROR(記録__2[[#This Row],[水路]],"")</f>
        <v>3</v>
      </c>
      <c r="J268" t="str">
        <f>IFERROR(VLOOKUP(F268,競技順!B:Q,14,0),"")</f>
        <v/>
      </c>
      <c r="K268" t="str">
        <f>IFERROR(VLOOKUP(F268,競技順!B:P,15,0),"")</f>
        <v>女子</v>
      </c>
      <c r="L268" t="str">
        <f>IFERROR(VLOOKUP(F268,競技順!B:N,13,0),"")</f>
        <v xml:space="preserve">  50m</v>
      </c>
      <c r="M268" t="str">
        <f>IFERROR(VLOOKUP(F268,競技順!B:K,10,0),"")</f>
        <v>背泳ぎ</v>
      </c>
      <c r="N268" t="str">
        <f>IFERROR(VLOOKUP(F268,競技順!B:Q,16,0),"")</f>
        <v>タイム決勝</v>
      </c>
      <c r="O268" t="str">
        <f t="shared" si="9"/>
        <v xml:space="preserve"> 女子   50m 背泳ぎ タイム決勝</v>
      </c>
    </row>
    <row r="269" spans="1:15" x14ac:dyDescent="0.2">
      <c r="A269">
        <f>IFERROR(記録__2[[#This Row],[競技番号]],"")</f>
        <v>7</v>
      </c>
      <c r="B269">
        <f>IFERROR(記録__2[[#This Row],[選手番号]],"")</f>
        <v>667</v>
      </c>
      <c r="C269" t="str">
        <f>IFERROR(VLOOKUP(B269,選手番号!F:J,4,0),"")</f>
        <v>善家　涼葉</v>
      </c>
      <c r="D269" t="str">
        <f>IFERROR(VLOOKUP(B269,選手番号!F:K,6,0),"")</f>
        <v>MESSA宇和島</v>
      </c>
      <c r="E269" t="str">
        <f>IFERROR(VLOOKUP(B269,チーム番号!E:F,2,0),"")</f>
        <v/>
      </c>
      <c r="F269">
        <f>IFERROR(VLOOKUP(A269,プログラム!B:C,2,0),"")</f>
        <v>7</v>
      </c>
      <c r="G269" t="str">
        <f t="shared" si="8"/>
        <v>6670007</v>
      </c>
      <c r="H269">
        <f>IFERROR(記録__2[[#This Row],[組]],"")</f>
        <v>8</v>
      </c>
      <c r="I269">
        <f>IFERROR(記録__2[[#This Row],[水路]],"")</f>
        <v>4</v>
      </c>
      <c r="J269" t="str">
        <f>IFERROR(VLOOKUP(F269,競技順!B:Q,14,0),"")</f>
        <v/>
      </c>
      <c r="K269" t="str">
        <f>IFERROR(VLOOKUP(F269,競技順!B:P,15,0),"")</f>
        <v>女子</v>
      </c>
      <c r="L269" t="str">
        <f>IFERROR(VLOOKUP(F269,競技順!B:N,13,0),"")</f>
        <v xml:space="preserve">  50m</v>
      </c>
      <c r="M269" t="str">
        <f>IFERROR(VLOOKUP(F269,競技順!B:K,10,0),"")</f>
        <v>背泳ぎ</v>
      </c>
      <c r="N269" t="str">
        <f>IFERROR(VLOOKUP(F269,競技順!B:Q,16,0),"")</f>
        <v>タイム決勝</v>
      </c>
      <c r="O269" t="str">
        <f t="shared" si="9"/>
        <v xml:space="preserve"> 女子   50m 背泳ぎ タイム決勝</v>
      </c>
    </row>
    <row r="270" spans="1:15" x14ac:dyDescent="0.2">
      <c r="A270">
        <f>IFERROR(記録__2[[#This Row],[競技番号]],"")</f>
        <v>7</v>
      </c>
      <c r="B270">
        <f>IFERROR(記録__2[[#This Row],[選手番号]],"")</f>
        <v>665</v>
      </c>
      <c r="C270" t="str">
        <f>IFERROR(VLOOKUP(B270,選手番号!F:J,4,0),"")</f>
        <v>薬師寺虹空</v>
      </c>
      <c r="D270" t="str">
        <f>IFERROR(VLOOKUP(B270,選手番号!F:K,6,0),"")</f>
        <v>MESSA宇和島</v>
      </c>
      <c r="E270" t="str">
        <f>IFERROR(VLOOKUP(B270,チーム番号!E:F,2,0),"")</f>
        <v/>
      </c>
      <c r="F270">
        <f>IFERROR(VLOOKUP(A270,プログラム!B:C,2,0),"")</f>
        <v>7</v>
      </c>
      <c r="G270" t="str">
        <f t="shared" si="8"/>
        <v>6650007</v>
      </c>
      <c r="H270">
        <f>IFERROR(記録__2[[#This Row],[組]],"")</f>
        <v>8</v>
      </c>
      <c r="I270">
        <f>IFERROR(記録__2[[#This Row],[水路]],"")</f>
        <v>5</v>
      </c>
      <c r="J270" t="str">
        <f>IFERROR(VLOOKUP(F270,競技順!B:Q,14,0),"")</f>
        <v/>
      </c>
      <c r="K270" t="str">
        <f>IFERROR(VLOOKUP(F270,競技順!B:P,15,0),"")</f>
        <v>女子</v>
      </c>
      <c r="L270" t="str">
        <f>IFERROR(VLOOKUP(F270,競技順!B:N,13,0),"")</f>
        <v xml:space="preserve">  50m</v>
      </c>
      <c r="M270" t="str">
        <f>IFERROR(VLOOKUP(F270,競技順!B:K,10,0),"")</f>
        <v>背泳ぎ</v>
      </c>
      <c r="N270" t="str">
        <f>IFERROR(VLOOKUP(F270,競技順!B:Q,16,0),"")</f>
        <v>タイム決勝</v>
      </c>
      <c r="O270" t="str">
        <f t="shared" si="9"/>
        <v xml:space="preserve"> 女子   50m 背泳ぎ タイム決勝</v>
      </c>
    </row>
    <row r="271" spans="1:15" x14ac:dyDescent="0.2">
      <c r="A271">
        <f>IFERROR(記録__2[[#This Row],[競技番号]],"")</f>
        <v>7</v>
      </c>
      <c r="B271">
        <f>IFERROR(記録__2[[#This Row],[選手番号]],"")</f>
        <v>246</v>
      </c>
      <c r="C271" t="str">
        <f>IFERROR(VLOOKUP(B271,選手番号!F:J,4,0),"")</f>
        <v>八塚　　凛</v>
      </c>
      <c r="D271" t="str">
        <f>IFERROR(VLOOKUP(B271,選手番号!F:K,6,0),"")</f>
        <v>ファイブテン</v>
      </c>
      <c r="E271" t="str">
        <f>IFERROR(VLOOKUP(B271,チーム番号!E:F,2,0),"")</f>
        <v/>
      </c>
      <c r="F271">
        <f>IFERROR(VLOOKUP(A271,プログラム!B:C,2,0),"")</f>
        <v>7</v>
      </c>
      <c r="G271" t="str">
        <f t="shared" si="8"/>
        <v>2460007</v>
      </c>
      <c r="H271">
        <f>IFERROR(記録__2[[#This Row],[組]],"")</f>
        <v>8</v>
      </c>
      <c r="I271">
        <f>IFERROR(記録__2[[#This Row],[水路]],"")</f>
        <v>6</v>
      </c>
      <c r="J271" t="str">
        <f>IFERROR(VLOOKUP(F271,競技順!B:Q,14,0),"")</f>
        <v/>
      </c>
      <c r="K271" t="str">
        <f>IFERROR(VLOOKUP(F271,競技順!B:P,15,0),"")</f>
        <v>女子</v>
      </c>
      <c r="L271" t="str">
        <f>IFERROR(VLOOKUP(F271,競技順!B:N,13,0),"")</f>
        <v xml:space="preserve">  50m</v>
      </c>
      <c r="M271" t="str">
        <f>IFERROR(VLOOKUP(F271,競技順!B:K,10,0),"")</f>
        <v>背泳ぎ</v>
      </c>
      <c r="N271" t="str">
        <f>IFERROR(VLOOKUP(F271,競技順!B:Q,16,0),"")</f>
        <v>タイム決勝</v>
      </c>
      <c r="O271" t="str">
        <f t="shared" si="9"/>
        <v xml:space="preserve"> 女子   50m 背泳ぎ タイム決勝</v>
      </c>
    </row>
    <row r="272" spans="1:15" x14ac:dyDescent="0.2">
      <c r="A272">
        <f>IFERROR(記録__2[[#This Row],[競技番号]],"")</f>
        <v>7</v>
      </c>
      <c r="B272">
        <f>IFERROR(記録__2[[#This Row],[選手番号]],"")</f>
        <v>327</v>
      </c>
      <c r="C272" t="str">
        <f>IFERROR(VLOOKUP(B272,選手番号!F:J,4,0),"")</f>
        <v>東倉　綸音</v>
      </c>
      <c r="D272" t="str">
        <f>IFERROR(VLOOKUP(B272,選手番号!F:K,6,0),"")</f>
        <v>石原SC山越</v>
      </c>
      <c r="E272" t="str">
        <f>IFERROR(VLOOKUP(B272,チーム番号!E:F,2,0),"")</f>
        <v/>
      </c>
      <c r="F272">
        <f>IFERROR(VLOOKUP(A272,プログラム!B:C,2,0),"")</f>
        <v>7</v>
      </c>
      <c r="G272" t="str">
        <f t="shared" si="8"/>
        <v>3270007</v>
      </c>
      <c r="H272">
        <f>IFERROR(記録__2[[#This Row],[組]],"")</f>
        <v>8</v>
      </c>
      <c r="I272">
        <f>IFERROR(記録__2[[#This Row],[水路]],"")</f>
        <v>7</v>
      </c>
      <c r="J272" t="str">
        <f>IFERROR(VLOOKUP(F272,競技順!B:Q,14,0),"")</f>
        <v/>
      </c>
      <c r="K272" t="str">
        <f>IFERROR(VLOOKUP(F272,競技順!B:P,15,0),"")</f>
        <v>女子</v>
      </c>
      <c r="L272" t="str">
        <f>IFERROR(VLOOKUP(F272,競技順!B:N,13,0),"")</f>
        <v xml:space="preserve">  50m</v>
      </c>
      <c r="M272" t="str">
        <f>IFERROR(VLOOKUP(F272,競技順!B:K,10,0),"")</f>
        <v>背泳ぎ</v>
      </c>
      <c r="N272" t="str">
        <f>IFERROR(VLOOKUP(F272,競技順!B:Q,16,0),"")</f>
        <v>タイム決勝</v>
      </c>
      <c r="O272" t="str">
        <f t="shared" si="9"/>
        <v xml:space="preserve"> 女子   50m 背泳ぎ タイム決勝</v>
      </c>
    </row>
    <row r="273" spans="1:15" x14ac:dyDescent="0.2">
      <c r="A273">
        <f>IFERROR(記録__2[[#This Row],[競技番号]],"")</f>
        <v>7</v>
      </c>
      <c r="B273">
        <f>IFERROR(記録__2[[#This Row],[選手番号]],"")</f>
        <v>249</v>
      </c>
      <c r="C273" t="str">
        <f>IFERROR(VLOOKUP(B273,選手番号!F:J,4,0),"")</f>
        <v>瀬野　心琴</v>
      </c>
      <c r="D273" t="str">
        <f>IFERROR(VLOOKUP(B273,選手番号!F:K,6,0),"")</f>
        <v>ファイブテン</v>
      </c>
      <c r="E273" t="str">
        <f>IFERROR(VLOOKUP(B273,チーム番号!E:F,2,0),"")</f>
        <v/>
      </c>
      <c r="F273">
        <f>IFERROR(VLOOKUP(A273,プログラム!B:C,2,0),"")</f>
        <v>7</v>
      </c>
      <c r="G273" t="str">
        <f t="shared" si="8"/>
        <v>2490007</v>
      </c>
      <c r="H273">
        <f>IFERROR(記録__2[[#This Row],[組]],"")</f>
        <v>8</v>
      </c>
      <c r="I273">
        <f>IFERROR(記録__2[[#This Row],[水路]],"")</f>
        <v>8</v>
      </c>
      <c r="J273" t="str">
        <f>IFERROR(VLOOKUP(F273,競技順!B:Q,14,0),"")</f>
        <v/>
      </c>
      <c r="K273" t="str">
        <f>IFERROR(VLOOKUP(F273,競技順!B:P,15,0),"")</f>
        <v>女子</v>
      </c>
      <c r="L273" t="str">
        <f>IFERROR(VLOOKUP(F273,競技順!B:N,13,0),"")</f>
        <v xml:space="preserve">  50m</v>
      </c>
      <c r="M273" t="str">
        <f>IFERROR(VLOOKUP(F273,競技順!B:K,10,0),"")</f>
        <v>背泳ぎ</v>
      </c>
      <c r="N273" t="str">
        <f>IFERROR(VLOOKUP(F273,競技順!B:Q,16,0),"")</f>
        <v>タイム決勝</v>
      </c>
      <c r="O273" t="str">
        <f t="shared" si="9"/>
        <v xml:space="preserve"> 女子   50m 背泳ぎ タイム決勝</v>
      </c>
    </row>
    <row r="274" spans="1:15" x14ac:dyDescent="0.2">
      <c r="A274">
        <f>IFERROR(記録__2[[#This Row],[競技番号]],"")</f>
        <v>7</v>
      </c>
      <c r="B274">
        <f>IFERROR(記録__2[[#This Row],[選手番号]],"")</f>
        <v>361</v>
      </c>
      <c r="C274" t="str">
        <f>IFERROR(VLOOKUP(B274,選手番号!F:J,4,0),"")</f>
        <v>鎌田　　花</v>
      </c>
      <c r="D274" t="str">
        <f>IFERROR(VLOOKUP(B274,選手番号!F:K,6,0),"")</f>
        <v>ＭＧ双葉</v>
      </c>
      <c r="E274" t="str">
        <f>IFERROR(VLOOKUP(B274,チーム番号!E:F,2,0),"")</f>
        <v/>
      </c>
      <c r="F274">
        <f>IFERROR(VLOOKUP(A274,プログラム!B:C,2,0),"")</f>
        <v>7</v>
      </c>
      <c r="G274" t="str">
        <f t="shared" si="8"/>
        <v>3610007</v>
      </c>
      <c r="H274">
        <f>IFERROR(記録__2[[#This Row],[組]],"")</f>
        <v>9</v>
      </c>
      <c r="I274">
        <f>IFERROR(記録__2[[#This Row],[水路]],"")</f>
        <v>1</v>
      </c>
      <c r="J274" t="str">
        <f>IFERROR(VLOOKUP(F274,競技順!B:Q,14,0),"")</f>
        <v/>
      </c>
      <c r="K274" t="str">
        <f>IFERROR(VLOOKUP(F274,競技順!B:P,15,0),"")</f>
        <v>女子</v>
      </c>
      <c r="L274" t="str">
        <f>IFERROR(VLOOKUP(F274,競技順!B:N,13,0),"")</f>
        <v xml:space="preserve">  50m</v>
      </c>
      <c r="M274" t="str">
        <f>IFERROR(VLOOKUP(F274,競技順!B:K,10,0),"")</f>
        <v>背泳ぎ</v>
      </c>
      <c r="N274" t="str">
        <f>IFERROR(VLOOKUP(F274,競技順!B:Q,16,0),"")</f>
        <v>タイム決勝</v>
      </c>
      <c r="O274" t="str">
        <f t="shared" si="9"/>
        <v xml:space="preserve"> 女子   50m 背泳ぎ タイム決勝</v>
      </c>
    </row>
    <row r="275" spans="1:15" x14ac:dyDescent="0.2">
      <c r="A275">
        <f>IFERROR(記録__2[[#This Row],[競技番号]],"")</f>
        <v>7</v>
      </c>
      <c r="B275">
        <f>IFERROR(記録__2[[#This Row],[選手番号]],"")</f>
        <v>248</v>
      </c>
      <c r="C275" t="str">
        <f>IFERROR(VLOOKUP(B275,選手番号!F:J,4,0),"")</f>
        <v>飯尾　愛凜</v>
      </c>
      <c r="D275" t="str">
        <f>IFERROR(VLOOKUP(B275,選手番号!F:K,6,0),"")</f>
        <v>ファイブテン</v>
      </c>
      <c r="E275" t="str">
        <f>IFERROR(VLOOKUP(B275,チーム番号!E:F,2,0),"")</f>
        <v/>
      </c>
      <c r="F275">
        <f>IFERROR(VLOOKUP(A275,プログラム!B:C,2,0),"")</f>
        <v>7</v>
      </c>
      <c r="G275" t="str">
        <f t="shared" si="8"/>
        <v>2480007</v>
      </c>
      <c r="H275">
        <f>IFERROR(記録__2[[#This Row],[組]],"")</f>
        <v>9</v>
      </c>
      <c r="I275">
        <f>IFERROR(記録__2[[#This Row],[水路]],"")</f>
        <v>2</v>
      </c>
      <c r="J275" t="str">
        <f>IFERROR(VLOOKUP(F275,競技順!B:Q,14,0),"")</f>
        <v/>
      </c>
      <c r="K275" t="str">
        <f>IFERROR(VLOOKUP(F275,競技順!B:P,15,0),"")</f>
        <v>女子</v>
      </c>
      <c r="L275" t="str">
        <f>IFERROR(VLOOKUP(F275,競技順!B:N,13,0),"")</f>
        <v xml:space="preserve">  50m</v>
      </c>
      <c r="M275" t="str">
        <f>IFERROR(VLOOKUP(F275,競技順!B:K,10,0),"")</f>
        <v>背泳ぎ</v>
      </c>
      <c r="N275" t="str">
        <f>IFERROR(VLOOKUP(F275,競技順!B:Q,16,0),"")</f>
        <v>タイム決勝</v>
      </c>
      <c r="O275" t="str">
        <f t="shared" si="9"/>
        <v xml:space="preserve"> 女子   50m 背泳ぎ タイム決勝</v>
      </c>
    </row>
    <row r="276" spans="1:15" x14ac:dyDescent="0.2">
      <c r="A276">
        <f>IFERROR(記録__2[[#This Row],[競技番号]],"")</f>
        <v>7</v>
      </c>
      <c r="B276">
        <f>IFERROR(記録__2[[#This Row],[選手番号]],"")</f>
        <v>290</v>
      </c>
      <c r="C276" t="str">
        <f>IFERROR(VLOOKUP(B276,選手番号!F:J,4,0),"")</f>
        <v>二宮　夏希</v>
      </c>
      <c r="D276" t="str">
        <f>IFERROR(VLOOKUP(B276,選手番号!F:K,6,0),"")</f>
        <v>八幡浜ＳＣ</v>
      </c>
      <c r="E276" t="str">
        <f>IFERROR(VLOOKUP(B276,チーム番号!E:F,2,0),"")</f>
        <v/>
      </c>
      <c r="F276">
        <f>IFERROR(VLOOKUP(A276,プログラム!B:C,2,0),"")</f>
        <v>7</v>
      </c>
      <c r="G276" t="str">
        <f t="shared" si="8"/>
        <v>2900007</v>
      </c>
      <c r="H276">
        <f>IFERROR(記録__2[[#This Row],[組]],"")</f>
        <v>9</v>
      </c>
      <c r="I276">
        <f>IFERROR(記録__2[[#This Row],[水路]],"")</f>
        <v>3</v>
      </c>
      <c r="J276" t="str">
        <f>IFERROR(VLOOKUP(F276,競技順!B:Q,14,0),"")</f>
        <v/>
      </c>
      <c r="K276" t="str">
        <f>IFERROR(VLOOKUP(F276,競技順!B:P,15,0),"")</f>
        <v>女子</v>
      </c>
      <c r="L276" t="str">
        <f>IFERROR(VLOOKUP(F276,競技順!B:N,13,0),"")</f>
        <v xml:space="preserve">  50m</v>
      </c>
      <c r="M276" t="str">
        <f>IFERROR(VLOOKUP(F276,競技順!B:K,10,0),"")</f>
        <v>背泳ぎ</v>
      </c>
      <c r="N276" t="str">
        <f>IFERROR(VLOOKUP(F276,競技順!B:Q,16,0),"")</f>
        <v>タイム決勝</v>
      </c>
      <c r="O276" t="str">
        <f t="shared" si="9"/>
        <v xml:space="preserve"> 女子   50m 背泳ぎ タイム決勝</v>
      </c>
    </row>
    <row r="277" spans="1:15" x14ac:dyDescent="0.2">
      <c r="A277">
        <f>IFERROR(記録__2[[#This Row],[競技番号]],"")</f>
        <v>7</v>
      </c>
      <c r="B277">
        <f>IFERROR(記録__2[[#This Row],[選手番号]],"")</f>
        <v>584</v>
      </c>
      <c r="C277" t="str">
        <f>IFERROR(VLOOKUP(B277,選手番号!F:J,4,0),"")</f>
        <v>山下　ゆず</v>
      </c>
      <c r="D277" t="str">
        <f>IFERROR(VLOOKUP(B277,選手番号!F:K,6,0),"")</f>
        <v>ﾌｨｯﾀｴﾐﾌﾙ松前</v>
      </c>
      <c r="E277" t="str">
        <f>IFERROR(VLOOKUP(B277,チーム番号!E:F,2,0),"")</f>
        <v/>
      </c>
      <c r="F277">
        <f>IFERROR(VLOOKUP(A277,プログラム!B:C,2,0),"")</f>
        <v>7</v>
      </c>
      <c r="G277" t="str">
        <f t="shared" si="8"/>
        <v>5840007</v>
      </c>
      <c r="H277">
        <f>IFERROR(記録__2[[#This Row],[組]],"")</f>
        <v>9</v>
      </c>
      <c r="I277">
        <f>IFERROR(記録__2[[#This Row],[水路]],"")</f>
        <v>4</v>
      </c>
      <c r="J277" t="str">
        <f>IFERROR(VLOOKUP(F277,競技順!B:Q,14,0),"")</f>
        <v/>
      </c>
      <c r="K277" t="str">
        <f>IFERROR(VLOOKUP(F277,競技順!B:P,15,0),"")</f>
        <v>女子</v>
      </c>
      <c r="L277" t="str">
        <f>IFERROR(VLOOKUP(F277,競技順!B:N,13,0),"")</f>
        <v xml:space="preserve">  50m</v>
      </c>
      <c r="M277" t="str">
        <f>IFERROR(VLOOKUP(F277,競技順!B:K,10,0),"")</f>
        <v>背泳ぎ</v>
      </c>
      <c r="N277" t="str">
        <f>IFERROR(VLOOKUP(F277,競技順!B:Q,16,0),"")</f>
        <v>タイム決勝</v>
      </c>
      <c r="O277" t="str">
        <f t="shared" si="9"/>
        <v xml:space="preserve"> 女子   50m 背泳ぎ タイム決勝</v>
      </c>
    </row>
    <row r="278" spans="1:15" x14ac:dyDescent="0.2">
      <c r="A278">
        <f>IFERROR(記録__2[[#This Row],[競技番号]],"")</f>
        <v>7</v>
      </c>
      <c r="B278">
        <f>IFERROR(記録__2[[#This Row],[選手番号]],"")</f>
        <v>431</v>
      </c>
      <c r="C278" t="str">
        <f>IFERROR(VLOOKUP(B278,選手番号!F:J,4,0),"")</f>
        <v>山口　万葉</v>
      </c>
      <c r="D278" t="str">
        <f>IFERROR(VLOOKUP(B278,選手番号!F:K,6,0),"")</f>
        <v>フィッタ松山</v>
      </c>
      <c r="E278" t="str">
        <f>IFERROR(VLOOKUP(B278,チーム番号!E:F,2,0),"")</f>
        <v/>
      </c>
      <c r="F278">
        <f>IFERROR(VLOOKUP(A278,プログラム!B:C,2,0),"")</f>
        <v>7</v>
      </c>
      <c r="G278" t="str">
        <f t="shared" si="8"/>
        <v>4310007</v>
      </c>
      <c r="H278">
        <f>IFERROR(記録__2[[#This Row],[組]],"")</f>
        <v>9</v>
      </c>
      <c r="I278">
        <f>IFERROR(記録__2[[#This Row],[水路]],"")</f>
        <v>5</v>
      </c>
      <c r="J278" t="str">
        <f>IFERROR(VLOOKUP(F278,競技順!B:Q,14,0),"")</f>
        <v/>
      </c>
      <c r="K278" t="str">
        <f>IFERROR(VLOOKUP(F278,競技順!B:P,15,0),"")</f>
        <v>女子</v>
      </c>
      <c r="L278" t="str">
        <f>IFERROR(VLOOKUP(F278,競技順!B:N,13,0),"")</f>
        <v xml:space="preserve">  50m</v>
      </c>
      <c r="M278" t="str">
        <f>IFERROR(VLOOKUP(F278,競技順!B:K,10,0),"")</f>
        <v>背泳ぎ</v>
      </c>
      <c r="N278" t="str">
        <f>IFERROR(VLOOKUP(F278,競技順!B:Q,16,0),"")</f>
        <v>タイム決勝</v>
      </c>
      <c r="O278" t="str">
        <f t="shared" si="9"/>
        <v xml:space="preserve"> 女子   50m 背泳ぎ タイム決勝</v>
      </c>
    </row>
    <row r="279" spans="1:15" x14ac:dyDescent="0.2">
      <c r="A279">
        <f>IFERROR(記録__2[[#This Row],[競技番号]],"")</f>
        <v>7</v>
      </c>
      <c r="B279">
        <f>IFERROR(記録__2[[#This Row],[選手番号]],"")</f>
        <v>386</v>
      </c>
      <c r="C279" t="str">
        <f>IFERROR(VLOOKUP(B279,選手番号!F:J,4,0),"")</f>
        <v>本多　鈴花</v>
      </c>
      <c r="D279" t="str">
        <f>IFERROR(VLOOKUP(B279,選手番号!F:K,6,0),"")</f>
        <v>石原ＳＣ</v>
      </c>
      <c r="E279" t="str">
        <f>IFERROR(VLOOKUP(B279,チーム番号!E:F,2,0),"")</f>
        <v/>
      </c>
      <c r="F279">
        <f>IFERROR(VLOOKUP(A279,プログラム!B:C,2,0),"")</f>
        <v>7</v>
      </c>
      <c r="G279" t="str">
        <f t="shared" si="8"/>
        <v>3860007</v>
      </c>
      <c r="H279">
        <f>IFERROR(記録__2[[#This Row],[組]],"")</f>
        <v>9</v>
      </c>
      <c r="I279">
        <f>IFERROR(記録__2[[#This Row],[水路]],"")</f>
        <v>6</v>
      </c>
      <c r="J279" t="str">
        <f>IFERROR(VLOOKUP(F279,競技順!B:Q,14,0),"")</f>
        <v/>
      </c>
      <c r="K279" t="str">
        <f>IFERROR(VLOOKUP(F279,競技順!B:P,15,0),"")</f>
        <v>女子</v>
      </c>
      <c r="L279" t="str">
        <f>IFERROR(VLOOKUP(F279,競技順!B:N,13,0),"")</f>
        <v xml:space="preserve">  50m</v>
      </c>
      <c r="M279" t="str">
        <f>IFERROR(VLOOKUP(F279,競技順!B:K,10,0),"")</f>
        <v>背泳ぎ</v>
      </c>
      <c r="N279" t="str">
        <f>IFERROR(VLOOKUP(F279,競技順!B:Q,16,0),"")</f>
        <v>タイム決勝</v>
      </c>
      <c r="O279" t="str">
        <f t="shared" si="9"/>
        <v xml:space="preserve"> 女子   50m 背泳ぎ タイム決勝</v>
      </c>
    </row>
    <row r="280" spans="1:15" x14ac:dyDescent="0.2">
      <c r="A280">
        <f>IFERROR(記録__2[[#This Row],[競技番号]],"")</f>
        <v>7</v>
      </c>
      <c r="B280">
        <f>IFERROR(記録__2[[#This Row],[選手番号]],"")</f>
        <v>663</v>
      </c>
      <c r="C280" t="str">
        <f>IFERROR(VLOOKUP(B280,選手番号!F:J,4,0),"")</f>
        <v>小島　采佐</v>
      </c>
      <c r="D280" t="str">
        <f>IFERROR(VLOOKUP(B280,選手番号!F:K,6,0),"")</f>
        <v>MESSA宇和島</v>
      </c>
      <c r="E280" t="str">
        <f>IFERROR(VLOOKUP(B280,チーム番号!E:F,2,0),"")</f>
        <v/>
      </c>
      <c r="F280">
        <f>IFERROR(VLOOKUP(A280,プログラム!B:C,2,0),"")</f>
        <v>7</v>
      </c>
      <c r="G280" t="str">
        <f t="shared" si="8"/>
        <v>6630007</v>
      </c>
      <c r="H280">
        <f>IFERROR(記録__2[[#This Row],[組]],"")</f>
        <v>9</v>
      </c>
      <c r="I280">
        <f>IFERROR(記録__2[[#This Row],[水路]],"")</f>
        <v>7</v>
      </c>
      <c r="J280" t="str">
        <f>IFERROR(VLOOKUP(F280,競技順!B:Q,14,0),"")</f>
        <v/>
      </c>
      <c r="K280" t="str">
        <f>IFERROR(VLOOKUP(F280,競技順!B:P,15,0),"")</f>
        <v>女子</v>
      </c>
      <c r="L280" t="str">
        <f>IFERROR(VLOOKUP(F280,競技順!B:N,13,0),"")</f>
        <v xml:space="preserve">  50m</v>
      </c>
      <c r="M280" t="str">
        <f>IFERROR(VLOOKUP(F280,競技順!B:K,10,0),"")</f>
        <v>背泳ぎ</v>
      </c>
      <c r="N280" t="str">
        <f>IFERROR(VLOOKUP(F280,競技順!B:Q,16,0),"")</f>
        <v>タイム決勝</v>
      </c>
      <c r="O280" t="str">
        <f t="shared" si="9"/>
        <v xml:space="preserve"> 女子   50m 背泳ぎ タイム決勝</v>
      </c>
    </row>
    <row r="281" spans="1:15" x14ac:dyDescent="0.2">
      <c r="A281">
        <f>IFERROR(記録__2[[#This Row],[競技番号]],"")</f>
        <v>7</v>
      </c>
      <c r="B281">
        <f>IFERROR(記録__2[[#This Row],[選手番号]],"")</f>
        <v>546</v>
      </c>
      <c r="C281" t="str">
        <f>IFERROR(VLOOKUP(B281,選手番号!F:J,4,0),"")</f>
        <v>早柏　　純</v>
      </c>
      <c r="D281" t="str">
        <f>IFERROR(VLOOKUP(B281,選手番号!F:K,6,0),"")</f>
        <v>ﾌｧｲﾌﾞﾃﾝ東予</v>
      </c>
      <c r="E281" t="str">
        <f>IFERROR(VLOOKUP(B281,チーム番号!E:F,2,0),"")</f>
        <v/>
      </c>
      <c r="F281">
        <f>IFERROR(VLOOKUP(A281,プログラム!B:C,2,0),"")</f>
        <v>7</v>
      </c>
      <c r="G281" t="str">
        <f t="shared" si="8"/>
        <v>5460007</v>
      </c>
      <c r="H281">
        <f>IFERROR(記録__2[[#This Row],[組]],"")</f>
        <v>9</v>
      </c>
      <c r="I281">
        <f>IFERROR(記録__2[[#This Row],[水路]],"")</f>
        <v>8</v>
      </c>
      <c r="J281" t="str">
        <f>IFERROR(VLOOKUP(F281,競技順!B:Q,14,0),"")</f>
        <v/>
      </c>
      <c r="K281" t="str">
        <f>IFERROR(VLOOKUP(F281,競技順!B:P,15,0),"")</f>
        <v>女子</v>
      </c>
      <c r="L281" t="str">
        <f>IFERROR(VLOOKUP(F281,競技順!B:N,13,0),"")</f>
        <v xml:space="preserve">  50m</v>
      </c>
      <c r="M281" t="str">
        <f>IFERROR(VLOOKUP(F281,競技順!B:K,10,0),"")</f>
        <v>背泳ぎ</v>
      </c>
      <c r="N281" t="str">
        <f>IFERROR(VLOOKUP(F281,競技順!B:Q,16,0),"")</f>
        <v>タイム決勝</v>
      </c>
      <c r="O281" t="str">
        <f t="shared" si="9"/>
        <v xml:space="preserve"> 女子   50m 背泳ぎ タイム決勝</v>
      </c>
    </row>
    <row r="282" spans="1:15" x14ac:dyDescent="0.2">
      <c r="A282">
        <f>IFERROR(記録__2[[#This Row],[競技番号]],"")</f>
        <v>7</v>
      </c>
      <c r="B282">
        <f>IFERROR(記録__2[[#This Row],[選手番号]],"")</f>
        <v>100</v>
      </c>
      <c r="C282" t="str">
        <f>IFERROR(VLOOKUP(B282,選手番号!F:J,4,0),"")</f>
        <v>三國　結愛</v>
      </c>
      <c r="D282" t="str">
        <f>IFERROR(VLOOKUP(B282,選手番号!F:K,6,0),"")</f>
        <v>五百木ＳＣ</v>
      </c>
      <c r="E282" t="str">
        <f>IFERROR(VLOOKUP(B282,チーム番号!E:F,2,0),"")</f>
        <v/>
      </c>
      <c r="F282">
        <f>IFERROR(VLOOKUP(A282,プログラム!B:C,2,0),"")</f>
        <v>7</v>
      </c>
      <c r="G282" t="str">
        <f t="shared" si="8"/>
        <v>1000007</v>
      </c>
      <c r="H282">
        <f>IFERROR(記録__2[[#This Row],[組]],"")</f>
        <v>10</v>
      </c>
      <c r="I282">
        <f>IFERROR(記録__2[[#This Row],[水路]],"")</f>
        <v>1</v>
      </c>
      <c r="J282" t="str">
        <f>IFERROR(VLOOKUP(F282,競技順!B:Q,14,0),"")</f>
        <v/>
      </c>
      <c r="K282" t="str">
        <f>IFERROR(VLOOKUP(F282,競技順!B:P,15,0),"")</f>
        <v>女子</v>
      </c>
      <c r="L282" t="str">
        <f>IFERROR(VLOOKUP(F282,競技順!B:N,13,0),"")</f>
        <v xml:space="preserve">  50m</v>
      </c>
      <c r="M282" t="str">
        <f>IFERROR(VLOOKUP(F282,競技順!B:K,10,0),"")</f>
        <v>背泳ぎ</v>
      </c>
      <c r="N282" t="str">
        <f>IFERROR(VLOOKUP(F282,競技順!B:Q,16,0),"")</f>
        <v>タイム決勝</v>
      </c>
      <c r="O282" t="str">
        <f t="shared" si="9"/>
        <v xml:space="preserve"> 女子   50m 背泳ぎ タイム決勝</v>
      </c>
    </row>
    <row r="283" spans="1:15" x14ac:dyDescent="0.2">
      <c r="A283">
        <f>IFERROR(記録__2[[#This Row],[競技番号]],"")</f>
        <v>7</v>
      </c>
      <c r="B283">
        <f>IFERROR(記録__2[[#This Row],[選手番号]],"")</f>
        <v>586</v>
      </c>
      <c r="C283" t="str">
        <f>IFERROR(VLOOKUP(B283,選手番号!F:J,4,0),"")</f>
        <v>芝　　奈美</v>
      </c>
      <c r="D283" t="str">
        <f>IFERROR(VLOOKUP(B283,選手番号!F:K,6,0),"")</f>
        <v>ﾌｨｯﾀｴﾐﾌﾙ松前</v>
      </c>
      <c r="E283" t="str">
        <f>IFERROR(VLOOKUP(B283,チーム番号!E:F,2,0),"")</f>
        <v/>
      </c>
      <c r="F283">
        <f>IFERROR(VLOOKUP(A283,プログラム!B:C,2,0),"")</f>
        <v>7</v>
      </c>
      <c r="G283" t="str">
        <f t="shared" si="8"/>
        <v>5860007</v>
      </c>
      <c r="H283">
        <f>IFERROR(記録__2[[#This Row],[組]],"")</f>
        <v>10</v>
      </c>
      <c r="I283">
        <f>IFERROR(記録__2[[#This Row],[水路]],"")</f>
        <v>2</v>
      </c>
      <c r="J283" t="str">
        <f>IFERROR(VLOOKUP(F283,競技順!B:Q,14,0),"")</f>
        <v/>
      </c>
      <c r="K283" t="str">
        <f>IFERROR(VLOOKUP(F283,競技順!B:P,15,0),"")</f>
        <v>女子</v>
      </c>
      <c r="L283" t="str">
        <f>IFERROR(VLOOKUP(F283,競技順!B:N,13,0),"")</f>
        <v xml:space="preserve">  50m</v>
      </c>
      <c r="M283" t="str">
        <f>IFERROR(VLOOKUP(F283,競技順!B:K,10,0),"")</f>
        <v>背泳ぎ</v>
      </c>
      <c r="N283" t="str">
        <f>IFERROR(VLOOKUP(F283,競技順!B:Q,16,0),"")</f>
        <v>タイム決勝</v>
      </c>
      <c r="O283" t="str">
        <f t="shared" si="9"/>
        <v xml:space="preserve"> 女子   50m 背泳ぎ タイム決勝</v>
      </c>
    </row>
    <row r="284" spans="1:15" x14ac:dyDescent="0.2">
      <c r="A284">
        <f>IFERROR(記録__2[[#This Row],[競技番号]],"")</f>
        <v>7</v>
      </c>
      <c r="B284">
        <f>IFERROR(記録__2[[#This Row],[選手番号]],"")</f>
        <v>635</v>
      </c>
      <c r="C284" t="str">
        <f>IFERROR(VLOOKUP(B284,選手番号!F:J,4,0),"")</f>
        <v>中尾　　桜</v>
      </c>
      <c r="D284" t="str">
        <f>IFERROR(VLOOKUP(B284,選手番号!F:K,6,0),"")</f>
        <v>ﾓｰﾆSS</v>
      </c>
      <c r="E284" t="str">
        <f>IFERROR(VLOOKUP(B284,チーム番号!E:F,2,0),"")</f>
        <v/>
      </c>
      <c r="F284">
        <f>IFERROR(VLOOKUP(A284,プログラム!B:C,2,0),"")</f>
        <v>7</v>
      </c>
      <c r="G284" t="str">
        <f t="shared" si="8"/>
        <v>6350007</v>
      </c>
      <c r="H284">
        <f>IFERROR(記録__2[[#This Row],[組]],"")</f>
        <v>10</v>
      </c>
      <c r="I284">
        <f>IFERROR(記録__2[[#This Row],[水路]],"")</f>
        <v>3</v>
      </c>
      <c r="J284" t="str">
        <f>IFERROR(VLOOKUP(F284,競技順!B:Q,14,0),"")</f>
        <v/>
      </c>
      <c r="K284" t="str">
        <f>IFERROR(VLOOKUP(F284,競技順!B:P,15,0),"")</f>
        <v>女子</v>
      </c>
      <c r="L284" t="str">
        <f>IFERROR(VLOOKUP(F284,競技順!B:N,13,0),"")</f>
        <v xml:space="preserve">  50m</v>
      </c>
      <c r="M284" t="str">
        <f>IFERROR(VLOOKUP(F284,競技順!B:K,10,0),"")</f>
        <v>背泳ぎ</v>
      </c>
      <c r="N284" t="str">
        <f>IFERROR(VLOOKUP(F284,競技順!B:Q,16,0),"")</f>
        <v>タイム決勝</v>
      </c>
      <c r="O284" t="str">
        <f t="shared" si="9"/>
        <v xml:space="preserve"> 女子   50m 背泳ぎ タイム決勝</v>
      </c>
    </row>
    <row r="285" spans="1:15" x14ac:dyDescent="0.2">
      <c r="A285">
        <f>IFERROR(記録__2[[#This Row],[競技番号]],"")</f>
        <v>7</v>
      </c>
      <c r="B285">
        <f>IFERROR(記録__2[[#This Row],[選手番号]],"")</f>
        <v>282</v>
      </c>
      <c r="C285" t="str">
        <f>IFERROR(VLOOKUP(B285,選手番号!F:J,4,0),"")</f>
        <v>中田　楓歌</v>
      </c>
      <c r="D285" t="str">
        <f>IFERROR(VLOOKUP(B285,選手番号!F:K,6,0),"")</f>
        <v>八幡浜ＳＣ</v>
      </c>
      <c r="E285" t="str">
        <f>IFERROR(VLOOKUP(B285,チーム番号!E:F,2,0),"")</f>
        <v/>
      </c>
      <c r="F285">
        <f>IFERROR(VLOOKUP(A285,プログラム!B:C,2,0),"")</f>
        <v>7</v>
      </c>
      <c r="G285" t="str">
        <f t="shared" si="8"/>
        <v>2820007</v>
      </c>
      <c r="H285">
        <f>IFERROR(記録__2[[#This Row],[組]],"")</f>
        <v>10</v>
      </c>
      <c r="I285">
        <f>IFERROR(記録__2[[#This Row],[水路]],"")</f>
        <v>4</v>
      </c>
      <c r="J285" t="str">
        <f>IFERROR(VLOOKUP(F285,競技順!B:Q,14,0),"")</f>
        <v/>
      </c>
      <c r="K285" t="str">
        <f>IFERROR(VLOOKUP(F285,競技順!B:P,15,0),"")</f>
        <v>女子</v>
      </c>
      <c r="L285" t="str">
        <f>IFERROR(VLOOKUP(F285,競技順!B:N,13,0),"")</f>
        <v xml:space="preserve">  50m</v>
      </c>
      <c r="M285" t="str">
        <f>IFERROR(VLOOKUP(F285,競技順!B:K,10,0),"")</f>
        <v>背泳ぎ</v>
      </c>
      <c r="N285" t="str">
        <f>IFERROR(VLOOKUP(F285,競技順!B:Q,16,0),"")</f>
        <v>タイム決勝</v>
      </c>
      <c r="O285" t="str">
        <f t="shared" si="9"/>
        <v xml:space="preserve"> 女子   50m 背泳ぎ タイム決勝</v>
      </c>
    </row>
    <row r="286" spans="1:15" x14ac:dyDescent="0.2">
      <c r="A286">
        <f>IFERROR(記録__2[[#This Row],[競技番号]],"")</f>
        <v>7</v>
      </c>
      <c r="B286">
        <f>IFERROR(記録__2[[#This Row],[選手番号]],"")</f>
        <v>714</v>
      </c>
      <c r="C286" t="str">
        <f>IFERROR(VLOOKUP(B286,選手番号!F:J,4,0),"")</f>
        <v>岡田　栞奈</v>
      </c>
      <c r="D286" t="str">
        <f>IFERROR(VLOOKUP(B286,選手番号!F:K,6,0),"")</f>
        <v>えいしSC松山</v>
      </c>
      <c r="E286" t="str">
        <f>IFERROR(VLOOKUP(B286,チーム番号!E:F,2,0),"")</f>
        <v/>
      </c>
      <c r="F286">
        <f>IFERROR(VLOOKUP(A286,プログラム!B:C,2,0),"")</f>
        <v>7</v>
      </c>
      <c r="G286" t="str">
        <f t="shared" si="8"/>
        <v>7140007</v>
      </c>
      <c r="H286">
        <f>IFERROR(記録__2[[#This Row],[組]],"")</f>
        <v>10</v>
      </c>
      <c r="I286">
        <f>IFERROR(記録__2[[#This Row],[水路]],"")</f>
        <v>5</v>
      </c>
      <c r="J286" t="str">
        <f>IFERROR(VLOOKUP(F286,競技順!B:Q,14,0),"")</f>
        <v/>
      </c>
      <c r="K286" t="str">
        <f>IFERROR(VLOOKUP(F286,競技順!B:P,15,0),"")</f>
        <v>女子</v>
      </c>
      <c r="L286" t="str">
        <f>IFERROR(VLOOKUP(F286,競技順!B:N,13,0),"")</f>
        <v xml:space="preserve">  50m</v>
      </c>
      <c r="M286" t="str">
        <f>IFERROR(VLOOKUP(F286,競技順!B:K,10,0),"")</f>
        <v>背泳ぎ</v>
      </c>
      <c r="N286" t="str">
        <f>IFERROR(VLOOKUP(F286,競技順!B:Q,16,0),"")</f>
        <v>タイム決勝</v>
      </c>
      <c r="O286" t="str">
        <f t="shared" si="9"/>
        <v xml:space="preserve"> 女子   50m 背泳ぎ タイム決勝</v>
      </c>
    </row>
    <row r="287" spans="1:15" x14ac:dyDescent="0.2">
      <c r="A287">
        <f>IFERROR(記録__2[[#This Row],[競技番号]],"")</f>
        <v>7</v>
      </c>
      <c r="B287">
        <f>IFERROR(記録__2[[#This Row],[選手番号]],"")</f>
        <v>432</v>
      </c>
      <c r="C287" t="str">
        <f>IFERROR(VLOOKUP(B287,選手番号!F:J,4,0),"")</f>
        <v>吉津　朱莉</v>
      </c>
      <c r="D287" t="str">
        <f>IFERROR(VLOOKUP(B287,選手番号!F:K,6,0),"")</f>
        <v>フィッタ松山</v>
      </c>
      <c r="E287" t="str">
        <f>IFERROR(VLOOKUP(B287,チーム番号!E:F,2,0),"")</f>
        <v/>
      </c>
      <c r="F287">
        <f>IFERROR(VLOOKUP(A287,プログラム!B:C,2,0),"")</f>
        <v>7</v>
      </c>
      <c r="G287" t="str">
        <f t="shared" si="8"/>
        <v>4320007</v>
      </c>
      <c r="H287">
        <f>IFERROR(記録__2[[#This Row],[組]],"")</f>
        <v>10</v>
      </c>
      <c r="I287">
        <f>IFERROR(記録__2[[#This Row],[水路]],"")</f>
        <v>6</v>
      </c>
      <c r="J287" t="str">
        <f>IFERROR(VLOOKUP(F287,競技順!B:Q,14,0),"")</f>
        <v/>
      </c>
      <c r="K287" t="str">
        <f>IFERROR(VLOOKUP(F287,競技順!B:P,15,0),"")</f>
        <v>女子</v>
      </c>
      <c r="L287" t="str">
        <f>IFERROR(VLOOKUP(F287,競技順!B:N,13,0),"")</f>
        <v xml:space="preserve">  50m</v>
      </c>
      <c r="M287" t="str">
        <f>IFERROR(VLOOKUP(F287,競技順!B:K,10,0),"")</f>
        <v>背泳ぎ</v>
      </c>
      <c r="N287" t="str">
        <f>IFERROR(VLOOKUP(F287,競技順!B:Q,16,0),"")</f>
        <v>タイム決勝</v>
      </c>
      <c r="O287" t="str">
        <f t="shared" si="9"/>
        <v xml:space="preserve"> 女子   50m 背泳ぎ タイム決勝</v>
      </c>
    </row>
    <row r="288" spans="1:15" x14ac:dyDescent="0.2">
      <c r="A288">
        <f>IFERROR(記録__2[[#This Row],[競技番号]],"")</f>
        <v>7</v>
      </c>
      <c r="B288">
        <f>IFERROR(記録__2[[#This Row],[選手番号]],"")</f>
        <v>329</v>
      </c>
      <c r="C288" t="str">
        <f>IFERROR(VLOOKUP(B288,選手番号!F:J,4,0),"")</f>
        <v>粟田　愛梨</v>
      </c>
      <c r="D288" t="str">
        <f>IFERROR(VLOOKUP(B288,選手番号!F:K,6,0),"")</f>
        <v>石原SC山越</v>
      </c>
      <c r="E288" t="str">
        <f>IFERROR(VLOOKUP(B288,チーム番号!E:F,2,0),"")</f>
        <v/>
      </c>
      <c r="F288">
        <f>IFERROR(VLOOKUP(A288,プログラム!B:C,2,0),"")</f>
        <v>7</v>
      </c>
      <c r="G288" t="str">
        <f t="shared" si="8"/>
        <v>3290007</v>
      </c>
      <c r="H288">
        <f>IFERROR(記録__2[[#This Row],[組]],"")</f>
        <v>10</v>
      </c>
      <c r="I288">
        <f>IFERROR(記録__2[[#This Row],[水路]],"")</f>
        <v>7</v>
      </c>
      <c r="J288" t="str">
        <f>IFERROR(VLOOKUP(F288,競技順!B:Q,14,0),"")</f>
        <v/>
      </c>
      <c r="K288" t="str">
        <f>IFERROR(VLOOKUP(F288,競技順!B:P,15,0),"")</f>
        <v>女子</v>
      </c>
      <c r="L288" t="str">
        <f>IFERROR(VLOOKUP(F288,競技順!B:N,13,0),"")</f>
        <v xml:space="preserve">  50m</v>
      </c>
      <c r="M288" t="str">
        <f>IFERROR(VLOOKUP(F288,競技順!B:K,10,0),"")</f>
        <v>背泳ぎ</v>
      </c>
      <c r="N288" t="str">
        <f>IFERROR(VLOOKUP(F288,競技順!B:Q,16,0),"")</f>
        <v>タイム決勝</v>
      </c>
      <c r="O288" t="str">
        <f t="shared" si="9"/>
        <v xml:space="preserve"> 女子   50m 背泳ぎ タイム決勝</v>
      </c>
    </row>
    <row r="289" spans="1:15" x14ac:dyDescent="0.2">
      <c r="A289">
        <f>IFERROR(記録__2[[#This Row],[競技番号]],"")</f>
        <v>7</v>
      </c>
      <c r="B289">
        <f>IFERROR(記録__2[[#This Row],[選手番号]],"")</f>
        <v>389</v>
      </c>
      <c r="C289" t="str">
        <f>IFERROR(VLOOKUP(B289,選手番号!F:J,4,0),"")</f>
        <v>渡部　美麗</v>
      </c>
      <c r="D289" t="str">
        <f>IFERROR(VLOOKUP(B289,選手番号!F:K,6,0),"")</f>
        <v>石原ＳＣ</v>
      </c>
      <c r="E289" t="str">
        <f>IFERROR(VLOOKUP(B289,チーム番号!E:F,2,0),"")</f>
        <v/>
      </c>
      <c r="F289">
        <f>IFERROR(VLOOKUP(A289,プログラム!B:C,2,0),"")</f>
        <v>7</v>
      </c>
      <c r="G289" t="str">
        <f t="shared" si="8"/>
        <v>3890007</v>
      </c>
      <c r="H289">
        <f>IFERROR(記録__2[[#This Row],[組]],"")</f>
        <v>10</v>
      </c>
      <c r="I289">
        <f>IFERROR(記録__2[[#This Row],[水路]],"")</f>
        <v>8</v>
      </c>
      <c r="J289" t="str">
        <f>IFERROR(VLOOKUP(F289,競技順!B:Q,14,0),"")</f>
        <v/>
      </c>
      <c r="K289" t="str">
        <f>IFERROR(VLOOKUP(F289,競技順!B:P,15,0),"")</f>
        <v>女子</v>
      </c>
      <c r="L289" t="str">
        <f>IFERROR(VLOOKUP(F289,競技順!B:N,13,0),"")</f>
        <v xml:space="preserve">  50m</v>
      </c>
      <c r="M289" t="str">
        <f>IFERROR(VLOOKUP(F289,競技順!B:K,10,0),"")</f>
        <v>背泳ぎ</v>
      </c>
      <c r="N289" t="str">
        <f>IFERROR(VLOOKUP(F289,競技順!B:Q,16,0),"")</f>
        <v>タイム決勝</v>
      </c>
      <c r="O289" t="str">
        <f t="shared" si="9"/>
        <v xml:space="preserve"> 女子   50m 背泳ぎ タイム決勝</v>
      </c>
    </row>
    <row r="290" spans="1:15" x14ac:dyDescent="0.2">
      <c r="A290">
        <f>IFERROR(記録__2[[#This Row],[競技番号]],"")</f>
        <v>7</v>
      </c>
      <c r="B290">
        <f>IFERROR(記録__2[[#This Row],[選手番号]],"")</f>
        <v>617</v>
      </c>
      <c r="C290" t="str">
        <f>IFERROR(VLOOKUP(B290,選手番号!F:J,4,0),"")</f>
        <v>岡本　柚花</v>
      </c>
      <c r="D290" t="str">
        <f>IFERROR(VLOOKUP(B290,選手番号!F:K,6,0),"")</f>
        <v>MESSA</v>
      </c>
      <c r="E290" t="str">
        <f>IFERROR(VLOOKUP(B290,チーム番号!E:F,2,0),"")</f>
        <v/>
      </c>
      <c r="F290">
        <f>IFERROR(VLOOKUP(A290,プログラム!B:C,2,0),"")</f>
        <v>7</v>
      </c>
      <c r="G290" t="str">
        <f t="shared" si="8"/>
        <v>6170007</v>
      </c>
      <c r="H290">
        <f>IFERROR(記録__2[[#This Row],[組]],"")</f>
        <v>11</v>
      </c>
      <c r="I290">
        <f>IFERROR(記録__2[[#This Row],[水路]],"")</f>
        <v>1</v>
      </c>
      <c r="J290" t="str">
        <f>IFERROR(VLOOKUP(F290,競技順!B:Q,14,0),"")</f>
        <v/>
      </c>
      <c r="K290" t="str">
        <f>IFERROR(VLOOKUP(F290,競技順!B:P,15,0),"")</f>
        <v>女子</v>
      </c>
      <c r="L290" t="str">
        <f>IFERROR(VLOOKUP(F290,競技順!B:N,13,0),"")</f>
        <v xml:space="preserve">  50m</v>
      </c>
      <c r="M290" t="str">
        <f>IFERROR(VLOOKUP(F290,競技順!B:K,10,0),"")</f>
        <v>背泳ぎ</v>
      </c>
      <c r="N290" t="str">
        <f>IFERROR(VLOOKUP(F290,競技順!B:Q,16,0),"")</f>
        <v>タイム決勝</v>
      </c>
      <c r="O290" t="str">
        <f t="shared" si="9"/>
        <v xml:space="preserve"> 女子   50m 背泳ぎ タイム決勝</v>
      </c>
    </row>
    <row r="291" spans="1:15" x14ac:dyDescent="0.2">
      <c r="A291">
        <f>IFERROR(記録__2[[#This Row],[競技番号]],"")</f>
        <v>7</v>
      </c>
      <c r="B291">
        <f>IFERROR(記録__2[[#This Row],[選手番号]],"")</f>
        <v>585</v>
      </c>
      <c r="C291" t="str">
        <f>IFERROR(VLOOKUP(B291,選手番号!F:J,4,0),"")</f>
        <v>武智　美潤</v>
      </c>
      <c r="D291" t="str">
        <f>IFERROR(VLOOKUP(B291,選手番号!F:K,6,0),"")</f>
        <v>ﾌｨｯﾀｴﾐﾌﾙ松前</v>
      </c>
      <c r="E291" t="str">
        <f>IFERROR(VLOOKUP(B291,チーム番号!E:F,2,0),"")</f>
        <v/>
      </c>
      <c r="F291">
        <f>IFERROR(VLOOKUP(A291,プログラム!B:C,2,0),"")</f>
        <v>7</v>
      </c>
      <c r="G291" t="str">
        <f t="shared" si="8"/>
        <v>5850007</v>
      </c>
      <c r="H291">
        <f>IFERROR(記録__2[[#This Row],[組]],"")</f>
        <v>11</v>
      </c>
      <c r="I291">
        <f>IFERROR(記録__2[[#This Row],[水路]],"")</f>
        <v>2</v>
      </c>
      <c r="J291" t="str">
        <f>IFERROR(VLOOKUP(F291,競技順!B:Q,14,0),"")</f>
        <v/>
      </c>
      <c r="K291" t="str">
        <f>IFERROR(VLOOKUP(F291,競技順!B:P,15,0),"")</f>
        <v>女子</v>
      </c>
      <c r="L291" t="str">
        <f>IFERROR(VLOOKUP(F291,競技順!B:N,13,0),"")</f>
        <v xml:space="preserve">  50m</v>
      </c>
      <c r="M291" t="str">
        <f>IFERROR(VLOOKUP(F291,競技順!B:K,10,0),"")</f>
        <v>背泳ぎ</v>
      </c>
      <c r="N291" t="str">
        <f>IFERROR(VLOOKUP(F291,競技順!B:Q,16,0),"")</f>
        <v>タイム決勝</v>
      </c>
      <c r="O291" t="str">
        <f t="shared" si="9"/>
        <v xml:space="preserve"> 女子   50m 背泳ぎ タイム決勝</v>
      </c>
    </row>
    <row r="292" spans="1:15" x14ac:dyDescent="0.2">
      <c r="A292">
        <f>IFERROR(記録__2[[#This Row],[競技番号]],"")</f>
        <v>7</v>
      </c>
      <c r="B292">
        <f>IFERROR(記録__2[[#This Row],[選手番号]],"")</f>
        <v>243</v>
      </c>
      <c r="C292" t="str">
        <f>IFERROR(VLOOKUP(B292,選手番号!F:J,4,0),"")</f>
        <v>小野　紋芽</v>
      </c>
      <c r="D292" t="str">
        <f>IFERROR(VLOOKUP(B292,選手番号!F:K,6,0),"")</f>
        <v>ファイブテン</v>
      </c>
      <c r="E292" t="str">
        <f>IFERROR(VLOOKUP(B292,チーム番号!E:F,2,0),"")</f>
        <v/>
      </c>
      <c r="F292">
        <f>IFERROR(VLOOKUP(A292,プログラム!B:C,2,0),"")</f>
        <v>7</v>
      </c>
      <c r="G292" t="str">
        <f t="shared" si="8"/>
        <v>2430007</v>
      </c>
      <c r="H292">
        <f>IFERROR(記録__2[[#This Row],[組]],"")</f>
        <v>11</v>
      </c>
      <c r="I292">
        <f>IFERROR(記録__2[[#This Row],[水路]],"")</f>
        <v>3</v>
      </c>
      <c r="J292" t="str">
        <f>IFERROR(VLOOKUP(F292,競技順!B:Q,14,0),"")</f>
        <v/>
      </c>
      <c r="K292" t="str">
        <f>IFERROR(VLOOKUP(F292,競技順!B:P,15,0),"")</f>
        <v>女子</v>
      </c>
      <c r="L292" t="str">
        <f>IFERROR(VLOOKUP(F292,競技順!B:N,13,0),"")</f>
        <v xml:space="preserve">  50m</v>
      </c>
      <c r="M292" t="str">
        <f>IFERROR(VLOOKUP(F292,競技順!B:K,10,0),"")</f>
        <v>背泳ぎ</v>
      </c>
      <c r="N292" t="str">
        <f>IFERROR(VLOOKUP(F292,競技順!B:Q,16,0),"")</f>
        <v>タイム決勝</v>
      </c>
      <c r="O292" t="str">
        <f t="shared" si="9"/>
        <v xml:space="preserve"> 女子   50m 背泳ぎ タイム決勝</v>
      </c>
    </row>
    <row r="293" spans="1:15" x14ac:dyDescent="0.2">
      <c r="A293">
        <f>IFERROR(記録__2[[#This Row],[競技番号]],"")</f>
        <v>7</v>
      </c>
      <c r="B293">
        <f>IFERROR(記録__2[[#This Row],[選手番号]],"")</f>
        <v>721</v>
      </c>
      <c r="C293" t="str">
        <f>IFERROR(VLOOKUP(B293,選手番号!F:J,4,0),"")</f>
        <v>中平莉々杏</v>
      </c>
      <c r="D293" t="str">
        <f>IFERROR(VLOOKUP(B293,選手番号!F:K,6,0),"")</f>
        <v>ｽｲﾑﾌｧﾐﾘｰｴﾝｽﾞ</v>
      </c>
      <c r="E293" t="str">
        <f>IFERROR(VLOOKUP(B293,チーム番号!E:F,2,0),"")</f>
        <v/>
      </c>
      <c r="F293">
        <f>IFERROR(VLOOKUP(A293,プログラム!B:C,2,0),"")</f>
        <v>7</v>
      </c>
      <c r="G293" t="str">
        <f t="shared" si="8"/>
        <v>7210007</v>
      </c>
      <c r="H293">
        <f>IFERROR(記録__2[[#This Row],[組]],"")</f>
        <v>11</v>
      </c>
      <c r="I293">
        <f>IFERROR(記録__2[[#This Row],[水路]],"")</f>
        <v>4</v>
      </c>
      <c r="J293" t="str">
        <f>IFERROR(VLOOKUP(F293,競技順!B:Q,14,0),"")</f>
        <v/>
      </c>
      <c r="K293" t="str">
        <f>IFERROR(VLOOKUP(F293,競技順!B:P,15,0),"")</f>
        <v>女子</v>
      </c>
      <c r="L293" t="str">
        <f>IFERROR(VLOOKUP(F293,競技順!B:N,13,0),"")</f>
        <v xml:space="preserve">  50m</v>
      </c>
      <c r="M293" t="str">
        <f>IFERROR(VLOOKUP(F293,競技順!B:K,10,0),"")</f>
        <v>背泳ぎ</v>
      </c>
      <c r="N293" t="str">
        <f>IFERROR(VLOOKUP(F293,競技順!B:Q,16,0),"")</f>
        <v>タイム決勝</v>
      </c>
      <c r="O293" t="str">
        <f t="shared" si="9"/>
        <v xml:space="preserve"> 女子   50m 背泳ぎ タイム決勝</v>
      </c>
    </row>
    <row r="294" spans="1:15" x14ac:dyDescent="0.2">
      <c r="A294">
        <f>IFERROR(記録__2[[#This Row],[競技番号]],"")</f>
        <v>7</v>
      </c>
      <c r="B294">
        <f>IFERROR(記録__2[[#This Row],[選手番号]],"")</f>
        <v>288</v>
      </c>
      <c r="C294" t="str">
        <f>IFERROR(VLOOKUP(B294,選手番号!F:J,4,0),"")</f>
        <v>谷口　瑠奈</v>
      </c>
      <c r="D294" t="str">
        <f>IFERROR(VLOOKUP(B294,選手番号!F:K,6,0),"")</f>
        <v>八幡浜ＳＣ</v>
      </c>
      <c r="E294" t="str">
        <f>IFERROR(VLOOKUP(B294,チーム番号!E:F,2,0),"")</f>
        <v/>
      </c>
      <c r="F294">
        <f>IFERROR(VLOOKUP(A294,プログラム!B:C,2,0),"")</f>
        <v>7</v>
      </c>
      <c r="G294" t="str">
        <f t="shared" si="8"/>
        <v>2880007</v>
      </c>
      <c r="H294">
        <f>IFERROR(記録__2[[#This Row],[組]],"")</f>
        <v>11</v>
      </c>
      <c r="I294">
        <f>IFERROR(記録__2[[#This Row],[水路]],"")</f>
        <v>5</v>
      </c>
      <c r="J294" t="str">
        <f>IFERROR(VLOOKUP(F294,競技順!B:Q,14,0),"")</f>
        <v/>
      </c>
      <c r="K294" t="str">
        <f>IFERROR(VLOOKUP(F294,競技順!B:P,15,0),"")</f>
        <v>女子</v>
      </c>
      <c r="L294" t="str">
        <f>IFERROR(VLOOKUP(F294,競技順!B:N,13,0),"")</f>
        <v xml:space="preserve">  50m</v>
      </c>
      <c r="M294" t="str">
        <f>IFERROR(VLOOKUP(F294,競技順!B:K,10,0),"")</f>
        <v>背泳ぎ</v>
      </c>
      <c r="N294" t="str">
        <f>IFERROR(VLOOKUP(F294,競技順!B:Q,16,0),"")</f>
        <v>タイム決勝</v>
      </c>
      <c r="O294" t="str">
        <f t="shared" si="9"/>
        <v xml:space="preserve"> 女子   50m 背泳ぎ タイム決勝</v>
      </c>
    </row>
    <row r="295" spans="1:15" x14ac:dyDescent="0.2">
      <c r="A295">
        <f>IFERROR(記録__2[[#This Row],[競技番号]],"")</f>
        <v>7</v>
      </c>
      <c r="B295">
        <f>IFERROR(記録__2[[#This Row],[選手番号]],"")</f>
        <v>647</v>
      </c>
      <c r="C295" t="str">
        <f>IFERROR(VLOOKUP(B295,選手番号!F:J,4,0),"")</f>
        <v>中川　　望</v>
      </c>
      <c r="D295" t="str">
        <f>IFERROR(VLOOKUP(B295,選手番号!F:K,6,0),"")</f>
        <v>えいしSC北条</v>
      </c>
      <c r="E295" t="str">
        <f>IFERROR(VLOOKUP(B295,チーム番号!E:F,2,0),"")</f>
        <v/>
      </c>
      <c r="F295">
        <f>IFERROR(VLOOKUP(A295,プログラム!B:C,2,0),"")</f>
        <v>7</v>
      </c>
      <c r="G295" t="str">
        <f t="shared" si="8"/>
        <v>6470007</v>
      </c>
      <c r="H295">
        <f>IFERROR(記録__2[[#This Row],[組]],"")</f>
        <v>11</v>
      </c>
      <c r="I295">
        <f>IFERROR(記録__2[[#This Row],[水路]],"")</f>
        <v>6</v>
      </c>
      <c r="J295" t="str">
        <f>IFERROR(VLOOKUP(F295,競技順!B:Q,14,0),"")</f>
        <v/>
      </c>
      <c r="K295" t="str">
        <f>IFERROR(VLOOKUP(F295,競技順!B:P,15,0),"")</f>
        <v>女子</v>
      </c>
      <c r="L295" t="str">
        <f>IFERROR(VLOOKUP(F295,競技順!B:N,13,0),"")</f>
        <v xml:space="preserve">  50m</v>
      </c>
      <c r="M295" t="str">
        <f>IFERROR(VLOOKUP(F295,競技順!B:K,10,0),"")</f>
        <v>背泳ぎ</v>
      </c>
      <c r="N295" t="str">
        <f>IFERROR(VLOOKUP(F295,競技順!B:Q,16,0),"")</f>
        <v>タイム決勝</v>
      </c>
      <c r="O295" t="str">
        <f t="shared" si="9"/>
        <v xml:space="preserve"> 女子   50m 背泳ぎ タイム決勝</v>
      </c>
    </row>
    <row r="296" spans="1:15" x14ac:dyDescent="0.2">
      <c r="A296">
        <f>IFERROR(記録__2[[#This Row],[競技番号]],"")</f>
        <v>7</v>
      </c>
      <c r="B296">
        <f>IFERROR(記録__2[[#This Row],[選手番号]],"")</f>
        <v>326</v>
      </c>
      <c r="C296" t="str">
        <f>IFERROR(VLOOKUP(B296,選手番号!F:J,4,0),"")</f>
        <v>西條　菜月</v>
      </c>
      <c r="D296" t="str">
        <f>IFERROR(VLOOKUP(B296,選手番号!F:K,6,0),"")</f>
        <v>石原SC山越</v>
      </c>
      <c r="E296" t="str">
        <f>IFERROR(VLOOKUP(B296,チーム番号!E:F,2,0),"")</f>
        <v/>
      </c>
      <c r="F296">
        <f>IFERROR(VLOOKUP(A296,プログラム!B:C,2,0),"")</f>
        <v>7</v>
      </c>
      <c r="G296" t="str">
        <f t="shared" si="8"/>
        <v>3260007</v>
      </c>
      <c r="H296">
        <f>IFERROR(記録__2[[#This Row],[組]],"")</f>
        <v>11</v>
      </c>
      <c r="I296">
        <f>IFERROR(記録__2[[#This Row],[水路]],"")</f>
        <v>7</v>
      </c>
      <c r="J296" t="str">
        <f>IFERROR(VLOOKUP(F296,競技順!B:Q,14,0),"")</f>
        <v/>
      </c>
      <c r="K296" t="str">
        <f>IFERROR(VLOOKUP(F296,競技順!B:P,15,0),"")</f>
        <v>女子</v>
      </c>
      <c r="L296" t="str">
        <f>IFERROR(VLOOKUP(F296,競技順!B:N,13,0),"")</f>
        <v xml:space="preserve">  50m</v>
      </c>
      <c r="M296" t="str">
        <f>IFERROR(VLOOKUP(F296,競技順!B:K,10,0),"")</f>
        <v>背泳ぎ</v>
      </c>
      <c r="N296" t="str">
        <f>IFERROR(VLOOKUP(F296,競技順!B:Q,16,0),"")</f>
        <v>タイム決勝</v>
      </c>
      <c r="O296" t="str">
        <f t="shared" si="9"/>
        <v xml:space="preserve"> 女子   50m 背泳ぎ タイム決勝</v>
      </c>
    </row>
    <row r="297" spans="1:15" x14ac:dyDescent="0.2">
      <c r="A297">
        <f>IFERROR(記録__2[[#This Row],[競技番号]],"")</f>
        <v>7</v>
      </c>
      <c r="B297">
        <f>IFERROR(記録__2[[#This Row],[選手番号]],"")</f>
        <v>154</v>
      </c>
      <c r="C297" t="str">
        <f>IFERROR(VLOOKUP(B297,選手番号!F:J,4,0),"")</f>
        <v>岸　　純愛</v>
      </c>
      <c r="D297" t="str">
        <f>IFERROR(VLOOKUP(B297,選手番号!F:K,6,0),"")</f>
        <v>南海ＤＣ</v>
      </c>
      <c r="E297" t="str">
        <f>IFERROR(VLOOKUP(B297,チーム番号!E:F,2,0),"")</f>
        <v/>
      </c>
      <c r="F297">
        <f>IFERROR(VLOOKUP(A297,プログラム!B:C,2,0),"")</f>
        <v>7</v>
      </c>
      <c r="G297" t="str">
        <f t="shared" si="8"/>
        <v>1540007</v>
      </c>
      <c r="H297">
        <f>IFERROR(記録__2[[#This Row],[組]],"")</f>
        <v>11</v>
      </c>
      <c r="I297">
        <f>IFERROR(記録__2[[#This Row],[水路]],"")</f>
        <v>8</v>
      </c>
      <c r="J297" t="str">
        <f>IFERROR(VLOOKUP(F297,競技順!B:Q,14,0),"")</f>
        <v/>
      </c>
      <c r="K297" t="str">
        <f>IFERROR(VLOOKUP(F297,競技順!B:P,15,0),"")</f>
        <v>女子</v>
      </c>
      <c r="L297" t="str">
        <f>IFERROR(VLOOKUP(F297,競技順!B:N,13,0),"")</f>
        <v xml:space="preserve">  50m</v>
      </c>
      <c r="M297" t="str">
        <f>IFERROR(VLOOKUP(F297,競技順!B:K,10,0),"")</f>
        <v>背泳ぎ</v>
      </c>
      <c r="N297" t="str">
        <f>IFERROR(VLOOKUP(F297,競技順!B:Q,16,0),"")</f>
        <v>タイム決勝</v>
      </c>
      <c r="O297" t="str">
        <f t="shared" si="9"/>
        <v xml:space="preserve"> 女子   50m 背泳ぎ タイム決勝</v>
      </c>
    </row>
    <row r="298" spans="1:15" x14ac:dyDescent="0.2">
      <c r="A298">
        <f>IFERROR(記録__2[[#This Row],[競技番号]],"")</f>
        <v>7</v>
      </c>
      <c r="B298">
        <f>IFERROR(記録__2[[#This Row],[選手番号]],"")</f>
        <v>464</v>
      </c>
      <c r="C298" t="str">
        <f>IFERROR(VLOOKUP(B298,選手番号!F:J,4,0),"")</f>
        <v>大野ひより</v>
      </c>
      <c r="D298" t="str">
        <f>IFERROR(VLOOKUP(B298,選手番号!F:K,6,0),"")</f>
        <v>フィッタ重信</v>
      </c>
      <c r="E298" t="str">
        <f>IFERROR(VLOOKUP(B298,チーム番号!E:F,2,0),"")</f>
        <v/>
      </c>
      <c r="F298">
        <f>IFERROR(VLOOKUP(A298,プログラム!B:C,2,0),"")</f>
        <v>7</v>
      </c>
      <c r="G298" t="str">
        <f t="shared" si="8"/>
        <v>4640007</v>
      </c>
      <c r="H298">
        <f>IFERROR(記録__2[[#This Row],[組]],"")</f>
        <v>12</v>
      </c>
      <c r="I298">
        <f>IFERROR(記録__2[[#This Row],[水路]],"")</f>
        <v>1</v>
      </c>
      <c r="J298" t="str">
        <f>IFERROR(VLOOKUP(F298,競技順!B:Q,14,0),"")</f>
        <v/>
      </c>
      <c r="K298" t="str">
        <f>IFERROR(VLOOKUP(F298,競技順!B:P,15,0),"")</f>
        <v>女子</v>
      </c>
      <c r="L298" t="str">
        <f>IFERROR(VLOOKUP(F298,競技順!B:N,13,0),"")</f>
        <v xml:space="preserve">  50m</v>
      </c>
      <c r="M298" t="str">
        <f>IFERROR(VLOOKUP(F298,競技順!B:K,10,0),"")</f>
        <v>背泳ぎ</v>
      </c>
      <c r="N298" t="str">
        <f>IFERROR(VLOOKUP(F298,競技順!B:Q,16,0),"")</f>
        <v>タイム決勝</v>
      </c>
      <c r="O298" t="str">
        <f t="shared" si="9"/>
        <v xml:space="preserve"> 女子   50m 背泳ぎ タイム決勝</v>
      </c>
    </row>
    <row r="299" spans="1:15" x14ac:dyDescent="0.2">
      <c r="A299">
        <f>IFERROR(記録__2[[#This Row],[競技番号]],"")</f>
        <v>7</v>
      </c>
      <c r="B299">
        <f>IFERROR(記録__2[[#This Row],[選手番号]],"")</f>
        <v>294</v>
      </c>
      <c r="C299" t="str">
        <f>IFERROR(VLOOKUP(B299,選手番号!F:J,4,0),"")</f>
        <v>菊池　莉子</v>
      </c>
      <c r="D299" t="str">
        <f>IFERROR(VLOOKUP(B299,選手番号!F:K,6,0),"")</f>
        <v>八幡浜ＳＣ</v>
      </c>
      <c r="E299" t="str">
        <f>IFERROR(VLOOKUP(B299,チーム番号!E:F,2,0),"")</f>
        <v/>
      </c>
      <c r="F299">
        <f>IFERROR(VLOOKUP(A299,プログラム!B:C,2,0),"")</f>
        <v>7</v>
      </c>
      <c r="G299" t="str">
        <f t="shared" si="8"/>
        <v>2940007</v>
      </c>
      <c r="H299">
        <f>IFERROR(記録__2[[#This Row],[組]],"")</f>
        <v>12</v>
      </c>
      <c r="I299">
        <f>IFERROR(記録__2[[#This Row],[水路]],"")</f>
        <v>2</v>
      </c>
      <c r="J299" t="str">
        <f>IFERROR(VLOOKUP(F299,競技順!B:Q,14,0),"")</f>
        <v/>
      </c>
      <c r="K299" t="str">
        <f>IFERROR(VLOOKUP(F299,競技順!B:P,15,0),"")</f>
        <v>女子</v>
      </c>
      <c r="L299" t="str">
        <f>IFERROR(VLOOKUP(F299,競技順!B:N,13,0),"")</f>
        <v xml:space="preserve">  50m</v>
      </c>
      <c r="M299" t="str">
        <f>IFERROR(VLOOKUP(F299,競技順!B:K,10,0),"")</f>
        <v>背泳ぎ</v>
      </c>
      <c r="N299" t="str">
        <f>IFERROR(VLOOKUP(F299,競技順!B:Q,16,0),"")</f>
        <v>タイム決勝</v>
      </c>
      <c r="O299" t="str">
        <f t="shared" si="9"/>
        <v xml:space="preserve"> 女子   50m 背泳ぎ タイム決勝</v>
      </c>
    </row>
    <row r="300" spans="1:15" x14ac:dyDescent="0.2">
      <c r="A300">
        <f>IFERROR(記録__2[[#This Row],[競技番号]],"")</f>
        <v>7</v>
      </c>
      <c r="B300">
        <f>IFERROR(記録__2[[#This Row],[選手番号]],"")</f>
        <v>427</v>
      </c>
      <c r="C300" t="str">
        <f>IFERROR(VLOOKUP(B300,選手番号!F:J,4,0),"")</f>
        <v>髙橋　希光</v>
      </c>
      <c r="D300" t="str">
        <f>IFERROR(VLOOKUP(B300,選手番号!F:K,6,0),"")</f>
        <v>フィッタ松山</v>
      </c>
      <c r="E300" t="str">
        <f>IFERROR(VLOOKUP(B300,チーム番号!E:F,2,0),"")</f>
        <v/>
      </c>
      <c r="F300">
        <f>IFERROR(VLOOKUP(A300,プログラム!B:C,2,0),"")</f>
        <v>7</v>
      </c>
      <c r="G300" t="str">
        <f t="shared" si="8"/>
        <v>4270007</v>
      </c>
      <c r="H300">
        <f>IFERROR(記録__2[[#This Row],[組]],"")</f>
        <v>12</v>
      </c>
      <c r="I300">
        <f>IFERROR(記録__2[[#This Row],[水路]],"")</f>
        <v>3</v>
      </c>
      <c r="J300" t="str">
        <f>IFERROR(VLOOKUP(F300,競技順!B:Q,14,0),"")</f>
        <v/>
      </c>
      <c r="K300" t="str">
        <f>IFERROR(VLOOKUP(F300,競技順!B:P,15,0),"")</f>
        <v>女子</v>
      </c>
      <c r="L300" t="str">
        <f>IFERROR(VLOOKUP(F300,競技順!B:N,13,0),"")</f>
        <v xml:space="preserve">  50m</v>
      </c>
      <c r="M300" t="str">
        <f>IFERROR(VLOOKUP(F300,競技順!B:K,10,0),"")</f>
        <v>背泳ぎ</v>
      </c>
      <c r="N300" t="str">
        <f>IFERROR(VLOOKUP(F300,競技順!B:Q,16,0),"")</f>
        <v>タイム決勝</v>
      </c>
      <c r="O300" t="str">
        <f t="shared" si="9"/>
        <v xml:space="preserve"> 女子   50m 背泳ぎ タイム決勝</v>
      </c>
    </row>
    <row r="301" spans="1:15" x14ac:dyDescent="0.2">
      <c r="A301">
        <f>IFERROR(記録__2[[#This Row],[競技番号]],"")</f>
        <v>7</v>
      </c>
      <c r="B301">
        <f>IFERROR(記録__2[[#This Row],[選手番号]],"")</f>
        <v>609</v>
      </c>
      <c r="C301" t="str">
        <f>IFERROR(VLOOKUP(B301,選手番号!F:J,4,0),"")</f>
        <v>岡本　心陽</v>
      </c>
      <c r="D301" t="str">
        <f>IFERROR(VLOOKUP(B301,選手番号!F:K,6,0),"")</f>
        <v>MESSA</v>
      </c>
      <c r="E301" t="str">
        <f>IFERROR(VLOOKUP(B301,チーム番号!E:F,2,0),"")</f>
        <v/>
      </c>
      <c r="F301">
        <f>IFERROR(VLOOKUP(A301,プログラム!B:C,2,0),"")</f>
        <v>7</v>
      </c>
      <c r="G301" t="str">
        <f t="shared" si="8"/>
        <v>6090007</v>
      </c>
      <c r="H301">
        <f>IFERROR(記録__2[[#This Row],[組]],"")</f>
        <v>12</v>
      </c>
      <c r="I301">
        <f>IFERROR(記録__2[[#This Row],[水路]],"")</f>
        <v>4</v>
      </c>
      <c r="J301" t="str">
        <f>IFERROR(VLOOKUP(F301,競技順!B:Q,14,0),"")</f>
        <v/>
      </c>
      <c r="K301" t="str">
        <f>IFERROR(VLOOKUP(F301,競技順!B:P,15,0),"")</f>
        <v>女子</v>
      </c>
      <c r="L301" t="str">
        <f>IFERROR(VLOOKUP(F301,競技順!B:N,13,0),"")</f>
        <v xml:space="preserve">  50m</v>
      </c>
      <c r="M301" t="str">
        <f>IFERROR(VLOOKUP(F301,競技順!B:K,10,0),"")</f>
        <v>背泳ぎ</v>
      </c>
      <c r="N301" t="str">
        <f>IFERROR(VLOOKUP(F301,競技順!B:Q,16,0),"")</f>
        <v>タイム決勝</v>
      </c>
      <c r="O301" t="str">
        <f t="shared" si="9"/>
        <v xml:space="preserve"> 女子   50m 背泳ぎ タイム決勝</v>
      </c>
    </row>
    <row r="302" spans="1:15" x14ac:dyDescent="0.2">
      <c r="A302">
        <f>IFERROR(記録__2[[#This Row],[競技番号]],"")</f>
        <v>7</v>
      </c>
      <c r="B302">
        <f>IFERROR(記録__2[[#This Row],[選手番号]],"")</f>
        <v>544</v>
      </c>
      <c r="C302" t="str">
        <f>IFERROR(VLOOKUP(B302,選手番号!F:J,4,0),"")</f>
        <v>眞部　栞奈</v>
      </c>
      <c r="D302" t="str">
        <f>IFERROR(VLOOKUP(B302,選手番号!F:K,6,0),"")</f>
        <v>ﾌｧｲﾌﾞﾃﾝ東予</v>
      </c>
      <c r="E302" t="str">
        <f>IFERROR(VLOOKUP(B302,チーム番号!E:F,2,0),"")</f>
        <v/>
      </c>
      <c r="F302">
        <f>IFERROR(VLOOKUP(A302,プログラム!B:C,2,0),"")</f>
        <v>7</v>
      </c>
      <c r="G302" t="str">
        <f t="shared" si="8"/>
        <v>5440007</v>
      </c>
      <c r="H302">
        <f>IFERROR(記録__2[[#This Row],[組]],"")</f>
        <v>12</v>
      </c>
      <c r="I302">
        <f>IFERROR(記録__2[[#This Row],[水路]],"")</f>
        <v>5</v>
      </c>
      <c r="J302" t="str">
        <f>IFERROR(VLOOKUP(F302,競技順!B:Q,14,0),"")</f>
        <v/>
      </c>
      <c r="K302" t="str">
        <f>IFERROR(VLOOKUP(F302,競技順!B:P,15,0),"")</f>
        <v>女子</v>
      </c>
      <c r="L302" t="str">
        <f>IFERROR(VLOOKUP(F302,競技順!B:N,13,0),"")</f>
        <v xml:space="preserve">  50m</v>
      </c>
      <c r="M302" t="str">
        <f>IFERROR(VLOOKUP(F302,競技順!B:K,10,0),"")</f>
        <v>背泳ぎ</v>
      </c>
      <c r="N302" t="str">
        <f>IFERROR(VLOOKUP(F302,競技順!B:Q,16,0),"")</f>
        <v>タイム決勝</v>
      </c>
      <c r="O302" t="str">
        <f t="shared" si="9"/>
        <v xml:space="preserve"> 女子   50m 背泳ぎ タイム決勝</v>
      </c>
    </row>
    <row r="303" spans="1:15" x14ac:dyDescent="0.2">
      <c r="A303">
        <f>IFERROR(記録__2[[#This Row],[競技番号]],"")</f>
        <v>7</v>
      </c>
      <c r="B303">
        <f>IFERROR(記録__2[[#This Row],[選手番号]],"")</f>
        <v>157</v>
      </c>
      <c r="C303" t="str">
        <f>IFERROR(VLOOKUP(B303,選手番号!F:J,4,0),"")</f>
        <v>原　姫愛乃</v>
      </c>
      <c r="D303" t="str">
        <f>IFERROR(VLOOKUP(B303,選手番号!F:K,6,0),"")</f>
        <v>南海ＤＣ</v>
      </c>
      <c r="E303" t="str">
        <f>IFERROR(VLOOKUP(B303,チーム番号!E:F,2,0),"")</f>
        <v/>
      </c>
      <c r="F303">
        <f>IFERROR(VLOOKUP(A303,プログラム!B:C,2,0),"")</f>
        <v>7</v>
      </c>
      <c r="G303" t="str">
        <f t="shared" si="8"/>
        <v>1570007</v>
      </c>
      <c r="H303">
        <f>IFERROR(記録__2[[#This Row],[組]],"")</f>
        <v>12</v>
      </c>
      <c r="I303">
        <f>IFERROR(記録__2[[#This Row],[水路]],"")</f>
        <v>6</v>
      </c>
      <c r="J303" t="str">
        <f>IFERROR(VLOOKUP(F303,競技順!B:Q,14,0),"")</f>
        <v/>
      </c>
      <c r="K303" t="str">
        <f>IFERROR(VLOOKUP(F303,競技順!B:P,15,0),"")</f>
        <v>女子</v>
      </c>
      <c r="L303" t="str">
        <f>IFERROR(VLOOKUP(F303,競技順!B:N,13,0),"")</f>
        <v xml:space="preserve">  50m</v>
      </c>
      <c r="M303" t="str">
        <f>IFERROR(VLOOKUP(F303,競技順!B:K,10,0),"")</f>
        <v>背泳ぎ</v>
      </c>
      <c r="N303" t="str">
        <f>IFERROR(VLOOKUP(F303,競技順!B:Q,16,0),"")</f>
        <v>タイム決勝</v>
      </c>
      <c r="O303" t="str">
        <f t="shared" si="9"/>
        <v xml:space="preserve"> 女子   50m 背泳ぎ タイム決勝</v>
      </c>
    </row>
    <row r="304" spans="1:15" x14ac:dyDescent="0.2">
      <c r="A304">
        <f>IFERROR(記録__2[[#This Row],[競技番号]],"")</f>
        <v>7</v>
      </c>
      <c r="B304">
        <f>IFERROR(記録__2[[#This Row],[選手番号]],"")</f>
        <v>465</v>
      </c>
      <c r="C304" t="str">
        <f>IFERROR(VLOOKUP(B304,選手番号!F:J,4,0),"")</f>
        <v>髙橋　紗羅</v>
      </c>
      <c r="D304" t="str">
        <f>IFERROR(VLOOKUP(B304,選手番号!F:K,6,0),"")</f>
        <v>フィッタ重信</v>
      </c>
      <c r="E304" t="str">
        <f>IFERROR(VLOOKUP(B304,チーム番号!E:F,2,0),"")</f>
        <v/>
      </c>
      <c r="F304">
        <f>IFERROR(VLOOKUP(A304,プログラム!B:C,2,0),"")</f>
        <v>7</v>
      </c>
      <c r="G304" t="str">
        <f t="shared" si="8"/>
        <v>4650007</v>
      </c>
      <c r="H304">
        <f>IFERROR(記録__2[[#This Row],[組]],"")</f>
        <v>12</v>
      </c>
      <c r="I304">
        <f>IFERROR(記録__2[[#This Row],[水路]],"")</f>
        <v>7</v>
      </c>
      <c r="J304" t="str">
        <f>IFERROR(VLOOKUP(F304,競技順!B:Q,14,0),"")</f>
        <v/>
      </c>
      <c r="K304" t="str">
        <f>IFERROR(VLOOKUP(F304,競技順!B:P,15,0),"")</f>
        <v>女子</v>
      </c>
      <c r="L304" t="str">
        <f>IFERROR(VLOOKUP(F304,競技順!B:N,13,0),"")</f>
        <v xml:space="preserve">  50m</v>
      </c>
      <c r="M304" t="str">
        <f>IFERROR(VLOOKUP(F304,競技順!B:K,10,0),"")</f>
        <v>背泳ぎ</v>
      </c>
      <c r="N304" t="str">
        <f>IFERROR(VLOOKUP(F304,競技順!B:Q,16,0),"")</f>
        <v>タイム決勝</v>
      </c>
      <c r="O304" t="str">
        <f t="shared" si="9"/>
        <v xml:space="preserve"> 女子   50m 背泳ぎ タイム決勝</v>
      </c>
    </row>
    <row r="305" spans="1:15" x14ac:dyDescent="0.2">
      <c r="A305">
        <f>IFERROR(記録__2[[#This Row],[競技番号]],"")</f>
        <v>7</v>
      </c>
      <c r="B305">
        <f>IFERROR(記録__2[[#This Row],[選手番号]],"")</f>
        <v>485</v>
      </c>
      <c r="C305" t="str">
        <f>IFERROR(VLOOKUP(B305,選手番号!F:J,4,0),"")</f>
        <v>藤田　美花</v>
      </c>
      <c r="D305" t="str">
        <f>IFERROR(VLOOKUP(B305,選手番号!F:K,6,0),"")</f>
        <v>フィッタ吉田</v>
      </c>
      <c r="E305" t="str">
        <f>IFERROR(VLOOKUP(B305,チーム番号!E:F,2,0),"")</f>
        <v/>
      </c>
      <c r="F305">
        <f>IFERROR(VLOOKUP(A305,プログラム!B:C,2,0),"")</f>
        <v>7</v>
      </c>
      <c r="G305" t="str">
        <f t="shared" si="8"/>
        <v>4850007</v>
      </c>
      <c r="H305">
        <f>IFERROR(記録__2[[#This Row],[組]],"")</f>
        <v>12</v>
      </c>
      <c r="I305">
        <f>IFERROR(記録__2[[#This Row],[水路]],"")</f>
        <v>8</v>
      </c>
      <c r="J305" t="str">
        <f>IFERROR(VLOOKUP(F305,競技順!B:Q,14,0),"")</f>
        <v/>
      </c>
      <c r="K305" t="str">
        <f>IFERROR(VLOOKUP(F305,競技順!B:P,15,0),"")</f>
        <v>女子</v>
      </c>
      <c r="L305" t="str">
        <f>IFERROR(VLOOKUP(F305,競技順!B:N,13,0),"")</f>
        <v xml:space="preserve">  50m</v>
      </c>
      <c r="M305" t="str">
        <f>IFERROR(VLOOKUP(F305,競技順!B:K,10,0),"")</f>
        <v>背泳ぎ</v>
      </c>
      <c r="N305" t="str">
        <f>IFERROR(VLOOKUP(F305,競技順!B:Q,16,0),"")</f>
        <v>タイム決勝</v>
      </c>
      <c r="O305" t="str">
        <f t="shared" si="9"/>
        <v xml:space="preserve"> 女子   50m 背泳ぎ タイム決勝</v>
      </c>
    </row>
    <row r="306" spans="1:15" x14ac:dyDescent="0.2">
      <c r="A306">
        <f>IFERROR(記録__2[[#This Row],[競技番号]],"")</f>
        <v>7</v>
      </c>
      <c r="B306">
        <f>IFERROR(記録__2[[#This Row],[選手番号]],"")</f>
        <v>359</v>
      </c>
      <c r="C306" t="str">
        <f>IFERROR(VLOOKUP(B306,選手番号!F:J,4,0),"")</f>
        <v>越智　萌紗</v>
      </c>
      <c r="D306" t="str">
        <f>IFERROR(VLOOKUP(B306,選手番号!F:K,6,0),"")</f>
        <v>ＭＧ双葉</v>
      </c>
      <c r="E306" t="str">
        <f>IFERROR(VLOOKUP(B306,チーム番号!E:F,2,0),"")</f>
        <v/>
      </c>
      <c r="F306">
        <f>IFERROR(VLOOKUP(A306,プログラム!B:C,2,0),"")</f>
        <v>7</v>
      </c>
      <c r="G306" t="str">
        <f t="shared" si="8"/>
        <v>3590007</v>
      </c>
      <c r="H306">
        <f>IFERROR(記録__2[[#This Row],[組]],"")</f>
        <v>13</v>
      </c>
      <c r="I306">
        <f>IFERROR(記録__2[[#This Row],[水路]],"")</f>
        <v>1</v>
      </c>
      <c r="J306" t="str">
        <f>IFERROR(VLOOKUP(F306,競技順!B:Q,14,0),"")</f>
        <v/>
      </c>
      <c r="K306" t="str">
        <f>IFERROR(VLOOKUP(F306,競技順!B:P,15,0),"")</f>
        <v>女子</v>
      </c>
      <c r="L306" t="str">
        <f>IFERROR(VLOOKUP(F306,競技順!B:N,13,0),"")</f>
        <v xml:space="preserve">  50m</v>
      </c>
      <c r="M306" t="str">
        <f>IFERROR(VLOOKUP(F306,競技順!B:K,10,0),"")</f>
        <v>背泳ぎ</v>
      </c>
      <c r="N306" t="str">
        <f>IFERROR(VLOOKUP(F306,競技順!B:Q,16,0),"")</f>
        <v>タイム決勝</v>
      </c>
      <c r="O306" t="str">
        <f t="shared" si="9"/>
        <v xml:space="preserve"> 女子   50m 背泳ぎ タイム決勝</v>
      </c>
    </row>
    <row r="307" spans="1:15" x14ac:dyDescent="0.2">
      <c r="A307">
        <f>IFERROR(記録__2[[#This Row],[競技番号]],"")</f>
        <v>7</v>
      </c>
      <c r="B307">
        <f>IFERROR(記録__2[[#This Row],[選手番号]],"")</f>
        <v>486</v>
      </c>
      <c r="C307" t="str">
        <f>IFERROR(VLOOKUP(B307,選手番号!F:J,4,0),"")</f>
        <v>水谷　結和</v>
      </c>
      <c r="D307" t="str">
        <f>IFERROR(VLOOKUP(B307,選手番号!F:K,6,0),"")</f>
        <v>フィッタ吉田</v>
      </c>
      <c r="E307" t="str">
        <f>IFERROR(VLOOKUP(B307,チーム番号!E:F,2,0),"")</f>
        <v/>
      </c>
      <c r="F307">
        <f>IFERROR(VLOOKUP(A307,プログラム!B:C,2,0),"")</f>
        <v>7</v>
      </c>
      <c r="G307" t="str">
        <f t="shared" si="8"/>
        <v>4860007</v>
      </c>
      <c r="H307">
        <f>IFERROR(記録__2[[#This Row],[組]],"")</f>
        <v>13</v>
      </c>
      <c r="I307">
        <f>IFERROR(記録__2[[#This Row],[水路]],"")</f>
        <v>2</v>
      </c>
      <c r="J307" t="str">
        <f>IFERROR(VLOOKUP(F307,競技順!B:Q,14,0),"")</f>
        <v/>
      </c>
      <c r="K307" t="str">
        <f>IFERROR(VLOOKUP(F307,競技順!B:P,15,0),"")</f>
        <v>女子</v>
      </c>
      <c r="L307" t="str">
        <f>IFERROR(VLOOKUP(F307,競技順!B:N,13,0),"")</f>
        <v xml:space="preserve">  50m</v>
      </c>
      <c r="M307" t="str">
        <f>IFERROR(VLOOKUP(F307,競技順!B:K,10,0),"")</f>
        <v>背泳ぎ</v>
      </c>
      <c r="N307" t="str">
        <f>IFERROR(VLOOKUP(F307,競技順!B:Q,16,0),"")</f>
        <v>タイム決勝</v>
      </c>
      <c r="O307" t="str">
        <f t="shared" si="9"/>
        <v xml:space="preserve"> 女子   50m 背泳ぎ タイム決勝</v>
      </c>
    </row>
    <row r="308" spans="1:15" x14ac:dyDescent="0.2">
      <c r="A308">
        <f>IFERROR(記録__2[[#This Row],[競技番号]],"")</f>
        <v>7</v>
      </c>
      <c r="B308">
        <f>IFERROR(記録__2[[#This Row],[選手番号]],"")</f>
        <v>96</v>
      </c>
      <c r="C308" t="str">
        <f>IFERROR(VLOOKUP(B308,選手番号!F:J,4,0),"")</f>
        <v>門田　彩聖</v>
      </c>
      <c r="D308" t="str">
        <f>IFERROR(VLOOKUP(B308,選手番号!F:K,6,0),"")</f>
        <v>五百木ＳＣ</v>
      </c>
      <c r="E308" t="str">
        <f>IFERROR(VLOOKUP(B308,チーム番号!E:F,2,0),"")</f>
        <v/>
      </c>
      <c r="F308">
        <f>IFERROR(VLOOKUP(A308,プログラム!B:C,2,0),"")</f>
        <v>7</v>
      </c>
      <c r="G308" t="str">
        <f t="shared" si="8"/>
        <v>960007</v>
      </c>
      <c r="H308">
        <f>IFERROR(記録__2[[#This Row],[組]],"")</f>
        <v>13</v>
      </c>
      <c r="I308">
        <f>IFERROR(記録__2[[#This Row],[水路]],"")</f>
        <v>3</v>
      </c>
      <c r="J308" t="str">
        <f>IFERROR(VLOOKUP(F308,競技順!B:Q,14,0),"")</f>
        <v/>
      </c>
      <c r="K308" t="str">
        <f>IFERROR(VLOOKUP(F308,競技順!B:P,15,0),"")</f>
        <v>女子</v>
      </c>
      <c r="L308" t="str">
        <f>IFERROR(VLOOKUP(F308,競技順!B:N,13,0),"")</f>
        <v xml:space="preserve">  50m</v>
      </c>
      <c r="M308" t="str">
        <f>IFERROR(VLOOKUP(F308,競技順!B:K,10,0),"")</f>
        <v>背泳ぎ</v>
      </c>
      <c r="N308" t="str">
        <f>IFERROR(VLOOKUP(F308,競技順!B:Q,16,0),"")</f>
        <v>タイム決勝</v>
      </c>
      <c r="O308" t="str">
        <f t="shared" si="9"/>
        <v xml:space="preserve"> 女子   50m 背泳ぎ タイム決勝</v>
      </c>
    </row>
    <row r="309" spans="1:15" x14ac:dyDescent="0.2">
      <c r="A309">
        <f>IFERROR(記録__2[[#This Row],[競技番号]],"")</f>
        <v>7</v>
      </c>
      <c r="B309">
        <f>IFERROR(記録__2[[#This Row],[選手番号]],"")</f>
        <v>89</v>
      </c>
      <c r="C309" t="str">
        <f>IFERROR(VLOOKUP(B309,選手番号!F:J,4,0),"")</f>
        <v>阪田　心結</v>
      </c>
      <c r="D309" t="str">
        <f>IFERROR(VLOOKUP(B309,選手番号!F:K,6,0),"")</f>
        <v>五百木ＳＣ</v>
      </c>
      <c r="E309" t="str">
        <f>IFERROR(VLOOKUP(B309,チーム番号!E:F,2,0),"")</f>
        <v/>
      </c>
      <c r="F309">
        <f>IFERROR(VLOOKUP(A309,プログラム!B:C,2,0),"")</f>
        <v>7</v>
      </c>
      <c r="G309" t="str">
        <f t="shared" si="8"/>
        <v>890007</v>
      </c>
      <c r="H309">
        <f>IFERROR(記録__2[[#This Row],[組]],"")</f>
        <v>13</v>
      </c>
      <c r="I309">
        <f>IFERROR(記録__2[[#This Row],[水路]],"")</f>
        <v>4</v>
      </c>
      <c r="J309" t="str">
        <f>IFERROR(VLOOKUP(F309,競技順!B:Q,14,0),"")</f>
        <v/>
      </c>
      <c r="K309" t="str">
        <f>IFERROR(VLOOKUP(F309,競技順!B:P,15,0),"")</f>
        <v>女子</v>
      </c>
      <c r="L309" t="str">
        <f>IFERROR(VLOOKUP(F309,競技順!B:N,13,0),"")</f>
        <v xml:space="preserve">  50m</v>
      </c>
      <c r="M309" t="str">
        <f>IFERROR(VLOOKUP(F309,競技順!B:K,10,0),"")</f>
        <v>背泳ぎ</v>
      </c>
      <c r="N309" t="str">
        <f>IFERROR(VLOOKUP(F309,競技順!B:Q,16,0),"")</f>
        <v>タイム決勝</v>
      </c>
      <c r="O309" t="str">
        <f t="shared" si="9"/>
        <v xml:space="preserve"> 女子   50m 背泳ぎ タイム決勝</v>
      </c>
    </row>
    <row r="310" spans="1:15" x14ac:dyDescent="0.2">
      <c r="A310">
        <f>IFERROR(記録__2[[#This Row],[競技番号]],"")</f>
        <v>7</v>
      </c>
      <c r="B310">
        <f>IFERROR(記録__2[[#This Row],[選手番号]],"")</f>
        <v>238</v>
      </c>
      <c r="C310" t="str">
        <f>IFERROR(VLOOKUP(B310,選手番号!F:J,4,0),"")</f>
        <v>中島　妃穂</v>
      </c>
      <c r="D310" t="str">
        <f>IFERROR(VLOOKUP(B310,選手番号!F:K,6,0),"")</f>
        <v>ファイブテン</v>
      </c>
      <c r="E310" t="str">
        <f>IFERROR(VLOOKUP(B310,チーム番号!E:F,2,0),"")</f>
        <v/>
      </c>
      <c r="F310">
        <f>IFERROR(VLOOKUP(A310,プログラム!B:C,2,0),"")</f>
        <v>7</v>
      </c>
      <c r="G310" t="str">
        <f t="shared" si="8"/>
        <v>2380007</v>
      </c>
      <c r="H310">
        <f>IFERROR(記録__2[[#This Row],[組]],"")</f>
        <v>13</v>
      </c>
      <c r="I310">
        <f>IFERROR(記録__2[[#This Row],[水路]],"")</f>
        <v>5</v>
      </c>
      <c r="J310" t="str">
        <f>IFERROR(VLOOKUP(F310,競技順!B:Q,14,0),"")</f>
        <v/>
      </c>
      <c r="K310" t="str">
        <f>IFERROR(VLOOKUP(F310,競技順!B:P,15,0),"")</f>
        <v>女子</v>
      </c>
      <c r="L310" t="str">
        <f>IFERROR(VLOOKUP(F310,競技順!B:N,13,0),"")</f>
        <v xml:space="preserve">  50m</v>
      </c>
      <c r="M310" t="str">
        <f>IFERROR(VLOOKUP(F310,競技順!B:K,10,0),"")</f>
        <v>背泳ぎ</v>
      </c>
      <c r="N310" t="str">
        <f>IFERROR(VLOOKUP(F310,競技順!B:Q,16,0),"")</f>
        <v>タイム決勝</v>
      </c>
      <c r="O310" t="str">
        <f t="shared" si="9"/>
        <v xml:space="preserve"> 女子   50m 背泳ぎ タイム決勝</v>
      </c>
    </row>
    <row r="311" spans="1:15" x14ac:dyDescent="0.2">
      <c r="A311">
        <f>IFERROR(記録__2[[#This Row],[競技番号]],"")</f>
        <v>7</v>
      </c>
      <c r="B311">
        <f>IFERROR(記録__2[[#This Row],[選手番号]],"")</f>
        <v>239</v>
      </c>
      <c r="C311" t="str">
        <f>IFERROR(VLOOKUP(B311,選手番号!F:J,4,0),"")</f>
        <v>白石優里花</v>
      </c>
      <c r="D311" t="str">
        <f>IFERROR(VLOOKUP(B311,選手番号!F:K,6,0),"")</f>
        <v>ファイブテン</v>
      </c>
      <c r="E311" t="str">
        <f>IFERROR(VLOOKUP(B311,チーム番号!E:F,2,0),"")</f>
        <v/>
      </c>
      <c r="F311">
        <f>IFERROR(VLOOKUP(A311,プログラム!B:C,2,0),"")</f>
        <v>7</v>
      </c>
      <c r="G311" t="str">
        <f t="shared" si="8"/>
        <v>2390007</v>
      </c>
      <c r="H311">
        <f>IFERROR(記録__2[[#This Row],[組]],"")</f>
        <v>13</v>
      </c>
      <c r="I311">
        <f>IFERROR(記録__2[[#This Row],[水路]],"")</f>
        <v>6</v>
      </c>
      <c r="J311" t="str">
        <f>IFERROR(VLOOKUP(F311,競技順!B:Q,14,0),"")</f>
        <v/>
      </c>
      <c r="K311" t="str">
        <f>IFERROR(VLOOKUP(F311,競技順!B:P,15,0),"")</f>
        <v>女子</v>
      </c>
      <c r="L311" t="str">
        <f>IFERROR(VLOOKUP(F311,競技順!B:N,13,0),"")</f>
        <v xml:space="preserve">  50m</v>
      </c>
      <c r="M311" t="str">
        <f>IFERROR(VLOOKUP(F311,競技順!B:K,10,0),"")</f>
        <v>背泳ぎ</v>
      </c>
      <c r="N311" t="str">
        <f>IFERROR(VLOOKUP(F311,競技順!B:Q,16,0),"")</f>
        <v>タイム決勝</v>
      </c>
      <c r="O311" t="str">
        <f t="shared" si="9"/>
        <v xml:space="preserve"> 女子   50m 背泳ぎ タイム決勝</v>
      </c>
    </row>
    <row r="312" spans="1:15" x14ac:dyDescent="0.2">
      <c r="A312">
        <f>IFERROR(記録__2[[#This Row],[競技番号]],"")</f>
        <v>7</v>
      </c>
      <c r="B312">
        <f>IFERROR(記録__2[[#This Row],[選手番号]],"")</f>
        <v>463</v>
      </c>
      <c r="C312" t="str">
        <f>IFERROR(VLOOKUP(B312,選手番号!F:J,4,0),"")</f>
        <v>張　　愛梨</v>
      </c>
      <c r="D312" t="str">
        <f>IFERROR(VLOOKUP(B312,選手番号!F:K,6,0),"")</f>
        <v>フィッタ重信</v>
      </c>
      <c r="E312" t="str">
        <f>IFERROR(VLOOKUP(B312,チーム番号!E:F,2,0),"")</f>
        <v/>
      </c>
      <c r="F312">
        <f>IFERROR(VLOOKUP(A312,プログラム!B:C,2,0),"")</f>
        <v>7</v>
      </c>
      <c r="G312" t="str">
        <f t="shared" si="8"/>
        <v>4630007</v>
      </c>
      <c r="H312">
        <f>IFERROR(記録__2[[#This Row],[組]],"")</f>
        <v>13</v>
      </c>
      <c r="I312">
        <f>IFERROR(記録__2[[#This Row],[水路]],"")</f>
        <v>7</v>
      </c>
      <c r="J312" t="str">
        <f>IFERROR(VLOOKUP(F312,競技順!B:Q,14,0),"")</f>
        <v/>
      </c>
      <c r="K312" t="str">
        <f>IFERROR(VLOOKUP(F312,競技順!B:P,15,0),"")</f>
        <v>女子</v>
      </c>
      <c r="L312" t="str">
        <f>IFERROR(VLOOKUP(F312,競技順!B:N,13,0),"")</f>
        <v xml:space="preserve">  50m</v>
      </c>
      <c r="M312" t="str">
        <f>IFERROR(VLOOKUP(F312,競技順!B:K,10,0),"")</f>
        <v>背泳ぎ</v>
      </c>
      <c r="N312" t="str">
        <f>IFERROR(VLOOKUP(F312,競技順!B:Q,16,0),"")</f>
        <v>タイム決勝</v>
      </c>
      <c r="O312" t="str">
        <f t="shared" si="9"/>
        <v xml:space="preserve"> 女子   50m 背泳ぎ タイム決勝</v>
      </c>
    </row>
    <row r="313" spans="1:15" x14ac:dyDescent="0.2">
      <c r="A313">
        <f>IFERROR(記録__2[[#This Row],[競技番号]],"")</f>
        <v>7</v>
      </c>
      <c r="B313">
        <f>IFERROR(記録__2[[#This Row],[選手番号]],"")</f>
        <v>462</v>
      </c>
      <c r="C313" t="str">
        <f>IFERROR(VLOOKUP(B313,選手番号!F:J,4,0),"")</f>
        <v>渡部　仁絵</v>
      </c>
      <c r="D313" t="str">
        <f>IFERROR(VLOOKUP(B313,選手番号!F:K,6,0),"")</f>
        <v>フィッタ重信</v>
      </c>
      <c r="E313" t="str">
        <f>IFERROR(VLOOKUP(B313,チーム番号!E:F,2,0),"")</f>
        <v/>
      </c>
      <c r="F313">
        <f>IFERROR(VLOOKUP(A313,プログラム!B:C,2,0),"")</f>
        <v>7</v>
      </c>
      <c r="G313" t="str">
        <f t="shared" si="8"/>
        <v>4620007</v>
      </c>
      <c r="H313">
        <f>IFERROR(記録__2[[#This Row],[組]],"")</f>
        <v>13</v>
      </c>
      <c r="I313">
        <f>IFERROR(記録__2[[#This Row],[水路]],"")</f>
        <v>8</v>
      </c>
      <c r="J313" t="str">
        <f>IFERROR(VLOOKUP(F313,競技順!B:Q,14,0),"")</f>
        <v/>
      </c>
      <c r="K313" t="str">
        <f>IFERROR(VLOOKUP(F313,競技順!B:P,15,0),"")</f>
        <v>女子</v>
      </c>
      <c r="L313" t="str">
        <f>IFERROR(VLOOKUP(F313,競技順!B:N,13,0),"")</f>
        <v xml:space="preserve">  50m</v>
      </c>
      <c r="M313" t="str">
        <f>IFERROR(VLOOKUP(F313,競技順!B:K,10,0),"")</f>
        <v>背泳ぎ</v>
      </c>
      <c r="N313" t="str">
        <f>IFERROR(VLOOKUP(F313,競技順!B:Q,16,0),"")</f>
        <v>タイム決勝</v>
      </c>
      <c r="O313" t="str">
        <f t="shared" si="9"/>
        <v xml:space="preserve"> 女子   50m 背泳ぎ タイム決勝</v>
      </c>
    </row>
    <row r="314" spans="1:15" x14ac:dyDescent="0.2">
      <c r="A314">
        <f>IFERROR(記録__2[[#This Row],[競技番号]],"")</f>
        <v>7</v>
      </c>
      <c r="B314">
        <f>IFERROR(記録__2[[#This Row],[選手番号]],"")</f>
        <v>91</v>
      </c>
      <c r="C314" t="str">
        <f>IFERROR(VLOOKUP(B314,選手番号!F:J,4,0),"")</f>
        <v>秀野　　光</v>
      </c>
      <c r="D314" t="str">
        <f>IFERROR(VLOOKUP(B314,選手番号!F:K,6,0),"")</f>
        <v>五百木ＳＣ</v>
      </c>
      <c r="E314" t="str">
        <f>IFERROR(VLOOKUP(B314,チーム番号!E:F,2,0),"")</f>
        <v/>
      </c>
      <c r="F314">
        <f>IFERROR(VLOOKUP(A314,プログラム!B:C,2,0),"")</f>
        <v>7</v>
      </c>
      <c r="G314" t="str">
        <f t="shared" si="8"/>
        <v>910007</v>
      </c>
      <c r="H314">
        <f>IFERROR(記録__2[[#This Row],[組]],"")</f>
        <v>14</v>
      </c>
      <c r="I314">
        <f>IFERROR(記録__2[[#This Row],[水路]],"")</f>
        <v>1</v>
      </c>
      <c r="J314" t="str">
        <f>IFERROR(VLOOKUP(F314,競技順!B:Q,14,0),"")</f>
        <v/>
      </c>
      <c r="K314" t="str">
        <f>IFERROR(VLOOKUP(F314,競技順!B:P,15,0),"")</f>
        <v>女子</v>
      </c>
      <c r="L314" t="str">
        <f>IFERROR(VLOOKUP(F314,競技順!B:N,13,0),"")</f>
        <v xml:space="preserve">  50m</v>
      </c>
      <c r="M314" t="str">
        <f>IFERROR(VLOOKUP(F314,競技順!B:K,10,0),"")</f>
        <v>背泳ぎ</v>
      </c>
      <c r="N314" t="str">
        <f>IFERROR(VLOOKUP(F314,競技順!B:Q,16,0),"")</f>
        <v>タイム決勝</v>
      </c>
      <c r="O314" t="str">
        <f t="shared" si="9"/>
        <v xml:space="preserve"> 女子   50m 背泳ぎ タイム決勝</v>
      </c>
    </row>
    <row r="315" spans="1:15" x14ac:dyDescent="0.2">
      <c r="A315">
        <f>IFERROR(記録__2[[#This Row],[競技番号]],"")</f>
        <v>7</v>
      </c>
      <c r="B315">
        <f>IFERROR(記録__2[[#This Row],[選手番号]],"")</f>
        <v>90</v>
      </c>
      <c r="C315" t="str">
        <f>IFERROR(VLOOKUP(B315,選手番号!F:J,4,0),"")</f>
        <v>松岡　怜佳</v>
      </c>
      <c r="D315" t="str">
        <f>IFERROR(VLOOKUP(B315,選手番号!F:K,6,0),"")</f>
        <v>五百木ＳＣ</v>
      </c>
      <c r="E315" t="str">
        <f>IFERROR(VLOOKUP(B315,チーム番号!E:F,2,0),"")</f>
        <v/>
      </c>
      <c r="F315">
        <f>IFERROR(VLOOKUP(A315,プログラム!B:C,2,0),"")</f>
        <v>7</v>
      </c>
      <c r="G315" t="str">
        <f t="shared" si="8"/>
        <v>900007</v>
      </c>
      <c r="H315">
        <f>IFERROR(記録__2[[#This Row],[組]],"")</f>
        <v>14</v>
      </c>
      <c r="I315">
        <f>IFERROR(記録__2[[#This Row],[水路]],"")</f>
        <v>2</v>
      </c>
      <c r="J315" t="str">
        <f>IFERROR(VLOOKUP(F315,競技順!B:Q,14,0),"")</f>
        <v/>
      </c>
      <c r="K315" t="str">
        <f>IFERROR(VLOOKUP(F315,競技順!B:P,15,0),"")</f>
        <v>女子</v>
      </c>
      <c r="L315" t="str">
        <f>IFERROR(VLOOKUP(F315,競技順!B:N,13,0),"")</f>
        <v xml:space="preserve">  50m</v>
      </c>
      <c r="M315" t="str">
        <f>IFERROR(VLOOKUP(F315,競技順!B:K,10,0),"")</f>
        <v>背泳ぎ</v>
      </c>
      <c r="N315" t="str">
        <f>IFERROR(VLOOKUP(F315,競技順!B:Q,16,0),"")</f>
        <v>タイム決勝</v>
      </c>
      <c r="O315" t="str">
        <f t="shared" si="9"/>
        <v xml:space="preserve"> 女子   50m 背泳ぎ タイム決勝</v>
      </c>
    </row>
    <row r="316" spans="1:15" x14ac:dyDescent="0.2">
      <c r="A316">
        <f>IFERROR(記録__2[[#This Row],[競技番号]],"")</f>
        <v>7</v>
      </c>
      <c r="B316">
        <f>IFERROR(記録__2[[#This Row],[選手番号]],"")</f>
        <v>143</v>
      </c>
      <c r="C316" t="str">
        <f>IFERROR(VLOOKUP(B316,選手番号!F:J,4,0),"")</f>
        <v>渡部　莉央</v>
      </c>
      <c r="D316" t="str">
        <f>IFERROR(VLOOKUP(B316,選手番号!F:K,6,0),"")</f>
        <v>南海ＤＣ</v>
      </c>
      <c r="E316" t="str">
        <f>IFERROR(VLOOKUP(B316,チーム番号!E:F,2,0),"")</f>
        <v/>
      </c>
      <c r="F316">
        <f>IFERROR(VLOOKUP(A316,プログラム!B:C,2,0),"")</f>
        <v>7</v>
      </c>
      <c r="G316" t="str">
        <f t="shared" si="8"/>
        <v>1430007</v>
      </c>
      <c r="H316">
        <f>IFERROR(記録__2[[#This Row],[組]],"")</f>
        <v>14</v>
      </c>
      <c r="I316">
        <f>IFERROR(記録__2[[#This Row],[水路]],"")</f>
        <v>3</v>
      </c>
      <c r="J316" t="str">
        <f>IFERROR(VLOOKUP(F316,競技順!B:Q,14,0),"")</f>
        <v/>
      </c>
      <c r="K316" t="str">
        <f>IFERROR(VLOOKUP(F316,競技順!B:P,15,0),"")</f>
        <v>女子</v>
      </c>
      <c r="L316" t="str">
        <f>IFERROR(VLOOKUP(F316,競技順!B:N,13,0),"")</f>
        <v xml:space="preserve">  50m</v>
      </c>
      <c r="M316" t="str">
        <f>IFERROR(VLOOKUP(F316,競技順!B:K,10,0),"")</f>
        <v>背泳ぎ</v>
      </c>
      <c r="N316" t="str">
        <f>IFERROR(VLOOKUP(F316,競技順!B:Q,16,0),"")</f>
        <v>タイム決勝</v>
      </c>
      <c r="O316" t="str">
        <f t="shared" si="9"/>
        <v xml:space="preserve"> 女子   50m 背泳ぎ タイム決勝</v>
      </c>
    </row>
    <row r="317" spans="1:15" x14ac:dyDescent="0.2">
      <c r="A317">
        <f>IFERROR(記録__2[[#This Row],[競技番号]],"")</f>
        <v>7</v>
      </c>
      <c r="B317">
        <f>IFERROR(記録__2[[#This Row],[選手番号]],"")</f>
        <v>144</v>
      </c>
      <c r="C317" t="str">
        <f>IFERROR(VLOOKUP(B317,選手番号!F:J,4,0),"")</f>
        <v>橋本すみれ</v>
      </c>
      <c r="D317" t="str">
        <f>IFERROR(VLOOKUP(B317,選手番号!F:K,6,0),"")</f>
        <v>南海ＤＣ</v>
      </c>
      <c r="E317" t="str">
        <f>IFERROR(VLOOKUP(B317,チーム番号!E:F,2,0),"")</f>
        <v/>
      </c>
      <c r="F317">
        <f>IFERROR(VLOOKUP(A317,プログラム!B:C,2,0),"")</f>
        <v>7</v>
      </c>
      <c r="G317" t="str">
        <f t="shared" si="8"/>
        <v>1440007</v>
      </c>
      <c r="H317">
        <f>IFERROR(記録__2[[#This Row],[組]],"")</f>
        <v>14</v>
      </c>
      <c r="I317">
        <f>IFERROR(記録__2[[#This Row],[水路]],"")</f>
        <v>4</v>
      </c>
      <c r="J317" t="str">
        <f>IFERROR(VLOOKUP(F317,競技順!B:Q,14,0),"")</f>
        <v/>
      </c>
      <c r="K317" t="str">
        <f>IFERROR(VLOOKUP(F317,競技順!B:P,15,0),"")</f>
        <v>女子</v>
      </c>
      <c r="L317" t="str">
        <f>IFERROR(VLOOKUP(F317,競技順!B:N,13,0),"")</f>
        <v xml:space="preserve">  50m</v>
      </c>
      <c r="M317" t="str">
        <f>IFERROR(VLOOKUP(F317,競技順!B:K,10,0),"")</f>
        <v>背泳ぎ</v>
      </c>
      <c r="N317" t="str">
        <f>IFERROR(VLOOKUP(F317,競技順!B:Q,16,0),"")</f>
        <v>タイム決勝</v>
      </c>
      <c r="O317" t="str">
        <f t="shared" si="9"/>
        <v xml:space="preserve"> 女子   50m 背泳ぎ タイム決勝</v>
      </c>
    </row>
    <row r="318" spans="1:15" x14ac:dyDescent="0.2">
      <c r="A318">
        <f>IFERROR(記録__2[[#This Row],[競技番号]],"")</f>
        <v>7</v>
      </c>
      <c r="B318">
        <f>IFERROR(記録__2[[#This Row],[選手番号]],"")</f>
        <v>578</v>
      </c>
      <c r="C318" t="str">
        <f>IFERROR(VLOOKUP(B318,選手番号!F:J,4,0),"")</f>
        <v>古川　夏妃</v>
      </c>
      <c r="D318" t="str">
        <f>IFERROR(VLOOKUP(B318,選手番号!F:K,6,0),"")</f>
        <v>ﾌｨｯﾀｴﾐﾌﾙ松前</v>
      </c>
      <c r="E318" t="str">
        <f>IFERROR(VLOOKUP(B318,チーム番号!E:F,2,0),"")</f>
        <v/>
      </c>
      <c r="F318">
        <f>IFERROR(VLOOKUP(A318,プログラム!B:C,2,0),"")</f>
        <v>7</v>
      </c>
      <c r="G318" t="str">
        <f t="shared" si="8"/>
        <v>5780007</v>
      </c>
      <c r="H318">
        <f>IFERROR(記録__2[[#This Row],[組]],"")</f>
        <v>14</v>
      </c>
      <c r="I318">
        <f>IFERROR(記録__2[[#This Row],[水路]],"")</f>
        <v>5</v>
      </c>
      <c r="J318" t="str">
        <f>IFERROR(VLOOKUP(F318,競技順!B:Q,14,0),"")</f>
        <v/>
      </c>
      <c r="K318" t="str">
        <f>IFERROR(VLOOKUP(F318,競技順!B:P,15,0),"")</f>
        <v>女子</v>
      </c>
      <c r="L318" t="str">
        <f>IFERROR(VLOOKUP(F318,競技順!B:N,13,0),"")</f>
        <v xml:space="preserve">  50m</v>
      </c>
      <c r="M318" t="str">
        <f>IFERROR(VLOOKUP(F318,競技順!B:K,10,0),"")</f>
        <v>背泳ぎ</v>
      </c>
      <c r="N318" t="str">
        <f>IFERROR(VLOOKUP(F318,競技順!B:Q,16,0),"")</f>
        <v>タイム決勝</v>
      </c>
      <c r="O318" t="str">
        <f t="shared" si="9"/>
        <v xml:space="preserve"> 女子   50m 背泳ぎ タイム決勝</v>
      </c>
    </row>
    <row r="319" spans="1:15" x14ac:dyDescent="0.2">
      <c r="A319">
        <f>IFERROR(記録__2[[#This Row],[競技番号]],"")</f>
        <v>7</v>
      </c>
      <c r="B319">
        <f>IFERROR(記録__2[[#This Row],[選手番号]],"")</f>
        <v>84</v>
      </c>
      <c r="C319" t="str">
        <f>IFERROR(VLOOKUP(B319,選手番号!F:J,4,0),"")</f>
        <v>門田　陽咲</v>
      </c>
      <c r="D319" t="str">
        <f>IFERROR(VLOOKUP(B319,選手番号!F:K,6,0),"")</f>
        <v>五百木ＳＣ</v>
      </c>
      <c r="E319" t="str">
        <f>IFERROR(VLOOKUP(B319,チーム番号!E:F,2,0),"")</f>
        <v/>
      </c>
      <c r="F319">
        <f>IFERROR(VLOOKUP(A319,プログラム!B:C,2,0),"")</f>
        <v>7</v>
      </c>
      <c r="G319" t="str">
        <f t="shared" si="8"/>
        <v>840007</v>
      </c>
      <c r="H319">
        <f>IFERROR(記録__2[[#This Row],[組]],"")</f>
        <v>14</v>
      </c>
      <c r="I319">
        <f>IFERROR(記録__2[[#This Row],[水路]],"")</f>
        <v>6</v>
      </c>
      <c r="J319" t="str">
        <f>IFERROR(VLOOKUP(F319,競技順!B:Q,14,0),"")</f>
        <v/>
      </c>
      <c r="K319" t="str">
        <f>IFERROR(VLOOKUP(F319,競技順!B:P,15,0),"")</f>
        <v>女子</v>
      </c>
      <c r="L319" t="str">
        <f>IFERROR(VLOOKUP(F319,競技順!B:N,13,0),"")</f>
        <v xml:space="preserve">  50m</v>
      </c>
      <c r="M319" t="str">
        <f>IFERROR(VLOOKUP(F319,競技順!B:K,10,0),"")</f>
        <v>背泳ぎ</v>
      </c>
      <c r="N319" t="str">
        <f>IFERROR(VLOOKUP(F319,競技順!B:Q,16,0),"")</f>
        <v>タイム決勝</v>
      </c>
      <c r="O319" t="str">
        <f t="shared" si="9"/>
        <v xml:space="preserve"> 女子   50m 背泳ぎ タイム決勝</v>
      </c>
    </row>
    <row r="320" spans="1:15" x14ac:dyDescent="0.2">
      <c r="A320">
        <f>IFERROR(記録__2[[#This Row],[競技番号]],"")</f>
        <v>7</v>
      </c>
      <c r="B320">
        <f>IFERROR(記録__2[[#This Row],[選手番号]],"")</f>
        <v>16</v>
      </c>
      <c r="C320" t="str">
        <f>IFERROR(VLOOKUP(B320,選手番号!F:J,4,0),"")</f>
        <v>大川　心暖</v>
      </c>
      <c r="D320" t="str">
        <f>IFERROR(VLOOKUP(B320,選手番号!F:K,6,0),"")</f>
        <v>松山北高</v>
      </c>
      <c r="E320" t="str">
        <f>IFERROR(VLOOKUP(B320,チーム番号!E:F,2,0),"")</f>
        <v/>
      </c>
      <c r="F320">
        <f>IFERROR(VLOOKUP(A320,プログラム!B:C,2,0),"")</f>
        <v>7</v>
      </c>
      <c r="G320" t="str">
        <f t="shared" si="8"/>
        <v>160007</v>
      </c>
      <c r="H320">
        <f>IFERROR(記録__2[[#This Row],[組]],"")</f>
        <v>14</v>
      </c>
      <c r="I320">
        <f>IFERROR(記録__2[[#This Row],[水路]],"")</f>
        <v>7</v>
      </c>
      <c r="J320" t="str">
        <f>IFERROR(VLOOKUP(F320,競技順!B:Q,14,0),"")</f>
        <v/>
      </c>
      <c r="K320" t="str">
        <f>IFERROR(VLOOKUP(F320,競技順!B:P,15,0),"")</f>
        <v>女子</v>
      </c>
      <c r="L320" t="str">
        <f>IFERROR(VLOOKUP(F320,競技順!B:N,13,0),"")</f>
        <v xml:space="preserve">  50m</v>
      </c>
      <c r="M320" t="str">
        <f>IFERROR(VLOOKUP(F320,競技順!B:K,10,0),"")</f>
        <v>背泳ぎ</v>
      </c>
      <c r="N320" t="str">
        <f>IFERROR(VLOOKUP(F320,競技順!B:Q,16,0),"")</f>
        <v>タイム決勝</v>
      </c>
      <c r="O320" t="str">
        <f t="shared" si="9"/>
        <v xml:space="preserve"> 女子   50m 背泳ぎ タイム決勝</v>
      </c>
    </row>
    <row r="321" spans="1:15" x14ac:dyDescent="0.2">
      <c r="A321">
        <f>IFERROR(記録__2[[#This Row],[競技番号]],"")</f>
        <v>7</v>
      </c>
      <c r="B321">
        <f>IFERROR(記録__2[[#This Row],[選手番号]],"")</f>
        <v>325</v>
      </c>
      <c r="C321" t="str">
        <f>IFERROR(VLOOKUP(B321,選手番号!F:J,4,0),"")</f>
        <v>武智　菜月</v>
      </c>
      <c r="D321" t="str">
        <f>IFERROR(VLOOKUP(B321,選手番号!F:K,6,0),"")</f>
        <v>石原SC山越</v>
      </c>
      <c r="E321" t="str">
        <f>IFERROR(VLOOKUP(B321,チーム番号!E:F,2,0),"")</f>
        <v/>
      </c>
      <c r="F321">
        <f>IFERROR(VLOOKUP(A321,プログラム!B:C,2,0),"")</f>
        <v>7</v>
      </c>
      <c r="G321" t="str">
        <f t="shared" si="8"/>
        <v>3250007</v>
      </c>
      <c r="H321">
        <f>IFERROR(記録__2[[#This Row],[組]],"")</f>
        <v>14</v>
      </c>
      <c r="I321">
        <f>IFERROR(記録__2[[#This Row],[水路]],"")</f>
        <v>8</v>
      </c>
      <c r="J321" t="str">
        <f>IFERROR(VLOOKUP(F321,競技順!B:Q,14,0),"")</f>
        <v/>
      </c>
      <c r="K321" t="str">
        <f>IFERROR(VLOOKUP(F321,競技順!B:P,15,0),"")</f>
        <v>女子</v>
      </c>
      <c r="L321" t="str">
        <f>IFERROR(VLOOKUP(F321,競技順!B:N,13,0),"")</f>
        <v xml:space="preserve">  50m</v>
      </c>
      <c r="M321" t="str">
        <f>IFERROR(VLOOKUP(F321,競技順!B:K,10,0),"")</f>
        <v>背泳ぎ</v>
      </c>
      <c r="N321" t="str">
        <f>IFERROR(VLOOKUP(F321,競技順!B:Q,16,0),"")</f>
        <v>タイム決勝</v>
      </c>
      <c r="O321" t="str">
        <f t="shared" si="9"/>
        <v xml:space="preserve"> 女子   50m 背泳ぎ タイム決勝</v>
      </c>
    </row>
    <row r="322" spans="1:15" x14ac:dyDescent="0.2">
      <c r="A322">
        <f>IFERROR(記録__2[[#This Row],[競技番号]],"")</f>
        <v>7</v>
      </c>
      <c r="B322">
        <f>IFERROR(記録__2[[#This Row],[選手番号]],"")</f>
        <v>423</v>
      </c>
      <c r="C322" t="str">
        <f>IFERROR(VLOOKUP(B322,選手番号!F:J,4,0),"")</f>
        <v>荒谷　結奏</v>
      </c>
      <c r="D322" t="str">
        <f>IFERROR(VLOOKUP(B322,選手番号!F:K,6,0),"")</f>
        <v>フィッタ松山</v>
      </c>
      <c r="E322" t="str">
        <f>IFERROR(VLOOKUP(B322,チーム番号!E:F,2,0),"")</f>
        <v/>
      </c>
      <c r="F322">
        <f>IFERROR(VLOOKUP(A322,プログラム!B:C,2,0),"")</f>
        <v>7</v>
      </c>
      <c r="G322" t="str">
        <f t="shared" si="8"/>
        <v>4230007</v>
      </c>
      <c r="H322">
        <f>IFERROR(記録__2[[#This Row],[組]],"")</f>
        <v>15</v>
      </c>
      <c r="I322">
        <f>IFERROR(記録__2[[#This Row],[水路]],"")</f>
        <v>1</v>
      </c>
      <c r="J322" t="str">
        <f>IFERROR(VLOOKUP(F322,競技順!B:Q,14,0),"")</f>
        <v/>
      </c>
      <c r="K322" t="str">
        <f>IFERROR(VLOOKUP(F322,競技順!B:P,15,0),"")</f>
        <v>女子</v>
      </c>
      <c r="L322" t="str">
        <f>IFERROR(VLOOKUP(F322,競技順!B:N,13,0),"")</f>
        <v xml:space="preserve">  50m</v>
      </c>
      <c r="M322" t="str">
        <f>IFERROR(VLOOKUP(F322,競技順!B:K,10,0),"")</f>
        <v>背泳ぎ</v>
      </c>
      <c r="N322" t="str">
        <f>IFERROR(VLOOKUP(F322,競技順!B:Q,16,0),"")</f>
        <v>タイム決勝</v>
      </c>
      <c r="O322" t="str">
        <f t="shared" si="9"/>
        <v xml:space="preserve"> 女子   50m 背泳ぎ タイム決勝</v>
      </c>
    </row>
    <row r="323" spans="1:15" x14ac:dyDescent="0.2">
      <c r="A323">
        <f>IFERROR(記録__2[[#This Row],[競技番号]],"")</f>
        <v>7</v>
      </c>
      <c r="B323">
        <f>IFERROR(記録__2[[#This Row],[選手番号]],"")</f>
        <v>516</v>
      </c>
      <c r="C323" t="str">
        <f>IFERROR(VLOOKUP(B323,選手番号!F:J,4,0),"")</f>
        <v>菊地　希実</v>
      </c>
      <c r="D323" t="str">
        <f>IFERROR(VLOOKUP(B323,選手番号!F:K,6,0),"")</f>
        <v>Ryuow</v>
      </c>
      <c r="E323" t="str">
        <f>IFERROR(VLOOKUP(B323,チーム番号!E:F,2,0),"")</f>
        <v/>
      </c>
      <c r="F323">
        <f>IFERROR(VLOOKUP(A323,プログラム!B:C,2,0),"")</f>
        <v>7</v>
      </c>
      <c r="G323" t="str">
        <f t="shared" ref="G323:G386" si="10">CONCATENATE(B323,0,0,0,F323)</f>
        <v>5160007</v>
      </c>
      <c r="H323">
        <f>IFERROR(記録__2[[#This Row],[組]],"")</f>
        <v>15</v>
      </c>
      <c r="I323">
        <f>IFERROR(記録__2[[#This Row],[水路]],"")</f>
        <v>2</v>
      </c>
      <c r="J323" t="str">
        <f>IFERROR(VLOOKUP(F323,競技順!B:Q,14,0),"")</f>
        <v/>
      </c>
      <c r="K323" t="str">
        <f>IFERROR(VLOOKUP(F323,競技順!B:P,15,0),"")</f>
        <v>女子</v>
      </c>
      <c r="L323" t="str">
        <f>IFERROR(VLOOKUP(F323,競技順!B:N,13,0),"")</f>
        <v xml:space="preserve">  50m</v>
      </c>
      <c r="M323" t="str">
        <f>IFERROR(VLOOKUP(F323,競技順!B:K,10,0),"")</f>
        <v>背泳ぎ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 xml:space="preserve"> 女子   50m 背泳ぎ タイム決勝</v>
      </c>
    </row>
    <row r="324" spans="1:15" x14ac:dyDescent="0.2">
      <c r="A324">
        <f>IFERROR(記録__2[[#This Row],[競技番号]],"")</f>
        <v>7</v>
      </c>
      <c r="B324">
        <f>IFERROR(記録__2[[#This Row],[選手番号]],"")</f>
        <v>235</v>
      </c>
      <c r="C324" t="str">
        <f>IFERROR(VLOOKUP(B324,選手番号!F:J,4,0),"")</f>
        <v>金田明泉玖</v>
      </c>
      <c r="D324" t="str">
        <f>IFERROR(VLOOKUP(B324,選手番号!F:K,6,0),"")</f>
        <v>ファイブテン</v>
      </c>
      <c r="E324" t="str">
        <f>IFERROR(VLOOKUP(B324,チーム番号!E:F,2,0),"")</f>
        <v/>
      </c>
      <c r="F324">
        <f>IFERROR(VLOOKUP(A324,プログラム!B:C,2,0),"")</f>
        <v>7</v>
      </c>
      <c r="G324" t="str">
        <f t="shared" si="10"/>
        <v>2350007</v>
      </c>
      <c r="H324">
        <f>IFERROR(記録__2[[#This Row],[組]],"")</f>
        <v>15</v>
      </c>
      <c r="I324">
        <f>IFERROR(記録__2[[#This Row],[水路]],"")</f>
        <v>3</v>
      </c>
      <c r="J324" t="str">
        <f>IFERROR(VLOOKUP(F324,競技順!B:Q,14,0),"")</f>
        <v/>
      </c>
      <c r="K324" t="str">
        <f>IFERROR(VLOOKUP(F324,競技順!B:P,15,0),"")</f>
        <v>女子</v>
      </c>
      <c r="L324" t="str">
        <f>IFERROR(VLOOKUP(F324,競技順!B:N,13,0),"")</f>
        <v xml:space="preserve">  50m</v>
      </c>
      <c r="M324" t="str">
        <f>IFERROR(VLOOKUP(F324,競技順!B:K,10,0),"")</f>
        <v>背泳ぎ</v>
      </c>
      <c r="N324" t="str">
        <f>IFERROR(VLOOKUP(F324,競技順!B:Q,16,0),"")</f>
        <v>タイム決勝</v>
      </c>
      <c r="O324" t="str">
        <f t="shared" si="11"/>
        <v xml:space="preserve"> 女子   50m 背泳ぎ タイム決勝</v>
      </c>
    </row>
    <row r="325" spans="1:15" x14ac:dyDescent="0.2">
      <c r="A325">
        <f>IFERROR(記録__2[[#This Row],[競技番号]],"")</f>
        <v>7</v>
      </c>
      <c r="B325">
        <f>IFERROR(記録__2[[#This Row],[選手番号]],"")</f>
        <v>80</v>
      </c>
      <c r="C325" t="str">
        <f>IFERROR(VLOOKUP(B325,選手番号!F:J,4,0),"")</f>
        <v>秀野　　葵</v>
      </c>
      <c r="D325" t="str">
        <f>IFERROR(VLOOKUP(B325,選手番号!F:K,6,0),"")</f>
        <v>五百木ＳＣ</v>
      </c>
      <c r="E325" t="str">
        <f>IFERROR(VLOOKUP(B325,チーム番号!E:F,2,0),"")</f>
        <v/>
      </c>
      <c r="F325">
        <f>IFERROR(VLOOKUP(A325,プログラム!B:C,2,0),"")</f>
        <v>7</v>
      </c>
      <c r="G325" t="str">
        <f t="shared" si="10"/>
        <v>800007</v>
      </c>
      <c r="H325">
        <f>IFERROR(記録__2[[#This Row],[組]],"")</f>
        <v>15</v>
      </c>
      <c r="I325">
        <f>IFERROR(記録__2[[#This Row],[水路]],"")</f>
        <v>4</v>
      </c>
      <c r="J325" t="str">
        <f>IFERROR(VLOOKUP(F325,競技順!B:Q,14,0),"")</f>
        <v/>
      </c>
      <c r="K325" t="str">
        <f>IFERROR(VLOOKUP(F325,競技順!B:P,15,0),"")</f>
        <v>女子</v>
      </c>
      <c r="L325" t="str">
        <f>IFERROR(VLOOKUP(F325,競技順!B:N,13,0),"")</f>
        <v xml:space="preserve">  50m</v>
      </c>
      <c r="M325" t="str">
        <f>IFERROR(VLOOKUP(F325,競技順!B:K,10,0),"")</f>
        <v>背泳ぎ</v>
      </c>
      <c r="N325" t="str">
        <f>IFERROR(VLOOKUP(F325,競技順!B:Q,16,0),"")</f>
        <v>タイム決勝</v>
      </c>
      <c r="O325" t="str">
        <f t="shared" si="11"/>
        <v xml:space="preserve"> 女子   50m 背泳ぎ タイム決勝</v>
      </c>
    </row>
    <row r="326" spans="1:15" x14ac:dyDescent="0.2">
      <c r="A326">
        <f>IFERROR(記録__2[[#This Row],[競技番号]],"")</f>
        <v>7</v>
      </c>
      <c r="B326">
        <f>IFERROR(記録__2[[#This Row],[選手番号]],"")</f>
        <v>483</v>
      </c>
      <c r="C326" t="str">
        <f>IFERROR(VLOOKUP(B326,選手番号!F:J,4,0),"")</f>
        <v>古川　咲吏</v>
      </c>
      <c r="D326" t="str">
        <f>IFERROR(VLOOKUP(B326,選手番号!F:K,6,0),"")</f>
        <v>フィッタ吉田</v>
      </c>
      <c r="E326" t="str">
        <f>IFERROR(VLOOKUP(B326,チーム番号!E:F,2,0),"")</f>
        <v/>
      </c>
      <c r="F326">
        <f>IFERROR(VLOOKUP(A326,プログラム!B:C,2,0),"")</f>
        <v>7</v>
      </c>
      <c r="G326" t="str">
        <f t="shared" si="10"/>
        <v>4830007</v>
      </c>
      <c r="H326">
        <f>IFERROR(記録__2[[#This Row],[組]],"")</f>
        <v>15</v>
      </c>
      <c r="I326">
        <f>IFERROR(記録__2[[#This Row],[水路]],"")</f>
        <v>5</v>
      </c>
      <c r="J326" t="str">
        <f>IFERROR(VLOOKUP(F326,競技順!B:Q,14,0),"")</f>
        <v/>
      </c>
      <c r="K326" t="str">
        <f>IFERROR(VLOOKUP(F326,競技順!B:P,15,0),"")</f>
        <v>女子</v>
      </c>
      <c r="L326" t="str">
        <f>IFERROR(VLOOKUP(F326,競技順!B:N,13,0),"")</f>
        <v xml:space="preserve">  50m</v>
      </c>
      <c r="M326" t="str">
        <f>IFERROR(VLOOKUP(F326,競技順!B:K,10,0),"")</f>
        <v>背泳ぎ</v>
      </c>
      <c r="N326" t="str">
        <f>IFERROR(VLOOKUP(F326,競技順!B:Q,16,0),"")</f>
        <v>タイム決勝</v>
      </c>
      <c r="O326" t="str">
        <f t="shared" si="11"/>
        <v xml:space="preserve"> 女子   50m 背泳ぎ タイム決勝</v>
      </c>
    </row>
    <row r="327" spans="1:15" x14ac:dyDescent="0.2">
      <c r="A327">
        <f>IFERROR(記録__2[[#This Row],[競技番号]],"")</f>
        <v>7</v>
      </c>
      <c r="B327">
        <f>IFERROR(記録__2[[#This Row],[選手番号]],"")</f>
        <v>573</v>
      </c>
      <c r="C327" t="str">
        <f>IFERROR(VLOOKUP(B327,選手番号!F:J,4,0),"")</f>
        <v>黒田　　菫</v>
      </c>
      <c r="D327" t="str">
        <f>IFERROR(VLOOKUP(B327,選手番号!F:K,6,0),"")</f>
        <v>ﾌｨｯﾀｴﾐﾌﾙ松前</v>
      </c>
      <c r="E327" t="str">
        <f>IFERROR(VLOOKUP(B327,チーム番号!E:F,2,0),"")</f>
        <v/>
      </c>
      <c r="F327">
        <f>IFERROR(VLOOKUP(A327,プログラム!B:C,2,0),"")</f>
        <v>7</v>
      </c>
      <c r="G327" t="str">
        <f t="shared" si="10"/>
        <v>5730007</v>
      </c>
      <c r="H327">
        <f>IFERROR(記録__2[[#This Row],[組]],"")</f>
        <v>15</v>
      </c>
      <c r="I327">
        <f>IFERROR(記録__2[[#This Row],[水路]],"")</f>
        <v>6</v>
      </c>
      <c r="J327" t="str">
        <f>IFERROR(VLOOKUP(F327,競技順!B:Q,14,0),"")</f>
        <v/>
      </c>
      <c r="K327" t="str">
        <f>IFERROR(VLOOKUP(F327,競技順!B:P,15,0),"")</f>
        <v>女子</v>
      </c>
      <c r="L327" t="str">
        <f>IFERROR(VLOOKUP(F327,競技順!B:N,13,0),"")</f>
        <v xml:space="preserve">  50m</v>
      </c>
      <c r="M327" t="str">
        <f>IFERROR(VLOOKUP(F327,競技順!B:K,10,0),"")</f>
        <v>背泳ぎ</v>
      </c>
      <c r="N327" t="str">
        <f>IFERROR(VLOOKUP(F327,競技順!B:Q,16,0),"")</f>
        <v>タイム決勝</v>
      </c>
      <c r="O327" t="str">
        <f t="shared" si="11"/>
        <v xml:space="preserve"> 女子   50m 背泳ぎ タイム決勝</v>
      </c>
    </row>
    <row r="328" spans="1:15" x14ac:dyDescent="0.2">
      <c r="A328">
        <f>IFERROR(記録__2[[#This Row],[競技番号]],"")</f>
        <v>7</v>
      </c>
      <c r="B328">
        <f>IFERROR(記録__2[[#This Row],[選手番号]],"")</f>
        <v>574</v>
      </c>
      <c r="C328" t="str">
        <f>IFERROR(VLOOKUP(B328,選手番号!F:J,4,0),"")</f>
        <v>木村さくら</v>
      </c>
      <c r="D328" t="str">
        <f>IFERROR(VLOOKUP(B328,選手番号!F:K,6,0),"")</f>
        <v>ﾌｨｯﾀｴﾐﾌﾙ松前</v>
      </c>
      <c r="E328" t="str">
        <f>IFERROR(VLOOKUP(B328,チーム番号!E:F,2,0),"")</f>
        <v/>
      </c>
      <c r="F328">
        <f>IFERROR(VLOOKUP(A328,プログラム!B:C,2,0),"")</f>
        <v>7</v>
      </c>
      <c r="G328" t="str">
        <f t="shared" si="10"/>
        <v>5740007</v>
      </c>
      <c r="H328">
        <f>IFERROR(記録__2[[#This Row],[組]],"")</f>
        <v>15</v>
      </c>
      <c r="I328">
        <f>IFERROR(記録__2[[#This Row],[水路]],"")</f>
        <v>7</v>
      </c>
      <c r="J328" t="str">
        <f>IFERROR(VLOOKUP(F328,競技順!B:Q,14,0),"")</f>
        <v/>
      </c>
      <c r="K328" t="str">
        <f>IFERROR(VLOOKUP(F328,競技順!B:P,15,0),"")</f>
        <v>女子</v>
      </c>
      <c r="L328" t="str">
        <f>IFERROR(VLOOKUP(F328,競技順!B:N,13,0),"")</f>
        <v xml:space="preserve">  50m</v>
      </c>
      <c r="M328" t="str">
        <f>IFERROR(VLOOKUP(F328,競技順!B:K,10,0),"")</f>
        <v>背泳ぎ</v>
      </c>
      <c r="N328" t="str">
        <f>IFERROR(VLOOKUP(F328,競技順!B:Q,16,0),"")</f>
        <v>タイム決勝</v>
      </c>
      <c r="O328" t="str">
        <f t="shared" si="11"/>
        <v xml:space="preserve"> 女子   50m 背泳ぎ タイム決勝</v>
      </c>
    </row>
    <row r="329" spans="1:15" x14ac:dyDescent="0.2">
      <c r="A329">
        <f>IFERROR(記録__2[[#This Row],[競技番号]],"")</f>
        <v>7</v>
      </c>
      <c r="B329">
        <f>IFERROR(記録__2[[#This Row],[選手番号]],"")</f>
        <v>232</v>
      </c>
      <c r="C329" t="str">
        <f>IFERROR(VLOOKUP(B329,選手番号!F:J,4,0),"")</f>
        <v>瀬野　珀瑚</v>
      </c>
      <c r="D329" t="str">
        <f>IFERROR(VLOOKUP(B329,選手番号!F:K,6,0),"")</f>
        <v>ファイブテン</v>
      </c>
      <c r="E329" t="str">
        <f>IFERROR(VLOOKUP(B329,チーム番号!E:F,2,0),"")</f>
        <v/>
      </c>
      <c r="F329">
        <f>IFERROR(VLOOKUP(A329,プログラム!B:C,2,0),"")</f>
        <v>7</v>
      </c>
      <c r="G329" t="str">
        <f t="shared" si="10"/>
        <v>2320007</v>
      </c>
      <c r="H329">
        <f>IFERROR(記録__2[[#This Row],[組]],"")</f>
        <v>15</v>
      </c>
      <c r="I329">
        <f>IFERROR(記録__2[[#This Row],[水路]],"")</f>
        <v>8</v>
      </c>
      <c r="J329" t="str">
        <f>IFERROR(VLOOKUP(F329,競技順!B:Q,14,0),"")</f>
        <v/>
      </c>
      <c r="K329" t="str">
        <f>IFERROR(VLOOKUP(F329,競技順!B:P,15,0),"")</f>
        <v>女子</v>
      </c>
      <c r="L329" t="str">
        <f>IFERROR(VLOOKUP(F329,競技順!B:N,13,0),"")</f>
        <v xml:space="preserve">  50m</v>
      </c>
      <c r="M329" t="str">
        <f>IFERROR(VLOOKUP(F329,競技順!B:K,10,0),"")</f>
        <v>背泳ぎ</v>
      </c>
      <c r="N329" t="str">
        <f>IFERROR(VLOOKUP(F329,競技順!B:Q,16,0),"")</f>
        <v>タイム決勝</v>
      </c>
      <c r="O329" t="str">
        <f t="shared" si="11"/>
        <v xml:space="preserve"> 女子   50m 背泳ぎ タイム決勝</v>
      </c>
    </row>
    <row r="330" spans="1:15" x14ac:dyDescent="0.2">
      <c r="A330">
        <f>IFERROR(記録__2[[#This Row],[競技番号]],"")</f>
        <v>8</v>
      </c>
      <c r="B330">
        <f>IFERROR(記録__2[[#This Row],[選手番号]],"")</f>
        <v>137</v>
      </c>
      <c r="C330" t="str">
        <f>IFERROR(VLOOKUP(B330,選手番号!F:J,4,0),"")</f>
        <v>中川　朝飛</v>
      </c>
      <c r="D330" t="str">
        <f>IFERROR(VLOOKUP(B330,選手番号!F:K,6,0),"")</f>
        <v>南海ＤＣ</v>
      </c>
      <c r="E330" t="str">
        <f>IFERROR(VLOOKUP(B330,チーム番号!E:F,2,0),"")</f>
        <v/>
      </c>
      <c r="F330">
        <f>IFERROR(VLOOKUP(A330,プログラム!B:C,2,0),"")</f>
        <v>8</v>
      </c>
      <c r="G330" t="str">
        <f t="shared" si="10"/>
        <v>1370008</v>
      </c>
      <c r="H330">
        <f>IFERROR(記録__2[[#This Row],[組]],"")</f>
        <v>1</v>
      </c>
      <c r="I330">
        <f>IFERROR(記録__2[[#This Row],[水路]],"")</f>
        <v>1</v>
      </c>
      <c r="J330" t="str">
        <f>IFERROR(VLOOKUP(F330,競技順!B:Q,14,0),"")</f>
        <v/>
      </c>
      <c r="K330" t="str">
        <f>IFERROR(VLOOKUP(F330,競技順!B:P,15,0),"")</f>
        <v>男子</v>
      </c>
      <c r="L330" t="str">
        <f>IFERROR(VLOOKUP(F330,競技順!B:N,13,0),"")</f>
        <v xml:space="preserve">  50m</v>
      </c>
      <c r="M330" t="str">
        <f>IFERROR(VLOOKUP(F330,競技順!B:K,10,0),"")</f>
        <v>背泳ぎ</v>
      </c>
      <c r="N330" t="str">
        <f>IFERROR(VLOOKUP(F330,競技順!B:Q,16,0),"")</f>
        <v>タイム決勝</v>
      </c>
      <c r="O330" t="str">
        <f t="shared" si="11"/>
        <v xml:space="preserve"> 男子   50m 背泳ぎ タイム決勝</v>
      </c>
    </row>
    <row r="331" spans="1:15" x14ac:dyDescent="0.2">
      <c r="A331">
        <f>IFERROR(記録__2[[#This Row],[競技番号]],"")</f>
        <v>8</v>
      </c>
      <c r="B331">
        <f>IFERROR(記録__2[[#This Row],[選手番号]],"")</f>
        <v>73</v>
      </c>
      <c r="C331" t="str">
        <f>IFERROR(VLOOKUP(B331,選手番号!F:J,4,0),"")</f>
        <v>鶴原　　碧</v>
      </c>
      <c r="D331" t="str">
        <f>IFERROR(VLOOKUP(B331,選手番号!F:K,6,0),"")</f>
        <v>五百木ＳＣ</v>
      </c>
      <c r="E331" t="str">
        <f>IFERROR(VLOOKUP(B331,チーム番号!E:F,2,0),"")</f>
        <v/>
      </c>
      <c r="F331">
        <f>IFERROR(VLOOKUP(A331,プログラム!B:C,2,0),"")</f>
        <v>8</v>
      </c>
      <c r="G331" t="str">
        <f t="shared" si="10"/>
        <v>730008</v>
      </c>
      <c r="H331">
        <f>IFERROR(記録__2[[#This Row],[組]],"")</f>
        <v>1</v>
      </c>
      <c r="I331">
        <f>IFERROR(記録__2[[#This Row],[水路]],"")</f>
        <v>2</v>
      </c>
      <c r="J331" t="str">
        <f>IFERROR(VLOOKUP(F331,競技順!B:Q,14,0),"")</f>
        <v/>
      </c>
      <c r="K331" t="str">
        <f>IFERROR(VLOOKUP(F331,競技順!B:P,15,0),"")</f>
        <v>男子</v>
      </c>
      <c r="L331" t="str">
        <f>IFERROR(VLOOKUP(F331,競技順!B:N,13,0),"")</f>
        <v xml:space="preserve">  50m</v>
      </c>
      <c r="M331" t="str">
        <f>IFERROR(VLOOKUP(F331,競技順!B:K,10,0),"")</f>
        <v>背泳ぎ</v>
      </c>
      <c r="N331" t="str">
        <f>IFERROR(VLOOKUP(F331,競技順!B:Q,16,0),"")</f>
        <v>タイム決勝</v>
      </c>
      <c r="O331" t="str">
        <f t="shared" si="11"/>
        <v xml:space="preserve"> 男子   50m 背泳ぎ タイム決勝</v>
      </c>
    </row>
    <row r="332" spans="1:15" x14ac:dyDescent="0.2">
      <c r="A332">
        <f>IFERROR(記録__2[[#This Row],[競技番号]],"")</f>
        <v>8</v>
      </c>
      <c r="B332">
        <f>IFERROR(記録__2[[#This Row],[選手番号]],"")</f>
        <v>457</v>
      </c>
      <c r="C332" t="str">
        <f>IFERROR(VLOOKUP(B332,選手番号!F:J,4,0),"")</f>
        <v>田中　大智</v>
      </c>
      <c r="D332" t="str">
        <f>IFERROR(VLOOKUP(B332,選手番号!F:K,6,0),"")</f>
        <v>フィッタ重信</v>
      </c>
      <c r="E332" t="str">
        <f>IFERROR(VLOOKUP(B332,チーム番号!E:F,2,0),"")</f>
        <v/>
      </c>
      <c r="F332">
        <f>IFERROR(VLOOKUP(A332,プログラム!B:C,2,0),"")</f>
        <v>8</v>
      </c>
      <c r="G332" t="str">
        <f t="shared" si="10"/>
        <v>4570008</v>
      </c>
      <c r="H332">
        <f>IFERROR(記録__2[[#This Row],[組]],"")</f>
        <v>1</v>
      </c>
      <c r="I332">
        <f>IFERROR(記録__2[[#This Row],[水路]],"")</f>
        <v>3</v>
      </c>
      <c r="J332" t="str">
        <f>IFERROR(VLOOKUP(F332,競技順!B:Q,14,0),"")</f>
        <v/>
      </c>
      <c r="K332" t="str">
        <f>IFERROR(VLOOKUP(F332,競技順!B:P,15,0),"")</f>
        <v>男子</v>
      </c>
      <c r="L332" t="str">
        <f>IFERROR(VLOOKUP(F332,競技順!B:N,13,0),"")</f>
        <v xml:space="preserve">  50m</v>
      </c>
      <c r="M332" t="str">
        <f>IFERROR(VLOOKUP(F332,競技順!B:K,10,0),"")</f>
        <v>背泳ぎ</v>
      </c>
      <c r="N332" t="str">
        <f>IFERROR(VLOOKUP(F332,競技順!B:Q,16,0),"")</f>
        <v>タイム決勝</v>
      </c>
      <c r="O332" t="str">
        <f t="shared" si="11"/>
        <v xml:space="preserve"> 男子   50m 背泳ぎ タイム決勝</v>
      </c>
    </row>
    <row r="333" spans="1:15" x14ac:dyDescent="0.2">
      <c r="A333">
        <f>IFERROR(記録__2[[#This Row],[競技番号]],"")</f>
        <v>8</v>
      </c>
      <c r="B333">
        <f>IFERROR(記録__2[[#This Row],[選手番号]],"")</f>
        <v>453</v>
      </c>
      <c r="C333" t="str">
        <f>IFERROR(VLOOKUP(B333,選手番号!F:J,4,0),"")</f>
        <v>森下　陽貴</v>
      </c>
      <c r="D333" t="str">
        <f>IFERROR(VLOOKUP(B333,選手番号!F:K,6,0),"")</f>
        <v>フィッタ重信</v>
      </c>
      <c r="E333" t="str">
        <f>IFERROR(VLOOKUP(B333,チーム番号!E:F,2,0),"")</f>
        <v/>
      </c>
      <c r="F333">
        <f>IFERROR(VLOOKUP(A333,プログラム!B:C,2,0),"")</f>
        <v>8</v>
      </c>
      <c r="G333" t="str">
        <f t="shared" si="10"/>
        <v>4530008</v>
      </c>
      <c r="H333">
        <f>IFERROR(記録__2[[#This Row],[組]],"")</f>
        <v>1</v>
      </c>
      <c r="I333">
        <f>IFERROR(記録__2[[#This Row],[水路]],"")</f>
        <v>4</v>
      </c>
      <c r="J333" t="str">
        <f>IFERROR(VLOOKUP(F333,競技順!B:Q,14,0),"")</f>
        <v/>
      </c>
      <c r="K333" t="str">
        <f>IFERROR(VLOOKUP(F333,競技順!B:P,15,0),"")</f>
        <v>男子</v>
      </c>
      <c r="L333" t="str">
        <f>IFERROR(VLOOKUP(F333,競技順!B:N,13,0),"")</f>
        <v xml:space="preserve">  50m</v>
      </c>
      <c r="M333" t="str">
        <f>IFERROR(VLOOKUP(F333,競技順!B:K,10,0),"")</f>
        <v>背泳ぎ</v>
      </c>
      <c r="N333" t="str">
        <f>IFERROR(VLOOKUP(F333,競技順!B:Q,16,0),"")</f>
        <v>タイム決勝</v>
      </c>
      <c r="O333" t="str">
        <f t="shared" si="11"/>
        <v xml:space="preserve"> 男子   50m 背泳ぎ タイム決勝</v>
      </c>
    </row>
    <row r="334" spans="1:15" x14ac:dyDescent="0.2">
      <c r="A334">
        <f>IFERROR(記録__2[[#This Row],[競技番号]],"")</f>
        <v>8</v>
      </c>
      <c r="B334">
        <f>IFERROR(記録__2[[#This Row],[選手番号]],"")</f>
        <v>65</v>
      </c>
      <c r="C334" t="str">
        <f>IFERROR(VLOOKUP(B334,選手番号!F:J,4,0),"")</f>
        <v>小野　快晟</v>
      </c>
      <c r="D334" t="str">
        <f>IFERROR(VLOOKUP(B334,選手番号!F:K,6,0),"")</f>
        <v>五百木ＳＣ</v>
      </c>
      <c r="E334" t="str">
        <f>IFERROR(VLOOKUP(B334,チーム番号!E:F,2,0),"")</f>
        <v/>
      </c>
      <c r="F334">
        <f>IFERROR(VLOOKUP(A334,プログラム!B:C,2,0),"")</f>
        <v>8</v>
      </c>
      <c r="G334" t="str">
        <f t="shared" si="10"/>
        <v>650008</v>
      </c>
      <c r="H334">
        <f>IFERROR(記録__2[[#This Row],[組]],"")</f>
        <v>1</v>
      </c>
      <c r="I334">
        <f>IFERROR(記録__2[[#This Row],[水路]],"")</f>
        <v>5</v>
      </c>
      <c r="J334" t="str">
        <f>IFERROR(VLOOKUP(F334,競技順!B:Q,14,0),"")</f>
        <v/>
      </c>
      <c r="K334" t="str">
        <f>IFERROR(VLOOKUP(F334,競技順!B:P,15,0),"")</f>
        <v>男子</v>
      </c>
      <c r="L334" t="str">
        <f>IFERROR(VLOOKUP(F334,競技順!B:N,13,0),"")</f>
        <v xml:space="preserve">  50m</v>
      </c>
      <c r="M334" t="str">
        <f>IFERROR(VLOOKUP(F334,競技順!B:K,10,0),"")</f>
        <v>背泳ぎ</v>
      </c>
      <c r="N334" t="str">
        <f>IFERROR(VLOOKUP(F334,競技順!B:Q,16,0),"")</f>
        <v>タイム決勝</v>
      </c>
      <c r="O334" t="str">
        <f t="shared" si="11"/>
        <v xml:space="preserve"> 男子   50m 背泳ぎ タイム決勝</v>
      </c>
    </row>
    <row r="335" spans="1:15" x14ac:dyDescent="0.2">
      <c r="A335">
        <f>IFERROR(記録__2[[#This Row],[競技番号]],"")</f>
        <v>8</v>
      </c>
      <c r="B335">
        <f>IFERROR(記録__2[[#This Row],[選手番号]],"")</f>
        <v>69</v>
      </c>
      <c r="C335" t="str">
        <f>IFERROR(VLOOKUP(B335,選手番号!F:J,4,0),"")</f>
        <v>岡田　大河</v>
      </c>
      <c r="D335" t="str">
        <f>IFERROR(VLOOKUP(B335,選手番号!F:K,6,0),"")</f>
        <v>五百木ＳＣ</v>
      </c>
      <c r="E335" t="str">
        <f>IFERROR(VLOOKUP(B335,チーム番号!E:F,2,0),"")</f>
        <v/>
      </c>
      <c r="F335">
        <f>IFERROR(VLOOKUP(A335,プログラム!B:C,2,0),"")</f>
        <v>8</v>
      </c>
      <c r="G335" t="str">
        <f t="shared" si="10"/>
        <v>690008</v>
      </c>
      <c r="H335">
        <f>IFERROR(記録__2[[#This Row],[組]],"")</f>
        <v>1</v>
      </c>
      <c r="I335">
        <f>IFERROR(記録__2[[#This Row],[水路]],"")</f>
        <v>6</v>
      </c>
      <c r="J335" t="str">
        <f>IFERROR(VLOOKUP(F335,競技順!B:Q,14,0),"")</f>
        <v/>
      </c>
      <c r="K335" t="str">
        <f>IFERROR(VLOOKUP(F335,競技順!B:P,15,0),"")</f>
        <v>男子</v>
      </c>
      <c r="L335" t="str">
        <f>IFERROR(VLOOKUP(F335,競技順!B:N,13,0),"")</f>
        <v xml:space="preserve">  50m</v>
      </c>
      <c r="M335" t="str">
        <f>IFERROR(VLOOKUP(F335,競技順!B:K,10,0),"")</f>
        <v>背泳ぎ</v>
      </c>
      <c r="N335" t="str">
        <f>IFERROR(VLOOKUP(F335,競技順!B:Q,16,0),"")</f>
        <v>タイム決勝</v>
      </c>
      <c r="O335" t="str">
        <f t="shared" si="11"/>
        <v xml:space="preserve"> 男子   50m 背泳ぎ タイム決勝</v>
      </c>
    </row>
    <row r="336" spans="1:15" x14ac:dyDescent="0.2">
      <c r="A336">
        <f>IFERROR(記録__2[[#This Row],[競技番号]],"")</f>
        <v>8</v>
      </c>
      <c r="B336">
        <f>IFERROR(記録__2[[#This Row],[選手番号]],"")</f>
        <v>422</v>
      </c>
      <c r="C336" t="str">
        <f>IFERROR(VLOOKUP(B336,選手番号!F:J,4,0),"")</f>
        <v>松本　虹慶</v>
      </c>
      <c r="D336" t="str">
        <f>IFERROR(VLOOKUP(B336,選手番号!F:K,6,0),"")</f>
        <v>フィッタ松山</v>
      </c>
      <c r="E336" t="str">
        <f>IFERROR(VLOOKUP(B336,チーム番号!E:F,2,0),"")</f>
        <v/>
      </c>
      <c r="F336">
        <f>IFERROR(VLOOKUP(A336,プログラム!B:C,2,0),"")</f>
        <v>8</v>
      </c>
      <c r="G336" t="str">
        <f t="shared" si="10"/>
        <v>4220008</v>
      </c>
      <c r="H336">
        <f>IFERROR(記録__2[[#This Row],[組]],"")</f>
        <v>1</v>
      </c>
      <c r="I336">
        <f>IFERROR(記録__2[[#This Row],[水路]],"")</f>
        <v>7</v>
      </c>
      <c r="J336" t="str">
        <f>IFERROR(VLOOKUP(F336,競技順!B:Q,14,0),"")</f>
        <v/>
      </c>
      <c r="K336" t="str">
        <f>IFERROR(VLOOKUP(F336,競技順!B:P,15,0),"")</f>
        <v>男子</v>
      </c>
      <c r="L336" t="str">
        <f>IFERROR(VLOOKUP(F336,競技順!B:N,13,0),"")</f>
        <v xml:space="preserve">  50m</v>
      </c>
      <c r="M336" t="str">
        <f>IFERROR(VLOOKUP(F336,競技順!B:K,10,0),"")</f>
        <v>背泳ぎ</v>
      </c>
      <c r="N336" t="str">
        <f>IFERROR(VLOOKUP(F336,競技順!B:Q,16,0),"")</f>
        <v>タイム決勝</v>
      </c>
      <c r="O336" t="str">
        <f t="shared" si="11"/>
        <v xml:space="preserve"> 男子   50m 背泳ぎ タイム決勝</v>
      </c>
    </row>
    <row r="337" spans="1:15" x14ac:dyDescent="0.2">
      <c r="A337">
        <f>IFERROR(記録__2[[#This Row],[競技番号]],"")</f>
        <v>8</v>
      </c>
      <c r="B337">
        <f>IFERROR(記録__2[[#This Row],[選手番号]],"")</f>
        <v>74</v>
      </c>
      <c r="C337" t="str">
        <f>IFERROR(VLOOKUP(B337,選手番号!F:J,4,0),"")</f>
        <v>二宮　涼翔</v>
      </c>
      <c r="D337" t="str">
        <f>IFERROR(VLOOKUP(B337,選手番号!F:K,6,0),"")</f>
        <v>五百木ＳＣ</v>
      </c>
      <c r="E337" t="str">
        <f>IFERROR(VLOOKUP(B337,チーム番号!E:F,2,0),"")</f>
        <v/>
      </c>
      <c r="F337">
        <f>IFERROR(VLOOKUP(A337,プログラム!B:C,2,0),"")</f>
        <v>8</v>
      </c>
      <c r="G337" t="str">
        <f t="shared" si="10"/>
        <v>740008</v>
      </c>
      <c r="H337">
        <f>IFERROR(記録__2[[#This Row],[組]],"")</f>
        <v>1</v>
      </c>
      <c r="I337">
        <f>IFERROR(記録__2[[#This Row],[水路]],"")</f>
        <v>8</v>
      </c>
      <c r="J337" t="str">
        <f>IFERROR(VLOOKUP(F337,競技順!B:Q,14,0),"")</f>
        <v/>
      </c>
      <c r="K337" t="str">
        <f>IFERROR(VLOOKUP(F337,競技順!B:P,15,0),"")</f>
        <v>男子</v>
      </c>
      <c r="L337" t="str">
        <f>IFERROR(VLOOKUP(F337,競技順!B:N,13,0),"")</f>
        <v xml:space="preserve">  50m</v>
      </c>
      <c r="M337" t="str">
        <f>IFERROR(VLOOKUP(F337,競技順!B:K,10,0),"")</f>
        <v>背泳ぎ</v>
      </c>
      <c r="N337" t="str">
        <f>IFERROR(VLOOKUP(F337,競技順!B:Q,16,0),"")</f>
        <v>タイム決勝</v>
      </c>
      <c r="O337" t="str">
        <f t="shared" si="11"/>
        <v xml:space="preserve"> 男子   50m 背泳ぎ タイム決勝</v>
      </c>
    </row>
    <row r="338" spans="1:15" x14ac:dyDescent="0.2">
      <c r="A338">
        <f>IFERROR(記録__2[[#This Row],[競技番号]],"")</f>
        <v>8</v>
      </c>
      <c r="B338">
        <f>IFERROR(記録__2[[#This Row],[選手番号]],"")</f>
        <v>691</v>
      </c>
      <c r="C338" t="str">
        <f>IFERROR(VLOOKUP(B338,選手番号!F:J,4,0),"")</f>
        <v>船津　透羽</v>
      </c>
      <c r="D338" t="str">
        <f>IFERROR(VLOOKUP(B338,選手番号!F:K,6,0),"")</f>
        <v>えいしSC砥部</v>
      </c>
      <c r="E338" t="str">
        <f>IFERROR(VLOOKUP(B338,チーム番号!E:F,2,0),"")</f>
        <v/>
      </c>
      <c r="F338">
        <f>IFERROR(VLOOKUP(A338,プログラム!B:C,2,0),"")</f>
        <v>8</v>
      </c>
      <c r="G338" t="str">
        <f t="shared" si="10"/>
        <v>6910008</v>
      </c>
      <c r="H338">
        <f>IFERROR(記録__2[[#This Row],[組]],"")</f>
        <v>2</v>
      </c>
      <c r="I338">
        <f>IFERROR(記録__2[[#This Row],[水路]],"")</f>
        <v>1</v>
      </c>
      <c r="J338" t="str">
        <f>IFERROR(VLOOKUP(F338,競技順!B:Q,14,0),"")</f>
        <v/>
      </c>
      <c r="K338" t="str">
        <f>IFERROR(VLOOKUP(F338,競技順!B:P,15,0),"")</f>
        <v>男子</v>
      </c>
      <c r="L338" t="str">
        <f>IFERROR(VLOOKUP(F338,競技順!B:N,13,0),"")</f>
        <v xml:space="preserve">  50m</v>
      </c>
      <c r="M338" t="str">
        <f>IFERROR(VLOOKUP(F338,競技順!B:K,10,0),"")</f>
        <v>背泳ぎ</v>
      </c>
      <c r="N338" t="str">
        <f>IFERROR(VLOOKUP(F338,競技順!B:Q,16,0),"")</f>
        <v>タイム決勝</v>
      </c>
      <c r="O338" t="str">
        <f t="shared" si="11"/>
        <v xml:space="preserve"> 男子   50m 背泳ぎ タイム決勝</v>
      </c>
    </row>
    <row r="339" spans="1:15" x14ac:dyDescent="0.2">
      <c r="A339">
        <f>IFERROR(記録__2[[#This Row],[競技番号]],"")</f>
        <v>8</v>
      </c>
      <c r="B339">
        <f>IFERROR(記録__2[[#This Row],[選手番号]],"")</f>
        <v>452</v>
      </c>
      <c r="C339" t="str">
        <f>IFERROR(VLOOKUP(B339,選手番号!F:J,4,0),"")</f>
        <v>松岡　　航</v>
      </c>
      <c r="D339" t="str">
        <f>IFERROR(VLOOKUP(B339,選手番号!F:K,6,0),"")</f>
        <v>フィッタ重信</v>
      </c>
      <c r="E339" t="str">
        <f>IFERROR(VLOOKUP(B339,チーム番号!E:F,2,0),"")</f>
        <v/>
      </c>
      <c r="F339">
        <f>IFERROR(VLOOKUP(A339,プログラム!B:C,2,0),"")</f>
        <v>8</v>
      </c>
      <c r="G339" t="str">
        <f t="shared" si="10"/>
        <v>4520008</v>
      </c>
      <c r="H339">
        <f>IFERROR(記録__2[[#This Row],[組]],"")</f>
        <v>2</v>
      </c>
      <c r="I339">
        <f>IFERROR(記録__2[[#This Row],[水路]],"")</f>
        <v>2</v>
      </c>
      <c r="J339" t="str">
        <f>IFERROR(VLOOKUP(F339,競技順!B:Q,14,0),"")</f>
        <v/>
      </c>
      <c r="K339" t="str">
        <f>IFERROR(VLOOKUP(F339,競技順!B:P,15,0),"")</f>
        <v>男子</v>
      </c>
      <c r="L339" t="str">
        <f>IFERROR(VLOOKUP(F339,競技順!B:N,13,0),"")</f>
        <v xml:space="preserve">  50m</v>
      </c>
      <c r="M339" t="str">
        <f>IFERROR(VLOOKUP(F339,競技順!B:K,10,0),"")</f>
        <v>背泳ぎ</v>
      </c>
      <c r="N339" t="str">
        <f>IFERROR(VLOOKUP(F339,競技順!B:Q,16,0),"")</f>
        <v>タイム決勝</v>
      </c>
      <c r="O339" t="str">
        <f t="shared" si="11"/>
        <v xml:space="preserve"> 男子   50m 背泳ぎ タイム決勝</v>
      </c>
    </row>
    <row r="340" spans="1:15" x14ac:dyDescent="0.2">
      <c r="A340">
        <f>IFERROR(記録__2[[#This Row],[競技番号]],"")</f>
        <v>8</v>
      </c>
      <c r="B340">
        <f>IFERROR(記録__2[[#This Row],[選手番号]],"")</f>
        <v>416</v>
      </c>
      <c r="C340" t="str">
        <f>IFERROR(VLOOKUP(B340,選手番号!F:J,4,0),"")</f>
        <v>渡部　羽琉</v>
      </c>
      <c r="D340" t="str">
        <f>IFERROR(VLOOKUP(B340,選手番号!F:K,6,0),"")</f>
        <v>フィッタ松山</v>
      </c>
      <c r="E340" t="str">
        <f>IFERROR(VLOOKUP(B340,チーム番号!E:F,2,0),"")</f>
        <v/>
      </c>
      <c r="F340">
        <f>IFERROR(VLOOKUP(A340,プログラム!B:C,2,0),"")</f>
        <v>8</v>
      </c>
      <c r="G340" t="str">
        <f t="shared" si="10"/>
        <v>4160008</v>
      </c>
      <c r="H340">
        <f>IFERROR(記録__2[[#This Row],[組]],"")</f>
        <v>2</v>
      </c>
      <c r="I340">
        <f>IFERROR(記録__2[[#This Row],[水路]],"")</f>
        <v>3</v>
      </c>
      <c r="J340" t="str">
        <f>IFERROR(VLOOKUP(F340,競技順!B:Q,14,0),"")</f>
        <v/>
      </c>
      <c r="K340" t="str">
        <f>IFERROR(VLOOKUP(F340,競技順!B:P,15,0),"")</f>
        <v>男子</v>
      </c>
      <c r="L340" t="str">
        <f>IFERROR(VLOOKUP(F340,競技順!B:N,13,0),"")</f>
        <v xml:space="preserve">  50m</v>
      </c>
      <c r="M340" t="str">
        <f>IFERROR(VLOOKUP(F340,競技順!B:K,10,0),"")</f>
        <v>背泳ぎ</v>
      </c>
      <c r="N340" t="str">
        <f>IFERROR(VLOOKUP(F340,競技順!B:Q,16,0),"")</f>
        <v>タイム決勝</v>
      </c>
      <c r="O340" t="str">
        <f t="shared" si="11"/>
        <v xml:space="preserve"> 男子   50m 背泳ぎ タイム決勝</v>
      </c>
    </row>
    <row r="341" spans="1:15" x14ac:dyDescent="0.2">
      <c r="A341">
        <f>IFERROR(記録__2[[#This Row],[競技番号]],"")</f>
        <v>8</v>
      </c>
      <c r="B341">
        <f>IFERROR(記録__2[[#This Row],[選手番号]],"")</f>
        <v>454</v>
      </c>
      <c r="C341" t="str">
        <f>IFERROR(VLOOKUP(B341,選手番号!F:J,4,0),"")</f>
        <v>川北　瑛斗</v>
      </c>
      <c r="D341" t="str">
        <f>IFERROR(VLOOKUP(B341,選手番号!F:K,6,0),"")</f>
        <v>フィッタ重信</v>
      </c>
      <c r="E341" t="str">
        <f>IFERROR(VLOOKUP(B341,チーム番号!E:F,2,0),"")</f>
        <v/>
      </c>
      <c r="F341">
        <f>IFERROR(VLOOKUP(A341,プログラム!B:C,2,0),"")</f>
        <v>8</v>
      </c>
      <c r="G341" t="str">
        <f t="shared" si="10"/>
        <v>4540008</v>
      </c>
      <c r="H341">
        <f>IFERROR(記録__2[[#This Row],[組]],"")</f>
        <v>2</v>
      </c>
      <c r="I341">
        <f>IFERROR(記録__2[[#This Row],[水路]],"")</f>
        <v>4</v>
      </c>
      <c r="J341" t="str">
        <f>IFERROR(VLOOKUP(F341,競技順!B:Q,14,0),"")</f>
        <v/>
      </c>
      <c r="K341" t="str">
        <f>IFERROR(VLOOKUP(F341,競技順!B:P,15,0),"")</f>
        <v>男子</v>
      </c>
      <c r="L341" t="str">
        <f>IFERROR(VLOOKUP(F341,競技順!B:N,13,0),"")</f>
        <v xml:space="preserve">  50m</v>
      </c>
      <c r="M341" t="str">
        <f>IFERROR(VLOOKUP(F341,競技順!B:K,10,0),"")</f>
        <v>背泳ぎ</v>
      </c>
      <c r="N341" t="str">
        <f>IFERROR(VLOOKUP(F341,競技順!B:Q,16,0),"")</f>
        <v>タイム決勝</v>
      </c>
      <c r="O341" t="str">
        <f t="shared" si="11"/>
        <v xml:space="preserve"> 男子   50m 背泳ぎ タイム決勝</v>
      </c>
    </row>
    <row r="342" spans="1:15" x14ac:dyDescent="0.2">
      <c r="A342">
        <f>IFERROR(記録__2[[#This Row],[競技番号]],"")</f>
        <v>8</v>
      </c>
      <c r="B342">
        <f>IFERROR(記録__2[[#This Row],[選手番号]],"")</f>
        <v>70</v>
      </c>
      <c r="C342" t="str">
        <f>IFERROR(VLOOKUP(B342,選手番号!F:J,4,0),"")</f>
        <v>高橋　優斗</v>
      </c>
      <c r="D342" t="str">
        <f>IFERROR(VLOOKUP(B342,選手番号!F:K,6,0),"")</f>
        <v>五百木ＳＣ</v>
      </c>
      <c r="E342" t="str">
        <f>IFERROR(VLOOKUP(B342,チーム番号!E:F,2,0),"")</f>
        <v/>
      </c>
      <c r="F342">
        <f>IFERROR(VLOOKUP(A342,プログラム!B:C,2,0),"")</f>
        <v>8</v>
      </c>
      <c r="G342" t="str">
        <f t="shared" si="10"/>
        <v>700008</v>
      </c>
      <c r="H342">
        <f>IFERROR(記録__2[[#This Row],[組]],"")</f>
        <v>2</v>
      </c>
      <c r="I342">
        <f>IFERROR(記録__2[[#This Row],[水路]],"")</f>
        <v>5</v>
      </c>
      <c r="J342" t="str">
        <f>IFERROR(VLOOKUP(F342,競技順!B:Q,14,0),"")</f>
        <v/>
      </c>
      <c r="K342" t="str">
        <f>IFERROR(VLOOKUP(F342,競技順!B:P,15,0),"")</f>
        <v>男子</v>
      </c>
      <c r="L342" t="str">
        <f>IFERROR(VLOOKUP(F342,競技順!B:N,13,0),"")</f>
        <v xml:space="preserve">  50m</v>
      </c>
      <c r="M342" t="str">
        <f>IFERROR(VLOOKUP(F342,競技順!B:K,10,0),"")</f>
        <v>背泳ぎ</v>
      </c>
      <c r="N342" t="str">
        <f>IFERROR(VLOOKUP(F342,競技順!B:Q,16,0),"")</f>
        <v>タイム決勝</v>
      </c>
      <c r="O342" t="str">
        <f t="shared" si="11"/>
        <v xml:space="preserve"> 男子   50m 背泳ぎ タイム決勝</v>
      </c>
    </row>
    <row r="343" spans="1:15" x14ac:dyDescent="0.2">
      <c r="A343">
        <f>IFERROR(記録__2[[#This Row],[競技番号]],"")</f>
        <v>8</v>
      </c>
      <c r="B343">
        <f>IFERROR(記録__2[[#This Row],[選手番号]],"")</f>
        <v>455</v>
      </c>
      <c r="C343" t="str">
        <f>IFERROR(VLOOKUP(B343,選手番号!F:J,4,0),"")</f>
        <v>今井　　優</v>
      </c>
      <c r="D343" t="str">
        <f>IFERROR(VLOOKUP(B343,選手番号!F:K,6,0),"")</f>
        <v>フィッタ重信</v>
      </c>
      <c r="E343" t="str">
        <f>IFERROR(VLOOKUP(B343,チーム番号!E:F,2,0),"")</f>
        <v/>
      </c>
      <c r="F343">
        <f>IFERROR(VLOOKUP(A343,プログラム!B:C,2,0),"")</f>
        <v>8</v>
      </c>
      <c r="G343" t="str">
        <f t="shared" si="10"/>
        <v>4550008</v>
      </c>
      <c r="H343">
        <f>IFERROR(記録__2[[#This Row],[組]],"")</f>
        <v>2</v>
      </c>
      <c r="I343">
        <f>IFERROR(記録__2[[#This Row],[水路]],"")</f>
        <v>6</v>
      </c>
      <c r="J343" t="str">
        <f>IFERROR(VLOOKUP(F343,競技順!B:Q,14,0),"")</f>
        <v/>
      </c>
      <c r="K343" t="str">
        <f>IFERROR(VLOOKUP(F343,競技順!B:P,15,0),"")</f>
        <v>男子</v>
      </c>
      <c r="L343" t="str">
        <f>IFERROR(VLOOKUP(F343,競技順!B:N,13,0),"")</f>
        <v xml:space="preserve">  50m</v>
      </c>
      <c r="M343" t="str">
        <f>IFERROR(VLOOKUP(F343,競技順!B:K,10,0),"")</f>
        <v>背泳ぎ</v>
      </c>
      <c r="N343" t="str">
        <f>IFERROR(VLOOKUP(F343,競技順!B:Q,16,0),"")</f>
        <v>タイム決勝</v>
      </c>
      <c r="O343" t="str">
        <f t="shared" si="11"/>
        <v xml:space="preserve"> 男子   50m 背泳ぎ タイム決勝</v>
      </c>
    </row>
    <row r="344" spans="1:15" x14ac:dyDescent="0.2">
      <c r="A344">
        <f>IFERROR(記録__2[[#This Row],[競技番号]],"")</f>
        <v>8</v>
      </c>
      <c r="B344">
        <f>IFERROR(記録__2[[#This Row],[選手番号]],"")</f>
        <v>71</v>
      </c>
      <c r="C344" t="str">
        <f>IFERROR(VLOOKUP(B344,選手番号!F:J,4,0),"")</f>
        <v>渡邊　零士</v>
      </c>
      <c r="D344" t="str">
        <f>IFERROR(VLOOKUP(B344,選手番号!F:K,6,0),"")</f>
        <v>五百木ＳＣ</v>
      </c>
      <c r="E344" t="str">
        <f>IFERROR(VLOOKUP(B344,チーム番号!E:F,2,0),"")</f>
        <v/>
      </c>
      <c r="F344">
        <f>IFERROR(VLOOKUP(A344,プログラム!B:C,2,0),"")</f>
        <v>8</v>
      </c>
      <c r="G344" t="str">
        <f t="shared" si="10"/>
        <v>710008</v>
      </c>
      <c r="H344">
        <f>IFERROR(記録__2[[#This Row],[組]],"")</f>
        <v>2</v>
      </c>
      <c r="I344">
        <f>IFERROR(記録__2[[#This Row],[水路]],"")</f>
        <v>7</v>
      </c>
      <c r="J344" t="str">
        <f>IFERROR(VLOOKUP(F344,競技順!B:Q,14,0),"")</f>
        <v/>
      </c>
      <c r="K344" t="str">
        <f>IFERROR(VLOOKUP(F344,競技順!B:P,15,0),"")</f>
        <v>男子</v>
      </c>
      <c r="L344" t="str">
        <f>IFERROR(VLOOKUP(F344,競技順!B:N,13,0),"")</f>
        <v xml:space="preserve">  50m</v>
      </c>
      <c r="M344" t="str">
        <f>IFERROR(VLOOKUP(F344,競技順!B:K,10,0),"")</f>
        <v>背泳ぎ</v>
      </c>
      <c r="N344" t="str">
        <f>IFERROR(VLOOKUP(F344,競技順!B:Q,16,0),"")</f>
        <v>タイム決勝</v>
      </c>
      <c r="O344" t="str">
        <f t="shared" si="11"/>
        <v xml:space="preserve"> 男子   50m 背泳ぎ タイム決勝</v>
      </c>
    </row>
    <row r="345" spans="1:15" x14ac:dyDescent="0.2">
      <c r="A345">
        <f>IFERROR(記録__2[[#This Row],[競技番号]],"")</f>
        <v>8</v>
      </c>
      <c r="B345">
        <f>IFERROR(記録__2[[#This Row],[選手番号]],"")</f>
        <v>273</v>
      </c>
      <c r="C345" t="str">
        <f>IFERROR(VLOOKUP(B345,選手番号!F:J,4,0),"")</f>
        <v>田手　大晴</v>
      </c>
      <c r="D345" t="str">
        <f>IFERROR(VLOOKUP(B345,選手番号!F:K,6,0),"")</f>
        <v>八幡浜ＳＣ</v>
      </c>
      <c r="E345" t="str">
        <f>IFERROR(VLOOKUP(B345,チーム番号!E:F,2,0),"")</f>
        <v/>
      </c>
      <c r="F345">
        <f>IFERROR(VLOOKUP(A345,プログラム!B:C,2,0),"")</f>
        <v>8</v>
      </c>
      <c r="G345" t="str">
        <f t="shared" si="10"/>
        <v>2730008</v>
      </c>
      <c r="H345">
        <f>IFERROR(記録__2[[#This Row],[組]],"")</f>
        <v>2</v>
      </c>
      <c r="I345">
        <f>IFERROR(記録__2[[#This Row],[水路]],"")</f>
        <v>8</v>
      </c>
      <c r="J345" t="str">
        <f>IFERROR(VLOOKUP(F345,競技順!B:Q,14,0),"")</f>
        <v/>
      </c>
      <c r="K345" t="str">
        <f>IFERROR(VLOOKUP(F345,競技順!B:P,15,0),"")</f>
        <v>男子</v>
      </c>
      <c r="L345" t="str">
        <f>IFERROR(VLOOKUP(F345,競技順!B:N,13,0),"")</f>
        <v xml:space="preserve">  50m</v>
      </c>
      <c r="M345" t="str">
        <f>IFERROR(VLOOKUP(F345,競技順!B:K,10,0),"")</f>
        <v>背泳ぎ</v>
      </c>
      <c r="N345" t="str">
        <f>IFERROR(VLOOKUP(F345,競技順!B:Q,16,0),"")</f>
        <v>タイム決勝</v>
      </c>
      <c r="O345" t="str">
        <f t="shared" si="11"/>
        <v xml:space="preserve"> 男子   50m 背泳ぎ タイム決勝</v>
      </c>
    </row>
    <row r="346" spans="1:15" x14ac:dyDescent="0.2">
      <c r="A346">
        <f>IFERROR(記録__2[[#This Row],[競技番号]],"")</f>
        <v>8</v>
      </c>
      <c r="B346">
        <f>IFERROR(記録__2[[#This Row],[選手番号]],"")</f>
        <v>419</v>
      </c>
      <c r="C346" t="str">
        <f>IFERROR(VLOOKUP(B346,選手番号!F:J,4,0),"")</f>
        <v>中山　　岳</v>
      </c>
      <c r="D346" t="str">
        <f>IFERROR(VLOOKUP(B346,選手番号!F:K,6,0),"")</f>
        <v>フィッタ松山</v>
      </c>
      <c r="E346" t="str">
        <f>IFERROR(VLOOKUP(B346,チーム番号!E:F,2,0),"")</f>
        <v/>
      </c>
      <c r="F346">
        <f>IFERROR(VLOOKUP(A346,プログラム!B:C,2,0),"")</f>
        <v>8</v>
      </c>
      <c r="G346" t="str">
        <f t="shared" si="10"/>
        <v>4190008</v>
      </c>
      <c r="H346">
        <f>IFERROR(記録__2[[#This Row],[組]],"")</f>
        <v>3</v>
      </c>
      <c r="I346">
        <f>IFERROR(記録__2[[#This Row],[水路]],"")</f>
        <v>1</v>
      </c>
      <c r="J346" t="str">
        <f>IFERROR(VLOOKUP(F346,競技順!B:Q,14,0),"")</f>
        <v/>
      </c>
      <c r="K346" t="str">
        <f>IFERROR(VLOOKUP(F346,競技順!B:P,15,0),"")</f>
        <v>男子</v>
      </c>
      <c r="L346" t="str">
        <f>IFERROR(VLOOKUP(F346,競技順!B:N,13,0),"")</f>
        <v xml:space="preserve">  50m</v>
      </c>
      <c r="M346" t="str">
        <f>IFERROR(VLOOKUP(F346,競技順!B:K,10,0),"")</f>
        <v>背泳ぎ</v>
      </c>
      <c r="N346" t="str">
        <f>IFERROR(VLOOKUP(F346,競技順!B:Q,16,0),"")</f>
        <v>タイム決勝</v>
      </c>
      <c r="O346" t="str">
        <f t="shared" si="11"/>
        <v xml:space="preserve"> 男子   50m 背泳ぎ タイム決勝</v>
      </c>
    </row>
    <row r="347" spans="1:15" x14ac:dyDescent="0.2">
      <c r="A347">
        <f>IFERROR(記録__2[[#This Row],[競技番号]],"")</f>
        <v>8</v>
      </c>
      <c r="B347">
        <f>IFERROR(記録__2[[#This Row],[選手番号]],"")</f>
        <v>225</v>
      </c>
      <c r="C347" t="str">
        <f>IFERROR(VLOOKUP(B347,選手番号!F:J,4,0),"")</f>
        <v>田中　瑛翔</v>
      </c>
      <c r="D347" t="str">
        <f>IFERROR(VLOOKUP(B347,選手番号!F:K,6,0),"")</f>
        <v>ファイブテン</v>
      </c>
      <c r="E347" t="str">
        <f>IFERROR(VLOOKUP(B347,チーム番号!E:F,2,0),"")</f>
        <v/>
      </c>
      <c r="F347">
        <f>IFERROR(VLOOKUP(A347,プログラム!B:C,2,0),"")</f>
        <v>8</v>
      </c>
      <c r="G347" t="str">
        <f t="shared" si="10"/>
        <v>2250008</v>
      </c>
      <c r="H347">
        <f>IFERROR(記録__2[[#This Row],[組]],"")</f>
        <v>3</v>
      </c>
      <c r="I347">
        <f>IFERROR(記録__2[[#This Row],[水路]],"")</f>
        <v>2</v>
      </c>
      <c r="J347" t="str">
        <f>IFERROR(VLOOKUP(F347,競技順!B:Q,14,0),"")</f>
        <v/>
      </c>
      <c r="K347" t="str">
        <f>IFERROR(VLOOKUP(F347,競技順!B:P,15,0),"")</f>
        <v>男子</v>
      </c>
      <c r="L347" t="str">
        <f>IFERROR(VLOOKUP(F347,競技順!B:N,13,0),"")</f>
        <v xml:space="preserve">  50m</v>
      </c>
      <c r="M347" t="str">
        <f>IFERROR(VLOOKUP(F347,競技順!B:K,10,0),"")</f>
        <v>背泳ぎ</v>
      </c>
      <c r="N347" t="str">
        <f>IFERROR(VLOOKUP(F347,競技順!B:Q,16,0),"")</f>
        <v>タイム決勝</v>
      </c>
      <c r="O347" t="str">
        <f t="shared" si="11"/>
        <v xml:space="preserve"> 男子   50m 背泳ぎ タイム決勝</v>
      </c>
    </row>
    <row r="348" spans="1:15" x14ac:dyDescent="0.2">
      <c r="A348">
        <f>IFERROR(記録__2[[#This Row],[競技番号]],"")</f>
        <v>8</v>
      </c>
      <c r="B348">
        <f>IFERROR(記録__2[[#This Row],[選手番号]],"")</f>
        <v>420</v>
      </c>
      <c r="C348" t="str">
        <f>IFERROR(VLOOKUP(B348,選手番号!F:J,4,0),"")</f>
        <v>森棟　崚生</v>
      </c>
      <c r="D348" t="str">
        <f>IFERROR(VLOOKUP(B348,選手番号!F:K,6,0),"")</f>
        <v>フィッタ松山</v>
      </c>
      <c r="E348" t="str">
        <f>IFERROR(VLOOKUP(B348,チーム番号!E:F,2,0),"")</f>
        <v/>
      </c>
      <c r="F348">
        <f>IFERROR(VLOOKUP(A348,プログラム!B:C,2,0),"")</f>
        <v>8</v>
      </c>
      <c r="G348" t="str">
        <f t="shared" si="10"/>
        <v>4200008</v>
      </c>
      <c r="H348">
        <f>IFERROR(記録__2[[#This Row],[組]],"")</f>
        <v>3</v>
      </c>
      <c r="I348">
        <f>IFERROR(記録__2[[#This Row],[水路]],"")</f>
        <v>3</v>
      </c>
      <c r="J348" t="str">
        <f>IFERROR(VLOOKUP(F348,競技順!B:Q,14,0),"")</f>
        <v/>
      </c>
      <c r="K348" t="str">
        <f>IFERROR(VLOOKUP(F348,競技順!B:P,15,0),"")</f>
        <v>男子</v>
      </c>
      <c r="L348" t="str">
        <f>IFERROR(VLOOKUP(F348,競技順!B:N,13,0),"")</f>
        <v xml:space="preserve">  50m</v>
      </c>
      <c r="M348" t="str">
        <f>IFERROR(VLOOKUP(F348,競技順!B:K,10,0),"")</f>
        <v>背泳ぎ</v>
      </c>
      <c r="N348" t="str">
        <f>IFERROR(VLOOKUP(F348,競技順!B:Q,16,0),"")</f>
        <v>タイム決勝</v>
      </c>
      <c r="O348" t="str">
        <f t="shared" si="11"/>
        <v xml:space="preserve"> 男子   50m 背泳ぎ タイム決勝</v>
      </c>
    </row>
    <row r="349" spans="1:15" x14ac:dyDescent="0.2">
      <c r="A349">
        <f>IFERROR(記録__2[[#This Row],[競技番号]],"")</f>
        <v>8</v>
      </c>
      <c r="B349">
        <f>IFERROR(記録__2[[#This Row],[選手番号]],"")</f>
        <v>601</v>
      </c>
      <c r="C349" t="str">
        <f>IFERROR(VLOOKUP(B349,選手番号!F:J,4,0),"")</f>
        <v>冨永　朔矢</v>
      </c>
      <c r="D349" t="str">
        <f>IFERROR(VLOOKUP(B349,選手番号!F:K,6,0),"")</f>
        <v>MESSA</v>
      </c>
      <c r="E349" t="str">
        <f>IFERROR(VLOOKUP(B349,チーム番号!E:F,2,0),"")</f>
        <v/>
      </c>
      <c r="F349">
        <f>IFERROR(VLOOKUP(A349,プログラム!B:C,2,0),"")</f>
        <v>8</v>
      </c>
      <c r="G349" t="str">
        <f t="shared" si="10"/>
        <v>6010008</v>
      </c>
      <c r="H349">
        <f>IFERROR(記録__2[[#This Row],[組]],"")</f>
        <v>3</v>
      </c>
      <c r="I349">
        <f>IFERROR(記録__2[[#This Row],[水路]],"")</f>
        <v>4</v>
      </c>
      <c r="J349" t="str">
        <f>IFERROR(VLOOKUP(F349,競技順!B:Q,14,0),"")</f>
        <v/>
      </c>
      <c r="K349" t="str">
        <f>IFERROR(VLOOKUP(F349,競技順!B:P,15,0),"")</f>
        <v>男子</v>
      </c>
      <c r="L349" t="str">
        <f>IFERROR(VLOOKUP(F349,競技順!B:N,13,0),"")</f>
        <v xml:space="preserve">  50m</v>
      </c>
      <c r="M349" t="str">
        <f>IFERROR(VLOOKUP(F349,競技順!B:K,10,0),"")</f>
        <v>背泳ぎ</v>
      </c>
      <c r="N349" t="str">
        <f>IFERROR(VLOOKUP(F349,競技順!B:Q,16,0),"")</f>
        <v>タイム決勝</v>
      </c>
      <c r="O349" t="str">
        <f t="shared" si="11"/>
        <v xml:space="preserve"> 男子   50m 背泳ぎ タイム決勝</v>
      </c>
    </row>
    <row r="350" spans="1:15" x14ac:dyDescent="0.2">
      <c r="A350">
        <f>IFERROR(記録__2[[#This Row],[競技番号]],"")</f>
        <v>8</v>
      </c>
      <c r="B350">
        <f>IFERROR(記録__2[[#This Row],[選手番号]],"")</f>
        <v>688</v>
      </c>
      <c r="C350" t="str">
        <f>IFERROR(VLOOKUP(B350,選手番号!F:J,4,0),"")</f>
        <v>中田　郁飛</v>
      </c>
      <c r="D350" t="str">
        <f>IFERROR(VLOOKUP(B350,選手番号!F:K,6,0),"")</f>
        <v>えいしSC砥部</v>
      </c>
      <c r="E350" t="str">
        <f>IFERROR(VLOOKUP(B350,チーム番号!E:F,2,0),"")</f>
        <v/>
      </c>
      <c r="F350">
        <f>IFERROR(VLOOKUP(A350,プログラム!B:C,2,0),"")</f>
        <v>8</v>
      </c>
      <c r="G350" t="str">
        <f t="shared" si="10"/>
        <v>6880008</v>
      </c>
      <c r="H350">
        <f>IFERROR(記録__2[[#This Row],[組]],"")</f>
        <v>3</v>
      </c>
      <c r="I350">
        <f>IFERROR(記録__2[[#This Row],[水路]],"")</f>
        <v>5</v>
      </c>
      <c r="J350" t="str">
        <f>IFERROR(VLOOKUP(F350,競技順!B:Q,14,0),"")</f>
        <v/>
      </c>
      <c r="K350" t="str">
        <f>IFERROR(VLOOKUP(F350,競技順!B:P,15,0),"")</f>
        <v>男子</v>
      </c>
      <c r="L350" t="str">
        <f>IFERROR(VLOOKUP(F350,競技順!B:N,13,0),"")</f>
        <v xml:space="preserve">  50m</v>
      </c>
      <c r="M350" t="str">
        <f>IFERROR(VLOOKUP(F350,競技順!B:K,10,0),"")</f>
        <v>背泳ぎ</v>
      </c>
      <c r="N350" t="str">
        <f>IFERROR(VLOOKUP(F350,競技順!B:Q,16,0),"")</f>
        <v>タイム決勝</v>
      </c>
      <c r="O350" t="str">
        <f t="shared" si="11"/>
        <v xml:space="preserve"> 男子   50m 背泳ぎ タイム決勝</v>
      </c>
    </row>
    <row r="351" spans="1:15" x14ac:dyDescent="0.2">
      <c r="A351">
        <f>IFERROR(記録__2[[#This Row],[競技番号]],"")</f>
        <v>8</v>
      </c>
      <c r="B351">
        <f>IFERROR(記録__2[[#This Row],[選手番号]],"")</f>
        <v>176</v>
      </c>
      <c r="C351" t="str">
        <f>IFERROR(VLOOKUP(B351,選手番号!F:J,4,0),"")</f>
        <v>小池　慶典</v>
      </c>
      <c r="D351" t="str">
        <f>IFERROR(VLOOKUP(B351,選手番号!F:K,6,0),"")</f>
        <v>西条ＳＣ</v>
      </c>
      <c r="E351" t="str">
        <f>IFERROR(VLOOKUP(B351,チーム番号!E:F,2,0),"")</f>
        <v/>
      </c>
      <c r="F351">
        <f>IFERROR(VLOOKUP(A351,プログラム!B:C,2,0),"")</f>
        <v>8</v>
      </c>
      <c r="G351" t="str">
        <f t="shared" si="10"/>
        <v>1760008</v>
      </c>
      <c r="H351">
        <f>IFERROR(記録__2[[#This Row],[組]],"")</f>
        <v>3</v>
      </c>
      <c r="I351">
        <f>IFERROR(記録__2[[#This Row],[水路]],"")</f>
        <v>6</v>
      </c>
      <c r="J351" t="str">
        <f>IFERROR(VLOOKUP(F351,競技順!B:Q,14,0),"")</f>
        <v/>
      </c>
      <c r="K351" t="str">
        <f>IFERROR(VLOOKUP(F351,競技順!B:P,15,0),"")</f>
        <v>男子</v>
      </c>
      <c r="L351" t="str">
        <f>IFERROR(VLOOKUP(F351,競技順!B:N,13,0),"")</f>
        <v xml:space="preserve">  50m</v>
      </c>
      <c r="M351" t="str">
        <f>IFERROR(VLOOKUP(F351,競技順!B:K,10,0),"")</f>
        <v>背泳ぎ</v>
      </c>
      <c r="N351" t="str">
        <f>IFERROR(VLOOKUP(F351,競技順!B:Q,16,0),"")</f>
        <v>タイム決勝</v>
      </c>
      <c r="O351" t="str">
        <f t="shared" si="11"/>
        <v xml:space="preserve"> 男子   50m 背泳ぎ タイム決勝</v>
      </c>
    </row>
    <row r="352" spans="1:15" x14ac:dyDescent="0.2">
      <c r="A352">
        <f>IFERROR(記録__2[[#This Row],[競技番号]],"")</f>
        <v>8</v>
      </c>
      <c r="B352">
        <f>IFERROR(記録__2[[#This Row],[選手番号]],"")</f>
        <v>227</v>
      </c>
      <c r="C352" t="str">
        <f>IFERROR(VLOOKUP(B352,選手番号!F:J,4,0),"")</f>
        <v>三島　立樹</v>
      </c>
      <c r="D352" t="str">
        <f>IFERROR(VLOOKUP(B352,選手番号!F:K,6,0),"")</f>
        <v>ファイブテン</v>
      </c>
      <c r="E352" t="str">
        <f>IFERROR(VLOOKUP(B352,チーム番号!E:F,2,0),"")</f>
        <v/>
      </c>
      <c r="F352">
        <f>IFERROR(VLOOKUP(A352,プログラム!B:C,2,0),"")</f>
        <v>8</v>
      </c>
      <c r="G352" t="str">
        <f t="shared" si="10"/>
        <v>2270008</v>
      </c>
      <c r="H352">
        <f>IFERROR(記録__2[[#This Row],[組]],"")</f>
        <v>3</v>
      </c>
      <c r="I352">
        <f>IFERROR(記録__2[[#This Row],[水路]],"")</f>
        <v>7</v>
      </c>
      <c r="J352" t="str">
        <f>IFERROR(VLOOKUP(F352,競技順!B:Q,14,0),"")</f>
        <v/>
      </c>
      <c r="K352" t="str">
        <f>IFERROR(VLOOKUP(F352,競技順!B:P,15,0),"")</f>
        <v>男子</v>
      </c>
      <c r="L352" t="str">
        <f>IFERROR(VLOOKUP(F352,競技順!B:N,13,0),"")</f>
        <v xml:space="preserve">  50m</v>
      </c>
      <c r="M352" t="str">
        <f>IFERROR(VLOOKUP(F352,競技順!B:K,10,0),"")</f>
        <v>背泳ぎ</v>
      </c>
      <c r="N352" t="str">
        <f>IFERROR(VLOOKUP(F352,競技順!B:Q,16,0),"")</f>
        <v>タイム決勝</v>
      </c>
      <c r="O352" t="str">
        <f t="shared" si="11"/>
        <v xml:space="preserve"> 男子   50m 背泳ぎ タイム決勝</v>
      </c>
    </row>
    <row r="353" spans="1:15" x14ac:dyDescent="0.2">
      <c r="A353">
        <f>IFERROR(記録__2[[#This Row],[競技番号]],"")</f>
        <v>8</v>
      </c>
      <c r="B353">
        <f>IFERROR(記録__2[[#This Row],[選手番号]],"")</f>
        <v>272</v>
      </c>
      <c r="C353" t="str">
        <f>IFERROR(VLOOKUP(B353,選手番号!F:J,4,0),"")</f>
        <v>水内　瑛進</v>
      </c>
      <c r="D353" t="str">
        <f>IFERROR(VLOOKUP(B353,選手番号!F:K,6,0),"")</f>
        <v>八幡浜ＳＣ</v>
      </c>
      <c r="E353" t="str">
        <f>IFERROR(VLOOKUP(B353,チーム番号!E:F,2,0),"")</f>
        <v/>
      </c>
      <c r="F353">
        <f>IFERROR(VLOOKUP(A353,プログラム!B:C,2,0),"")</f>
        <v>8</v>
      </c>
      <c r="G353" t="str">
        <f t="shared" si="10"/>
        <v>2720008</v>
      </c>
      <c r="H353">
        <f>IFERROR(記録__2[[#This Row],[組]],"")</f>
        <v>3</v>
      </c>
      <c r="I353">
        <f>IFERROR(記録__2[[#This Row],[水路]],"")</f>
        <v>8</v>
      </c>
      <c r="J353" t="str">
        <f>IFERROR(VLOOKUP(F353,競技順!B:Q,14,0),"")</f>
        <v/>
      </c>
      <c r="K353" t="str">
        <f>IFERROR(VLOOKUP(F353,競技順!B:P,15,0),"")</f>
        <v>男子</v>
      </c>
      <c r="L353" t="str">
        <f>IFERROR(VLOOKUP(F353,競技順!B:N,13,0),"")</f>
        <v xml:space="preserve">  50m</v>
      </c>
      <c r="M353" t="str">
        <f>IFERROR(VLOOKUP(F353,競技順!B:K,10,0),"")</f>
        <v>背泳ぎ</v>
      </c>
      <c r="N353" t="str">
        <f>IFERROR(VLOOKUP(F353,競技順!B:Q,16,0),"")</f>
        <v>タイム決勝</v>
      </c>
      <c r="O353" t="str">
        <f t="shared" si="11"/>
        <v xml:space="preserve"> 男子   50m 背泳ぎ タイム決勝</v>
      </c>
    </row>
    <row r="354" spans="1:15" x14ac:dyDescent="0.2">
      <c r="A354">
        <f>IFERROR(記録__2[[#This Row],[競技番号]],"")</f>
        <v>8</v>
      </c>
      <c r="B354">
        <f>IFERROR(記録__2[[#This Row],[選手番号]],"")</f>
        <v>456</v>
      </c>
      <c r="C354" t="str">
        <f>IFERROR(VLOOKUP(B354,選手番号!F:J,4,0),"")</f>
        <v>川崎　陽大</v>
      </c>
      <c r="D354" t="str">
        <f>IFERROR(VLOOKUP(B354,選手番号!F:K,6,0),"")</f>
        <v>フィッタ重信</v>
      </c>
      <c r="E354" t="str">
        <f>IFERROR(VLOOKUP(B354,チーム番号!E:F,2,0),"")</f>
        <v/>
      </c>
      <c r="F354">
        <f>IFERROR(VLOOKUP(A354,プログラム!B:C,2,0),"")</f>
        <v>8</v>
      </c>
      <c r="G354" t="str">
        <f t="shared" si="10"/>
        <v>4560008</v>
      </c>
      <c r="H354">
        <f>IFERROR(記録__2[[#This Row],[組]],"")</f>
        <v>4</v>
      </c>
      <c r="I354">
        <f>IFERROR(記録__2[[#This Row],[水路]],"")</f>
        <v>1</v>
      </c>
      <c r="J354" t="str">
        <f>IFERROR(VLOOKUP(F354,競技順!B:Q,14,0),"")</f>
        <v/>
      </c>
      <c r="K354" t="str">
        <f>IFERROR(VLOOKUP(F354,競技順!B:P,15,0),"")</f>
        <v>男子</v>
      </c>
      <c r="L354" t="str">
        <f>IFERROR(VLOOKUP(F354,競技順!B:N,13,0),"")</f>
        <v xml:space="preserve">  50m</v>
      </c>
      <c r="M354" t="str">
        <f>IFERROR(VLOOKUP(F354,競技順!B:K,10,0),"")</f>
        <v>背泳ぎ</v>
      </c>
      <c r="N354" t="str">
        <f>IFERROR(VLOOKUP(F354,競技順!B:Q,16,0),"")</f>
        <v>タイム決勝</v>
      </c>
      <c r="O354" t="str">
        <f t="shared" si="11"/>
        <v xml:space="preserve"> 男子   50m 背泳ぎ タイム決勝</v>
      </c>
    </row>
    <row r="355" spans="1:15" x14ac:dyDescent="0.2">
      <c r="A355">
        <f>IFERROR(記録__2[[#This Row],[競技番号]],"")</f>
        <v>8</v>
      </c>
      <c r="B355">
        <f>IFERROR(記録__2[[#This Row],[選手番号]],"")</f>
        <v>271</v>
      </c>
      <c r="C355" t="str">
        <f>IFERROR(VLOOKUP(B355,選手番号!F:J,4,0),"")</f>
        <v>中道　翔輝</v>
      </c>
      <c r="D355" t="str">
        <f>IFERROR(VLOOKUP(B355,選手番号!F:K,6,0),"")</f>
        <v>八幡浜ＳＣ</v>
      </c>
      <c r="E355" t="str">
        <f>IFERROR(VLOOKUP(B355,チーム番号!E:F,2,0),"")</f>
        <v/>
      </c>
      <c r="F355">
        <f>IFERROR(VLOOKUP(A355,プログラム!B:C,2,0),"")</f>
        <v>8</v>
      </c>
      <c r="G355" t="str">
        <f t="shared" si="10"/>
        <v>2710008</v>
      </c>
      <c r="H355">
        <f>IFERROR(記録__2[[#This Row],[組]],"")</f>
        <v>4</v>
      </c>
      <c r="I355">
        <f>IFERROR(記録__2[[#This Row],[水路]],"")</f>
        <v>2</v>
      </c>
      <c r="J355" t="str">
        <f>IFERROR(VLOOKUP(F355,競技順!B:Q,14,0),"")</f>
        <v/>
      </c>
      <c r="K355" t="str">
        <f>IFERROR(VLOOKUP(F355,競技順!B:P,15,0),"")</f>
        <v>男子</v>
      </c>
      <c r="L355" t="str">
        <f>IFERROR(VLOOKUP(F355,競技順!B:N,13,0),"")</f>
        <v xml:space="preserve">  50m</v>
      </c>
      <c r="M355" t="str">
        <f>IFERROR(VLOOKUP(F355,競技順!B:K,10,0),"")</f>
        <v>背泳ぎ</v>
      </c>
      <c r="N355" t="str">
        <f>IFERROR(VLOOKUP(F355,競技順!B:Q,16,0),"")</f>
        <v>タイム決勝</v>
      </c>
      <c r="O355" t="str">
        <f t="shared" si="11"/>
        <v xml:space="preserve"> 男子   50m 背泳ぎ タイム決勝</v>
      </c>
    </row>
    <row r="356" spans="1:15" x14ac:dyDescent="0.2">
      <c r="A356">
        <f>IFERROR(記録__2[[#This Row],[競技番号]],"")</f>
        <v>8</v>
      </c>
      <c r="B356">
        <f>IFERROR(記録__2[[#This Row],[選手番号]],"")</f>
        <v>568</v>
      </c>
      <c r="C356" t="str">
        <f>IFERROR(VLOOKUP(B356,選手番号!F:J,4,0),"")</f>
        <v>長岡　世真</v>
      </c>
      <c r="D356" t="str">
        <f>IFERROR(VLOOKUP(B356,選手番号!F:K,6,0),"")</f>
        <v>ﾌｨｯﾀｴﾐﾌﾙ松前</v>
      </c>
      <c r="E356" t="str">
        <f>IFERROR(VLOOKUP(B356,チーム番号!E:F,2,0),"")</f>
        <v/>
      </c>
      <c r="F356">
        <f>IFERROR(VLOOKUP(A356,プログラム!B:C,2,0),"")</f>
        <v>8</v>
      </c>
      <c r="G356" t="str">
        <f t="shared" si="10"/>
        <v>5680008</v>
      </c>
      <c r="H356">
        <f>IFERROR(記録__2[[#This Row],[組]],"")</f>
        <v>4</v>
      </c>
      <c r="I356">
        <f>IFERROR(記録__2[[#This Row],[水路]],"")</f>
        <v>3</v>
      </c>
      <c r="J356" t="str">
        <f>IFERROR(VLOOKUP(F356,競技順!B:Q,14,0),"")</f>
        <v/>
      </c>
      <c r="K356" t="str">
        <f>IFERROR(VLOOKUP(F356,競技順!B:P,15,0),"")</f>
        <v>男子</v>
      </c>
      <c r="L356" t="str">
        <f>IFERROR(VLOOKUP(F356,競技順!B:N,13,0),"")</f>
        <v xml:space="preserve">  50m</v>
      </c>
      <c r="M356" t="str">
        <f>IFERROR(VLOOKUP(F356,競技順!B:K,10,0),"")</f>
        <v>背泳ぎ</v>
      </c>
      <c r="N356" t="str">
        <f>IFERROR(VLOOKUP(F356,競技順!B:Q,16,0),"")</f>
        <v>タイム決勝</v>
      </c>
      <c r="O356" t="str">
        <f t="shared" si="11"/>
        <v xml:space="preserve"> 男子   50m 背泳ぎ タイム決勝</v>
      </c>
    </row>
    <row r="357" spans="1:15" x14ac:dyDescent="0.2">
      <c r="A357">
        <f>IFERROR(記録__2[[#This Row],[競技番号]],"")</f>
        <v>8</v>
      </c>
      <c r="B357">
        <f>IFERROR(記録__2[[#This Row],[選手番号]],"")</f>
        <v>224</v>
      </c>
      <c r="C357" t="str">
        <f>IFERROR(VLOOKUP(B357,選手番号!F:J,4,0),"")</f>
        <v>山口　大翔</v>
      </c>
      <c r="D357" t="str">
        <f>IFERROR(VLOOKUP(B357,選手番号!F:K,6,0),"")</f>
        <v>ファイブテン</v>
      </c>
      <c r="E357" t="str">
        <f>IFERROR(VLOOKUP(B357,チーム番号!E:F,2,0),"")</f>
        <v/>
      </c>
      <c r="F357">
        <f>IFERROR(VLOOKUP(A357,プログラム!B:C,2,0),"")</f>
        <v>8</v>
      </c>
      <c r="G357" t="str">
        <f t="shared" si="10"/>
        <v>2240008</v>
      </c>
      <c r="H357">
        <f>IFERROR(記録__2[[#This Row],[組]],"")</f>
        <v>4</v>
      </c>
      <c r="I357">
        <f>IFERROR(記録__2[[#This Row],[水路]],"")</f>
        <v>4</v>
      </c>
      <c r="J357" t="str">
        <f>IFERROR(VLOOKUP(F357,競技順!B:Q,14,0),"")</f>
        <v/>
      </c>
      <c r="K357" t="str">
        <f>IFERROR(VLOOKUP(F357,競技順!B:P,15,0),"")</f>
        <v>男子</v>
      </c>
      <c r="L357" t="str">
        <f>IFERROR(VLOOKUP(F357,競技順!B:N,13,0),"")</f>
        <v xml:space="preserve">  50m</v>
      </c>
      <c r="M357" t="str">
        <f>IFERROR(VLOOKUP(F357,競技順!B:K,10,0),"")</f>
        <v>背泳ぎ</v>
      </c>
      <c r="N357" t="str">
        <f>IFERROR(VLOOKUP(F357,競技順!B:Q,16,0),"")</f>
        <v>タイム決勝</v>
      </c>
      <c r="O357" t="str">
        <f t="shared" si="11"/>
        <v xml:space="preserve"> 男子   50m 背泳ぎ タイム決勝</v>
      </c>
    </row>
    <row r="358" spans="1:15" x14ac:dyDescent="0.2">
      <c r="A358">
        <f>IFERROR(記録__2[[#This Row],[競技番号]],"")</f>
        <v>8</v>
      </c>
      <c r="B358">
        <f>IFERROR(記録__2[[#This Row],[選手番号]],"")</f>
        <v>421</v>
      </c>
      <c r="C358" t="str">
        <f>IFERROR(VLOOKUP(B358,選手番号!F:J,4,0),"")</f>
        <v>磯野　慶太</v>
      </c>
      <c r="D358" t="str">
        <f>IFERROR(VLOOKUP(B358,選手番号!F:K,6,0),"")</f>
        <v>フィッタ松山</v>
      </c>
      <c r="E358" t="str">
        <f>IFERROR(VLOOKUP(B358,チーム番号!E:F,2,0),"")</f>
        <v/>
      </c>
      <c r="F358">
        <f>IFERROR(VLOOKUP(A358,プログラム!B:C,2,0),"")</f>
        <v>8</v>
      </c>
      <c r="G358" t="str">
        <f t="shared" si="10"/>
        <v>4210008</v>
      </c>
      <c r="H358">
        <f>IFERROR(記録__2[[#This Row],[組]],"")</f>
        <v>4</v>
      </c>
      <c r="I358">
        <f>IFERROR(記録__2[[#This Row],[水路]],"")</f>
        <v>5</v>
      </c>
      <c r="J358" t="str">
        <f>IFERROR(VLOOKUP(F358,競技順!B:Q,14,0),"")</f>
        <v/>
      </c>
      <c r="K358" t="str">
        <f>IFERROR(VLOOKUP(F358,競技順!B:P,15,0),"")</f>
        <v>男子</v>
      </c>
      <c r="L358" t="str">
        <f>IFERROR(VLOOKUP(F358,競技順!B:N,13,0),"")</f>
        <v xml:space="preserve">  50m</v>
      </c>
      <c r="M358" t="str">
        <f>IFERROR(VLOOKUP(F358,競技順!B:K,10,0),"")</f>
        <v>背泳ぎ</v>
      </c>
      <c r="N358" t="str">
        <f>IFERROR(VLOOKUP(F358,競技順!B:Q,16,0),"")</f>
        <v>タイム決勝</v>
      </c>
      <c r="O358" t="str">
        <f t="shared" si="11"/>
        <v xml:space="preserve"> 男子   50m 背泳ぎ タイム決勝</v>
      </c>
    </row>
    <row r="359" spans="1:15" x14ac:dyDescent="0.2">
      <c r="A359">
        <f>IFERROR(記録__2[[#This Row],[競技番号]],"")</f>
        <v>8</v>
      </c>
      <c r="B359">
        <f>IFERROR(記録__2[[#This Row],[選手番号]],"")</f>
        <v>658</v>
      </c>
      <c r="C359" t="str">
        <f>IFERROR(VLOOKUP(B359,選手番号!F:J,4,0),"")</f>
        <v>海藤　志眞</v>
      </c>
      <c r="D359" t="str">
        <f>IFERROR(VLOOKUP(B359,選手番号!F:K,6,0),"")</f>
        <v>MESSA宇和島</v>
      </c>
      <c r="E359" t="str">
        <f>IFERROR(VLOOKUP(B359,チーム番号!E:F,2,0),"")</f>
        <v/>
      </c>
      <c r="F359">
        <f>IFERROR(VLOOKUP(A359,プログラム!B:C,2,0),"")</f>
        <v>8</v>
      </c>
      <c r="G359" t="str">
        <f t="shared" si="10"/>
        <v>6580008</v>
      </c>
      <c r="H359">
        <f>IFERROR(記録__2[[#This Row],[組]],"")</f>
        <v>4</v>
      </c>
      <c r="I359">
        <f>IFERROR(記録__2[[#This Row],[水路]],"")</f>
        <v>6</v>
      </c>
      <c r="J359" t="str">
        <f>IFERROR(VLOOKUP(F359,競技順!B:Q,14,0),"")</f>
        <v/>
      </c>
      <c r="K359" t="str">
        <f>IFERROR(VLOOKUP(F359,競技順!B:P,15,0),"")</f>
        <v>男子</v>
      </c>
      <c r="L359" t="str">
        <f>IFERROR(VLOOKUP(F359,競技順!B:N,13,0),"")</f>
        <v xml:space="preserve">  50m</v>
      </c>
      <c r="M359" t="str">
        <f>IFERROR(VLOOKUP(F359,競技順!B:K,10,0),"")</f>
        <v>背泳ぎ</v>
      </c>
      <c r="N359" t="str">
        <f>IFERROR(VLOOKUP(F359,競技順!B:Q,16,0),"")</f>
        <v>タイム決勝</v>
      </c>
      <c r="O359" t="str">
        <f t="shared" si="11"/>
        <v xml:space="preserve"> 男子   50m 背泳ぎ タイム決勝</v>
      </c>
    </row>
    <row r="360" spans="1:15" x14ac:dyDescent="0.2">
      <c r="A360">
        <f>IFERROR(記録__2[[#This Row],[競技番号]],"")</f>
        <v>8</v>
      </c>
      <c r="B360">
        <f>IFERROR(記録__2[[#This Row],[選手番号]],"")</f>
        <v>646</v>
      </c>
      <c r="C360" t="str">
        <f>IFERROR(VLOOKUP(B360,選手番号!F:J,4,0),"")</f>
        <v>山本　大翔</v>
      </c>
      <c r="D360" t="str">
        <f>IFERROR(VLOOKUP(B360,選手番号!F:K,6,0),"")</f>
        <v>えいしSC北条</v>
      </c>
      <c r="E360" t="str">
        <f>IFERROR(VLOOKUP(B360,チーム番号!E:F,2,0),"")</f>
        <v/>
      </c>
      <c r="F360">
        <f>IFERROR(VLOOKUP(A360,プログラム!B:C,2,0),"")</f>
        <v>8</v>
      </c>
      <c r="G360" t="str">
        <f t="shared" si="10"/>
        <v>6460008</v>
      </c>
      <c r="H360">
        <f>IFERROR(記録__2[[#This Row],[組]],"")</f>
        <v>4</v>
      </c>
      <c r="I360">
        <f>IFERROR(記録__2[[#This Row],[水路]],"")</f>
        <v>7</v>
      </c>
      <c r="J360" t="str">
        <f>IFERROR(VLOOKUP(F360,競技順!B:Q,14,0),"")</f>
        <v/>
      </c>
      <c r="K360" t="str">
        <f>IFERROR(VLOOKUP(F360,競技順!B:P,15,0),"")</f>
        <v>男子</v>
      </c>
      <c r="L360" t="str">
        <f>IFERROR(VLOOKUP(F360,競技順!B:N,13,0),"")</f>
        <v xml:space="preserve">  50m</v>
      </c>
      <c r="M360" t="str">
        <f>IFERROR(VLOOKUP(F360,競技順!B:K,10,0),"")</f>
        <v>背泳ぎ</v>
      </c>
      <c r="N360" t="str">
        <f>IFERROR(VLOOKUP(F360,競技順!B:Q,16,0),"")</f>
        <v>タイム決勝</v>
      </c>
      <c r="O360" t="str">
        <f t="shared" si="11"/>
        <v xml:space="preserve"> 男子   50m 背泳ぎ タイム決勝</v>
      </c>
    </row>
    <row r="361" spans="1:15" x14ac:dyDescent="0.2">
      <c r="A361">
        <f>IFERROR(記録__2[[#This Row],[競技番号]],"")</f>
        <v>8</v>
      </c>
      <c r="B361">
        <f>IFERROR(記録__2[[#This Row],[選手番号]],"")</f>
        <v>72</v>
      </c>
      <c r="C361" t="str">
        <f>IFERROR(VLOOKUP(B361,選手番号!F:J,4,0),"")</f>
        <v>中矢　蒼紫</v>
      </c>
      <c r="D361" t="str">
        <f>IFERROR(VLOOKUP(B361,選手番号!F:K,6,0),"")</f>
        <v>五百木ＳＣ</v>
      </c>
      <c r="E361" t="str">
        <f>IFERROR(VLOOKUP(B361,チーム番号!E:F,2,0),"")</f>
        <v/>
      </c>
      <c r="F361">
        <f>IFERROR(VLOOKUP(A361,プログラム!B:C,2,0),"")</f>
        <v>8</v>
      </c>
      <c r="G361" t="str">
        <f t="shared" si="10"/>
        <v>720008</v>
      </c>
      <c r="H361">
        <f>IFERROR(記録__2[[#This Row],[組]],"")</f>
        <v>4</v>
      </c>
      <c r="I361">
        <f>IFERROR(記録__2[[#This Row],[水路]],"")</f>
        <v>8</v>
      </c>
      <c r="J361" t="str">
        <f>IFERROR(VLOOKUP(F361,競技順!B:Q,14,0),"")</f>
        <v/>
      </c>
      <c r="K361" t="str">
        <f>IFERROR(VLOOKUP(F361,競技順!B:P,15,0),"")</f>
        <v>男子</v>
      </c>
      <c r="L361" t="str">
        <f>IFERROR(VLOOKUP(F361,競技順!B:N,13,0),"")</f>
        <v xml:space="preserve">  50m</v>
      </c>
      <c r="M361" t="str">
        <f>IFERROR(VLOOKUP(F361,競技順!B:K,10,0),"")</f>
        <v>背泳ぎ</v>
      </c>
      <c r="N361" t="str">
        <f>IFERROR(VLOOKUP(F361,競技順!B:Q,16,0),"")</f>
        <v>タイム決勝</v>
      </c>
      <c r="O361" t="str">
        <f t="shared" si="11"/>
        <v xml:space="preserve"> 男子   50m 背泳ぎ タイム決勝</v>
      </c>
    </row>
    <row r="362" spans="1:15" x14ac:dyDescent="0.2">
      <c r="A362">
        <f>IFERROR(記録__2[[#This Row],[競技番号]],"")</f>
        <v>8</v>
      </c>
      <c r="B362">
        <f>IFERROR(記録__2[[#This Row],[選手番号]],"")</f>
        <v>659</v>
      </c>
      <c r="C362" t="str">
        <f>IFERROR(VLOOKUP(B362,選手番号!F:J,4,0),"")</f>
        <v>酒井　　謙</v>
      </c>
      <c r="D362" t="str">
        <f>IFERROR(VLOOKUP(B362,選手番号!F:K,6,0),"")</f>
        <v>MESSA宇和島</v>
      </c>
      <c r="E362" t="str">
        <f>IFERROR(VLOOKUP(B362,チーム番号!E:F,2,0),"")</f>
        <v/>
      </c>
      <c r="F362">
        <f>IFERROR(VLOOKUP(A362,プログラム!B:C,2,0),"")</f>
        <v>8</v>
      </c>
      <c r="G362" t="str">
        <f t="shared" si="10"/>
        <v>6590008</v>
      </c>
      <c r="H362">
        <f>IFERROR(記録__2[[#This Row],[組]],"")</f>
        <v>5</v>
      </c>
      <c r="I362">
        <f>IFERROR(記録__2[[#This Row],[水路]],"")</f>
        <v>1</v>
      </c>
      <c r="J362" t="str">
        <f>IFERROR(VLOOKUP(F362,競技順!B:Q,14,0),"")</f>
        <v/>
      </c>
      <c r="K362" t="str">
        <f>IFERROR(VLOOKUP(F362,競技順!B:P,15,0),"")</f>
        <v>男子</v>
      </c>
      <c r="L362" t="str">
        <f>IFERROR(VLOOKUP(F362,競技順!B:N,13,0),"")</f>
        <v xml:space="preserve">  50m</v>
      </c>
      <c r="M362" t="str">
        <f>IFERROR(VLOOKUP(F362,競技順!B:K,10,0),"")</f>
        <v>背泳ぎ</v>
      </c>
      <c r="N362" t="str">
        <f>IFERROR(VLOOKUP(F362,競技順!B:Q,16,0),"")</f>
        <v>タイム決勝</v>
      </c>
      <c r="O362" t="str">
        <f t="shared" si="11"/>
        <v xml:space="preserve"> 男子   50m 背泳ぎ タイム決勝</v>
      </c>
    </row>
    <row r="363" spans="1:15" x14ac:dyDescent="0.2">
      <c r="A363">
        <f>IFERROR(記録__2[[#This Row],[競技番号]],"")</f>
        <v>8</v>
      </c>
      <c r="B363">
        <f>IFERROR(記録__2[[#This Row],[選手番号]],"")</f>
        <v>450</v>
      </c>
      <c r="C363" t="str">
        <f>IFERROR(VLOOKUP(B363,選手番号!F:J,4,0),"")</f>
        <v>大瀧　　要</v>
      </c>
      <c r="D363" t="str">
        <f>IFERROR(VLOOKUP(B363,選手番号!F:K,6,0),"")</f>
        <v>フィッタ重信</v>
      </c>
      <c r="E363" t="str">
        <f>IFERROR(VLOOKUP(B363,チーム番号!E:F,2,0),"")</f>
        <v/>
      </c>
      <c r="F363">
        <f>IFERROR(VLOOKUP(A363,プログラム!B:C,2,0),"")</f>
        <v>8</v>
      </c>
      <c r="G363" t="str">
        <f t="shared" si="10"/>
        <v>4500008</v>
      </c>
      <c r="H363">
        <f>IFERROR(記録__2[[#This Row],[組]],"")</f>
        <v>5</v>
      </c>
      <c r="I363">
        <f>IFERROR(記録__2[[#This Row],[水路]],"")</f>
        <v>2</v>
      </c>
      <c r="J363" t="str">
        <f>IFERROR(VLOOKUP(F363,競技順!B:Q,14,0),"")</f>
        <v/>
      </c>
      <c r="K363" t="str">
        <f>IFERROR(VLOOKUP(F363,競技順!B:P,15,0),"")</f>
        <v>男子</v>
      </c>
      <c r="L363" t="str">
        <f>IFERROR(VLOOKUP(F363,競技順!B:N,13,0),"")</f>
        <v xml:space="preserve">  50m</v>
      </c>
      <c r="M363" t="str">
        <f>IFERROR(VLOOKUP(F363,競技順!B:K,10,0),"")</f>
        <v>背泳ぎ</v>
      </c>
      <c r="N363" t="str">
        <f>IFERROR(VLOOKUP(F363,競技順!B:Q,16,0),"")</f>
        <v>タイム決勝</v>
      </c>
      <c r="O363" t="str">
        <f t="shared" si="11"/>
        <v xml:space="preserve"> 男子   50m 背泳ぎ タイム決勝</v>
      </c>
    </row>
    <row r="364" spans="1:15" x14ac:dyDescent="0.2">
      <c r="A364">
        <f>IFERROR(記録__2[[#This Row],[競技番号]],"")</f>
        <v>8</v>
      </c>
      <c r="B364">
        <f>IFERROR(記録__2[[#This Row],[選手番号]],"")</f>
        <v>68</v>
      </c>
      <c r="C364" t="str">
        <f>IFERROR(VLOOKUP(B364,選手番号!F:J,4,0),"")</f>
        <v>藤田　煌平</v>
      </c>
      <c r="D364" t="str">
        <f>IFERROR(VLOOKUP(B364,選手番号!F:K,6,0),"")</f>
        <v>五百木ＳＣ</v>
      </c>
      <c r="E364" t="str">
        <f>IFERROR(VLOOKUP(B364,チーム番号!E:F,2,0),"")</f>
        <v/>
      </c>
      <c r="F364">
        <f>IFERROR(VLOOKUP(A364,プログラム!B:C,2,0),"")</f>
        <v>8</v>
      </c>
      <c r="G364" t="str">
        <f t="shared" si="10"/>
        <v>680008</v>
      </c>
      <c r="H364">
        <f>IFERROR(記録__2[[#This Row],[組]],"")</f>
        <v>5</v>
      </c>
      <c r="I364">
        <f>IFERROR(記録__2[[#This Row],[水路]],"")</f>
        <v>3</v>
      </c>
      <c r="J364" t="str">
        <f>IFERROR(VLOOKUP(F364,競技順!B:Q,14,0),"")</f>
        <v/>
      </c>
      <c r="K364" t="str">
        <f>IFERROR(VLOOKUP(F364,競技順!B:P,15,0),"")</f>
        <v>男子</v>
      </c>
      <c r="L364" t="str">
        <f>IFERROR(VLOOKUP(F364,競技順!B:N,13,0),"")</f>
        <v xml:space="preserve">  50m</v>
      </c>
      <c r="M364" t="str">
        <f>IFERROR(VLOOKUP(F364,競技順!B:K,10,0),"")</f>
        <v>背泳ぎ</v>
      </c>
      <c r="N364" t="str">
        <f>IFERROR(VLOOKUP(F364,競技順!B:Q,16,0),"")</f>
        <v>タイム決勝</v>
      </c>
      <c r="O364" t="str">
        <f t="shared" si="11"/>
        <v xml:space="preserve"> 男子   50m 背泳ぎ タイム決勝</v>
      </c>
    </row>
    <row r="365" spans="1:15" x14ac:dyDescent="0.2">
      <c r="A365">
        <f>IFERROR(記録__2[[#This Row],[競技番号]],"")</f>
        <v>8</v>
      </c>
      <c r="B365">
        <f>IFERROR(記録__2[[#This Row],[選手番号]],"")</f>
        <v>603</v>
      </c>
      <c r="C365" t="str">
        <f>IFERROR(VLOOKUP(B365,選手番号!F:J,4,0),"")</f>
        <v>岡本　永人</v>
      </c>
      <c r="D365" t="str">
        <f>IFERROR(VLOOKUP(B365,選手番号!F:K,6,0),"")</f>
        <v>MESSA</v>
      </c>
      <c r="E365" t="str">
        <f>IFERROR(VLOOKUP(B365,チーム番号!E:F,2,0),"")</f>
        <v/>
      </c>
      <c r="F365">
        <f>IFERROR(VLOOKUP(A365,プログラム!B:C,2,0),"")</f>
        <v>8</v>
      </c>
      <c r="G365" t="str">
        <f t="shared" si="10"/>
        <v>6030008</v>
      </c>
      <c r="H365">
        <f>IFERROR(記録__2[[#This Row],[組]],"")</f>
        <v>5</v>
      </c>
      <c r="I365">
        <f>IFERROR(記録__2[[#This Row],[水路]],"")</f>
        <v>4</v>
      </c>
      <c r="J365" t="str">
        <f>IFERROR(VLOOKUP(F365,競技順!B:Q,14,0),"")</f>
        <v/>
      </c>
      <c r="K365" t="str">
        <f>IFERROR(VLOOKUP(F365,競技順!B:P,15,0),"")</f>
        <v>男子</v>
      </c>
      <c r="L365" t="str">
        <f>IFERROR(VLOOKUP(F365,競技順!B:N,13,0),"")</f>
        <v xml:space="preserve">  50m</v>
      </c>
      <c r="M365" t="str">
        <f>IFERROR(VLOOKUP(F365,競技順!B:K,10,0),"")</f>
        <v>背泳ぎ</v>
      </c>
      <c r="N365" t="str">
        <f>IFERROR(VLOOKUP(F365,競技順!B:Q,16,0),"")</f>
        <v>タイム決勝</v>
      </c>
      <c r="O365" t="str">
        <f t="shared" si="11"/>
        <v xml:space="preserve"> 男子   50m 背泳ぎ タイム決勝</v>
      </c>
    </row>
    <row r="366" spans="1:15" x14ac:dyDescent="0.2">
      <c r="A366">
        <f>IFERROR(記録__2[[#This Row],[競技番号]],"")</f>
        <v>8</v>
      </c>
      <c r="B366">
        <f>IFERROR(記録__2[[#This Row],[選手番号]],"")</f>
        <v>567</v>
      </c>
      <c r="C366" t="str">
        <f>IFERROR(VLOOKUP(B366,選手番号!F:J,4,0),"")</f>
        <v>大山　稜生</v>
      </c>
      <c r="D366" t="str">
        <f>IFERROR(VLOOKUP(B366,選手番号!F:K,6,0),"")</f>
        <v>ﾌｨｯﾀｴﾐﾌﾙ松前</v>
      </c>
      <c r="E366" t="str">
        <f>IFERROR(VLOOKUP(B366,チーム番号!E:F,2,0),"")</f>
        <v/>
      </c>
      <c r="F366">
        <f>IFERROR(VLOOKUP(A366,プログラム!B:C,2,0),"")</f>
        <v>8</v>
      </c>
      <c r="G366" t="str">
        <f t="shared" si="10"/>
        <v>5670008</v>
      </c>
      <c r="H366">
        <f>IFERROR(記録__2[[#This Row],[組]],"")</f>
        <v>5</v>
      </c>
      <c r="I366">
        <f>IFERROR(記録__2[[#This Row],[水路]],"")</f>
        <v>5</v>
      </c>
      <c r="J366" t="str">
        <f>IFERROR(VLOOKUP(F366,競技順!B:Q,14,0),"")</f>
        <v/>
      </c>
      <c r="K366" t="str">
        <f>IFERROR(VLOOKUP(F366,競技順!B:P,15,0),"")</f>
        <v>男子</v>
      </c>
      <c r="L366" t="str">
        <f>IFERROR(VLOOKUP(F366,競技順!B:N,13,0),"")</f>
        <v xml:space="preserve">  50m</v>
      </c>
      <c r="M366" t="str">
        <f>IFERROR(VLOOKUP(F366,競技順!B:K,10,0),"")</f>
        <v>背泳ぎ</v>
      </c>
      <c r="N366" t="str">
        <f>IFERROR(VLOOKUP(F366,競技順!B:Q,16,0),"")</f>
        <v>タイム決勝</v>
      </c>
      <c r="O366" t="str">
        <f t="shared" si="11"/>
        <v xml:space="preserve"> 男子   50m 背泳ぎ タイム決勝</v>
      </c>
    </row>
    <row r="367" spans="1:15" x14ac:dyDescent="0.2">
      <c r="A367">
        <f>IFERROR(記録__2[[#This Row],[競技番号]],"")</f>
        <v>8</v>
      </c>
      <c r="B367">
        <f>IFERROR(記録__2[[#This Row],[選手番号]],"")</f>
        <v>136</v>
      </c>
      <c r="C367" t="str">
        <f>IFERROR(VLOOKUP(B367,選手番号!F:J,4,0),"")</f>
        <v>山下　朝陽</v>
      </c>
      <c r="D367" t="str">
        <f>IFERROR(VLOOKUP(B367,選手番号!F:K,6,0),"")</f>
        <v>南海ＤＣ</v>
      </c>
      <c r="E367" t="str">
        <f>IFERROR(VLOOKUP(B367,チーム番号!E:F,2,0),"")</f>
        <v/>
      </c>
      <c r="F367">
        <f>IFERROR(VLOOKUP(A367,プログラム!B:C,2,0),"")</f>
        <v>8</v>
      </c>
      <c r="G367" t="str">
        <f t="shared" si="10"/>
        <v>1360008</v>
      </c>
      <c r="H367">
        <f>IFERROR(記録__2[[#This Row],[組]],"")</f>
        <v>5</v>
      </c>
      <c r="I367">
        <f>IFERROR(記録__2[[#This Row],[水路]],"")</f>
        <v>6</v>
      </c>
      <c r="J367" t="str">
        <f>IFERROR(VLOOKUP(F367,競技順!B:Q,14,0),"")</f>
        <v/>
      </c>
      <c r="K367" t="str">
        <f>IFERROR(VLOOKUP(F367,競技順!B:P,15,0),"")</f>
        <v>男子</v>
      </c>
      <c r="L367" t="str">
        <f>IFERROR(VLOOKUP(F367,競技順!B:N,13,0),"")</f>
        <v xml:space="preserve">  50m</v>
      </c>
      <c r="M367" t="str">
        <f>IFERROR(VLOOKUP(F367,競技順!B:K,10,0),"")</f>
        <v>背泳ぎ</v>
      </c>
      <c r="N367" t="str">
        <f>IFERROR(VLOOKUP(F367,競技順!B:Q,16,0),"")</f>
        <v>タイム決勝</v>
      </c>
      <c r="O367" t="str">
        <f t="shared" si="11"/>
        <v xml:space="preserve"> 男子   50m 背泳ぎ タイム決勝</v>
      </c>
    </row>
    <row r="368" spans="1:15" x14ac:dyDescent="0.2">
      <c r="A368">
        <f>IFERROR(記録__2[[#This Row],[競技番号]],"")</f>
        <v>8</v>
      </c>
      <c r="B368">
        <f>IFERROR(記録__2[[#This Row],[選手番号]],"")</f>
        <v>173</v>
      </c>
      <c r="C368" t="str">
        <f>IFERROR(VLOOKUP(B368,選手番号!F:J,4,0),"")</f>
        <v>木村　哲也</v>
      </c>
      <c r="D368" t="str">
        <f>IFERROR(VLOOKUP(B368,選手番号!F:K,6,0),"")</f>
        <v>西条ＳＣ</v>
      </c>
      <c r="E368" t="str">
        <f>IFERROR(VLOOKUP(B368,チーム番号!E:F,2,0),"")</f>
        <v/>
      </c>
      <c r="F368">
        <f>IFERROR(VLOOKUP(A368,プログラム!B:C,2,0),"")</f>
        <v>8</v>
      </c>
      <c r="G368" t="str">
        <f t="shared" si="10"/>
        <v>1730008</v>
      </c>
      <c r="H368">
        <f>IFERROR(記録__2[[#This Row],[組]],"")</f>
        <v>5</v>
      </c>
      <c r="I368">
        <f>IFERROR(記録__2[[#This Row],[水路]],"")</f>
        <v>7</v>
      </c>
      <c r="J368" t="str">
        <f>IFERROR(VLOOKUP(F368,競技順!B:Q,14,0),"")</f>
        <v/>
      </c>
      <c r="K368" t="str">
        <f>IFERROR(VLOOKUP(F368,競技順!B:P,15,0),"")</f>
        <v>男子</v>
      </c>
      <c r="L368" t="str">
        <f>IFERROR(VLOOKUP(F368,競技順!B:N,13,0),"")</f>
        <v xml:space="preserve">  50m</v>
      </c>
      <c r="M368" t="str">
        <f>IFERROR(VLOOKUP(F368,競技順!B:K,10,0),"")</f>
        <v>背泳ぎ</v>
      </c>
      <c r="N368" t="str">
        <f>IFERROR(VLOOKUP(F368,競技順!B:Q,16,0),"")</f>
        <v>タイム決勝</v>
      </c>
      <c r="O368" t="str">
        <f t="shared" si="11"/>
        <v xml:space="preserve"> 男子   50m 背泳ぎ タイム決勝</v>
      </c>
    </row>
    <row r="369" spans="1:15" x14ac:dyDescent="0.2">
      <c r="A369">
        <f>IFERROR(記録__2[[#This Row],[競技番号]],"")</f>
        <v>8</v>
      </c>
      <c r="B369">
        <f>IFERROR(記録__2[[#This Row],[選手番号]],"")</f>
        <v>497</v>
      </c>
      <c r="C369" t="str">
        <f>IFERROR(VLOOKUP(B369,選手番号!F:J,4,0),"")</f>
        <v>木原　央貴</v>
      </c>
      <c r="D369" t="str">
        <f>IFERROR(VLOOKUP(B369,選手番号!F:K,6,0),"")</f>
        <v>競泳塾AGAIN</v>
      </c>
      <c r="E369" t="str">
        <f>IFERROR(VLOOKUP(B369,チーム番号!E:F,2,0),"")</f>
        <v/>
      </c>
      <c r="F369">
        <f>IFERROR(VLOOKUP(A369,プログラム!B:C,2,0),"")</f>
        <v>8</v>
      </c>
      <c r="G369" t="str">
        <f t="shared" si="10"/>
        <v>4970008</v>
      </c>
      <c r="H369">
        <f>IFERROR(記録__2[[#This Row],[組]],"")</f>
        <v>5</v>
      </c>
      <c r="I369">
        <f>IFERROR(記録__2[[#This Row],[水路]],"")</f>
        <v>8</v>
      </c>
      <c r="J369" t="str">
        <f>IFERROR(VLOOKUP(F369,競技順!B:Q,14,0),"")</f>
        <v/>
      </c>
      <c r="K369" t="str">
        <f>IFERROR(VLOOKUP(F369,競技順!B:P,15,0),"")</f>
        <v>男子</v>
      </c>
      <c r="L369" t="str">
        <f>IFERROR(VLOOKUP(F369,競技順!B:N,13,0),"")</f>
        <v xml:space="preserve">  50m</v>
      </c>
      <c r="M369" t="str">
        <f>IFERROR(VLOOKUP(F369,競技順!B:K,10,0),"")</f>
        <v>背泳ぎ</v>
      </c>
      <c r="N369" t="str">
        <f>IFERROR(VLOOKUP(F369,競技順!B:Q,16,0),"")</f>
        <v>タイム決勝</v>
      </c>
      <c r="O369" t="str">
        <f t="shared" si="11"/>
        <v xml:space="preserve"> 男子   50m 背泳ぎ タイム決勝</v>
      </c>
    </row>
    <row r="370" spans="1:15" x14ac:dyDescent="0.2">
      <c r="A370">
        <f>IFERROR(記録__2[[#This Row],[競技番号]],"")</f>
        <v>8</v>
      </c>
      <c r="B370">
        <f>IFERROR(記録__2[[#This Row],[選手番号]],"")</f>
        <v>564</v>
      </c>
      <c r="C370" t="str">
        <f>IFERROR(VLOOKUP(B370,選手番号!F:J,4,0),"")</f>
        <v>重木　爽輔</v>
      </c>
      <c r="D370" t="str">
        <f>IFERROR(VLOOKUP(B370,選手番号!F:K,6,0),"")</f>
        <v>ﾌｨｯﾀｴﾐﾌﾙ松前</v>
      </c>
      <c r="E370" t="str">
        <f>IFERROR(VLOOKUP(B370,チーム番号!E:F,2,0),"")</f>
        <v/>
      </c>
      <c r="F370">
        <f>IFERROR(VLOOKUP(A370,プログラム!B:C,2,0),"")</f>
        <v>8</v>
      </c>
      <c r="G370" t="str">
        <f t="shared" si="10"/>
        <v>5640008</v>
      </c>
      <c r="H370">
        <f>IFERROR(記録__2[[#This Row],[組]],"")</f>
        <v>6</v>
      </c>
      <c r="I370">
        <f>IFERROR(記録__2[[#This Row],[水路]],"")</f>
        <v>1</v>
      </c>
      <c r="J370" t="str">
        <f>IFERROR(VLOOKUP(F370,競技順!B:Q,14,0),"")</f>
        <v/>
      </c>
      <c r="K370" t="str">
        <f>IFERROR(VLOOKUP(F370,競技順!B:P,15,0),"")</f>
        <v>男子</v>
      </c>
      <c r="L370" t="str">
        <f>IFERROR(VLOOKUP(F370,競技順!B:N,13,0),"")</f>
        <v xml:space="preserve">  50m</v>
      </c>
      <c r="M370" t="str">
        <f>IFERROR(VLOOKUP(F370,競技順!B:K,10,0),"")</f>
        <v>背泳ぎ</v>
      </c>
      <c r="N370" t="str">
        <f>IFERROR(VLOOKUP(F370,競技順!B:Q,16,0),"")</f>
        <v>タイム決勝</v>
      </c>
      <c r="O370" t="str">
        <f t="shared" si="11"/>
        <v xml:space="preserve"> 男子   50m 背泳ぎ タイム決勝</v>
      </c>
    </row>
    <row r="371" spans="1:15" x14ac:dyDescent="0.2">
      <c r="A371">
        <f>IFERROR(記録__2[[#This Row],[競技番号]],"")</f>
        <v>8</v>
      </c>
      <c r="B371">
        <f>IFERROR(記録__2[[#This Row],[選手番号]],"")</f>
        <v>174</v>
      </c>
      <c r="C371" t="str">
        <f>IFERROR(VLOOKUP(B371,選手番号!F:J,4,0),"")</f>
        <v>松本　大和</v>
      </c>
      <c r="D371" t="str">
        <f>IFERROR(VLOOKUP(B371,選手番号!F:K,6,0),"")</f>
        <v>西条ＳＣ</v>
      </c>
      <c r="E371" t="str">
        <f>IFERROR(VLOOKUP(B371,チーム番号!E:F,2,0),"")</f>
        <v/>
      </c>
      <c r="F371">
        <f>IFERROR(VLOOKUP(A371,プログラム!B:C,2,0),"")</f>
        <v>8</v>
      </c>
      <c r="G371" t="str">
        <f t="shared" si="10"/>
        <v>1740008</v>
      </c>
      <c r="H371">
        <f>IFERROR(記録__2[[#This Row],[組]],"")</f>
        <v>6</v>
      </c>
      <c r="I371">
        <f>IFERROR(記録__2[[#This Row],[水路]],"")</f>
        <v>2</v>
      </c>
      <c r="J371" t="str">
        <f>IFERROR(VLOOKUP(F371,競技順!B:Q,14,0),"")</f>
        <v/>
      </c>
      <c r="K371" t="str">
        <f>IFERROR(VLOOKUP(F371,競技順!B:P,15,0),"")</f>
        <v>男子</v>
      </c>
      <c r="L371" t="str">
        <f>IFERROR(VLOOKUP(F371,競技順!B:N,13,0),"")</f>
        <v xml:space="preserve">  50m</v>
      </c>
      <c r="M371" t="str">
        <f>IFERROR(VLOOKUP(F371,競技順!B:K,10,0),"")</f>
        <v>背泳ぎ</v>
      </c>
      <c r="N371" t="str">
        <f>IFERROR(VLOOKUP(F371,競技順!B:Q,16,0),"")</f>
        <v>タイム決勝</v>
      </c>
      <c r="O371" t="str">
        <f t="shared" si="11"/>
        <v xml:space="preserve"> 男子   50m 背泳ぎ タイム決勝</v>
      </c>
    </row>
    <row r="372" spans="1:15" x14ac:dyDescent="0.2">
      <c r="A372">
        <f>IFERROR(記録__2[[#This Row],[競技番号]],"")</f>
        <v>8</v>
      </c>
      <c r="B372">
        <f>IFERROR(記録__2[[#This Row],[選手番号]],"")</f>
        <v>532</v>
      </c>
      <c r="C372" t="str">
        <f>IFERROR(VLOOKUP(B372,選手番号!F:J,4,0),"")</f>
        <v>藤原　弥礼</v>
      </c>
      <c r="D372" t="str">
        <f>IFERROR(VLOOKUP(B372,選手番号!F:K,6,0),"")</f>
        <v>ﾌｧｲﾌﾞﾃﾝ東予</v>
      </c>
      <c r="E372" t="str">
        <f>IFERROR(VLOOKUP(B372,チーム番号!E:F,2,0),"")</f>
        <v/>
      </c>
      <c r="F372">
        <f>IFERROR(VLOOKUP(A372,プログラム!B:C,2,0),"")</f>
        <v>8</v>
      </c>
      <c r="G372" t="str">
        <f t="shared" si="10"/>
        <v>5320008</v>
      </c>
      <c r="H372">
        <f>IFERROR(記録__2[[#This Row],[組]],"")</f>
        <v>6</v>
      </c>
      <c r="I372">
        <f>IFERROR(記録__2[[#This Row],[水路]],"")</f>
        <v>3</v>
      </c>
      <c r="J372" t="str">
        <f>IFERROR(VLOOKUP(F372,競技順!B:Q,14,0),"")</f>
        <v/>
      </c>
      <c r="K372" t="str">
        <f>IFERROR(VLOOKUP(F372,競技順!B:P,15,0),"")</f>
        <v>男子</v>
      </c>
      <c r="L372" t="str">
        <f>IFERROR(VLOOKUP(F372,競技順!B:N,13,0),"")</f>
        <v xml:space="preserve">  50m</v>
      </c>
      <c r="M372" t="str">
        <f>IFERROR(VLOOKUP(F372,競技順!B:K,10,0),"")</f>
        <v>背泳ぎ</v>
      </c>
      <c r="N372" t="str">
        <f>IFERROR(VLOOKUP(F372,競技順!B:Q,16,0),"")</f>
        <v>タイム決勝</v>
      </c>
      <c r="O372" t="str">
        <f t="shared" si="11"/>
        <v xml:space="preserve"> 男子   50m 背泳ぎ タイム決勝</v>
      </c>
    </row>
    <row r="373" spans="1:15" x14ac:dyDescent="0.2">
      <c r="A373">
        <f>IFERROR(記録__2[[#This Row],[競技番号]],"")</f>
        <v>8</v>
      </c>
      <c r="B373">
        <f>IFERROR(記録__2[[#This Row],[選手番号]],"")</f>
        <v>511</v>
      </c>
      <c r="C373" t="str">
        <f>IFERROR(VLOOKUP(B373,選手番号!F:J,4,0),"")</f>
        <v>城戸　陽向</v>
      </c>
      <c r="D373" t="str">
        <f>IFERROR(VLOOKUP(B373,選手番号!F:K,6,0),"")</f>
        <v>Ryuow</v>
      </c>
      <c r="E373" t="str">
        <f>IFERROR(VLOOKUP(B373,チーム番号!E:F,2,0),"")</f>
        <v/>
      </c>
      <c r="F373">
        <f>IFERROR(VLOOKUP(A373,プログラム!B:C,2,0),"")</f>
        <v>8</v>
      </c>
      <c r="G373" t="str">
        <f t="shared" si="10"/>
        <v>5110008</v>
      </c>
      <c r="H373">
        <f>IFERROR(記録__2[[#This Row],[組]],"")</f>
        <v>6</v>
      </c>
      <c r="I373">
        <f>IFERROR(記録__2[[#This Row],[水路]],"")</f>
        <v>4</v>
      </c>
      <c r="J373" t="str">
        <f>IFERROR(VLOOKUP(F373,競技順!B:Q,14,0),"")</f>
        <v/>
      </c>
      <c r="K373" t="str">
        <f>IFERROR(VLOOKUP(F373,競技順!B:P,15,0),"")</f>
        <v>男子</v>
      </c>
      <c r="L373" t="str">
        <f>IFERROR(VLOOKUP(F373,競技順!B:N,13,0),"")</f>
        <v xml:space="preserve">  50m</v>
      </c>
      <c r="M373" t="str">
        <f>IFERROR(VLOOKUP(F373,競技順!B:K,10,0),"")</f>
        <v>背泳ぎ</v>
      </c>
      <c r="N373" t="str">
        <f>IFERROR(VLOOKUP(F373,競技順!B:Q,16,0),"")</f>
        <v>タイム決勝</v>
      </c>
      <c r="O373" t="str">
        <f t="shared" si="11"/>
        <v xml:space="preserve"> 男子   50m 背泳ぎ タイム決勝</v>
      </c>
    </row>
    <row r="374" spans="1:15" x14ac:dyDescent="0.2">
      <c r="A374">
        <f>IFERROR(記録__2[[#This Row],[競技番号]],"")</f>
        <v>8</v>
      </c>
      <c r="B374">
        <f>IFERROR(記録__2[[#This Row],[選手番号]],"")</f>
        <v>228</v>
      </c>
      <c r="C374" t="str">
        <f>IFERROR(VLOOKUP(B374,選手番号!F:J,4,0),"")</f>
        <v>白石　泰豊</v>
      </c>
      <c r="D374" t="str">
        <f>IFERROR(VLOOKUP(B374,選手番号!F:K,6,0),"")</f>
        <v>ファイブテン</v>
      </c>
      <c r="E374" t="str">
        <f>IFERROR(VLOOKUP(B374,チーム番号!E:F,2,0),"")</f>
        <v/>
      </c>
      <c r="F374">
        <f>IFERROR(VLOOKUP(A374,プログラム!B:C,2,0),"")</f>
        <v>8</v>
      </c>
      <c r="G374" t="str">
        <f t="shared" si="10"/>
        <v>2280008</v>
      </c>
      <c r="H374">
        <f>IFERROR(記録__2[[#This Row],[組]],"")</f>
        <v>6</v>
      </c>
      <c r="I374">
        <f>IFERROR(記録__2[[#This Row],[水路]],"")</f>
        <v>5</v>
      </c>
      <c r="J374" t="str">
        <f>IFERROR(VLOOKUP(F374,競技順!B:Q,14,0),"")</f>
        <v/>
      </c>
      <c r="K374" t="str">
        <f>IFERROR(VLOOKUP(F374,競技順!B:P,15,0),"")</f>
        <v>男子</v>
      </c>
      <c r="L374" t="str">
        <f>IFERROR(VLOOKUP(F374,競技順!B:N,13,0),"")</f>
        <v xml:space="preserve">  50m</v>
      </c>
      <c r="M374" t="str">
        <f>IFERROR(VLOOKUP(F374,競技順!B:K,10,0),"")</f>
        <v>背泳ぎ</v>
      </c>
      <c r="N374" t="str">
        <f>IFERROR(VLOOKUP(F374,競技順!B:Q,16,0),"")</f>
        <v>タイム決勝</v>
      </c>
      <c r="O374" t="str">
        <f t="shared" si="11"/>
        <v xml:space="preserve"> 男子   50m 背泳ぎ タイム決勝</v>
      </c>
    </row>
    <row r="375" spans="1:15" x14ac:dyDescent="0.2">
      <c r="A375">
        <f>IFERROR(記録__2[[#This Row],[競技番号]],"")</f>
        <v>8</v>
      </c>
      <c r="B375">
        <f>IFERROR(記録__2[[#This Row],[選手番号]],"")</f>
        <v>569</v>
      </c>
      <c r="C375" t="str">
        <f>IFERROR(VLOOKUP(B375,選手番号!F:J,4,0),"")</f>
        <v>舩橋　　司</v>
      </c>
      <c r="D375" t="str">
        <f>IFERROR(VLOOKUP(B375,選手番号!F:K,6,0),"")</f>
        <v>ﾌｨｯﾀｴﾐﾌﾙ松前</v>
      </c>
      <c r="E375" t="str">
        <f>IFERROR(VLOOKUP(B375,チーム番号!E:F,2,0),"")</f>
        <v/>
      </c>
      <c r="F375">
        <f>IFERROR(VLOOKUP(A375,プログラム!B:C,2,0),"")</f>
        <v>8</v>
      </c>
      <c r="G375" t="str">
        <f t="shared" si="10"/>
        <v>5690008</v>
      </c>
      <c r="H375">
        <f>IFERROR(記録__2[[#This Row],[組]],"")</f>
        <v>6</v>
      </c>
      <c r="I375">
        <f>IFERROR(記録__2[[#This Row],[水路]],"")</f>
        <v>6</v>
      </c>
      <c r="J375" t="str">
        <f>IFERROR(VLOOKUP(F375,競技順!B:Q,14,0),"")</f>
        <v/>
      </c>
      <c r="K375" t="str">
        <f>IFERROR(VLOOKUP(F375,競技順!B:P,15,0),"")</f>
        <v>男子</v>
      </c>
      <c r="L375" t="str">
        <f>IFERROR(VLOOKUP(F375,競技順!B:N,13,0),"")</f>
        <v xml:space="preserve">  50m</v>
      </c>
      <c r="M375" t="str">
        <f>IFERROR(VLOOKUP(F375,競技順!B:K,10,0),"")</f>
        <v>背泳ぎ</v>
      </c>
      <c r="N375" t="str">
        <f>IFERROR(VLOOKUP(F375,競技順!B:Q,16,0),"")</f>
        <v>タイム決勝</v>
      </c>
      <c r="O375" t="str">
        <f t="shared" si="11"/>
        <v xml:space="preserve"> 男子   50m 背泳ぎ タイム決勝</v>
      </c>
    </row>
    <row r="376" spans="1:15" x14ac:dyDescent="0.2">
      <c r="A376">
        <f>IFERROR(記録__2[[#This Row],[競技番号]],"")</f>
        <v>8</v>
      </c>
      <c r="B376">
        <f>IFERROR(記録__2[[#This Row],[選手番号]],"")</f>
        <v>275</v>
      </c>
      <c r="C376" t="str">
        <f>IFERROR(VLOOKUP(B376,選手番号!F:J,4,0),"")</f>
        <v>中岡　優翔</v>
      </c>
      <c r="D376" t="str">
        <f>IFERROR(VLOOKUP(B376,選手番号!F:K,6,0),"")</f>
        <v>八幡浜ＳＣ</v>
      </c>
      <c r="E376" t="str">
        <f>IFERROR(VLOOKUP(B376,チーム番号!E:F,2,0),"")</f>
        <v/>
      </c>
      <c r="F376">
        <f>IFERROR(VLOOKUP(A376,プログラム!B:C,2,0),"")</f>
        <v>8</v>
      </c>
      <c r="G376" t="str">
        <f t="shared" si="10"/>
        <v>2750008</v>
      </c>
      <c r="H376">
        <f>IFERROR(記録__2[[#This Row],[組]],"")</f>
        <v>6</v>
      </c>
      <c r="I376">
        <f>IFERROR(記録__2[[#This Row],[水路]],"")</f>
        <v>7</v>
      </c>
      <c r="J376" t="str">
        <f>IFERROR(VLOOKUP(F376,競技順!B:Q,14,0),"")</f>
        <v/>
      </c>
      <c r="K376" t="str">
        <f>IFERROR(VLOOKUP(F376,競技順!B:P,15,0),"")</f>
        <v>男子</v>
      </c>
      <c r="L376" t="str">
        <f>IFERROR(VLOOKUP(F376,競技順!B:N,13,0),"")</f>
        <v xml:space="preserve">  50m</v>
      </c>
      <c r="M376" t="str">
        <f>IFERROR(VLOOKUP(F376,競技順!B:K,10,0),"")</f>
        <v>背泳ぎ</v>
      </c>
      <c r="N376" t="str">
        <f>IFERROR(VLOOKUP(F376,競技順!B:Q,16,0),"")</f>
        <v>タイム決勝</v>
      </c>
      <c r="O376" t="str">
        <f t="shared" si="11"/>
        <v xml:space="preserve"> 男子   50m 背泳ぎ タイム決勝</v>
      </c>
    </row>
    <row r="377" spans="1:15" x14ac:dyDescent="0.2">
      <c r="A377">
        <f>IFERROR(記録__2[[#This Row],[競技番号]],"")</f>
        <v>8</v>
      </c>
      <c r="B377">
        <f>IFERROR(記録__2[[#This Row],[選手番号]],"")</f>
        <v>449</v>
      </c>
      <c r="C377" t="str">
        <f>IFERROR(VLOOKUP(B377,選手番号!F:J,4,0),"")</f>
        <v>片岡　優馬</v>
      </c>
      <c r="D377" t="str">
        <f>IFERROR(VLOOKUP(B377,選手番号!F:K,6,0),"")</f>
        <v>フィッタ重信</v>
      </c>
      <c r="E377" t="str">
        <f>IFERROR(VLOOKUP(B377,チーム番号!E:F,2,0),"")</f>
        <v/>
      </c>
      <c r="F377">
        <f>IFERROR(VLOOKUP(A377,プログラム!B:C,2,0),"")</f>
        <v>8</v>
      </c>
      <c r="G377" t="str">
        <f t="shared" si="10"/>
        <v>4490008</v>
      </c>
      <c r="H377">
        <f>IFERROR(記録__2[[#This Row],[組]],"")</f>
        <v>6</v>
      </c>
      <c r="I377">
        <f>IFERROR(記録__2[[#This Row],[水路]],"")</f>
        <v>8</v>
      </c>
      <c r="J377" t="str">
        <f>IFERROR(VLOOKUP(F377,競技順!B:Q,14,0),"")</f>
        <v/>
      </c>
      <c r="K377" t="str">
        <f>IFERROR(VLOOKUP(F377,競技順!B:P,15,0),"")</f>
        <v>男子</v>
      </c>
      <c r="L377" t="str">
        <f>IFERROR(VLOOKUP(F377,競技順!B:N,13,0),"")</f>
        <v xml:space="preserve">  50m</v>
      </c>
      <c r="M377" t="str">
        <f>IFERROR(VLOOKUP(F377,競技順!B:K,10,0),"")</f>
        <v>背泳ぎ</v>
      </c>
      <c r="N377" t="str">
        <f>IFERROR(VLOOKUP(F377,競技順!B:Q,16,0),"")</f>
        <v>タイム決勝</v>
      </c>
      <c r="O377" t="str">
        <f t="shared" si="11"/>
        <v xml:space="preserve"> 男子   50m 背泳ぎ タイム決勝</v>
      </c>
    </row>
    <row r="378" spans="1:15" x14ac:dyDescent="0.2">
      <c r="A378">
        <f>IFERROR(記録__2[[#This Row],[競技番号]],"")</f>
        <v>8</v>
      </c>
      <c r="B378">
        <f>IFERROR(記録__2[[#This Row],[選手番号]],"")</f>
        <v>175</v>
      </c>
      <c r="C378" t="str">
        <f>IFERROR(VLOOKUP(B378,選手番号!F:J,4,0),"")</f>
        <v>河谷　瞬司</v>
      </c>
      <c r="D378" t="str">
        <f>IFERROR(VLOOKUP(B378,選手番号!F:K,6,0),"")</f>
        <v>西条ＳＣ</v>
      </c>
      <c r="E378" t="str">
        <f>IFERROR(VLOOKUP(B378,チーム番号!E:F,2,0),"")</f>
        <v/>
      </c>
      <c r="F378">
        <f>IFERROR(VLOOKUP(A378,プログラム!B:C,2,0),"")</f>
        <v>8</v>
      </c>
      <c r="G378" t="str">
        <f t="shared" si="10"/>
        <v>1750008</v>
      </c>
      <c r="H378">
        <f>IFERROR(記録__2[[#This Row],[組]],"")</f>
        <v>7</v>
      </c>
      <c r="I378">
        <f>IFERROR(記録__2[[#This Row],[水路]],"")</f>
        <v>1</v>
      </c>
      <c r="J378" t="str">
        <f>IFERROR(VLOOKUP(F378,競技順!B:Q,14,0),"")</f>
        <v/>
      </c>
      <c r="K378" t="str">
        <f>IFERROR(VLOOKUP(F378,競技順!B:P,15,0),"")</f>
        <v>男子</v>
      </c>
      <c r="L378" t="str">
        <f>IFERROR(VLOOKUP(F378,競技順!B:N,13,0),"")</f>
        <v xml:space="preserve">  50m</v>
      </c>
      <c r="M378" t="str">
        <f>IFERROR(VLOOKUP(F378,競技順!B:K,10,0),"")</f>
        <v>背泳ぎ</v>
      </c>
      <c r="N378" t="str">
        <f>IFERROR(VLOOKUP(F378,競技順!B:Q,16,0),"")</f>
        <v>タイム決勝</v>
      </c>
      <c r="O378" t="str">
        <f t="shared" si="11"/>
        <v xml:space="preserve"> 男子   50m 背泳ぎ タイム決勝</v>
      </c>
    </row>
    <row r="379" spans="1:15" x14ac:dyDescent="0.2">
      <c r="A379">
        <f>IFERROR(記録__2[[#This Row],[競技番号]],"")</f>
        <v>8</v>
      </c>
      <c r="B379">
        <f>IFERROR(記録__2[[#This Row],[選手番号]],"")</f>
        <v>538</v>
      </c>
      <c r="C379" t="str">
        <f>IFERROR(VLOOKUP(B379,選手番号!F:J,4,0),"")</f>
        <v>井下　晴翔</v>
      </c>
      <c r="D379" t="str">
        <f>IFERROR(VLOOKUP(B379,選手番号!F:K,6,0),"")</f>
        <v>ﾌｧｲﾌﾞﾃﾝ東予</v>
      </c>
      <c r="E379" t="str">
        <f>IFERROR(VLOOKUP(B379,チーム番号!E:F,2,0),"")</f>
        <v/>
      </c>
      <c r="F379">
        <f>IFERROR(VLOOKUP(A379,プログラム!B:C,2,0),"")</f>
        <v>8</v>
      </c>
      <c r="G379" t="str">
        <f t="shared" si="10"/>
        <v>5380008</v>
      </c>
      <c r="H379">
        <f>IFERROR(記録__2[[#This Row],[組]],"")</f>
        <v>7</v>
      </c>
      <c r="I379">
        <f>IFERROR(記録__2[[#This Row],[水路]],"")</f>
        <v>2</v>
      </c>
      <c r="J379" t="str">
        <f>IFERROR(VLOOKUP(F379,競技順!B:Q,14,0),"")</f>
        <v/>
      </c>
      <c r="K379" t="str">
        <f>IFERROR(VLOOKUP(F379,競技順!B:P,15,0),"")</f>
        <v>男子</v>
      </c>
      <c r="L379" t="str">
        <f>IFERROR(VLOOKUP(F379,競技順!B:N,13,0),"")</f>
        <v xml:space="preserve">  50m</v>
      </c>
      <c r="M379" t="str">
        <f>IFERROR(VLOOKUP(F379,競技順!B:K,10,0),"")</f>
        <v>背泳ぎ</v>
      </c>
      <c r="N379" t="str">
        <f>IFERROR(VLOOKUP(F379,競技順!B:Q,16,0),"")</f>
        <v>タイム決勝</v>
      </c>
      <c r="O379" t="str">
        <f t="shared" si="11"/>
        <v xml:space="preserve"> 男子   50m 背泳ぎ タイム決勝</v>
      </c>
    </row>
    <row r="380" spans="1:15" x14ac:dyDescent="0.2">
      <c r="A380">
        <f>IFERROR(記録__2[[#This Row],[競技番号]],"")</f>
        <v>8</v>
      </c>
      <c r="B380">
        <f>IFERROR(記録__2[[#This Row],[選手番号]],"")</f>
        <v>63</v>
      </c>
      <c r="C380" t="str">
        <f>IFERROR(VLOOKUP(B380,選手番号!F:J,4,0),"")</f>
        <v>伊藤　毅哉</v>
      </c>
      <c r="D380" t="str">
        <f>IFERROR(VLOOKUP(B380,選手番号!F:K,6,0),"")</f>
        <v>五百木ＳＣ</v>
      </c>
      <c r="E380" t="str">
        <f>IFERROR(VLOOKUP(B380,チーム番号!E:F,2,0),"")</f>
        <v/>
      </c>
      <c r="F380">
        <f>IFERROR(VLOOKUP(A380,プログラム!B:C,2,0),"")</f>
        <v>8</v>
      </c>
      <c r="G380" t="str">
        <f t="shared" si="10"/>
        <v>630008</v>
      </c>
      <c r="H380">
        <f>IFERROR(記録__2[[#This Row],[組]],"")</f>
        <v>7</v>
      </c>
      <c r="I380">
        <f>IFERROR(記録__2[[#This Row],[水路]],"")</f>
        <v>3</v>
      </c>
      <c r="J380" t="str">
        <f>IFERROR(VLOOKUP(F380,競技順!B:Q,14,0),"")</f>
        <v/>
      </c>
      <c r="K380" t="str">
        <f>IFERROR(VLOOKUP(F380,競技順!B:P,15,0),"")</f>
        <v>男子</v>
      </c>
      <c r="L380" t="str">
        <f>IFERROR(VLOOKUP(F380,競技順!B:N,13,0),"")</f>
        <v xml:space="preserve">  50m</v>
      </c>
      <c r="M380" t="str">
        <f>IFERROR(VLOOKUP(F380,競技順!B:K,10,0),"")</f>
        <v>背泳ぎ</v>
      </c>
      <c r="N380" t="str">
        <f>IFERROR(VLOOKUP(F380,競技順!B:Q,16,0),"")</f>
        <v>タイム決勝</v>
      </c>
      <c r="O380" t="str">
        <f t="shared" si="11"/>
        <v xml:space="preserve"> 男子   50m 背泳ぎ タイム決勝</v>
      </c>
    </row>
    <row r="381" spans="1:15" x14ac:dyDescent="0.2">
      <c r="A381">
        <f>IFERROR(記録__2[[#This Row],[競技番号]],"")</f>
        <v>8</v>
      </c>
      <c r="B381">
        <f>IFERROR(記録__2[[#This Row],[選手番号]],"")</f>
        <v>415</v>
      </c>
      <c r="C381" t="str">
        <f>IFERROR(VLOOKUP(B381,選手番号!F:J,4,0),"")</f>
        <v>林　孝太朗</v>
      </c>
      <c r="D381" t="str">
        <f>IFERROR(VLOOKUP(B381,選手番号!F:K,6,0),"")</f>
        <v>フィッタ松山</v>
      </c>
      <c r="E381" t="str">
        <f>IFERROR(VLOOKUP(B381,チーム番号!E:F,2,0),"")</f>
        <v/>
      </c>
      <c r="F381">
        <f>IFERROR(VLOOKUP(A381,プログラム!B:C,2,0),"")</f>
        <v>8</v>
      </c>
      <c r="G381" t="str">
        <f t="shared" si="10"/>
        <v>4150008</v>
      </c>
      <c r="H381">
        <f>IFERROR(記録__2[[#This Row],[組]],"")</f>
        <v>7</v>
      </c>
      <c r="I381">
        <f>IFERROR(記録__2[[#This Row],[水路]],"")</f>
        <v>4</v>
      </c>
      <c r="J381" t="str">
        <f>IFERROR(VLOOKUP(F381,競技順!B:Q,14,0),"")</f>
        <v/>
      </c>
      <c r="K381" t="str">
        <f>IFERROR(VLOOKUP(F381,競技順!B:P,15,0),"")</f>
        <v>男子</v>
      </c>
      <c r="L381" t="str">
        <f>IFERROR(VLOOKUP(F381,競技順!B:N,13,0),"")</f>
        <v xml:space="preserve">  50m</v>
      </c>
      <c r="M381" t="str">
        <f>IFERROR(VLOOKUP(F381,競技順!B:K,10,0),"")</f>
        <v>背泳ぎ</v>
      </c>
      <c r="N381" t="str">
        <f>IFERROR(VLOOKUP(F381,競技順!B:Q,16,0),"")</f>
        <v>タイム決勝</v>
      </c>
      <c r="O381" t="str">
        <f t="shared" si="11"/>
        <v xml:space="preserve"> 男子   50m 背泳ぎ タイム決勝</v>
      </c>
    </row>
    <row r="382" spans="1:15" x14ac:dyDescent="0.2">
      <c r="A382">
        <f>IFERROR(記録__2[[#This Row],[競技番号]],"")</f>
        <v>8</v>
      </c>
      <c r="B382">
        <f>IFERROR(記録__2[[#This Row],[選手番号]],"")</f>
        <v>221</v>
      </c>
      <c r="C382" t="str">
        <f>IFERROR(VLOOKUP(B382,選手番号!F:J,4,0),"")</f>
        <v>深川　絢都</v>
      </c>
      <c r="D382" t="str">
        <f>IFERROR(VLOOKUP(B382,選手番号!F:K,6,0),"")</f>
        <v>ファイブテン</v>
      </c>
      <c r="E382" t="str">
        <f>IFERROR(VLOOKUP(B382,チーム番号!E:F,2,0),"")</f>
        <v/>
      </c>
      <c r="F382">
        <f>IFERROR(VLOOKUP(A382,プログラム!B:C,2,0),"")</f>
        <v>8</v>
      </c>
      <c r="G382" t="str">
        <f t="shared" si="10"/>
        <v>2210008</v>
      </c>
      <c r="H382">
        <f>IFERROR(記録__2[[#This Row],[組]],"")</f>
        <v>7</v>
      </c>
      <c r="I382">
        <f>IFERROR(記録__2[[#This Row],[水路]],"")</f>
        <v>5</v>
      </c>
      <c r="J382" t="str">
        <f>IFERROR(VLOOKUP(F382,競技順!B:Q,14,0),"")</f>
        <v/>
      </c>
      <c r="K382" t="str">
        <f>IFERROR(VLOOKUP(F382,競技順!B:P,15,0),"")</f>
        <v>男子</v>
      </c>
      <c r="L382" t="str">
        <f>IFERROR(VLOOKUP(F382,競技順!B:N,13,0),"")</f>
        <v xml:space="preserve">  50m</v>
      </c>
      <c r="M382" t="str">
        <f>IFERROR(VLOOKUP(F382,競技順!B:K,10,0),"")</f>
        <v>背泳ぎ</v>
      </c>
      <c r="N382" t="str">
        <f>IFERROR(VLOOKUP(F382,競技順!B:Q,16,0),"")</f>
        <v>タイム決勝</v>
      </c>
      <c r="O382" t="str">
        <f t="shared" si="11"/>
        <v xml:space="preserve"> 男子   50m 背泳ぎ タイム決勝</v>
      </c>
    </row>
    <row r="383" spans="1:15" x14ac:dyDescent="0.2">
      <c r="A383">
        <f>IFERROR(記録__2[[#This Row],[競技番号]],"")</f>
        <v>8</v>
      </c>
      <c r="B383">
        <f>IFERROR(記録__2[[#This Row],[選手番号]],"")</f>
        <v>67</v>
      </c>
      <c r="C383" t="str">
        <f>IFERROR(VLOOKUP(B383,選手番号!F:J,4,0),"")</f>
        <v>山田　瑛心</v>
      </c>
      <c r="D383" t="str">
        <f>IFERROR(VLOOKUP(B383,選手番号!F:K,6,0),"")</f>
        <v>五百木ＳＣ</v>
      </c>
      <c r="E383" t="str">
        <f>IFERROR(VLOOKUP(B383,チーム番号!E:F,2,0),"")</f>
        <v/>
      </c>
      <c r="F383">
        <f>IFERROR(VLOOKUP(A383,プログラム!B:C,2,0),"")</f>
        <v>8</v>
      </c>
      <c r="G383" t="str">
        <f t="shared" si="10"/>
        <v>670008</v>
      </c>
      <c r="H383">
        <f>IFERROR(記録__2[[#This Row],[組]],"")</f>
        <v>7</v>
      </c>
      <c r="I383">
        <f>IFERROR(記録__2[[#This Row],[水路]],"")</f>
        <v>6</v>
      </c>
      <c r="J383" t="str">
        <f>IFERROR(VLOOKUP(F383,競技順!B:Q,14,0),"")</f>
        <v/>
      </c>
      <c r="K383" t="str">
        <f>IFERROR(VLOOKUP(F383,競技順!B:P,15,0),"")</f>
        <v>男子</v>
      </c>
      <c r="L383" t="str">
        <f>IFERROR(VLOOKUP(F383,競技順!B:N,13,0),"")</f>
        <v xml:space="preserve">  50m</v>
      </c>
      <c r="M383" t="str">
        <f>IFERROR(VLOOKUP(F383,競技順!B:K,10,0),"")</f>
        <v>背泳ぎ</v>
      </c>
      <c r="N383" t="str">
        <f>IFERROR(VLOOKUP(F383,競技順!B:Q,16,0),"")</f>
        <v>タイム決勝</v>
      </c>
      <c r="O383" t="str">
        <f t="shared" si="11"/>
        <v xml:space="preserve"> 男子   50m 背泳ぎ タイム決勝</v>
      </c>
    </row>
    <row r="384" spans="1:15" x14ac:dyDescent="0.2">
      <c r="A384">
        <f>IFERROR(記録__2[[#This Row],[競技番号]],"")</f>
        <v>8</v>
      </c>
      <c r="B384">
        <f>IFERROR(記録__2[[#This Row],[選手番号]],"")</f>
        <v>512</v>
      </c>
      <c r="C384" t="str">
        <f>IFERROR(VLOOKUP(B384,選手番号!F:J,4,0),"")</f>
        <v>髙屋　　樹</v>
      </c>
      <c r="D384" t="str">
        <f>IFERROR(VLOOKUP(B384,選手番号!F:K,6,0),"")</f>
        <v>Ryuow</v>
      </c>
      <c r="E384" t="str">
        <f>IFERROR(VLOOKUP(B384,チーム番号!E:F,2,0),"")</f>
        <v/>
      </c>
      <c r="F384">
        <f>IFERROR(VLOOKUP(A384,プログラム!B:C,2,0),"")</f>
        <v>8</v>
      </c>
      <c r="G384" t="str">
        <f t="shared" si="10"/>
        <v>5120008</v>
      </c>
      <c r="H384">
        <f>IFERROR(記録__2[[#This Row],[組]],"")</f>
        <v>7</v>
      </c>
      <c r="I384">
        <f>IFERROR(記録__2[[#This Row],[水路]],"")</f>
        <v>7</v>
      </c>
      <c r="J384" t="str">
        <f>IFERROR(VLOOKUP(F384,競技順!B:Q,14,0),"")</f>
        <v/>
      </c>
      <c r="K384" t="str">
        <f>IFERROR(VLOOKUP(F384,競技順!B:P,15,0),"")</f>
        <v>男子</v>
      </c>
      <c r="L384" t="str">
        <f>IFERROR(VLOOKUP(F384,競技順!B:N,13,0),"")</f>
        <v xml:space="preserve">  50m</v>
      </c>
      <c r="M384" t="str">
        <f>IFERROR(VLOOKUP(F384,競技順!B:K,10,0),"")</f>
        <v>背泳ぎ</v>
      </c>
      <c r="N384" t="str">
        <f>IFERROR(VLOOKUP(F384,競技順!B:Q,16,0),"")</f>
        <v>タイム決勝</v>
      </c>
      <c r="O384" t="str">
        <f t="shared" si="11"/>
        <v xml:space="preserve"> 男子   50m 背泳ぎ タイム決勝</v>
      </c>
    </row>
    <row r="385" spans="1:15" x14ac:dyDescent="0.2">
      <c r="A385">
        <f>IFERROR(記録__2[[#This Row],[競技番号]],"")</f>
        <v>8</v>
      </c>
      <c r="B385">
        <f>IFERROR(記録__2[[#This Row],[選手番号]],"")</f>
        <v>59</v>
      </c>
      <c r="C385" t="str">
        <f>IFERROR(VLOOKUP(B385,選手番号!F:J,4,0),"")</f>
        <v>岡田　大和</v>
      </c>
      <c r="D385" t="str">
        <f>IFERROR(VLOOKUP(B385,選手番号!F:K,6,0),"")</f>
        <v>五百木ＳＣ</v>
      </c>
      <c r="E385" t="str">
        <f>IFERROR(VLOOKUP(B385,チーム番号!E:F,2,0),"")</f>
        <v/>
      </c>
      <c r="F385">
        <f>IFERROR(VLOOKUP(A385,プログラム!B:C,2,0),"")</f>
        <v>8</v>
      </c>
      <c r="G385" t="str">
        <f t="shared" si="10"/>
        <v>590008</v>
      </c>
      <c r="H385">
        <f>IFERROR(記録__2[[#This Row],[組]],"")</f>
        <v>7</v>
      </c>
      <c r="I385">
        <f>IFERROR(記録__2[[#This Row],[水路]],"")</f>
        <v>8</v>
      </c>
      <c r="J385" t="str">
        <f>IFERROR(VLOOKUP(F385,競技順!B:Q,14,0),"")</f>
        <v/>
      </c>
      <c r="K385" t="str">
        <f>IFERROR(VLOOKUP(F385,競技順!B:P,15,0),"")</f>
        <v>男子</v>
      </c>
      <c r="L385" t="str">
        <f>IFERROR(VLOOKUP(F385,競技順!B:N,13,0),"")</f>
        <v xml:space="preserve">  50m</v>
      </c>
      <c r="M385" t="str">
        <f>IFERROR(VLOOKUP(F385,競技順!B:K,10,0),"")</f>
        <v>背泳ぎ</v>
      </c>
      <c r="N385" t="str">
        <f>IFERROR(VLOOKUP(F385,競技順!B:Q,16,0),"")</f>
        <v>タイム決勝</v>
      </c>
      <c r="O385" t="str">
        <f t="shared" si="11"/>
        <v xml:space="preserve"> 男子   50m 背泳ぎ タイム決勝</v>
      </c>
    </row>
    <row r="386" spans="1:15" x14ac:dyDescent="0.2">
      <c r="A386">
        <f>IFERROR(記録__2[[#This Row],[競技番号]],"")</f>
        <v>8</v>
      </c>
      <c r="B386">
        <f>IFERROR(記録__2[[#This Row],[選手番号]],"")</f>
        <v>417</v>
      </c>
      <c r="C386" t="str">
        <f>IFERROR(VLOOKUP(B386,選手番号!F:J,4,0),"")</f>
        <v>星加　悠成</v>
      </c>
      <c r="D386" t="str">
        <f>IFERROR(VLOOKUP(B386,選手番号!F:K,6,0),"")</f>
        <v>フィッタ松山</v>
      </c>
      <c r="E386" t="str">
        <f>IFERROR(VLOOKUP(B386,チーム番号!E:F,2,0),"")</f>
        <v/>
      </c>
      <c r="F386">
        <f>IFERROR(VLOOKUP(A386,プログラム!B:C,2,0),"")</f>
        <v>8</v>
      </c>
      <c r="G386" t="str">
        <f t="shared" si="10"/>
        <v>4170008</v>
      </c>
      <c r="H386">
        <f>IFERROR(記録__2[[#This Row],[組]],"")</f>
        <v>8</v>
      </c>
      <c r="I386">
        <f>IFERROR(記録__2[[#This Row],[水路]],"")</f>
        <v>1</v>
      </c>
      <c r="J386" t="str">
        <f>IFERROR(VLOOKUP(F386,競技順!B:Q,14,0),"")</f>
        <v/>
      </c>
      <c r="K386" t="str">
        <f>IFERROR(VLOOKUP(F386,競技順!B:P,15,0),"")</f>
        <v>男子</v>
      </c>
      <c r="L386" t="str">
        <f>IFERROR(VLOOKUP(F386,競技順!B:N,13,0),"")</f>
        <v xml:space="preserve">  50m</v>
      </c>
      <c r="M386" t="str">
        <f>IFERROR(VLOOKUP(F386,競技順!B:K,10,0),"")</f>
        <v>背泳ぎ</v>
      </c>
      <c r="N386" t="str">
        <f>IFERROR(VLOOKUP(F386,競技順!B:Q,16,0),"")</f>
        <v>タイム決勝</v>
      </c>
      <c r="O386" t="str">
        <f t="shared" si="11"/>
        <v xml:space="preserve"> 男子   50m 背泳ぎ タイム決勝</v>
      </c>
    </row>
    <row r="387" spans="1:15" x14ac:dyDescent="0.2">
      <c r="A387">
        <f>IFERROR(記録__2[[#This Row],[競技番号]],"")</f>
        <v>8</v>
      </c>
      <c r="B387">
        <f>IFERROR(記録__2[[#This Row],[選手番号]],"")</f>
        <v>127</v>
      </c>
      <c r="C387" t="str">
        <f>IFERROR(VLOOKUP(B387,選手番号!F:J,4,0),"")</f>
        <v>木田　啓翔</v>
      </c>
      <c r="D387" t="str">
        <f>IFERROR(VLOOKUP(B387,選手番号!F:K,6,0),"")</f>
        <v>南海ＤＣ</v>
      </c>
      <c r="E387" t="str">
        <f>IFERROR(VLOOKUP(B387,チーム番号!E:F,2,0),"")</f>
        <v/>
      </c>
      <c r="F387">
        <f>IFERROR(VLOOKUP(A387,プログラム!B:C,2,0),"")</f>
        <v>8</v>
      </c>
      <c r="G387" t="str">
        <f t="shared" ref="G387:G450" si="12">CONCATENATE(B387,0,0,0,F387)</f>
        <v>1270008</v>
      </c>
      <c r="H387">
        <f>IFERROR(記録__2[[#This Row],[組]],"")</f>
        <v>8</v>
      </c>
      <c r="I387">
        <f>IFERROR(記録__2[[#This Row],[水路]],"")</f>
        <v>2</v>
      </c>
      <c r="J387" t="str">
        <f>IFERROR(VLOOKUP(F387,競技順!B:Q,14,0),"")</f>
        <v/>
      </c>
      <c r="K387" t="str">
        <f>IFERROR(VLOOKUP(F387,競技順!B:P,15,0),"")</f>
        <v>男子</v>
      </c>
      <c r="L387" t="str">
        <f>IFERROR(VLOOKUP(F387,競技順!B:N,13,0),"")</f>
        <v xml:space="preserve">  50m</v>
      </c>
      <c r="M387" t="str">
        <f>IFERROR(VLOOKUP(F387,競技順!B:K,10,0),"")</f>
        <v>背泳ぎ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 xml:space="preserve"> 男子   50m 背泳ぎ タイム決勝</v>
      </c>
    </row>
    <row r="388" spans="1:15" x14ac:dyDescent="0.2">
      <c r="A388">
        <f>IFERROR(記録__2[[#This Row],[競技番号]],"")</f>
        <v>8</v>
      </c>
      <c r="B388">
        <f>IFERROR(記録__2[[#This Row],[選手番号]],"")</f>
        <v>480</v>
      </c>
      <c r="C388" t="str">
        <f>IFERROR(VLOOKUP(B388,選手番号!F:J,4,0),"")</f>
        <v>佐々木　今</v>
      </c>
      <c r="D388" t="str">
        <f>IFERROR(VLOOKUP(B388,選手番号!F:K,6,0),"")</f>
        <v>フィッタ吉田</v>
      </c>
      <c r="E388" t="str">
        <f>IFERROR(VLOOKUP(B388,チーム番号!E:F,2,0),"")</f>
        <v/>
      </c>
      <c r="F388">
        <f>IFERROR(VLOOKUP(A388,プログラム!B:C,2,0),"")</f>
        <v>8</v>
      </c>
      <c r="G388" t="str">
        <f t="shared" si="12"/>
        <v>4800008</v>
      </c>
      <c r="H388">
        <f>IFERROR(記録__2[[#This Row],[組]],"")</f>
        <v>8</v>
      </c>
      <c r="I388">
        <f>IFERROR(記録__2[[#This Row],[水路]],"")</f>
        <v>3</v>
      </c>
      <c r="J388" t="str">
        <f>IFERROR(VLOOKUP(F388,競技順!B:Q,14,0),"")</f>
        <v/>
      </c>
      <c r="K388" t="str">
        <f>IFERROR(VLOOKUP(F388,競技順!B:P,15,0),"")</f>
        <v>男子</v>
      </c>
      <c r="L388" t="str">
        <f>IFERROR(VLOOKUP(F388,競技順!B:N,13,0),"")</f>
        <v xml:space="preserve">  50m</v>
      </c>
      <c r="M388" t="str">
        <f>IFERROR(VLOOKUP(F388,競技順!B:K,10,0),"")</f>
        <v>背泳ぎ</v>
      </c>
      <c r="N388" t="str">
        <f>IFERROR(VLOOKUP(F388,競技順!B:Q,16,0),"")</f>
        <v>タイム決勝</v>
      </c>
      <c r="O388" t="str">
        <f t="shared" si="13"/>
        <v xml:space="preserve"> 男子   50m 背泳ぎ タイム決勝</v>
      </c>
    </row>
    <row r="389" spans="1:15" x14ac:dyDescent="0.2">
      <c r="A389">
        <f>IFERROR(記録__2[[#This Row],[競技番号]],"")</f>
        <v>8</v>
      </c>
      <c r="B389">
        <f>IFERROR(記録__2[[#This Row],[選手番号]],"")</f>
        <v>708</v>
      </c>
      <c r="C389" t="str">
        <f>IFERROR(VLOOKUP(B389,選手番号!F:J,4,0),"")</f>
        <v>西川　稜真</v>
      </c>
      <c r="D389" t="str">
        <f>IFERROR(VLOOKUP(B389,選手番号!F:K,6,0),"")</f>
        <v>えいしSC松山</v>
      </c>
      <c r="E389" t="str">
        <f>IFERROR(VLOOKUP(B389,チーム番号!E:F,2,0),"")</f>
        <v/>
      </c>
      <c r="F389">
        <f>IFERROR(VLOOKUP(A389,プログラム!B:C,2,0),"")</f>
        <v>8</v>
      </c>
      <c r="G389" t="str">
        <f t="shared" si="12"/>
        <v>7080008</v>
      </c>
      <c r="H389">
        <f>IFERROR(記録__2[[#This Row],[組]],"")</f>
        <v>8</v>
      </c>
      <c r="I389">
        <f>IFERROR(記録__2[[#This Row],[水路]],"")</f>
        <v>4</v>
      </c>
      <c r="J389" t="str">
        <f>IFERROR(VLOOKUP(F389,競技順!B:Q,14,0),"")</f>
        <v/>
      </c>
      <c r="K389" t="str">
        <f>IFERROR(VLOOKUP(F389,競技順!B:P,15,0),"")</f>
        <v>男子</v>
      </c>
      <c r="L389" t="str">
        <f>IFERROR(VLOOKUP(F389,競技順!B:N,13,0),"")</f>
        <v xml:space="preserve">  50m</v>
      </c>
      <c r="M389" t="str">
        <f>IFERROR(VLOOKUP(F389,競技順!B:K,10,0),"")</f>
        <v>背泳ぎ</v>
      </c>
      <c r="N389" t="str">
        <f>IFERROR(VLOOKUP(F389,競技順!B:Q,16,0),"")</f>
        <v>タイム決勝</v>
      </c>
      <c r="O389" t="str">
        <f t="shared" si="13"/>
        <v xml:space="preserve"> 男子   50m 背泳ぎ タイム決勝</v>
      </c>
    </row>
    <row r="390" spans="1:15" x14ac:dyDescent="0.2">
      <c r="A390">
        <f>IFERROR(記録__2[[#This Row],[競技番号]],"")</f>
        <v>8</v>
      </c>
      <c r="B390">
        <f>IFERROR(記録__2[[#This Row],[選手番号]],"")</f>
        <v>57</v>
      </c>
      <c r="C390" t="str">
        <f>IFERROR(VLOOKUP(B390,選手番号!F:J,4,0),"")</f>
        <v>二宮　凜翔</v>
      </c>
      <c r="D390" t="str">
        <f>IFERROR(VLOOKUP(B390,選手番号!F:K,6,0),"")</f>
        <v>五百木ＳＣ</v>
      </c>
      <c r="E390" t="str">
        <f>IFERROR(VLOOKUP(B390,チーム番号!E:F,2,0),"")</f>
        <v/>
      </c>
      <c r="F390">
        <f>IFERROR(VLOOKUP(A390,プログラム!B:C,2,0),"")</f>
        <v>8</v>
      </c>
      <c r="G390" t="str">
        <f t="shared" si="12"/>
        <v>570008</v>
      </c>
      <c r="H390">
        <f>IFERROR(記録__2[[#This Row],[組]],"")</f>
        <v>8</v>
      </c>
      <c r="I390">
        <f>IFERROR(記録__2[[#This Row],[水路]],"")</f>
        <v>5</v>
      </c>
      <c r="J390" t="str">
        <f>IFERROR(VLOOKUP(F390,競技順!B:Q,14,0),"")</f>
        <v/>
      </c>
      <c r="K390" t="str">
        <f>IFERROR(VLOOKUP(F390,競技順!B:P,15,0),"")</f>
        <v>男子</v>
      </c>
      <c r="L390" t="str">
        <f>IFERROR(VLOOKUP(F390,競技順!B:N,13,0),"")</f>
        <v xml:space="preserve">  50m</v>
      </c>
      <c r="M390" t="str">
        <f>IFERROR(VLOOKUP(F390,競技順!B:K,10,0),"")</f>
        <v>背泳ぎ</v>
      </c>
      <c r="N390" t="str">
        <f>IFERROR(VLOOKUP(F390,競技順!B:Q,16,0),"")</f>
        <v>タイム決勝</v>
      </c>
      <c r="O390" t="str">
        <f t="shared" si="13"/>
        <v xml:space="preserve"> 男子   50m 背泳ぎ タイム決勝</v>
      </c>
    </row>
    <row r="391" spans="1:15" x14ac:dyDescent="0.2">
      <c r="A391">
        <f>IFERROR(記録__2[[#This Row],[競技番号]],"")</f>
        <v>8</v>
      </c>
      <c r="B391">
        <f>IFERROR(記録__2[[#This Row],[選手番号]],"")</f>
        <v>379</v>
      </c>
      <c r="C391" t="str">
        <f>IFERROR(VLOOKUP(B391,選手番号!F:J,4,0),"")</f>
        <v>西尾　理玖</v>
      </c>
      <c r="D391" t="str">
        <f>IFERROR(VLOOKUP(B391,選手番号!F:K,6,0),"")</f>
        <v>石原ＳＣ</v>
      </c>
      <c r="E391" t="str">
        <f>IFERROR(VLOOKUP(B391,チーム番号!E:F,2,0),"")</f>
        <v/>
      </c>
      <c r="F391">
        <f>IFERROR(VLOOKUP(A391,プログラム!B:C,2,0),"")</f>
        <v>8</v>
      </c>
      <c r="G391" t="str">
        <f t="shared" si="12"/>
        <v>3790008</v>
      </c>
      <c r="H391">
        <f>IFERROR(記録__2[[#This Row],[組]],"")</f>
        <v>8</v>
      </c>
      <c r="I391">
        <f>IFERROR(記録__2[[#This Row],[水路]],"")</f>
        <v>6</v>
      </c>
      <c r="J391" t="str">
        <f>IFERROR(VLOOKUP(F391,競技順!B:Q,14,0),"")</f>
        <v/>
      </c>
      <c r="K391" t="str">
        <f>IFERROR(VLOOKUP(F391,競技順!B:P,15,0),"")</f>
        <v>男子</v>
      </c>
      <c r="L391" t="str">
        <f>IFERROR(VLOOKUP(F391,競技順!B:N,13,0),"")</f>
        <v xml:space="preserve">  50m</v>
      </c>
      <c r="M391" t="str">
        <f>IFERROR(VLOOKUP(F391,競技順!B:K,10,0),"")</f>
        <v>背泳ぎ</v>
      </c>
      <c r="N391" t="str">
        <f>IFERROR(VLOOKUP(F391,競技順!B:Q,16,0),"")</f>
        <v>タイム決勝</v>
      </c>
      <c r="O391" t="str">
        <f t="shared" si="13"/>
        <v xml:space="preserve"> 男子   50m 背泳ぎ タイム決勝</v>
      </c>
    </row>
    <row r="392" spans="1:15" x14ac:dyDescent="0.2">
      <c r="A392">
        <f>IFERROR(記録__2[[#This Row],[競技番号]],"")</f>
        <v>8</v>
      </c>
      <c r="B392">
        <f>IFERROR(記録__2[[#This Row],[選手番号]],"")</f>
        <v>514</v>
      </c>
      <c r="C392" t="str">
        <f>IFERROR(VLOOKUP(B392,選手番号!F:J,4,0),"")</f>
        <v>井上　智喜</v>
      </c>
      <c r="D392" t="str">
        <f>IFERROR(VLOOKUP(B392,選手番号!F:K,6,0),"")</f>
        <v>Ryuow</v>
      </c>
      <c r="E392" t="str">
        <f>IFERROR(VLOOKUP(B392,チーム番号!E:F,2,0),"")</f>
        <v/>
      </c>
      <c r="F392">
        <f>IFERROR(VLOOKUP(A392,プログラム!B:C,2,0),"")</f>
        <v>8</v>
      </c>
      <c r="G392" t="str">
        <f t="shared" si="12"/>
        <v>5140008</v>
      </c>
      <c r="H392">
        <f>IFERROR(記録__2[[#This Row],[組]],"")</f>
        <v>8</v>
      </c>
      <c r="I392">
        <f>IFERROR(記録__2[[#This Row],[水路]],"")</f>
        <v>7</v>
      </c>
      <c r="J392" t="str">
        <f>IFERROR(VLOOKUP(F392,競技順!B:Q,14,0),"")</f>
        <v/>
      </c>
      <c r="K392" t="str">
        <f>IFERROR(VLOOKUP(F392,競技順!B:P,15,0),"")</f>
        <v>男子</v>
      </c>
      <c r="L392" t="str">
        <f>IFERROR(VLOOKUP(F392,競技順!B:N,13,0),"")</f>
        <v xml:space="preserve">  50m</v>
      </c>
      <c r="M392" t="str">
        <f>IFERROR(VLOOKUP(F392,競技順!B:K,10,0),"")</f>
        <v>背泳ぎ</v>
      </c>
      <c r="N392" t="str">
        <f>IFERROR(VLOOKUP(F392,競技順!B:Q,16,0),"")</f>
        <v>タイム決勝</v>
      </c>
      <c r="O392" t="str">
        <f t="shared" si="13"/>
        <v xml:space="preserve"> 男子   50m 背泳ぎ タイム決勝</v>
      </c>
    </row>
    <row r="393" spans="1:15" x14ac:dyDescent="0.2">
      <c r="A393">
        <f>IFERROR(記録__2[[#This Row],[競技番号]],"")</f>
        <v>8</v>
      </c>
      <c r="B393">
        <f>IFERROR(記録__2[[#This Row],[選手番号]],"")</f>
        <v>54</v>
      </c>
      <c r="C393" t="str">
        <f>IFERROR(VLOOKUP(B393,選手番号!F:J,4,0),"")</f>
        <v>町田　大樹</v>
      </c>
      <c r="D393" t="str">
        <f>IFERROR(VLOOKUP(B393,選手番号!F:K,6,0),"")</f>
        <v>五百木ＳＣ</v>
      </c>
      <c r="E393" t="str">
        <f>IFERROR(VLOOKUP(B393,チーム番号!E:F,2,0),"")</f>
        <v/>
      </c>
      <c r="F393">
        <f>IFERROR(VLOOKUP(A393,プログラム!B:C,2,0),"")</f>
        <v>8</v>
      </c>
      <c r="G393" t="str">
        <f t="shared" si="12"/>
        <v>540008</v>
      </c>
      <c r="H393">
        <f>IFERROR(記録__2[[#This Row],[組]],"")</f>
        <v>8</v>
      </c>
      <c r="I393">
        <f>IFERROR(記録__2[[#This Row],[水路]],"")</f>
        <v>8</v>
      </c>
      <c r="J393" t="str">
        <f>IFERROR(VLOOKUP(F393,競技順!B:Q,14,0),"")</f>
        <v/>
      </c>
      <c r="K393" t="str">
        <f>IFERROR(VLOOKUP(F393,競技順!B:P,15,0),"")</f>
        <v>男子</v>
      </c>
      <c r="L393" t="str">
        <f>IFERROR(VLOOKUP(F393,競技順!B:N,13,0),"")</f>
        <v xml:space="preserve">  50m</v>
      </c>
      <c r="M393" t="str">
        <f>IFERROR(VLOOKUP(F393,競技順!B:K,10,0),"")</f>
        <v>背泳ぎ</v>
      </c>
      <c r="N393" t="str">
        <f>IFERROR(VLOOKUP(F393,競技順!B:Q,16,0),"")</f>
        <v>タイム決勝</v>
      </c>
      <c r="O393" t="str">
        <f t="shared" si="13"/>
        <v xml:space="preserve"> 男子   50m 背泳ぎ タイム決勝</v>
      </c>
    </row>
    <row r="394" spans="1:15" x14ac:dyDescent="0.2">
      <c r="A394">
        <f>IFERROR(記録__2[[#This Row],[競技番号]],"")</f>
        <v>8</v>
      </c>
      <c r="B394">
        <f>IFERROR(記録__2[[#This Row],[選手番号]],"")</f>
        <v>375</v>
      </c>
      <c r="C394" t="str">
        <f>IFERROR(VLOOKUP(B394,選手番号!F:J,4,0),"")</f>
        <v>西村　一杜</v>
      </c>
      <c r="D394" t="str">
        <f>IFERROR(VLOOKUP(B394,選手番号!F:K,6,0),"")</f>
        <v>石原ＳＣ</v>
      </c>
      <c r="E394" t="str">
        <f>IFERROR(VLOOKUP(B394,チーム番号!E:F,2,0),"")</f>
        <v/>
      </c>
      <c r="F394">
        <f>IFERROR(VLOOKUP(A394,プログラム!B:C,2,0),"")</f>
        <v>8</v>
      </c>
      <c r="G394" t="str">
        <f t="shared" si="12"/>
        <v>3750008</v>
      </c>
      <c r="H394">
        <f>IFERROR(記録__2[[#This Row],[組]],"")</f>
        <v>9</v>
      </c>
      <c r="I394">
        <f>IFERROR(記録__2[[#This Row],[水路]],"")</f>
        <v>1</v>
      </c>
      <c r="J394" t="str">
        <f>IFERROR(VLOOKUP(F394,競技順!B:Q,14,0),"")</f>
        <v/>
      </c>
      <c r="K394" t="str">
        <f>IFERROR(VLOOKUP(F394,競技順!B:P,15,0),"")</f>
        <v>男子</v>
      </c>
      <c r="L394" t="str">
        <f>IFERROR(VLOOKUP(F394,競技順!B:N,13,0),"")</f>
        <v xml:space="preserve">  50m</v>
      </c>
      <c r="M394" t="str">
        <f>IFERROR(VLOOKUP(F394,競技順!B:K,10,0),"")</f>
        <v>背泳ぎ</v>
      </c>
      <c r="N394" t="str">
        <f>IFERROR(VLOOKUP(F394,競技順!B:Q,16,0),"")</f>
        <v>タイム決勝</v>
      </c>
      <c r="O394" t="str">
        <f t="shared" si="13"/>
        <v xml:space="preserve"> 男子   50m 背泳ぎ タイム決勝</v>
      </c>
    </row>
    <row r="395" spans="1:15" x14ac:dyDescent="0.2">
      <c r="A395">
        <f>IFERROR(記録__2[[#This Row],[競技番号]],"")</f>
        <v>8</v>
      </c>
      <c r="B395">
        <f>IFERROR(記録__2[[#This Row],[選手番号]],"")</f>
        <v>61</v>
      </c>
      <c r="C395" t="str">
        <f>IFERROR(VLOOKUP(B395,選手番号!F:J,4,0),"")</f>
        <v>上田　大智</v>
      </c>
      <c r="D395" t="str">
        <f>IFERROR(VLOOKUP(B395,選手番号!F:K,6,0),"")</f>
        <v>五百木ＳＣ</v>
      </c>
      <c r="E395" t="str">
        <f>IFERROR(VLOOKUP(B395,チーム番号!E:F,2,0),"")</f>
        <v/>
      </c>
      <c r="F395">
        <f>IFERROR(VLOOKUP(A395,プログラム!B:C,2,0),"")</f>
        <v>8</v>
      </c>
      <c r="G395" t="str">
        <f t="shared" si="12"/>
        <v>610008</v>
      </c>
      <c r="H395">
        <f>IFERROR(記録__2[[#This Row],[組]],"")</f>
        <v>9</v>
      </c>
      <c r="I395">
        <f>IFERROR(記録__2[[#This Row],[水路]],"")</f>
        <v>2</v>
      </c>
      <c r="J395" t="str">
        <f>IFERROR(VLOOKUP(F395,競技順!B:Q,14,0),"")</f>
        <v/>
      </c>
      <c r="K395" t="str">
        <f>IFERROR(VLOOKUP(F395,競技順!B:P,15,0),"")</f>
        <v>男子</v>
      </c>
      <c r="L395" t="str">
        <f>IFERROR(VLOOKUP(F395,競技順!B:N,13,0),"")</f>
        <v xml:space="preserve">  50m</v>
      </c>
      <c r="M395" t="str">
        <f>IFERROR(VLOOKUP(F395,競技順!B:K,10,0),"")</f>
        <v>背泳ぎ</v>
      </c>
      <c r="N395" t="str">
        <f>IFERROR(VLOOKUP(F395,競技順!B:Q,16,0),"")</f>
        <v>タイム決勝</v>
      </c>
      <c r="O395" t="str">
        <f t="shared" si="13"/>
        <v xml:space="preserve"> 男子   50m 背泳ぎ タイム決勝</v>
      </c>
    </row>
    <row r="396" spans="1:15" x14ac:dyDescent="0.2">
      <c r="A396">
        <f>IFERROR(記録__2[[#This Row],[競技番号]],"")</f>
        <v>8</v>
      </c>
      <c r="B396">
        <f>IFERROR(記録__2[[#This Row],[選手番号]],"")</f>
        <v>348</v>
      </c>
      <c r="C396" t="str">
        <f>IFERROR(VLOOKUP(B396,選手番号!F:J,4,0),"")</f>
        <v>山口　敬大</v>
      </c>
      <c r="D396" t="str">
        <f>IFERROR(VLOOKUP(B396,選手番号!F:K,6,0),"")</f>
        <v>ＭＧ双葉</v>
      </c>
      <c r="E396" t="str">
        <f>IFERROR(VLOOKUP(B396,チーム番号!E:F,2,0),"")</f>
        <v/>
      </c>
      <c r="F396">
        <f>IFERROR(VLOOKUP(A396,プログラム!B:C,2,0),"")</f>
        <v>8</v>
      </c>
      <c r="G396" t="str">
        <f t="shared" si="12"/>
        <v>3480008</v>
      </c>
      <c r="H396">
        <f>IFERROR(記録__2[[#This Row],[組]],"")</f>
        <v>9</v>
      </c>
      <c r="I396">
        <f>IFERROR(記録__2[[#This Row],[水路]],"")</f>
        <v>3</v>
      </c>
      <c r="J396" t="str">
        <f>IFERROR(VLOOKUP(F396,競技順!B:Q,14,0),"")</f>
        <v/>
      </c>
      <c r="K396" t="str">
        <f>IFERROR(VLOOKUP(F396,競技順!B:P,15,0),"")</f>
        <v>男子</v>
      </c>
      <c r="L396" t="str">
        <f>IFERROR(VLOOKUP(F396,競技順!B:N,13,0),"")</f>
        <v xml:space="preserve">  50m</v>
      </c>
      <c r="M396" t="str">
        <f>IFERROR(VLOOKUP(F396,競技順!B:K,10,0),"")</f>
        <v>背泳ぎ</v>
      </c>
      <c r="N396" t="str">
        <f>IFERROR(VLOOKUP(F396,競技順!B:Q,16,0),"")</f>
        <v>タイム決勝</v>
      </c>
      <c r="O396" t="str">
        <f t="shared" si="13"/>
        <v xml:space="preserve"> 男子   50m 背泳ぎ タイム決勝</v>
      </c>
    </row>
    <row r="397" spans="1:15" x14ac:dyDescent="0.2">
      <c r="A397">
        <f>IFERROR(記録__2[[#This Row],[競技番号]],"")</f>
        <v>8</v>
      </c>
      <c r="B397">
        <f>IFERROR(記録__2[[#This Row],[選手番号]],"")</f>
        <v>408</v>
      </c>
      <c r="C397" t="str">
        <f>IFERROR(VLOOKUP(B397,選手番号!F:J,4,0),"")</f>
        <v>高山　勝輝</v>
      </c>
      <c r="D397" t="str">
        <f>IFERROR(VLOOKUP(B397,選手番号!F:K,6,0),"")</f>
        <v>フィッタ松山</v>
      </c>
      <c r="E397" t="str">
        <f>IFERROR(VLOOKUP(B397,チーム番号!E:F,2,0),"")</f>
        <v/>
      </c>
      <c r="F397">
        <f>IFERROR(VLOOKUP(A397,プログラム!B:C,2,0),"")</f>
        <v>8</v>
      </c>
      <c r="G397" t="str">
        <f t="shared" si="12"/>
        <v>4080008</v>
      </c>
      <c r="H397">
        <f>IFERROR(記録__2[[#This Row],[組]],"")</f>
        <v>9</v>
      </c>
      <c r="I397">
        <f>IFERROR(記録__2[[#This Row],[水路]],"")</f>
        <v>4</v>
      </c>
      <c r="J397" t="str">
        <f>IFERROR(VLOOKUP(F397,競技順!B:Q,14,0),"")</f>
        <v/>
      </c>
      <c r="K397" t="str">
        <f>IFERROR(VLOOKUP(F397,競技順!B:P,15,0),"")</f>
        <v>男子</v>
      </c>
      <c r="L397" t="str">
        <f>IFERROR(VLOOKUP(F397,競技順!B:N,13,0),"")</f>
        <v xml:space="preserve">  50m</v>
      </c>
      <c r="M397" t="str">
        <f>IFERROR(VLOOKUP(F397,競技順!B:K,10,0),"")</f>
        <v>背泳ぎ</v>
      </c>
      <c r="N397" t="str">
        <f>IFERROR(VLOOKUP(F397,競技順!B:Q,16,0),"")</f>
        <v>タイム決勝</v>
      </c>
      <c r="O397" t="str">
        <f t="shared" si="13"/>
        <v xml:space="preserve"> 男子   50m 背泳ぎ タイム決勝</v>
      </c>
    </row>
    <row r="398" spans="1:15" x14ac:dyDescent="0.2">
      <c r="A398">
        <f>IFERROR(記録__2[[#This Row],[競技番号]],"")</f>
        <v>8</v>
      </c>
      <c r="B398">
        <f>IFERROR(記録__2[[#This Row],[選手番号]],"")</f>
        <v>445</v>
      </c>
      <c r="C398" t="str">
        <f>IFERROR(VLOOKUP(B398,選手番号!F:J,4,0),"")</f>
        <v>川北　斗麻</v>
      </c>
      <c r="D398" t="str">
        <f>IFERROR(VLOOKUP(B398,選手番号!F:K,6,0),"")</f>
        <v>フィッタ重信</v>
      </c>
      <c r="E398" t="str">
        <f>IFERROR(VLOOKUP(B398,チーム番号!E:F,2,0),"")</f>
        <v/>
      </c>
      <c r="F398">
        <f>IFERROR(VLOOKUP(A398,プログラム!B:C,2,0),"")</f>
        <v>8</v>
      </c>
      <c r="G398" t="str">
        <f t="shared" si="12"/>
        <v>4450008</v>
      </c>
      <c r="H398">
        <f>IFERROR(記録__2[[#This Row],[組]],"")</f>
        <v>9</v>
      </c>
      <c r="I398">
        <f>IFERROR(記録__2[[#This Row],[水路]],"")</f>
        <v>5</v>
      </c>
      <c r="J398" t="str">
        <f>IFERROR(VLOOKUP(F398,競技順!B:Q,14,0),"")</f>
        <v/>
      </c>
      <c r="K398" t="str">
        <f>IFERROR(VLOOKUP(F398,競技順!B:P,15,0),"")</f>
        <v>男子</v>
      </c>
      <c r="L398" t="str">
        <f>IFERROR(VLOOKUP(F398,競技順!B:N,13,0),"")</f>
        <v xml:space="preserve">  50m</v>
      </c>
      <c r="M398" t="str">
        <f>IFERROR(VLOOKUP(F398,競技順!B:K,10,0),"")</f>
        <v>背泳ぎ</v>
      </c>
      <c r="N398" t="str">
        <f>IFERROR(VLOOKUP(F398,競技順!B:Q,16,0),"")</f>
        <v>タイム決勝</v>
      </c>
      <c r="O398" t="str">
        <f t="shared" si="13"/>
        <v xml:space="preserve"> 男子   50m 背泳ぎ タイム決勝</v>
      </c>
    </row>
    <row r="399" spans="1:15" x14ac:dyDescent="0.2">
      <c r="A399">
        <f>IFERROR(記録__2[[#This Row],[競技番号]],"")</f>
        <v>8</v>
      </c>
      <c r="B399">
        <f>IFERROR(記録__2[[#This Row],[選手番号]],"")</f>
        <v>414</v>
      </c>
      <c r="C399" t="str">
        <f>IFERROR(VLOOKUP(B399,選手番号!F:J,4,0),"")</f>
        <v>山田　哲大</v>
      </c>
      <c r="D399" t="str">
        <f>IFERROR(VLOOKUP(B399,選手番号!F:K,6,0),"")</f>
        <v>フィッタ松山</v>
      </c>
      <c r="E399" t="str">
        <f>IFERROR(VLOOKUP(B399,チーム番号!E:F,2,0),"")</f>
        <v/>
      </c>
      <c r="F399">
        <f>IFERROR(VLOOKUP(A399,プログラム!B:C,2,0),"")</f>
        <v>8</v>
      </c>
      <c r="G399" t="str">
        <f t="shared" si="12"/>
        <v>4140008</v>
      </c>
      <c r="H399">
        <f>IFERROR(記録__2[[#This Row],[組]],"")</f>
        <v>9</v>
      </c>
      <c r="I399">
        <f>IFERROR(記録__2[[#This Row],[水路]],"")</f>
        <v>6</v>
      </c>
      <c r="J399" t="str">
        <f>IFERROR(VLOOKUP(F399,競技順!B:Q,14,0),"")</f>
        <v/>
      </c>
      <c r="K399" t="str">
        <f>IFERROR(VLOOKUP(F399,競技順!B:P,15,0),"")</f>
        <v>男子</v>
      </c>
      <c r="L399" t="str">
        <f>IFERROR(VLOOKUP(F399,競技順!B:N,13,0),"")</f>
        <v xml:space="preserve">  50m</v>
      </c>
      <c r="M399" t="str">
        <f>IFERROR(VLOOKUP(F399,競技順!B:K,10,0),"")</f>
        <v>背泳ぎ</v>
      </c>
      <c r="N399" t="str">
        <f>IFERROR(VLOOKUP(F399,競技順!B:Q,16,0),"")</f>
        <v>タイム決勝</v>
      </c>
      <c r="O399" t="str">
        <f t="shared" si="13"/>
        <v xml:space="preserve"> 男子   50m 背泳ぎ タイム決勝</v>
      </c>
    </row>
    <row r="400" spans="1:15" x14ac:dyDescent="0.2">
      <c r="A400">
        <f>IFERROR(記録__2[[#This Row],[競技番号]],"")</f>
        <v>8</v>
      </c>
      <c r="B400">
        <f>IFERROR(記録__2[[#This Row],[選手番号]],"")</f>
        <v>217</v>
      </c>
      <c r="C400" t="str">
        <f>IFERROR(VLOOKUP(B400,選手番号!F:J,4,0),"")</f>
        <v>岡本　颯馬</v>
      </c>
      <c r="D400" t="str">
        <f>IFERROR(VLOOKUP(B400,選手番号!F:K,6,0),"")</f>
        <v>ファイブテン</v>
      </c>
      <c r="E400" t="str">
        <f>IFERROR(VLOOKUP(B400,チーム番号!E:F,2,0),"")</f>
        <v/>
      </c>
      <c r="F400">
        <f>IFERROR(VLOOKUP(A400,プログラム!B:C,2,0),"")</f>
        <v>8</v>
      </c>
      <c r="G400" t="str">
        <f t="shared" si="12"/>
        <v>2170008</v>
      </c>
      <c r="H400">
        <f>IFERROR(記録__2[[#This Row],[組]],"")</f>
        <v>9</v>
      </c>
      <c r="I400">
        <f>IFERROR(記録__2[[#This Row],[水路]],"")</f>
        <v>7</v>
      </c>
      <c r="J400" t="str">
        <f>IFERROR(VLOOKUP(F400,競技順!B:Q,14,0),"")</f>
        <v/>
      </c>
      <c r="K400" t="str">
        <f>IFERROR(VLOOKUP(F400,競技順!B:P,15,0),"")</f>
        <v>男子</v>
      </c>
      <c r="L400" t="str">
        <f>IFERROR(VLOOKUP(F400,競技順!B:N,13,0),"")</f>
        <v xml:space="preserve">  50m</v>
      </c>
      <c r="M400" t="str">
        <f>IFERROR(VLOOKUP(F400,競技順!B:K,10,0),"")</f>
        <v>背泳ぎ</v>
      </c>
      <c r="N400" t="str">
        <f>IFERROR(VLOOKUP(F400,競技順!B:Q,16,0),"")</f>
        <v>タイム決勝</v>
      </c>
      <c r="O400" t="str">
        <f t="shared" si="13"/>
        <v xml:space="preserve"> 男子   50m 背泳ぎ タイム決勝</v>
      </c>
    </row>
    <row r="401" spans="1:15" x14ac:dyDescent="0.2">
      <c r="A401">
        <f>IFERROR(記録__2[[#This Row],[競技番号]],"")</f>
        <v>8</v>
      </c>
      <c r="B401">
        <f>IFERROR(記録__2[[#This Row],[選手番号]],"")</f>
        <v>651</v>
      </c>
      <c r="C401" t="str">
        <f>IFERROR(VLOOKUP(B401,選手番号!F:J,4,0),"")</f>
        <v>林　　琉稀</v>
      </c>
      <c r="D401" t="str">
        <f>IFERROR(VLOOKUP(B401,選手番号!F:K,6,0),"")</f>
        <v>MESSA宇和島</v>
      </c>
      <c r="E401" t="str">
        <f>IFERROR(VLOOKUP(B401,チーム番号!E:F,2,0),"")</f>
        <v/>
      </c>
      <c r="F401">
        <f>IFERROR(VLOOKUP(A401,プログラム!B:C,2,0),"")</f>
        <v>8</v>
      </c>
      <c r="G401" t="str">
        <f t="shared" si="12"/>
        <v>6510008</v>
      </c>
      <c r="H401">
        <f>IFERROR(記録__2[[#This Row],[組]],"")</f>
        <v>9</v>
      </c>
      <c r="I401">
        <f>IFERROR(記録__2[[#This Row],[水路]],"")</f>
        <v>8</v>
      </c>
      <c r="J401" t="str">
        <f>IFERROR(VLOOKUP(F401,競技順!B:Q,14,0),"")</f>
        <v/>
      </c>
      <c r="K401" t="str">
        <f>IFERROR(VLOOKUP(F401,競技順!B:P,15,0),"")</f>
        <v>男子</v>
      </c>
      <c r="L401" t="str">
        <f>IFERROR(VLOOKUP(F401,競技順!B:N,13,0),"")</f>
        <v xml:space="preserve">  50m</v>
      </c>
      <c r="M401" t="str">
        <f>IFERROR(VLOOKUP(F401,競技順!B:K,10,0),"")</f>
        <v>背泳ぎ</v>
      </c>
      <c r="N401" t="str">
        <f>IFERROR(VLOOKUP(F401,競技順!B:Q,16,0),"")</f>
        <v>タイム決勝</v>
      </c>
      <c r="O401" t="str">
        <f t="shared" si="13"/>
        <v xml:space="preserve"> 男子   50m 背泳ぎ タイム決勝</v>
      </c>
    </row>
    <row r="402" spans="1:15" x14ac:dyDescent="0.2">
      <c r="A402">
        <f>IFERROR(記録__2[[#This Row],[競技番号]],"")</f>
        <v>8</v>
      </c>
      <c r="B402">
        <f>IFERROR(記録__2[[#This Row],[選手番号]],"")</f>
        <v>55</v>
      </c>
      <c r="C402" t="str">
        <f>IFERROR(VLOOKUP(B402,選手番号!F:J,4,0),"")</f>
        <v>金子　祐也</v>
      </c>
      <c r="D402" t="str">
        <f>IFERROR(VLOOKUP(B402,選手番号!F:K,6,0),"")</f>
        <v>五百木ＳＣ</v>
      </c>
      <c r="E402" t="str">
        <f>IFERROR(VLOOKUP(B402,チーム番号!E:F,2,0),"")</f>
        <v/>
      </c>
      <c r="F402">
        <f>IFERROR(VLOOKUP(A402,プログラム!B:C,2,0),"")</f>
        <v>8</v>
      </c>
      <c r="G402" t="str">
        <f t="shared" si="12"/>
        <v>550008</v>
      </c>
      <c r="H402">
        <f>IFERROR(記録__2[[#This Row],[組]],"")</f>
        <v>10</v>
      </c>
      <c r="I402">
        <f>IFERROR(記録__2[[#This Row],[水路]],"")</f>
        <v>1</v>
      </c>
      <c r="J402" t="str">
        <f>IFERROR(VLOOKUP(F402,競技順!B:Q,14,0),"")</f>
        <v/>
      </c>
      <c r="K402" t="str">
        <f>IFERROR(VLOOKUP(F402,競技順!B:P,15,0),"")</f>
        <v>男子</v>
      </c>
      <c r="L402" t="str">
        <f>IFERROR(VLOOKUP(F402,競技順!B:N,13,0),"")</f>
        <v xml:space="preserve">  50m</v>
      </c>
      <c r="M402" t="str">
        <f>IFERROR(VLOOKUP(F402,競技順!B:K,10,0),"")</f>
        <v>背泳ぎ</v>
      </c>
      <c r="N402" t="str">
        <f>IFERROR(VLOOKUP(F402,競技順!B:Q,16,0),"")</f>
        <v>タイム決勝</v>
      </c>
      <c r="O402" t="str">
        <f t="shared" si="13"/>
        <v xml:space="preserve"> 男子   50m 背泳ぎ タイム決勝</v>
      </c>
    </row>
    <row r="403" spans="1:15" x14ac:dyDescent="0.2">
      <c r="A403">
        <f>IFERROR(記録__2[[#This Row],[競技番号]],"")</f>
        <v>8</v>
      </c>
      <c r="B403">
        <f>IFERROR(記録__2[[#This Row],[選手番号]],"")</f>
        <v>412</v>
      </c>
      <c r="C403" t="str">
        <f>IFERROR(VLOOKUP(B403,選手番号!F:J,4,0),"")</f>
        <v>千原　颯太</v>
      </c>
      <c r="D403" t="str">
        <f>IFERROR(VLOOKUP(B403,選手番号!F:K,6,0),"")</f>
        <v>フィッタ松山</v>
      </c>
      <c r="E403" t="str">
        <f>IFERROR(VLOOKUP(B403,チーム番号!E:F,2,0),"")</f>
        <v/>
      </c>
      <c r="F403">
        <f>IFERROR(VLOOKUP(A403,プログラム!B:C,2,0),"")</f>
        <v>8</v>
      </c>
      <c r="G403" t="str">
        <f t="shared" si="12"/>
        <v>4120008</v>
      </c>
      <c r="H403">
        <f>IFERROR(記録__2[[#This Row],[組]],"")</f>
        <v>10</v>
      </c>
      <c r="I403">
        <f>IFERROR(記録__2[[#This Row],[水路]],"")</f>
        <v>2</v>
      </c>
      <c r="J403" t="str">
        <f>IFERROR(VLOOKUP(F403,競技順!B:Q,14,0),"")</f>
        <v/>
      </c>
      <c r="K403" t="str">
        <f>IFERROR(VLOOKUP(F403,競技順!B:P,15,0),"")</f>
        <v>男子</v>
      </c>
      <c r="L403" t="str">
        <f>IFERROR(VLOOKUP(F403,競技順!B:N,13,0),"")</f>
        <v xml:space="preserve">  50m</v>
      </c>
      <c r="M403" t="str">
        <f>IFERROR(VLOOKUP(F403,競技順!B:K,10,0),"")</f>
        <v>背泳ぎ</v>
      </c>
      <c r="N403" t="str">
        <f>IFERROR(VLOOKUP(F403,競技順!B:Q,16,0),"")</f>
        <v>タイム決勝</v>
      </c>
      <c r="O403" t="str">
        <f t="shared" si="13"/>
        <v xml:space="preserve"> 男子   50m 背泳ぎ タイム決勝</v>
      </c>
    </row>
    <row r="404" spans="1:15" x14ac:dyDescent="0.2">
      <c r="A404">
        <f>IFERROR(記録__2[[#This Row],[競技番号]],"")</f>
        <v>8</v>
      </c>
      <c r="B404">
        <f>IFERROR(記録__2[[#This Row],[選手番号]],"")</f>
        <v>405</v>
      </c>
      <c r="C404" t="str">
        <f>IFERROR(VLOOKUP(B404,選手番号!F:J,4,0),"")</f>
        <v>井村　遥翔</v>
      </c>
      <c r="D404" t="str">
        <f>IFERROR(VLOOKUP(B404,選手番号!F:K,6,0),"")</f>
        <v>フィッタ松山</v>
      </c>
      <c r="E404" t="str">
        <f>IFERROR(VLOOKUP(B404,チーム番号!E:F,2,0),"")</f>
        <v/>
      </c>
      <c r="F404">
        <f>IFERROR(VLOOKUP(A404,プログラム!B:C,2,0),"")</f>
        <v>8</v>
      </c>
      <c r="G404" t="str">
        <f t="shared" si="12"/>
        <v>4050008</v>
      </c>
      <c r="H404">
        <f>IFERROR(記録__2[[#This Row],[組]],"")</f>
        <v>10</v>
      </c>
      <c r="I404">
        <f>IFERROR(記録__2[[#This Row],[水路]],"")</f>
        <v>3</v>
      </c>
      <c r="J404" t="str">
        <f>IFERROR(VLOOKUP(F404,競技順!B:Q,14,0),"")</f>
        <v/>
      </c>
      <c r="K404" t="str">
        <f>IFERROR(VLOOKUP(F404,競技順!B:P,15,0),"")</f>
        <v>男子</v>
      </c>
      <c r="L404" t="str">
        <f>IFERROR(VLOOKUP(F404,競技順!B:N,13,0),"")</f>
        <v xml:space="preserve">  50m</v>
      </c>
      <c r="M404" t="str">
        <f>IFERROR(VLOOKUP(F404,競技順!B:K,10,0),"")</f>
        <v>背泳ぎ</v>
      </c>
      <c r="N404" t="str">
        <f>IFERROR(VLOOKUP(F404,競技順!B:Q,16,0),"")</f>
        <v>タイム決勝</v>
      </c>
      <c r="O404" t="str">
        <f t="shared" si="13"/>
        <v xml:space="preserve"> 男子   50m 背泳ぎ タイム決勝</v>
      </c>
    </row>
    <row r="405" spans="1:15" x14ac:dyDescent="0.2">
      <c r="A405">
        <f>IFERROR(記録__2[[#This Row],[競技番号]],"")</f>
        <v>8</v>
      </c>
      <c r="B405">
        <f>IFERROR(記録__2[[#This Row],[選手番号]],"")</f>
        <v>478</v>
      </c>
      <c r="C405" t="str">
        <f>IFERROR(VLOOKUP(B405,選手番号!F:J,4,0),"")</f>
        <v>八木　康生</v>
      </c>
      <c r="D405" t="str">
        <f>IFERROR(VLOOKUP(B405,選手番号!F:K,6,0),"")</f>
        <v>フィッタ吉田</v>
      </c>
      <c r="E405" t="str">
        <f>IFERROR(VLOOKUP(B405,チーム番号!E:F,2,0),"")</f>
        <v/>
      </c>
      <c r="F405">
        <f>IFERROR(VLOOKUP(A405,プログラム!B:C,2,0),"")</f>
        <v>8</v>
      </c>
      <c r="G405" t="str">
        <f t="shared" si="12"/>
        <v>4780008</v>
      </c>
      <c r="H405">
        <f>IFERROR(記録__2[[#This Row],[組]],"")</f>
        <v>10</v>
      </c>
      <c r="I405">
        <f>IFERROR(記録__2[[#This Row],[水路]],"")</f>
        <v>4</v>
      </c>
      <c r="J405" t="str">
        <f>IFERROR(VLOOKUP(F405,競技順!B:Q,14,0),"")</f>
        <v/>
      </c>
      <c r="K405" t="str">
        <f>IFERROR(VLOOKUP(F405,競技順!B:P,15,0),"")</f>
        <v>男子</v>
      </c>
      <c r="L405" t="str">
        <f>IFERROR(VLOOKUP(F405,競技順!B:N,13,0),"")</f>
        <v xml:space="preserve">  50m</v>
      </c>
      <c r="M405" t="str">
        <f>IFERROR(VLOOKUP(F405,競技順!B:K,10,0),"")</f>
        <v>背泳ぎ</v>
      </c>
      <c r="N405" t="str">
        <f>IFERROR(VLOOKUP(F405,競技順!B:Q,16,0),"")</f>
        <v>タイム決勝</v>
      </c>
      <c r="O405" t="str">
        <f t="shared" si="13"/>
        <v xml:space="preserve"> 男子   50m 背泳ぎ タイム決勝</v>
      </c>
    </row>
    <row r="406" spans="1:15" x14ac:dyDescent="0.2">
      <c r="A406">
        <f>IFERROR(記録__2[[#This Row],[競技番号]],"")</f>
        <v>8</v>
      </c>
      <c r="B406">
        <f>IFERROR(記録__2[[#This Row],[選手番号]],"")</f>
        <v>559</v>
      </c>
      <c r="C406" t="str">
        <f>IFERROR(VLOOKUP(B406,選手番号!F:J,4,0),"")</f>
        <v>白石　頼雅</v>
      </c>
      <c r="D406" t="str">
        <f>IFERROR(VLOOKUP(B406,選手番号!F:K,6,0),"")</f>
        <v>ﾌｨｯﾀｴﾐﾌﾙ松前</v>
      </c>
      <c r="E406" t="str">
        <f>IFERROR(VLOOKUP(B406,チーム番号!E:F,2,0),"")</f>
        <v/>
      </c>
      <c r="F406">
        <f>IFERROR(VLOOKUP(A406,プログラム!B:C,2,0),"")</f>
        <v>8</v>
      </c>
      <c r="G406" t="str">
        <f t="shared" si="12"/>
        <v>5590008</v>
      </c>
      <c r="H406">
        <f>IFERROR(記録__2[[#This Row],[組]],"")</f>
        <v>10</v>
      </c>
      <c r="I406">
        <f>IFERROR(記録__2[[#This Row],[水路]],"")</f>
        <v>5</v>
      </c>
      <c r="J406" t="str">
        <f>IFERROR(VLOOKUP(F406,競技順!B:Q,14,0),"")</f>
        <v/>
      </c>
      <c r="K406" t="str">
        <f>IFERROR(VLOOKUP(F406,競技順!B:P,15,0),"")</f>
        <v>男子</v>
      </c>
      <c r="L406" t="str">
        <f>IFERROR(VLOOKUP(F406,競技順!B:N,13,0),"")</f>
        <v xml:space="preserve">  50m</v>
      </c>
      <c r="M406" t="str">
        <f>IFERROR(VLOOKUP(F406,競技順!B:K,10,0),"")</f>
        <v>背泳ぎ</v>
      </c>
      <c r="N406" t="str">
        <f>IFERROR(VLOOKUP(F406,競技順!B:Q,16,0),"")</f>
        <v>タイム決勝</v>
      </c>
      <c r="O406" t="str">
        <f t="shared" si="13"/>
        <v xml:space="preserve"> 男子   50m 背泳ぎ タイム決勝</v>
      </c>
    </row>
    <row r="407" spans="1:15" x14ac:dyDescent="0.2">
      <c r="A407">
        <f>IFERROR(記録__2[[#This Row],[競技番号]],"")</f>
        <v>8</v>
      </c>
      <c r="B407">
        <f>IFERROR(記録__2[[#This Row],[選手番号]],"")</f>
        <v>716</v>
      </c>
      <c r="C407" t="str">
        <f>IFERROR(VLOOKUP(B407,選手番号!F:J,4,0),"")</f>
        <v>筒井凛太朗</v>
      </c>
      <c r="D407" t="str">
        <f>IFERROR(VLOOKUP(B407,選手番号!F:K,6,0),"")</f>
        <v>ｽｲﾑﾌｧﾐﾘｰｴﾝｽﾞ</v>
      </c>
      <c r="E407" t="str">
        <f>IFERROR(VLOOKUP(B407,チーム番号!E:F,2,0),"")</f>
        <v/>
      </c>
      <c r="F407">
        <f>IFERROR(VLOOKUP(A407,プログラム!B:C,2,0),"")</f>
        <v>8</v>
      </c>
      <c r="G407" t="str">
        <f t="shared" si="12"/>
        <v>7160008</v>
      </c>
      <c r="H407">
        <f>IFERROR(記録__2[[#This Row],[組]],"")</f>
        <v>10</v>
      </c>
      <c r="I407">
        <f>IFERROR(記録__2[[#This Row],[水路]],"")</f>
        <v>6</v>
      </c>
      <c r="J407" t="str">
        <f>IFERROR(VLOOKUP(F407,競技順!B:Q,14,0),"")</f>
        <v/>
      </c>
      <c r="K407" t="str">
        <f>IFERROR(VLOOKUP(F407,競技順!B:P,15,0),"")</f>
        <v>男子</v>
      </c>
      <c r="L407" t="str">
        <f>IFERROR(VLOOKUP(F407,競技順!B:N,13,0),"")</f>
        <v xml:space="preserve">  50m</v>
      </c>
      <c r="M407" t="str">
        <f>IFERROR(VLOOKUP(F407,競技順!B:K,10,0),"")</f>
        <v>背泳ぎ</v>
      </c>
      <c r="N407" t="str">
        <f>IFERROR(VLOOKUP(F407,競技順!B:Q,16,0),"")</f>
        <v>タイム決勝</v>
      </c>
      <c r="O407" t="str">
        <f t="shared" si="13"/>
        <v xml:space="preserve"> 男子   50m 背泳ぎ タイム決勝</v>
      </c>
    </row>
    <row r="408" spans="1:15" x14ac:dyDescent="0.2">
      <c r="A408">
        <f>IFERROR(記録__2[[#This Row],[競技番号]],"")</f>
        <v>8</v>
      </c>
      <c r="B408">
        <f>IFERROR(記録__2[[#This Row],[選手番号]],"")</f>
        <v>26</v>
      </c>
      <c r="C408" t="str">
        <f>IFERROR(VLOOKUP(B408,選手番号!F:J,4,0),"")</f>
        <v>福本　　竣</v>
      </c>
      <c r="D408" t="str">
        <f>IFERROR(VLOOKUP(B408,選手番号!F:K,6,0),"")</f>
        <v>松山中央高</v>
      </c>
      <c r="E408" t="str">
        <f>IFERROR(VLOOKUP(B408,チーム番号!E:F,2,0),"")</f>
        <v/>
      </c>
      <c r="F408">
        <f>IFERROR(VLOOKUP(A408,プログラム!B:C,2,0),"")</f>
        <v>8</v>
      </c>
      <c r="G408" t="str">
        <f t="shared" si="12"/>
        <v>260008</v>
      </c>
      <c r="H408">
        <f>IFERROR(記録__2[[#This Row],[組]],"")</f>
        <v>10</v>
      </c>
      <c r="I408">
        <f>IFERROR(記録__2[[#This Row],[水路]],"")</f>
        <v>7</v>
      </c>
      <c r="J408" t="str">
        <f>IFERROR(VLOOKUP(F408,競技順!B:Q,14,0),"")</f>
        <v/>
      </c>
      <c r="K408" t="str">
        <f>IFERROR(VLOOKUP(F408,競技順!B:P,15,0),"")</f>
        <v>男子</v>
      </c>
      <c r="L408" t="str">
        <f>IFERROR(VLOOKUP(F408,競技順!B:N,13,0),"")</f>
        <v xml:space="preserve">  50m</v>
      </c>
      <c r="M408" t="str">
        <f>IFERROR(VLOOKUP(F408,競技順!B:K,10,0),"")</f>
        <v>背泳ぎ</v>
      </c>
      <c r="N408" t="str">
        <f>IFERROR(VLOOKUP(F408,競技順!B:Q,16,0),"")</f>
        <v>タイム決勝</v>
      </c>
      <c r="O408" t="str">
        <f t="shared" si="13"/>
        <v xml:space="preserve"> 男子   50m 背泳ぎ タイム決勝</v>
      </c>
    </row>
    <row r="409" spans="1:15" x14ac:dyDescent="0.2">
      <c r="A409">
        <f>IFERROR(記録__2[[#This Row],[競技番号]],"")</f>
        <v>8</v>
      </c>
      <c r="B409">
        <f>IFERROR(記録__2[[#This Row],[選手番号]],"")</f>
        <v>448</v>
      </c>
      <c r="C409" t="str">
        <f>IFERROR(VLOOKUP(B409,選手番号!F:J,4,0),"")</f>
        <v>島村　真人</v>
      </c>
      <c r="D409" t="str">
        <f>IFERROR(VLOOKUP(B409,選手番号!F:K,6,0),"")</f>
        <v>フィッタ重信</v>
      </c>
      <c r="E409" t="str">
        <f>IFERROR(VLOOKUP(B409,チーム番号!E:F,2,0),"")</f>
        <v/>
      </c>
      <c r="F409">
        <f>IFERROR(VLOOKUP(A409,プログラム!B:C,2,0),"")</f>
        <v>8</v>
      </c>
      <c r="G409" t="str">
        <f t="shared" si="12"/>
        <v>4480008</v>
      </c>
      <c r="H409">
        <f>IFERROR(記録__2[[#This Row],[組]],"")</f>
        <v>10</v>
      </c>
      <c r="I409">
        <f>IFERROR(記録__2[[#This Row],[水路]],"")</f>
        <v>8</v>
      </c>
      <c r="J409" t="str">
        <f>IFERROR(VLOOKUP(F409,競技順!B:Q,14,0),"")</f>
        <v/>
      </c>
      <c r="K409" t="str">
        <f>IFERROR(VLOOKUP(F409,競技順!B:P,15,0),"")</f>
        <v>男子</v>
      </c>
      <c r="L409" t="str">
        <f>IFERROR(VLOOKUP(F409,競技順!B:N,13,0),"")</f>
        <v xml:space="preserve">  50m</v>
      </c>
      <c r="M409" t="str">
        <f>IFERROR(VLOOKUP(F409,競技順!B:K,10,0),"")</f>
        <v>背泳ぎ</v>
      </c>
      <c r="N409" t="str">
        <f>IFERROR(VLOOKUP(F409,競技順!B:Q,16,0),"")</f>
        <v>タイム決勝</v>
      </c>
      <c r="O409" t="str">
        <f t="shared" si="13"/>
        <v xml:space="preserve"> 男子   50m 背泳ぎ タイム決勝</v>
      </c>
    </row>
    <row r="410" spans="1:15" x14ac:dyDescent="0.2">
      <c r="A410">
        <f>IFERROR(記録__2[[#This Row],[競技番号]],"")</f>
        <v>8</v>
      </c>
      <c r="B410">
        <f>IFERROR(記録__2[[#This Row],[選手番号]],"")</f>
        <v>58</v>
      </c>
      <c r="C410" t="str">
        <f>IFERROR(VLOOKUP(B410,選手番号!F:J,4,0),"")</f>
        <v>西川　　慶</v>
      </c>
      <c r="D410" t="str">
        <f>IFERROR(VLOOKUP(B410,選手番号!F:K,6,0),"")</f>
        <v>五百木ＳＣ</v>
      </c>
      <c r="E410" t="str">
        <f>IFERROR(VLOOKUP(B410,チーム番号!E:F,2,0),"")</f>
        <v/>
      </c>
      <c r="F410">
        <f>IFERROR(VLOOKUP(A410,プログラム!B:C,2,0),"")</f>
        <v>8</v>
      </c>
      <c r="G410" t="str">
        <f t="shared" si="12"/>
        <v>580008</v>
      </c>
      <c r="H410">
        <f>IFERROR(記録__2[[#This Row],[組]],"")</f>
        <v>11</v>
      </c>
      <c r="I410">
        <f>IFERROR(記録__2[[#This Row],[水路]],"")</f>
        <v>1</v>
      </c>
      <c r="J410" t="str">
        <f>IFERROR(VLOOKUP(F410,競技順!B:Q,14,0),"")</f>
        <v/>
      </c>
      <c r="K410" t="str">
        <f>IFERROR(VLOOKUP(F410,競技順!B:P,15,0),"")</f>
        <v>男子</v>
      </c>
      <c r="L410" t="str">
        <f>IFERROR(VLOOKUP(F410,競技順!B:N,13,0),"")</f>
        <v xml:space="preserve">  50m</v>
      </c>
      <c r="M410" t="str">
        <f>IFERROR(VLOOKUP(F410,競技順!B:K,10,0),"")</f>
        <v>背泳ぎ</v>
      </c>
      <c r="N410" t="str">
        <f>IFERROR(VLOOKUP(F410,競技順!B:Q,16,0),"")</f>
        <v>タイム決勝</v>
      </c>
      <c r="O410" t="str">
        <f t="shared" si="13"/>
        <v xml:space="preserve"> 男子   50m 背泳ぎ タイム決勝</v>
      </c>
    </row>
    <row r="411" spans="1:15" x14ac:dyDescent="0.2">
      <c r="A411">
        <f>IFERROR(記録__2[[#This Row],[競技番号]],"")</f>
        <v>8</v>
      </c>
      <c r="B411">
        <f>IFERROR(記録__2[[#This Row],[選手番号]],"")</f>
        <v>116</v>
      </c>
      <c r="C411" t="str">
        <f>IFERROR(VLOOKUP(B411,選手番号!F:J,4,0),"")</f>
        <v>仲嶋隆之介</v>
      </c>
      <c r="D411" t="str">
        <f>IFERROR(VLOOKUP(B411,選手番号!F:K,6,0),"")</f>
        <v>南海ＤＣ</v>
      </c>
      <c r="E411" t="str">
        <f>IFERROR(VLOOKUP(B411,チーム番号!E:F,2,0),"")</f>
        <v/>
      </c>
      <c r="F411">
        <f>IFERROR(VLOOKUP(A411,プログラム!B:C,2,0),"")</f>
        <v>8</v>
      </c>
      <c r="G411" t="str">
        <f t="shared" si="12"/>
        <v>1160008</v>
      </c>
      <c r="H411">
        <f>IFERROR(記録__2[[#This Row],[組]],"")</f>
        <v>11</v>
      </c>
      <c r="I411">
        <f>IFERROR(記録__2[[#This Row],[水路]],"")</f>
        <v>2</v>
      </c>
      <c r="J411" t="str">
        <f>IFERROR(VLOOKUP(F411,競技順!B:Q,14,0),"")</f>
        <v/>
      </c>
      <c r="K411" t="str">
        <f>IFERROR(VLOOKUP(F411,競技順!B:P,15,0),"")</f>
        <v>男子</v>
      </c>
      <c r="L411" t="str">
        <f>IFERROR(VLOOKUP(F411,競技順!B:N,13,0),"")</f>
        <v xml:space="preserve">  50m</v>
      </c>
      <c r="M411" t="str">
        <f>IFERROR(VLOOKUP(F411,競技順!B:K,10,0),"")</f>
        <v>背泳ぎ</v>
      </c>
      <c r="N411" t="str">
        <f>IFERROR(VLOOKUP(F411,競技順!B:Q,16,0),"")</f>
        <v>タイム決勝</v>
      </c>
      <c r="O411" t="str">
        <f t="shared" si="13"/>
        <v xml:space="preserve"> 男子   50m 背泳ぎ タイム決勝</v>
      </c>
    </row>
    <row r="412" spans="1:15" x14ac:dyDescent="0.2">
      <c r="A412">
        <f>IFERROR(記録__2[[#This Row],[競技番号]],"")</f>
        <v>8</v>
      </c>
      <c r="B412">
        <f>IFERROR(記録__2[[#This Row],[選手番号]],"")</f>
        <v>638</v>
      </c>
      <c r="C412" t="str">
        <f>IFERROR(VLOOKUP(B412,選手番号!F:J,4,0),"")</f>
        <v>谷本　　暁</v>
      </c>
      <c r="D412" t="str">
        <f>IFERROR(VLOOKUP(B412,選手番号!F:K,6,0),"")</f>
        <v>えいしSC北条</v>
      </c>
      <c r="E412" t="str">
        <f>IFERROR(VLOOKUP(B412,チーム番号!E:F,2,0),"")</f>
        <v/>
      </c>
      <c r="F412">
        <f>IFERROR(VLOOKUP(A412,プログラム!B:C,2,0),"")</f>
        <v>8</v>
      </c>
      <c r="G412" t="str">
        <f t="shared" si="12"/>
        <v>6380008</v>
      </c>
      <c r="H412">
        <f>IFERROR(記録__2[[#This Row],[組]],"")</f>
        <v>11</v>
      </c>
      <c r="I412">
        <f>IFERROR(記録__2[[#This Row],[水路]],"")</f>
        <v>3</v>
      </c>
      <c r="J412" t="str">
        <f>IFERROR(VLOOKUP(F412,競技順!B:Q,14,0),"")</f>
        <v/>
      </c>
      <c r="K412" t="str">
        <f>IFERROR(VLOOKUP(F412,競技順!B:P,15,0),"")</f>
        <v>男子</v>
      </c>
      <c r="L412" t="str">
        <f>IFERROR(VLOOKUP(F412,競技順!B:N,13,0),"")</f>
        <v xml:space="preserve">  50m</v>
      </c>
      <c r="M412" t="str">
        <f>IFERROR(VLOOKUP(F412,競技順!B:K,10,0),"")</f>
        <v>背泳ぎ</v>
      </c>
      <c r="N412" t="str">
        <f>IFERROR(VLOOKUP(F412,競技順!B:Q,16,0),"")</f>
        <v>タイム決勝</v>
      </c>
      <c r="O412" t="str">
        <f t="shared" si="13"/>
        <v xml:space="preserve"> 男子   50m 背泳ぎ タイム決勝</v>
      </c>
    </row>
    <row r="413" spans="1:15" x14ac:dyDescent="0.2">
      <c r="A413">
        <f>IFERROR(記録__2[[#This Row],[競技番号]],"")</f>
        <v>8</v>
      </c>
      <c r="B413">
        <f>IFERROR(記録__2[[#This Row],[選手番号]],"")</f>
        <v>682</v>
      </c>
      <c r="C413" t="str">
        <f>IFERROR(VLOOKUP(B413,選手番号!F:J,4,0),"")</f>
        <v>吉田　伊吹</v>
      </c>
      <c r="D413" t="str">
        <f>IFERROR(VLOOKUP(B413,選手番号!F:K,6,0),"")</f>
        <v>えいしSC砥部</v>
      </c>
      <c r="E413" t="str">
        <f>IFERROR(VLOOKUP(B413,チーム番号!E:F,2,0),"")</f>
        <v/>
      </c>
      <c r="F413">
        <f>IFERROR(VLOOKUP(A413,プログラム!B:C,2,0),"")</f>
        <v>8</v>
      </c>
      <c r="G413" t="str">
        <f t="shared" si="12"/>
        <v>6820008</v>
      </c>
      <c r="H413">
        <f>IFERROR(記録__2[[#This Row],[組]],"")</f>
        <v>11</v>
      </c>
      <c r="I413">
        <f>IFERROR(記録__2[[#This Row],[水路]],"")</f>
        <v>4</v>
      </c>
      <c r="J413" t="str">
        <f>IFERROR(VLOOKUP(F413,競技順!B:Q,14,0),"")</f>
        <v/>
      </c>
      <c r="K413" t="str">
        <f>IFERROR(VLOOKUP(F413,競技順!B:P,15,0),"")</f>
        <v>男子</v>
      </c>
      <c r="L413" t="str">
        <f>IFERROR(VLOOKUP(F413,競技順!B:N,13,0),"")</f>
        <v xml:space="preserve">  50m</v>
      </c>
      <c r="M413" t="str">
        <f>IFERROR(VLOOKUP(F413,競技順!B:K,10,0),"")</f>
        <v>背泳ぎ</v>
      </c>
      <c r="N413" t="str">
        <f>IFERROR(VLOOKUP(F413,競技順!B:Q,16,0),"")</f>
        <v>タイム決勝</v>
      </c>
      <c r="O413" t="str">
        <f t="shared" si="13"/>
        <v xml:space="preserve"> 男子   50m 背泳ぎ タイム決勝</v>
      </c>
    </row>
    <row r="414" spans="1:15" x14ac:dyDescent="0.2">
      <c r="A414">
        <f>IFERROR(記録__2[[#This Row],[競技番号]],"")</f>
        <v>8</v>
      </c>
      <c r="B414">
        <f>IFERROR(記録__2[[#This Row],[選手番号]],"")</f>
        <v>506</v>
      </c>
      <c r="C414" t="str">
        <f>IFERROR(VLOOKUP(B414,選手番号!F:J,4,0),"")</f>
        <v>松本　韻生</v>
      </c>
      <c r="D414" t="str">
        <f>IFERROR(VLOOKUP(B414,選手番号!F:K,6,0),"")</f>
        <v>Ryuow</v>
      </c>
      <c r="E414" t="str">
        <f>IFERROR(VLOOKUP(B414,チーム番号!E:F,2,0),"")</f>
        <v/>
      </c>
      <c r="F414">
        <f>IFERROR(VLOOKUP(A414,プログラム!B:C,2,0),"")</f>
        <v>8</v>
      </c>
      <c r="G414" t="str">
        <f t="shared" si="12"/>
        <v>5060008</v>
      </c>
      <c r="H414">
        <f>IFERROR(記録__2[[#This Row],[組]],"")</f>
        <v>11</v>
      </c>
      <c r="I414">
        <f>IFERROR(記録__2[[#This Row],[水路]],"")</f>
        <v>5</v>
      </c>
      <c r="J414" t="str">
        <f>IFERROR(VLOOKUP(F414,競技順!B:Q,14,0),"")</f>
        <v/>
      </c>
      <c r="K414" t="str">
        <f>IFERROR(VLOOKUP(F414,競技順!B:P,15,0),"")</f>
        <v>男子</v>
      </c>
      <c r="L414" t="str">
        <f>IFERROR(VLOOKUP(F414,競技順!B:N,13,0),"")</f>
        <v xml:space="preserve">  50m</v>
      </c>
      <c r="M414" t="str">
        <f>IFERROR(VLOOKUP(F414,競技順!B:K,10,0),"")</f>
        <v>背泳ぎ</v>
      </c>
      <c r="N414" t="str">
        <f>IFERROR(VLOOKUP(F414,競技順!B:Q,16,0),"")</f>
        <v>タイム決勝</v>
      </c>
      <c r="O414" t="str">
        <f t="shared" si="13"/>
        <v xml:space="preserve"> 男子   50m 背泳ぎ タイム決勝</v>
      </c>
    </row>
    <row r="415" spans="1:15" x14ac:dyDescent="0.2">
      <c r="A415">
        <f>IFERROR(記録__2[[#This Row],[競技番号]],"")</f>
        <v>8</v>
      </c>
      <c r="B415">
        <f>IFERROR(記録__2[[#This Row],[選手番号]],"")</f>
        <v>130</v>
      </c>
      <c r="C415" t="str">
        <f>IFERROR(VLOOKUP(B415,選手番号!F:J,4,0),"")</f>
        <v>本間　陽翔</v>
      </c>
      <c r="D415" t="str">
        <f>IFERROR(VLOOKUP(B415,選手番号!F:K,6,0),"")</f>
        <v>南海ＤＣ</v>
      </c>
      <c r="E415" t="str">
        <f>IFERROR(VLOOKUP(B415,チーム番号!E:F,2,0),"")</f>
        <v/>
      </c>
      <c r="F415">
        <f>IFERROR(VLOOKUP(A415,プログラム!B:C,2,0),"")</f>
        <v>8</v>
      </c>
      <c r="G415" t="str">
        <f t="shared" si="12"/>
        <v>1300008</v>
      </c>
      <c r="H415">
        <f>IFERROR(記録__2[[#This Row],[組]],"")</f>
        <v>11</v>
      </c>
      <c r="I415">
        <f>IFERROR(記録__2[[#This Row],[水路]],"")</f>
        <v>6</v>
      </c>
      <c r="J415" t="str">
        <f>IFERROR(VLOOKUP(F415,競技順!B:Q,14,0),"")</f>
        <v/>
      </c>
      <c r="K415" t="str">
        <f>IFERROR(VLOOKUP(F415,競技順!B:P,15,0),"")</f>
        <v>男子</v>
      </c>
      <c r="L415" t="str">
        <f>IFERROR(VLOOKUP(F415,競技順!B:N,13,0),"")</f>
        <v xml:space="preserve">  50m</v>
      </c>
      <c r="M415" t="str">
        <f>IFERROR(VLOOKUP(F415,競技順!B:K,10,0),"")</f>
        <v>背泳ぎ</v>
      </c>
      <c r="N415" t="str">
        <f>IFERROR(VLOOKUP(F415,競技順!B:Q,16,0),"")</f>
        <v>タイム決勝</v>
      </c>
      <c r="O415" t="str">
        <f t="shared" si="13"/>
        <v xml:space="preserve"> 男子   50m 背泳ぎ タイム決勝</v>
      </c>
    </row>
    <row r="416" spans="1:15" x14ac:dyDescent="0.2">
      <c r="A416">
        <f>IFERROR(記録__2[[#This Row],[競技番号]],"")</f>
        <v>8</v>
      </c>
      <c r="B416">
        <f>IFERROR(記録__2[[#This Row],[選手番号]],"")</f>
        <v>113</v>
      </c>
      <c r="C416" t="str">
        <f>IFERROR(VLOOKUP(B416,選手番号!F:J,4,0),"")</f>
        <v>石丸　颯人</v>
      </c>
      <c r="D416" t="str">
        <f>IFERROR(VLOOKUP(B416,選手番号!F:K,6,0),"")</f>
        <v>南海ＤＣ</v>
      </c>
      <c r="E416" t="str">
        <f>IFERROR(VLOOKUP(B416,チーム番号!E:F,2,0),"")</f>
        <v/>
      </c>
      <c r="F416">
        <f>IFERROR(VLOOKUP(A416,プログラム!B:C,2,0),"")</f>
        <v>8</v>
      </c>
      <c r="G416" t="str">
        <f t="shared" si="12"/>
        <v>1130008</v>
      </c>
      <c r="H416">
        <f>IFERROR(記録__2[[#This Row],[組]],"")</f>
        <v>11</v>
      </c>
      <c r="I416">
        <f>IFERROR(記録__2[[#This Row],[水路]],"")</f>
        <v>7</v>
      </c>
      <c r="J416" t="str">
        <f>IFERROR(VLOOKUP(F416,競技順!B:Q,14,0),"")</f>
        <v/>
      </c>
      <c r="K416" t="str">
        <f>IFERROR(VLOOKUP(F416,競技順!B:P,15,0),"")</f>
        <v>男子</v>
      </c>
      <c r="L416" t="str">
        <f>IFERROR(VLOOKUP(F416,競技順!B:N,13,0),"")</f>
        <v xml:space="preserve">  50m</v>
      </c>
      <c r="M416" t="str">
        <f>IFERROR(VLOOKUP(F416,競技順!B:K,10,0),"")</f>
        <v>背泳ぎ</v>
      </c>
      <c r="N416" t="str">
        <f>IFERROR(VLOOKUP(F416,競技順!B:Q,16,0),"")</f>
        <v>タイム決勝</v>
      </c>
      <c r="O416" t="str">
        <f t="shared" si="13"/>
        <v xml:space="preserve"> 男子   50m 背泳ぎ タイム決勝</v>
      </c>
    </row>
    <row r="417" spans="1:15" x14ac:dyDescent="0.2">
      <c r="A417">
        <f>IFERROR(記録__2[[#This Row],[競技番号]],"")</f>
        <v>8</v>
      </c>
      <c r="B417">
        <f>IFERROR(記録__2[[#This Row],[選手番号]],"")</f>
        <v>562</v>
      </c>
      <c r="C417" t="str">
        <f>IFERROR(VLOOKUP(B417,選手番号!F:J,4,0),"")</f>
        <v>森田　圭祐</v>
      </c>
      <c r="D417" t="str">
        <f>IFERROR(VLOOKUP(B417,選手番号!F:K,6,0),"")</f>
        <v>ﾌｨｯﾀｴﾐﾌﾙ松前</v>
      </c>
      <c r="E417" t="str">
        <f>IFERROR(VLOOKUP(B417,チーム番号!E:F,2,0),"")</f>
        <v/>
      </c>
      <c r="F417">
        <f>IFERROR(VLOOKUP(A417,プログラム!B:C,2,0),"")</f>
        <v>8</v>
      </c>
      <c r="G417" t="str">
        <f t="shared" si="12"/>
        <v>5620008</v>
      </c>
      <c r="H417">
        <f>IFERROR(記録__2[[#This Row],[組]],"")</f>
        <v>11</v>
      </c>
      <c r="I417">
        <f>IFERROR(記録__2[[#This Row],[水路]],"")</f>
        <v>8</v>
      </c>
      <c r="J417" t="str">
        <f>IFERROR(VLOOKUP(F417,競技順!B:Q,14,0),"")</f>
        <v/>
      </c>
      <c r="K417" t="str">
        <f>IFERROR(VLOOKUP(F417,競技順!B:P,15,0),"")</f>
        <v>男子</v>
      </c>
      <c r="L417" t="str">
        <f>IFERROR(VLOOKUP(F417,競技順!B:N,13,0),"")</f>
        <v xml:space="preserve">  50m</v>
      </c>
      <c r="M417" t="str">
        <f>IFERROR(VLOOKUP(F417,競技順!B:K,10,0),"")</f>
        <v>背泳ぎ</v>
      </c>
      <c r="N417" t="str">
        <f>IFERROR(VLOOKUP(F417,競技順!B:Q,16,0),"")</f>
        <v>タイム決勝</v>
      </c>
      <c r="O417" t="str">
        <f t="shared" si="13"/>
        <v xml:space="preserve"> 男子   50m 背泳ぎ タイム決勝</v>
      </c>
    </row>
    <row r="418" spans="1:15" x14ac:dyDescent="0.2">
      <c r="A418">
        <f>IFERROR(記録__2[[#This Row],[競技番号]],"")</f>
        <v>8</v>
      </c>
      <c r="B418">
        <f>IFERROR(記録__2[[#This Row],[選手番号]],"")</f>
        <v>307</v>
      </c>
      <c r="C418" t="str">
        <f>IFERROR(VLOOKUP(B418,選手番号!F:J,4,0),"")</f>
        <v>今川　藍斗</v>
      </c>
      <c r="D418" t="str">
        <f>IFERROR(VLOOKUP(B418,選手番号!F:K,6,0),"")</f>
        <v>石原SC山越</v>
      </c>
      <c r="E418" t="str">
        <f>IFERROR(VLOOKUP(B418,チーム番号!E:F,2,0),"")</f>
        <v/>
      </c>
      <c r="F418">
        <f>IFERROR(VLOOKUP(A418,プログラム!B:C,2,0),"")</f>
        <v>8</v>
      </c>
      <c r="G418" t="str">
        <f t="shared" si="12"/>
        <v>3070008</v>
      </c>
      <c r="H418">
        <f>IFERROR(記録__2[[#This Row],[組]],"")</f>
        <v>12</v>
      </c>
      <c r="I418">
        <f>IFERROR(記録__2[[#This Row],[水路]],"")</f>
        <v>1</v>
      </c>
      <c r="J418" t="str">
        <f>IFERROR(VLOOKUP(F418,競技順!B:Q,14,0),"")</f>
        <v/>
      </c>
      <c r="K418" t="str">
        <f>IFERROR(VLOOKUP(F418,競技順!B:P,15,0),"")</f>
        <v>男子</v>
      </c>
      <c r="L418" t="str">
        <f>IFERROR(VLOOKUP(F418,競技順!B:N,13,0),"")</f>
        <v xml:space="preserve">  50m</v>
      </c>
      <c r="M418" t="str">
        <f>IFERROR(VLOOKUP(F418,競技順!B:K,10,0),"")</f>
        <v>背泳ぎ</v>
      </c>
      <c r="N418" t="str">
        <f>IFERROR(VLOOKUP(F418,競技順!B:Q,16,0),"")</f>
        <v>タイム決勝</v>
      </c>
      <c r="O418" t="str">
        <f t="shared" si="13"/>
        <v xml:space="preserve"> 男子   50m 背泳ぎ タイム決勝</v>
      </c>
    </row>
    <row r="419" spans="1:15" x14ac:dyDescent="0.2">
      <c r="A419">
        <f>IFERROR(記録__2[[#This Row],[競技番号]],"")</f>
        <v>8</v>
      </c>
      <c r="B419">
        <f>IFERROR(記録__2[[#This Row],[選手番号]],"")</f>
        <v>592</v>
      </c>
      <c r="C419" t="str">
        <f>IFERROR(VLOOKUP(B419,選手番号!F:J,4,0),"")</f>
        <v>宇都宮彰斗</v>
      </c>
      <c r="D419" t="str">
        <f>IFERROR(VLOOKUP(B419,選手番号!F:K,6,0),"")</f>
        <v>MESSA</v>
      </c>
      <c r="E419" t="str">
        <f>IFERROR(VLOOKUP(B419,チーム番号!E:F,2,0),"")</f>
        <v/>
      </c>
      <c r="F419">
        <f>IFERROR(VLOOKUP(A419,プログラム!B:C,2,0),"")</f>
        <v>8</v>
      </c>
      <c r="G419" t="str">
        <f t="shared" si="12"/>
        <v>5920008</v>
      </c>
      <c r="H419">
        <f>IFERROR(記録__2[[#This Row],[組]],"")</f>
        <v>12</v>
      </c>
      <c r="I419">
        <f>IFERROR(記録__2[[#This Row],[水路]],"")</f>
        <v>2</v>
      </c>
      <c r="J419" t="str">
        <f>IFERROR(VLOOKUP(F419,競技順!B:Q,14,0),"")</f>
        <v/>
      </c>
      <c r="K419" t="str">
        <f>IFERROR(VLOOKUP(F419,競技順!B:P,15,0),"")</f>
        <v>男子</v>
      </c>
      <c r="L419" t="str">
        <f>IFERROR(VLOOKUP(F419,競技順!B:N,13,0),"")</f>
        <v xml:space="preserve">  50m</v>
      </c>
      <c r="M419" t="str">
        <f>IFERROR(VLOOKUP(F419,競技順!B:K,10,0),"")</f>
        <v>背泳ぎ</v>
      </c>
      <c r="N419" t="str">
        <f>IFERROR(VLOOKUP(F419,競技順!B:Q,16,0),"")</f>
        <v>タイム決勝</v>
      </c>
      <c r="O419" t="str">
        <f t="shared" si="13"/>
        <v xml:space="preserve"> 男子   50m 背泳ぎ タイム決勝</v>
      </c>
    </row>
    <row r="420" spans="1:15" x14ac:dyDescent="0.2">
      <c r="A420">
        <f>IFERROR(記録__2[[#This Row],[競技番号]],"")</f>
        <v>8</v>
      </c>
      <c r="B420">
        <f>IFERROR(記録__2[[#This Row],[選手番号]],"")</f>
        <v>250</v>
      </c>
      <c r="C420" t="str">
        <f>IFERROR(VLOOKUP(B420,選手番号!F:J,4,0),"")</f>
        <v>大福　陽介</v>
      </c>
      <c r="D420" t="str">
        <f>IFERROR(VLOOKUP(B420,選手番号!F:K,6,0),"")</f>
        <v>八幡浜ＳＣ</v>
      </c>
      <c r="E420" t="str">
        <f>IFERROR(VLOOKUP(B420,チーム番号!E:F,2,0),"")</f>
        <v/>
      </c>
      <c r="F420">
        <f>IFERROR(VLOOKUP(A420,プログラム!B:C,2,0),"")</f>
        <v>8</v>
      </c>
      <c r="G420" t="str">
        <f t="shared" si="12"/>
        <v>2500008</v>
      </c>
      <c r="H420">
        <f>IFERROR(記録__2[[#This Row],[組]],"")</f>
        <v>12</v>
      </c>
      <c r="I420">
        <f>IFERROR(記録__2[[#This Row],[水路]],"")</f>
        <v>3</v>
      </c>
      <c r="J420" t="str">
        <f>IFERROR(VLOOKUP(F420,競技順!B:Q,14,0),"")</f>
        <v/>
      </c>
      <c r="K420" t="str">
        <f>IFERROR(VLOOKUP(F420,競技順!B:P,15,0),"")</f>
        <v>男子</v>
      </c>
      <c r="L420" t="str">
        <f>IFERROR(VLOOKUP(F420,競技順!B:N,13,0),"")</f>
        <v xml:space="preserve">  50m</v>
      </c>
      <c r="M420" t="str">
        <f>IFERROR(VLOOKUP(F420,競技順!B:K,10,0),"")</f>
        <v>背泳ぎ</v>
      </c>
      <c r="N420" t="str">
        <f>IFERROR(VLOOKUP(F420,競技順!B:Q,16,0),"")</f>
        <v>タイム決勝</v>
      </c>
      <c r="O420" t="str">
        <f t="shared" si="13"/>
        <v xml:space="preserve"> 男子   50m 背泳ぎ タイム決勝</v>
      </c>
    </row>
    <row r="421" spans="1:15" x14ac:dyDescent="0.2">
      <c r="A421">
        <f>IFERROR(記録__2[[#This Row],[競技番号]],"")</f>
        <v>8</v>
      </c>
      <c r="B421">
        <f>IFERROR(記録__2[[#This Row],[選手番号]],"")</f>
        <v>19</v>
      </c>
      <c r="C421" t="str">
        <f>IFERROR(VLOOKUP(B421,選手番号!F:J,4,0),"")</f>
        <v>三宅　秀明</v>
      </c>
      <c r="D421" t="str">
        <f>IFERROR(VLOOKUP(B421,選手番号!F:K,6,0),"")</f>
        <v>松山中央高</v>
      </c>
      <c r="E421" t="str">
        <f>IFERROR(VLOOKUP(B421,チーム番号!E:F,2,0),"")</f>
        <v/>
      </c>
      <c r="F421">
        <f>IFERROR(VLOOKUP(A421,プログラム!B:C,2,0),"")</f>
        <v>8</v>
      </c>
      <c r="G421" t="str">
        <f t="shared" si="12"/>
        <v>190008</v>
      </c>
      <c r="H421">
        <f>IFERROR(記録__2[[#This Row],[組]],"")</f>
        <v>12</v>
      </c>
      <c r="I421">
        <f>IFERROR(記録__2[[#This Row],[水路]],"")</f>
        <v>4</v>
      </c>
      <c r="J421" t="str">
        <f>IFERROR(VLOOKUP(F421,競技順!B:Q,14,0),"")</f>
        <v/>
      </c>
      <c r="K421" t="str">
        <f>IFERROR(VLOOKUP(F421,競技順!B:P,15,0),"")</f>
        <v>男子</v>
      </c>
      <c r="L421" t="str">
        <f>IFERROR(VLOOKUP(F421,競技順!B:N,13,0),"")</f>
        <v xml:space="preserve">  50m</v>
      </c>
      <c r="M421" t="str">
        <f>IFERROR(VLOOKUP(F421,競技順!B:K,10,0),"")</f>
        <v>背泳ぎ</v>
      </c>
      <c r="N421" t="str">
        <f>IFERROR(VLOOKUP(F421,競技順!B:Q,16,0),"")</f>
        <v>タイム決勝</v>
      </c>
      <c r="O421" t="str">
        <f t="shared" si="13"/>
        <v xml:space="preserve"> 男子   50m 背泳ぎ タイム決勝</v>
      </c>
    </row>
    <row r="422" spans="1:15" x14ac:dyDescent="0.2">
      <c r="A422">
        <f>IFERROR(記録__2[[#This Row],[競技番号]],"")</f>
        <v>8</v>
      </c>
      <c r="B422">
        <f>IFERROR(記録__2[[#This Row],[選手番号]],"")</f>
        <v>302</v>
      </c>
      <c r="C422" t="str">
        <f>IFERROR(VLOOKUP(B422,選手番号!F:J,4,0),"")</f>
        <v>戒能　　駿</v>
      </c>
      <c r="D422" t="str">
        <f>IFERROR(VLOOKUP(B422,選手番号!F:K,6,0),"")</f>
        <v>石原SC山越</v>
      </c>
      <c r="E422" t="str">
        <f>IFERROR(VLOOKUP(B422,チーム番号!E:F,2,0),"")</f>
        <v/>
      </c>
      <c r="F422">
        <f>IFERROR(VLOOKUP(A422,プログラム!B:C,2,0),"")</f>
        <v>8</v>
      </c>
      <c r="G422" t="str">
        <f t="shared" si="12"/>
        <v>3020008</v>
      </c>
      <c r="H422">
        <f>IFERROR(記録__2[[#This Row],[組]],"")</f>
        <v>12</v>
      </c>
      <c r="I422">
        <f>IFERROR(記録__2[[#This Row],[水路]],"")</f>
        <v>5</v>
      </c>
      <c r="J422" t="str">
        <f>IFERROR(VLOOKUP(F422,競技順!B:Q,14,0),"")</f>
        <v/>
      </c>
      <c r="K422" t="str">
        <f>IFERROR(VLOOKUP(F422,競技順!B:P,15,0),"")</f>
        <v>男子</v>
      </c>
      <c r="L422" t="str">
        <f>IFERROR(VLOOKUP(F422,競技順!B:N,13,0),"")</f>
        <v xml:space="preserve">  50m</v>
      </c>
      <c r="M422" t="str">
        <f>IFERROR(VLOOKUP(F422,競技順!B:K,10,0),"")</f>
        <v>背泳ぎ</v>
      </c>
      <c r="N422" t="str">
        <f>IFERROR(VLOOKUP(F422,競技順!B:Q,16,0),"")</f>
        <v>タイム決勝</v>
      </c>
      <c r="O422" t="str">
        <f t="shared" si="13"/>
        <v xml:space="preserve"> 男子   50m 背泳ぎ タイム決勝</v>
      </c>
    </row>
    <row r="423" spans="1:15" x14ac:dyDescent="0.2">
      <c r="A423">
        <f>IFERROR(記録__2[[#This Row],[競技番号]],"")</f>
        <v>8</v>
      </c>
      <c r="B423">
        <f>IFERROR(記録__2[[#This Row],[選手番号]],"")</f>
        <v>49</v>
      </c>
      <c r="C423" t="str">
        <f>IFERROR(VLOOKUP(B423,選手番号!F:J,4,0),"")</f>
        <v>門田　煌征</v>
      </c>
      <c r="D423" t="str">
        <f>IFERROR(VLOOKUP(B423,選手番号!F:K,6,0),"")</f>
        <v>五百木ＳＣ</v>
      </c>
      <c r="E423" t="str">
        <f>IFERROR(VLOOKUP(B423,チーム番号!E:F,2,0),"")</f>
        <v/>
      </c>
      <c r="F423">
        <f>IFERROR(VLOOKUP(A423,プログラム!B:C,2,0),"")</f>
        <v>8</v>
      </c>
      <c r="G423" t="str">
        <f t="shared" si="12"/>
        <v>490008</v>
      </c>
      <c r="H423">
        <f>IFERROR(記録__2[[#This Row],[組]],"")</f>
        <v>12</v>
      </c>
      <c r="I423">
        <f>IFERROR(記録__2[[#This Row],[水路]],"")</f>
        <v>6</v>
      </c>
      <c r="J423" t="str">
        <f>IFERROR(VLOOKUP(F423,競技順!B:Q,14,0),"")</f>
        <v/>
      </c>
      <c r="K423" t="str">
        <f>IFERROR(VLOOKUP(F423,競技順!B:P,15,0),"")</f>
        <v>男子</v>
      </c>
      <c r="L423" t="str">
        <f>IFERROR(VLOOKUP(F423,競技順!B:N,13,0),"")</f>
        <v xml:space="preserve">  50m</v>
      </c>
      <c r="M423" t="str">
        <f>IFERROR(VLOOKUP(F423,競技順!B:K,10,0),"")</f>
        <v>背泳ぎ</v>
      </c>
      <c r="N423" t="str">
        <f>IFERROR(VLOOKUP(F423,競技順!B:Q,16,0),"")</f>
        <v>タイム決勝</v>
      </c>
      <c r="O423" t="str">
        <f t="shared" si="13"/>
        <v xml:space="preserve"> 男子   50m 背泳ぎ タイム決勝</v>
      </c>
    </row>
    <row r="424" spans="1:15" x14ac:dyDescent="0.2">
      <c r="A424">
        <f>IFERROR(記録__2[[#This Row],[競技番号]],"")</f>
        <v>8</v>
      </c>
      <c r="B424">
        <f>IFERROR(記録__2[[#This Row],[選手番号]],"")</f>
        <v>528</v>
      </c>
      <c r="C424" t="str">
        <f>IFERROR(VLOOKUP(B424,選手番号!F:J,4,0),"")</f>
        <v>宇佐美弥市</v>
      </c>
      <c r="D424" t="str">
        <f>IFERROR(VLOOKUP(B424,選手番号!F:K,6,0),"")</f>
        <v>ﾌｧｲﾌﾞﾃﾝ東予</v>
      </c>
      <c r="E424" t="str">
        <f>IFERROR(VLOOKUP(B424,チーム番号!E:F,2,0),"")</f>
        <v/>
      </c>
      <c r="F424">
        <f>IFERROR(VLOOKUP(A424,プログラム!B:C,2,0),"")</f>
        <v>8</v>
      </c>
      <c r="G424" t="str">
        <f t="shared" si="12"/>
        <v>5280008</v>
      </c>
      <c r="H424">
        <f>IFERROR(記録__2[[#This Row],[組]],"")</f>
        <v>12</v>
      </c>
      <c r="I424">
        <f>IFERROR(記録__2[[#This Row],[水路]],"")</f>
        <v>7</v>
      </c>
      <c r="J424" t="str">
        <f>IFERROR(VLOOKUP(F424,競技順!B:Q,14,0),"")</f>
        <v/>
      </c>
      <c r="K424" t="str">
        <f>IFERROR(VLOOKUP(F424,競技順!B:P,15,0),"")</f>
        <v>男子</v>
      </c>
      <c r="L424" t="str">
        <f>IFERROR(VLOOKUP(F424,競技順!B:N,13,0),"")</f>
        <v xml:space="preserve">  50m</v>
      </c>
      <c r="M424" t="str">
        <f>IFERROR(VLOOKUP(F424,競技順!B:K,10,0),"")</f>
        <v>背泳ぎ</v>
      </c>
      <c r="N424" t="str">
        <f>IFERROR(VLOOKUP(F424,競技順!B:Q,16,0),"")</f>
        <v>タイム決勝</v>
      </c>
      <c r="O424" t="str">
        <f t="shared" si="13"/>
        <v xml:space="preserve"> 男子   50m 背泳ぎ タイム決勝</v>
      </c>
    </row>
    <row r="425" spans="1:15" x14ac:dyDescent="0.2">
      <c r="A425">
        <f>IFERROR(記録__2[[#This Row],[競技番号]],"")</f>
        <v>8</v>
      </c>
      <c r="B425">
        <f>IFERROR(記録__2[[#This Row],[選手番号]],"")</f>
        <v>336</v>
      </c>
      <c r="C425" t="str">
        <f>IFERROR(VLOOKUP(B425,選手番号!F:J,4,0),"")</f>
        <v>長野　雅也</v>
      </c>
      <c r="D425" t="str">
        <f>IFERROR(VLOOKUP(B425,選手番号!F:K,6,0),"")</f>
        <v>ＭＧ双葉</v>
      </c>
      <c r="E425" t="str">
        <f>IFERROR(VLOOKUP(B425,チーム番号!E:F,2,0),"")</f>
        <v/>
      </c>
      <c r="F425">
        <f>IFERROR(VLOOKUP(A425,プログラム!B:C,2,0),"")</f>
        <v>8</v>
      </c>
      <c r="G425" t="str">
        <f t="shared" si="12"/>
        <v>3360008</v>
      </c>
      <c r="H425">
        <f>IFERROR(記録__2[[#This Row],[組]],"")</f>
        <v>12</v>
      </c>
      <c r="I425">
        <f>IFERROR(記録__2[[#This Row],[水路]],"")</f>
        <v>8</v>
      </c>
      <c r="J425" t="str">
        <f>IFERROR(VLOOKUP(F425,競技順!B:Q,14,0),"")</f>
        <v/>
      </c>
      <c r="K425" t="str">
        <f>IFERROR(VLOOKUP(F425,競技順!B:P,15,0),"")</f>
        <v>男子</v>
      </c>
      <c r="L425" t="str">
        <f>IFERROR(VLOOKUP(F425,競技順!B:N,13,0),"")</f>
        <v xml:space="preserve">  50m</v>
      </c>
      <c r="M425" t="str">
        <f>IFERROR(VLOOKUP(F425,競技順!B:K,10,0),"")</f>
        <v>背泳ぎ</v>
      </c>
      <c r="N425" t="str">
        <f>IFERROR(VLOOKUP(F425,競技順!B:Q,16,0),"")</f>
        <v>タイム決勝</v>
      </c>
      <c r="O425" t="str">
        <f t="shared" si="13"/>
        <v xml:space="preserve"> 男子   50m 背泳ぎ タイム決勝</v>
      </c>
    </row>
    <row r="426" spans="1:15" x14ac:dyDescent="0.2">
      <c r="A426">
        <f>IFERROR(記録__2[[#This Row],[競技番号]],"")</f>
        <v>9</v>
      </c>
      <c r="B426">
        <f>IFERROR(記録__2[[#This Row],[選手番号]],"")</f>
        <v>0</v>
      </c>
      <c r="C426" t="str">
        <f>IFERROR(VLOOKUP(B426,選手番号!F:J,4,0),"")</f>
        <v/>
      </c>
      <c r="D426" t="str">
        <f>IFERROR(VLOOKUP(B426,選手番号!F:K,6,0),"")</f>
        <v/>
      </c>
      <c r="E426" t="str">
        <f>IFERROR(VLOOKUP(B426,チーム番号!E:F,2,0),"")</f>
        <v/>
      </c>
      <c r="F426">
        <f>IFERROR(VLOOKUP(A426,プログラム!B:C,2,0),"")</f>
        <v>9</v>
      </c>
      <c r="G426" t="str">
        <f t="shared" si="12"/>
        <v>00009</v>
      </c>
      <c r="H426">
        <f>IFERROR(記録__2[[#This Row],[組]],"")</f>
        <v>1</v>
      </c>
      <c r="I426">
        <f>IFERROR(記録__2[[#This Row],[水路]],"")</f>
        <v>1</v>
      </c>
      <c r="J426" t="str">
        <f>IFERROR(VLOOKUP(F426,競技順!B:Q,14,0),"")</f>
        <v/>
      </c>
      <c r="K426" t="str">
        <f>IFERROR(VLOOKUP(F426,競技順!B:P,15,0),"")</f>
        <v>女子</v>
      </c>
      <c r="L426" t="str">
        <f>IFERROR(VLOOKUP(F426,競技順!B:N,13,0),"")</f>
        <v xml:space="preserve"> 200m</v>
      </c>
      <c r="M426" t="str">
        <f>IFERROR(VLOOKUP(F426,競技順!B:K,10,0),"")</f>
        <v>背泳ぎ</v>
      </c>
      <c r="N426" t="str">
        <f>IFERROR(VLOOKUP(F426,競技順!B:Q,16,0),"")</f>
        <v>タイム決勝</v>
      </c>
      <c r="O426" t="str">
        <f t="shared" si="13"/>
        <v xml:space="preserve"> 女子  200m 背泳ぎ タイム決勝</v>
      </c>
    </row>
    <row r="427" spans="1:15" x14ac:dyDescent="0.2">
      <c r="A427">
        <f>IFERROR(記録__2[[#This Row],[競技番号]],"")</f>
        <v>9</v>
      </c>
      <c r="B427">
        <f>IFERROR(記録__2[[#This Row],[選手番号]],"")</f>
        <v>0</v>
      </c>
      <c r="C427" t="str">
        <f>IFERROR(VLOOKUP(B427,選手番号!F:J,4,0),"")</f>
        <v/>
      </c>
      <c r="D427" t="str">
        <f>IFERROR(VLOOKUP(B427,選手番号!F:K,6,0),"")</f>
        <v/>
      </c>
      <c r="E427" t="str">
        <f>IFERROR(VLOOKUP(B427,チーム番号!E:F,2,0),"")</f>
        <v/>
      </c>
      <c r="F427">
        <f>IFERROR(VLOOKUP(A427,プログラム!B:C,2,0),"")</f>
        <v>9</v>
      </c>
      <c r="G427" t="str">
        <f t="shared" si="12"/>
        <v>00009</v>
      </c>
      <c r="H427">
        <f>IFERROR(記録__2[[#This Row],[組]],"")</f>
        <v>1</v>
      </c>
      <c r="I427">
        <f>IFERROR(記録__2[[#This Row],[水路]],"")</f>
        <v>2</v>
      </c>
      <c r="J427" t="str">
        <f>IFERROR(VLOOKUP(F427,競技順!B:Q,14,0),"")</f>
        <v/>
      </c>
      <c r="K427" t="str">
        <f>IFERROR(VLOOKUP(F427,競技順!B:P,15,0),"")</f>
        <v>女子</v>
      </c>
      <c r="L427" t="str">
        <f>IFERROR(VLOOKUP(F427,競技順!B:N,13,0),"")</f>
        <v xml:space="preserve"> 200m</v>
      </c>
      <c r="M427" t="str">
        <f>IFERROR(VLOOKUP(F427,競技順!B:K,10,0),"")</f>
        <v>背泳ぎ</v>
      </c>
      <c r="N427" t="str">
        <f>IFERROR(VLOOKUP(F427,競技順!B:Q,16,0),"")</f>
        <v>タイム決勝</v>
      </c>
      <c r="O427" t="str">
        <f t="shared" si="13"/>
        <v xml:space="preserve"> 女子  200m 背泳ぎ タイム決勝</v>
      </c>
    </row>
    <row r="428" spans="1:15" x14ac:dyDescent="0.2">
      <c r="A428">
        <f>IFERROR(記録__2[[#This Row],[競技番号]],"")</f>
        <v>9</v>
      </c>
      <c r="B428">
        <f>IFERROR(記録__2[[#This Row],[選手番号]],"")</f>
        <v>152</v>
      </c>
      <c r="C428" t="str">
        <f>IFERROR(VLOOKUP(B428,選手番号!F:J,4,0),"")</f>
        <v>白石優芽華</v>
      </c>
      <c r="D428" t="str">
        <f>IFERROR(VLOOKUP(B428,選手番号!F:K,6,0),"")</f>
        <v>南海ＤＣ</v>
      </c>
      <c r="E428" t="str">
        <f>IFERROR(VLOOKUP(B428,チーム番号!E:F,2,0),"")</f>
        <v/>
      </c>
      <c r="F428">
        <f>IFERROR(VLOOKUP(A428,プログラム!B:C,2,0),"")</f>
        <v>9</v>
      </c>
      <c r="G428" t="str">
        <f t="shared" si="12"/>
        <v>1520009</v>
      </c>
      <c r="H428">
        <f>IFERROR(記録__2[[#This Row],[組]],"")</f>
        <v>1</v>
      </c>
      <c r="I428">
        <f>IFERROR(記録__2[[#This Row],[水路]],"")</f>
        <v>3</v>
      </c>
      <c r="J428" t="str">
        <f>IFERROR(VLOOKUP(F428,競技順!B:Q,14,0),"")</f>
        <v/>
      </c>
      <c r="K428" t="str">
        <f>IFERROR(VLOOKUP(F428,競技順!B:P,15,0),"")</f>
        <v>女子</v>
      </c>
      <c r="L428" t="str">
        <f>IFERROR(VLOOKUP(F428,競技順!B:N,13,0),"")</f>
        <v xml:space="preserve"> 200m</v>
      </c>
      <c r="M428" t="str">
        <f>IFERROR(VLOOKUP(F428,競技順!B:K,10,0),"")</f>
        <v>背泳ぎ</v>
      </c>
      <c r="N428" t="str">
        <f>IFERROR(VLOOKUP(F428,競技順!B:Q,16,0),"")</f>
        <v>タイム決勝</v>
      </c>
      <c r="O428" t="str">
        <f t="shared" si="13"/>
        <v xml:space="preserve"> 女子  200m 背泳ぎ タイム決勝</v>
      </c>
    </row>
    <row r="429" spans="1:15" x14ac:dyDescent="0.2">
      <c r="A429">
        <f>IFERROR(記録__2[[#This Row],[競技番号]],"")</f>
        <v>9</v>
      </c>
      <c r="B429">
        <f>IFERROR(記録__2[[#This Row],[選手番号]],"")</f>
        <v>712</v>
      </c>
      <c r="C429" t="str">
        <f>IFERROR(VLOOKUP(B429,選手番号!F:J,4,0),"")</f>
        <v>岡田　真奈</v>
      </c>
      <c r="D429" t="str">
        <f>IFERROR(VLOOKUP(B429,選手番号!F:K,6,0),"")</f>
        <v>えいしSC松山</v>
      </c>
      <c r="E429" t="str">
        <f>IFERROR(VLOOKUP(B429,チーム番号!E:F,2,0),"")</f>
        <v/>
      </c>
      <c r="F429">
        <f>IFERROR(VLOOKUP(A429,プログラム!B:C,2,0),"")</f>
        <v>9</v>
      </c>
      <c r="G429" t="str">
        <f t="shared" si="12"/>
        <v>7120009</v>
      </c>
      <c r="H429">
        <f>IFERROR(記録__2[[#This Row],[組]],"")</f>
        <v>1</v>
      </c>
      <c r="I429">
        <f>IFERROR(記録__2[[#This Row],[水路]],"")</f>
        <v>4</v>
      </c>
      <c r="J429" t="str">
        <f>IFERROR(VLOOKUP(F429,競技順!B:Q,14,0),"")</f>
        <v/>
      </c>
      <c r="K429" t="str">
        <f>IFERROR(VLOOKUP(F429,競技順!B:P,15,0),"")</f>
        <v>女子</v>
      </c>
      <c r="L429" t="str">
        <f>IFERROR(VLOOKUP(F429,競技順!B:N,13,0),"")</f>
        <v xml:space="preserve"> 200m</v>
      </c>
      <c r="M429" t="str">
        <f>IFERROR(VLOOKUP(F429,競技順!B:K,10,0),"")</f>
        <v>背泳ぎ</v>
      </c>
      <c r="N429" t="str">
        <f>IFERROR(VLOOKUP(F429,競技順!B:Q,16,0),"")</f>
        <v>タイム決勝</v>
      </c>
      <c r="O429" t="str">
        <f t="shared" si="13"/>
        <v xml:space="preserve"> 女子  200m 背泳ぎ タイム決勝</v>
      </c>
    </row>
    <row r="430" spans="1:15" x14ac:dyDescent="0.2">
      <c r="A430">
        <f>IFERROR(記録__2[[#This Row],[競技番号]],"")</f>
        <v>9</v>
      </c>
      <c r="B430">
        <f>IFERROR(記録__2[[#This Row],[選手番号]],"")</f>
        <v>278</v>
      </c>
      <c r="C430" t="str">
        <f>IFERROR(VLOOKUP(B430,選手番号!F:J,4,0),"")</f>
        <v>中田　桃歌</v>
      </c>
      <c r="D430" t="str">
        <f>IFERROR(VLOOKUP(B430,選手番号!F:K,6,0),"")</f>
        <v>八幡浜ＳＣ</v>
      </c>
      <c r="E430" t="str">
        <f>IFERROR(VLOOKUP(B430,チーム番号!E:F,2,0),"")</f>
        <v/>
      </c>
      <c r="F430">
        <f>IFERROR(VLOOKUP(A430,プログラム!B:C,2,0),"")</f>
        <v>9</v>
      </c>
      <c r="G430" t="str">
        <f t="shared" si="12"/>
        <v>2780009</v>
      </c>
      <c r="H430">
        <f>IFERROR(記録__2[[#This Row],[組]],"")</f>
        <v>1</v>
      </c>
      <c r="I430">
        <f>IFERROR(記録__2[[#This Row],[水路]],"")</f>
        <v>5</v>
      </c>
      <c r="J430" t="str">
        <f>IFERROR(VLOOKUP(F430,競技順!B:Q,14,0),"")</f>
        <v/>
      </c>
      <c r="K430" t="str">
        <f>IFERROR(VLOOKUP(F430,競技順!B:P,15,0),"")</f>
        <v>女子</v>
      </c>
      <c r="L430" t="str">
        <f>IFERROR(VLOOKUP(F430,競技順!B:N,13,0),"")</f>
        <v xml:space="preserve"> 200m</v>
      </c>
      <c r="M430" t="str">
        <f>IFERROR(VLOOKUP(F430,競技順!B:K,10,0),"")</f>
        <v>背泳ぎ</v>
      </c>
      <c r="N430" t="str">
        <f>IFERROR(VLOOKUP(F430,競技順!B:Q,16,0),"")</f>
        <v>タイム決勝</v>
      </c>
      <c r="O430" t="str">
        <f t="shared" si="13"/>
        <v xml:space="preserve"> 女子  200m 背泳ぎ タイム決勝</v>
      </c>
    </row>
    <row r="431" spans="1:15" x14ac:dyDescent="0.2">
      <c r="A431">
        <f>IFERROR(記録__2[[#This Row],[競技番号]],"")</f>
        <v>9</v>
      </c>
      <c r="B431">
        <f>IFERROR(記録__2[[#This Row],[選手番号]],"")</f>
        <v>0</v>
      </c>
      <c r="C431" t="str">
        <f>IFERROR(VLOOKUP(B431,選手番号!F:J,4,0),"")</f>
        <v/>
      </c>
      <c r="D431" t="str">
        <f>IFERROR(VLOOKUP(B431,選手番号!F:K,6,0),"")</f>
        <v/>
      </c>
      <c r="E431" t="str">
        <f>IFERROR(VLOOKUP(B431,チーム番号!E:F,2,0),"")</f>
        <v/>
      </c>
      <c r="F431">
        <f>IFERROR(VLOOKUP(A431,プログラム!B:C,2,0),"")</f>
        <v>9</v>
      </c>
      <c r="G431" t="str">
        <f t="shared" si="12"/>
        <v>00009</v>
      </c>
      <c r="H431">
        <f>IFERROR(記録__2[[#This Row],[組]],"")</f>
        <v>1</v>
      </c>
      <c r="I431">
        <f>IFERROR(記録__2[[#This Row],[水路]],"")</f>
        <v>6</v>
      </c>
      <c r="J431" t="str">
        <f>IFERROR(VLOOKUP(F431,競技順!B:Q,14,0),"")</f>
        <v/>
      </c>
      <c r="K431" t="str">
        <f>IFERROR(VLOOKUP(F431,競技順!B:P,15,0),"")</f>
        <v>女子</v>
      </c>
      <c r="L431" t="str">
        <f>IFERROR(VLOOKUP(F431,競技順!B:N,13,0),"")</f>
        <v xml:space="preserve"> 200m</v>
      </c>
      <c r="M431" t="str">
        <f>IFERROR(VLOOKUP(F431,競技順!B:K,10,0),"")</f>
        <v>背泳ぎ</v>
      </c>
      <c r="N431" t="str">
        <f>IFERROR(VLOOKUP(F431,競技順!B:Q,16,0),"")</f>
        <v>タイム決勝</v>
      </c>
      <c r="O431" t="str">
        <f t="shared" si="13"/>
        <v xml:space="preserve"> 女子  200m 背泳ぎ タイム決勝</v>
      </c>
    </row>
    <row r="432" spans="1:15" x14ac:dyDescent="0.2">
      <c r="A432">
        <f>IFERROR(記録__2[[#This Row],[競技番号]],"")</f>
        <v>9</v>
      </c>
      <c r="B432">
        <f>IFERROR(記録__2[[#This Row],[選手番号]],"")</f>
        <v>0</v>
      </c>
      <c r="C432" t="str">
        <f>IFERROR(VLOOKUP(B432,選手番号!F:J,4,0),"")</f>
        <v/>
      </c>
      <c r="D432" t="str">
        <f>IFERROR(VLOOKUP(B432,選手番号!F:K,6,0),"")</f>
        <v/>
      </c>
      <c r="E432" t="str">
        <f>IFERROR(VLOOKUP(B432,チーム番号!E:F,2,0),"")</f>
        <v/>
      </c>
      <c r="F432">
        <f>IFERROR(VLOOKUP(A432,プログラム!B:C,2,0),"")</f>
        <v>9</v>
      </c>
      <c r="G432" t="str">
        <f t="shared" si="12"/>
        <v>00009</v>
      </c>
      <c r="H432">
        <f>IFERROR(記録__2[[#This Row],[組]],"")</f>
        <v>1</v>
      </c>
      <c r="I432">
        <f>IFERROR(記録__2[[#This Row],[水路]],"")</f>
        <v>7</v>
      </c>
      <c r="J432" t="str">
        <f>IFERROR(VLOOKUP(F432,競技順!B:Q,14,0),"")</f>
        <v/>
      </c>
      <c r="K432" t="str">
        <f>IFERROR(VLOOKUP(F432,競技順!B:P,15,0),"")</f>
        <v>女子</v>
      </c>
      <c r="L432" t="str">
        <f>IFERROR(VLOOKUP(F432,競技順!B:N,13,0),"")</f>
        <v xml:space="preserve"> 200m</v>
      </c>
      <c r="M432" t="str">
        <f>IFERROR(VLOOKUP(F432,競技順!B:K,10,0),"")</f>
        <v>背泳ぎ</v>
      </c>
      <c r="N432" t="str">
        <f>IFERROR(VLOOKUP(F432,競技順!B:Q,16,0),"")</f>
        <v>タイム決勝</v>
      </c>
      <c r="O432" t="str">
        <f t="shared" si="13"/>
        <v xml:space="preserve"> 女子  200m 背泳ぎ タイム決勝</v>
      </c>
    </row>
    <row r="433" spans="1:15" x14ac:dyDescent="0.2">
      <c r="A433">
        <f>IFERROR(記録__2[[#This Row],[競技番号]],"")</f>
        <v>9</v>
      </c>
      <c r="B433">
        <f>IFERROR(記録__2[[#This Row],[選手番号]],"")</f>
        <v>0</v>
      </c>
      <c r="C433" t="str">
        <f>IFERROR(VLOOKUP(B433,選手番号!F:J,4,0),"")</f>
        <v/>
      </c>
      <c r="D433" t="str">
        <f>IFERROR(VLOOKUP(B433,選手番号!F:K,6,0),"")</f>
        <v/>
      </c>
      <c r="E433" t="str">
        <f>IFERROR(VLOOKUP(B433,チーム番号!E:F,2,0),"")</f>
        <v/>
      </c>
      <c r="F433">
        <f>IFERROR(VLOOKUP(A433,プログラム!B:C,2,0),"")</f>
        <v>9</v>
      </c>
      <c r="G433" t="str">
        <f t="shared" si="12"/>
        <v>00009</v>
      </c>
      <c r="H433">
        <f>IFERROR(記録__2[[#This Row],[組]],"")</f>
        <v>1</v>
      </c>
      <c r="I433">
        <f>IFERROR(記録__2[[#This Row],[水路]],"")</f>
        <v>8</v>
      </c>
      <c r="J433" t="str">
        <f>IFERROR(VLOOKUP(F433,競技順!B:Q,14,0),"")</f>
        <v/>
      </c>
      <c r="K433" t="str">
        <f>IFERROR(VLOOKUP(F433,競技順!B:P,15,0),"")</f>
        <v>女子</v>
      </c>
      <c r="L433" t="str">
        <f>IFERROR(VLOOKUP(F433,競技順!B:N,13,0),"")</f>
        <v xml:space="preserve"> 200m</v>
      </c>
      <c r="M433" t="str">
        <f>IFERROR(VLOOKUP(F433,競技順!B:K,10,0),"")</f>
        <v>背泳ぎ</v>
      </c>
      <c r="N433" t="str">
        <f>IFERROR(VLOOKUP(F433,競技順!B:Q,16,0),"")</f>
        <v>タイム決勝</v>
      </c>
      <c r="O433" t="str">
        <f t="shared" si="13"/>
        <v xml:space="preserve"> 女子  200m 背泳ぎ タイム決勝</v>
      </c>
    </row>
    <row r="434" spans="1:15" x14ac:dyDescent="0.2">
      <c r="A434">
        <f>IFERROR(記録__2[[#This Row],[競技番号]],"")</f>
        <v>9</v>
      </c>
      <c r="B434">
        <f>IFERROR(記録__2[[#This Row],[選手番号]],"")</f>
        <v>0</v>
      </c>
      <c r="C434" t="str">
        <f>IFERROR(VLOOKUP(B434,選手番号!F:J,4,0),"")</f>
        <v/>
      </c>
      <c r="D434" t="str">
        <f>IFERROR(VLOOKUP(B434,選手番号!F:K,6,0),"")</f>
        <v/>
      </c>
      <c r="E434" t="str">
        <f>IFERROR(VLOOKUP(B434,チーム番号!E:F,2,0),"")</f>
        <v/>
      </c>
      <c r="F434">
        <f>IFERROR(VLOOKUP(A434,プログラム!B:C,2,0),"")</f>
        <v>9</v>
      </c>
      <c r="G434" t="str">
        <f t="shared" si="12"/>
        <v>00009</v>
      </c>
      <c r="H434">
        <f>IFERROR(記録__2[[#This Row],[組]],"")</f>
        <v>2</v>
      </c>
      <c r="I434">
        <f>IFERROR(記録__2[[#This Row],[水路]],"")</f>
        <v>1</v>
      </c>
      <c r="J434" t="str">
        <f>IFERROR(VLOOKUP(F434,競技順!B:Q,14,0),"")</f>
        <v/>
      </c>
      <c r="K434" t="str">
        <f>IFERROR(VLOOKUP(F434,競技順!B:P,15,0),"")</f>
        <v>女子</v>
      </c>
      <c r="L434" t="str">
        <f>IFERROR(VLOOKUP(F434,競技順!B:N,13,0),"")</f>
        <v xml:space="preserve"> 200m</v>
      </c>
      <c r="M434" t="str">
        <f>IFERROR(VLOOKUP(F434,競技順!B:K,10,0),"")</f>
        <v>背泳ぎ</v>
      </c>
      <c r="N434" t="str">
        <f>IFERROR(VLOOKUP(F434,競技順!B:Q,16,0),"")</f>
        <v>タイム決勝</v>
      </c>
      <c r="O434" t="str">
        <f t="shared" si="13"/>
        <v xml:space="preserve"> 女子  200m 背泳ぎ タイム決勝</v>
      </c>
    </row>
    <row r="435" spans="1:15" x14ac:dyDescent="0.2">
      <c r="A435">
        <f>IFERROR(記録__2[[#This Row],[競技番号]],"")</f>
        <v>9</v>
      </c>
      <c r="B435">
        <f>IFERROR(記録__2[[#This Row],[選手番号]],"")</f>
        <v>81</v>
      </c>
      <c r="C435" t="str">
        <f>IFERROR(VLOOKUP(B435,選手番号!F:J,4,0),"")</f>
        <v>井上　心稟</v>
      </c>
      <c r="D435" t="str">
        <f>IFERROR(VLOOKUP(B435,選手番号!F:K,6,0),"")</f>
        <v>五百木ＳＣ</v>
      </c>
      <c r="E435" t="str">
        <f>IFERROR(VLOOKUP(B435,チーム番号!E:F,2,0),"")</f>
        <v/>
      </c>
      <c r="F435">
        <f>IFERROR(VLOOKUP(A435,プログラム!B:C,2,0),"")</f>
        <v>9</v>
      </c>
      <c r="G435" t="str">
        <f t="shared" si="12"/>
        <v>810009</v>
      </c>
      <c r="H435">
        <f>IFERROR(記録__2[[#This Row],[組]],"")</f>
        <v>2</v>
      </c>
      <c r="I435">
        <f>IFERROR(記録__2[[#This Row],[水路]],"")</f>
        <v>2</v>
      </c>
      <c r="J435" t="str">
        <f>IFERROR(VLOOKUP(F435,競技順!B:Q,14,0),"")</f>
        <v/>
      </c>
      <c r="K435" t="str">
        <f>IFERROR(VLOOKUP(F435,競技順!B:P,15,0),"")</f>
        <v>女子</v>
      </c>
      <c r="L435" t="str">
        <f>IFERROR(VLOOKUP(F435,競技順!B:N,13,0),"")</f>
        <v xml:space="preserve"> 200m</v>
      </c>
      <c r="M435" t="str">
        <f>IFERROR(VLOOKUP(F435,競技順!B:K,10,0),"")</f>
        <v>背泳ぎ</v>
      </c>
      <c r="N435" t="str">
        <f>IFERROR(VLOOKUP(F435,競技順!B:Q,16,0),"")</f>
        <v>タイム決勝</v>
      </c>
      <c r="O435" t="str">
        <f t="shared" si="13"/>
        <v xml:space="preserve"> 女子  200m 背泳ぎ タイム決勝</v>
      </c>
    </row>
    <row r="436" spans="1:15" x14ac:dyDescent="0.2">
      <c r="A436">
        <f>IFERROR(記録__2[[#This Row],[競技番号]],"")</f>
        <v>9</v>
      </c>
      <c r="B436">
        <f>IFERROR(記録__2[[#This Row],[選手番号]],"")</f>
        <v>192</v>
      </c>
      <c r="C436" t="str">
        <f>IFERROR(VLOOKUP(B436,選手番号!F:J,4,0),"")</f>
        <v>森　　天乃</v>
      </c>
      <c r="D436" t="str">
        <f>IFERROR(VLOOKUP(B436,選手番号!F:K,6,0),"")</f>
        <v>ＭＧ瀬戸内</v>
      </c>
      <c r="E436" t="str">
        <f>IFERROR(VLOOKUP(B436,チーム番号!E:F,2,0),"")</f>
        <v/>
      </c>
      <c r="F436">
        <f>IFERROR(VLOOKUP(A436,プログラム!B:C,2,0),"")</f>
        <v>9</v>
      </c>
      <c r="G436" t="str">
        <f t="shared" si="12"/>
        <v>1920009</v>
      </c>
      <c r="H436">
        <f>IFERROR(記録__2[[#This Row],[組]],"")</f>
        <v>2</v>
      </c>
      <c r="I436">
        <f>IFERROR(記録__2[[#This Row],[水路]],"")</f>
        <v>3</v>
      </c>
      <c r="J436" t="str">
        <f>IFERROR(VLOOKUP(F436,競技順!B:Q,14,0),"")</f>
        <v/>
      </c>
      <c r="K436" t="str">
        <f>IFERROR(VLOOKUP(F436,競技順!B:P,15,0),"")</f>
        <v>女子</v>
      </c>
      <c r="L436" t="str">
        <f>IFERROR(VLOOKUP(F436,競技順!B:N,13,0),"")</f>
        <v xml:space="preserve"> 200m</v>
      </c>
      <c r="M436" t="str">
        <f>IFERROR(VLOOKUP(F436,競技順!B:K,10,0),"")</f>
        <v>背泳ぎ</v>
      </c>
      <c r="N436" t="str">
        <f>IFERROR(VLOOKUP(F436,競技順!B:Q,16,0),"")</f>
        <v>タイム決勝</v>
      </c>
      <c r="O436" t="str">
        <f t="shared" si="13"/>
        <v xml:space="preserve"> 女子  200m 背泳ぎ タイム決勝</v>
      </c>
    </row>
    <row r="437" spans="1:15" x14ac:dyDescent="0.2">
      <c r="A437">
        <f>IFERROR(記録__2[[#This Row],[競技番号]],"")</f>
        <v>9</v>
      </c>
      <c r="B437">
        <f>IFERROR(記録__2[[#This Row],[選手番号]],"")</f>
        <v>77</v>
      </c>
      <c r="C437" t="str">
        <f>IFERROR(VLOOKUP(B437,選手番号!F:J,4,0),"")</f>
        <v>田村　　菫</v>
      </c>
      <c r="D437" t="str">
        <f>IFERROR(VLOOKUP(B437,選手番号!F:K,6,0),"")</f>
        <v>五百木ＳＣ</v>
      </c>
      <c r="E437" t="str">
        <f>IFERROR(VLOOKUP(B437,チーム番号!E:F,2,0),"")</f>
        <v/>
      </c>
      <c r="F437">
        <f>IFERROR(VLOOKUP(A437,プログラム!B:C,2,0),"")</f>
        <v>9</v>
      </c>
      <c r="G437" t="str">
        <f t="shared" si="12"/>
        <v>770009</v>
      </c>
      <c r="H437">
        <f>IFERROR(記録__2[[#This Row],[組]],"")</f>
        <v>2</v>
      </c>
      <c r="I437">
        <f>IFERROR(記録__2[[#This Row],[水路]],"")</f>
        <v>4</v>
      </c>
      <c r="J437" t="str">
        <f>IFERROR(VLOOKUP(F437,競技順!B:Q,14,0),"")</f>
        <v/>
      </c>
      <c r="K437" t="str">
        <f>IFERROR(VLOOKUP(F437,競技順!B:P,15,0),"")</f>
        <v>女子</v>
      </c>
      <c r="L437" t="str">
        <f>IFERROR(VLOOKUP(F437,競技順!B:N,13,0),"")</f>
        <v xml:space="preserve"> 200m</v>
      </c>
      <c r="M437" t="str">
        <f>IFERROR(VLOOKUP(F437,競技順!B:K,10,0),"")</f>
        <v>背泳ぎ</v>
      </c>
      <c r="N437" t="str">
        <f>IFERROR(VLOOKUP(F437,競技順!B:Q,16,0),"")</f>
        <v>タイム決勝</v>
      </c>
      <c r="O437" t="str">
        <f t="shared" si="13"/>
        <v xml:space="preserve"> 女子  200m 背泳ぎ タイム決勝</v>
      </c>
    </row>
    <row r="438" spans="1:15" x14ac:dyDescent="0.2">
      <c r="A438">
        <f>IFERROR(記録__2[[#This Row],[競技番号]],"")</f>
        <v>9</v>
      </c>
      <c r="B438">
        <f>IFERROR(記録__2[[#This Row],[選手番号]],"")</f>
        <v>229</v>
      </c>
      <c r="C438" t="str">
        <f>IFERROR(VLOOKUP(B438,選手番号!F:J,4,0),"")</f>
        <v>酒井　　淀</v>
      </c>
      <c r="D438" t="str">
        <f>IFERROR(VLOOKUP(B438,選手番号!F:K,6,0),"")</f>
        <v>ファイブテン</v>
      </c>
      <c r="E438" t="str">
        <f>IFERROR(VLOOKUP(B438,チーム番号!E:F,2,0),"")</f>
        <v/>
      </c>
      <c r="F438">
        <f>IFERROR(VLOOKUP(A438,プログラム!B:C,2,0),"")</f>
        <v>9</v>
      </c>
      <c r="G438" t="str">
        <f t="shared" si="12"/>
        <v>2290009</v>
      </c>
      <c r="H438">
        <f>IFERROR(記録__2[[#This Row],[組]],"")</f>
        <v>2</v>
      </c>
      <c r="I438">
        <f>IFERROR(記録__2[[#This Row],[水路]],"")</f>
        <v>5</v>
      </c>
      <c r="J438" t="str">
        <f>IFERROR(VLOOKUP(F438,競技順!B:Q,14,0),"")</f>
        <v/>
      </c>
      <c r="K438" t="str">
        <f>IFERROR(VLOOKUP(F438,競技順!B:P,15,0),"")</f>
        <v>女子</v>
      </c>
      <c r="L438" t="str">
        <f>IFERROR(VLOOKUP(F438,競技順!B:N,13,0),"")</f>
        <v xml:space="preserve"> 200m</v>
      </c>
      <c r="M438" t="str">
        <f>IFERROR(VLOOKUP(F438,競技順!B:K,10,0),"")</f>
        <v>背泳ぎ</v>
      </c>
      <c r="N438" t="str">
        <f>IFERROR(VLOOKUP(F438,競技順!B:Q,16,0),"")</f>
        <v>タイム決勝</v>
      </c>
      <c r="O438" t="str">
        <f t="shared" si="13"/>
        <v xml:space="preserve"> 女子  200m 背泳ぎ タイム決勝</v>
      </c>
    </row>
    <row r="439" spans="1:15" x14ac:dyDescent="0.2">
      <c r="A439">
        <f>IFERROR(記録__2[[#This Row],[競技番号]],"")</f>
        <v>9</v>
      </c>
      <c r="B439">
        <f>IFERROR(記録__2[[#This Row],[選手番号]],"")</f>
        <v>234</v>
      </c>
      <c r="C439" t="str">
        <f>IFERROR(VLOOKUP(B439,選手番号!F:J,4,0),"")</f>
        <v>永井　陽菜</v>
      </c>
      <c r="D439" t="str">
        <f>IFERROR(VLOOKUP(B439,選手番号!F:K,6,0),"")</f>
        <v>ファイブテン</v>
      </c>
      <c r="E439" t="str">
        <f>IFERROR(VLOOKUP(B439,チーム番号!E:F,2,0),"")</f>
        <v/>
      </c>
      <c r="F439">
        <f>IFERROR(VLOOKUP(A439,プログラム!B:C,2,0),"")</f>
        <v>9</v>
      </c>
      <c r="G439" t="str">
        <f t="shared" si="12"/>
        <v>2340009</v>
      </c>
      <c r="H439">
        <f>IFERROR(記録__2[[#This Row],[組]],"")</f>
        <v>2</v>
      </c>
      <c r="I439">
        <f>IFERROR(記録__2[[#This Row],[水路]],"")</f>
        <v>6</v>
      </c>
      <c r="J439" t="str">
        <f>IFERROR(VLOOKUP(F439,競技順!B:Q,14,0),"")</f>
        <v/>
      </c>
      <c r="K439" t="str">
        <f>IFERROR(VLOOKUP(F439,競技順!B:P,15,0),"")</f>
        <v>女子</v>
      </c>
      <c r="L439" t="str">
        <f>IFERROR(VLOOKUP(F439,競技順!B:N,13,0),"")</f>
        <v xml:space="preserve"> 200m</v>
      </c>
      <c r="M439" t="str">
        <f>IFERROR(VLOOKUP(F439,競技順!B:K,10,0),"")</f>
        <v>背泳ぎ</v>
      </c>
      <c r="N439" t="str">
        <f>IFERROR(VLOOKUP(F439,競技順!B:Q,16,0),"")</f>
        <v>タイム決勝</v>
      </c>
      <c r="O439" t="str">
        <f t="shared" si="13"/>
        <v xml:space="preserve"> 女子  200m 背泳ぎ タイム決勝</v>
      </c>
    </row>
    <row r="440" spans="1:15" x14ac:dyDescent="0.2">
      <c r="A440">
        <f>IFERROR(記録__2[[#This Row],[競技番号]],"")</f>
        <v>9</v>
      </c>
      <c r="B440">
        <f>IFERROR(記録__2[[#This Row],[選手番号]],"")</f>
        <v>540</v>
      </c>
      <c r="C440" t="str">
        <f>IFERROR(VLOOKUP(B440,選手番号!F:J,4,0),"")</f>
        <v>宮崎　羽叶</v>
      </c>
      <c r="D440" t="str">
        <f>IFERROR(VLOOKUP(B440,選手番号!F:K,6,0),"")</f>
        <v>ﾌｧｲﾌﾞﾃﾝ東予</v>
      </c>
      <c r="E440" t="str">
        <f>IFERROR(VLOOKUP(B440,チーム番号!E:F,2,0),"")</f>
        <v/>
      </c>
      <c r="F440">
        <f>IFERROR(VLOOKUP(A440,プログラム!B:C,2,0),"")</f>
        <v>9</v>
      </c>
      <c r="G440" t="str">
        <f t="shared" si="12"/>
        <v>5400009</v>
      </c>
      <c r="H440">
        <f>IFERROR(記録__2[[#This Row],[組]],"")</f>
        <v>2</v>
      </c>
      <c r="I440">
        <f>IFERROR(記録__2[[#This Row],[水路]],"")</f>
        <v>7</v>
      </c>
      <c r="J440" t="str">
        <f>IFERROR(VLOOKUP(F440,競技順!B:Q,14,0),"")</f>
        <v/>
      </c>
      <c r="K440" t="str">
        <f>IFERROR(VLOOKUP(F440,競技順!B:P,15,0),"")</f>
        <v>女子</v>
      </c>
      <c r="L440" t="str">
        <f>IFERROR(VLOOKUP(F440,競技順!B:N,13,0),"")</f>
        <v xml:space="preserve"> 200m</v>
      </c>
      <c r="M440" t="str">
        <f>IFERROR(VLOOKUP(F440,競技順!B:K,10,0),"")</f>
        <v>背泳ぎ</v>
      </c>
      <c r="N440" t="str">
        <f>IFERROR(VLOOKUP(F440,競技順!B:Q,16,0),"")</f>
        <v>タイム決勝</v>
      </c>
      <c r="O440" t="str">
        <f t="shared" si="13"/>
        <v xml:space="preserve"> 女子  200m 背泳ぎ タイム決勝</v>
      </c>
    </row>
    <row r="441" spans="1:15" x14ac:dyDescent="0.2">
      <c r="A441">
        <f>IFERROR(記録__2[[#This Row],[競技番号]],"")</f>
        <v>9</v>
      </c>
      <c r="B441">
        <f>IFERROR(記録__2[[#This Row],[選手番号]],"")</f>
        <v>0</v>
      </c>
      <c r="C441" t="str">
        <f>IFERROR(VLOOKUP(B441,選手番号!F:J,4,0),"")</f>
        <v/>
      </c>
      <c r="D441" t="str">
        <f>IFERROR(VLOOKUP(B441,選手番号!F:K,6,0),"")</f>
        <v/>
      </c>
      <c r="E441" t="str">
        <f>IFERROR(VLOOKUP(B441,チーム番号!E:F,2,0),"")</f>
        <v/>
      </c>
      <c r="F441">
        <f>IFERROR(VLOOKUP(A441,プログラム!B:C,2,0),"")</f>
        <v>9</v>
      </c>
      <c r="G441" t="str">
        <f t="shared" si="12"/>
        <v>00009</v>
      </c>
      <c r="H441">
        <f>IFERROR(記録__2[[#This Row],[組]],"")</f>
        <v>2</v>
      </c>
      <c r="I441">
        <f>IFERROR(記録__2[[#This Row],[水路]],"")</f>
        <v>8</v>
      </c>
      <c r="J441" t="str">
        <f>IFERROR(VLOOKUP(F441,競技順!B:Q,14,0),"")</f>
        <v/>
      </c>
      <c r="K441" t="str">
        <f>IFERROR(VLOOKUP(F441,競技順!B:P,15,0),"")</f>
        <v>女子</v>
      </c>
      <c r="L441" t="str">
        <f>IFERROR(VLOOKUP(F441,競技順!B:N,13,0),"")</f>
        <v xml:space="preserve"> 200m</v>
      </c>
      <c r="M441" t="str">
        <f>IFERROR(VLOOKUP(F441,競技順!B:K,10,0),"")</f>
        <v>背泳ぎ</v>
      </c>
      <c r="N441" t="str">
        <f>IFERROR(VLOOKUP(F441,競技順!B:Q,16,0),"")</f>
        <v>タイム決勝</v>
      </c>
      <c r="O441" t="str">
        <f t="shared" si="13"/>
        <v xml:space="preserve"> 女子  200m 背泳ぎ タイム決勝</v>
      </c>
    </row>
    <row r="442" spans="1:15" x14ac:dyDescent="0.2">
      <c r="A442">
        <f>IFERROR(記録__2[[#This Row],[競技番号]],"")</f>
        <v>10</v>
      </c>
      <c r="B442">
        <f>IFERROR(記録__2[[#This Row],[選手番号]],"")</f>
        <v>130</v>
      </c>
      <c r="C442" t="str">
        <f>IFERROR(VLOOKUP(B442,選手番号!F:J,4,0),"")</f>
        <v>本間　陽翔</v>
      </c>
      <c r="D442" t="str">
        <f>IFERROR(VLOOKUP(B442,選手番号!F:K,6,0),"")</f>
        <v>南海ＤＣ</v>
      </c>
      <c r="E442" t="str">
        <f>IFERROR(VLOOKUP(B442,チーム番号!E:F,2,0),"")</f>
        <v/>
      </c>
      <c r="F442">
        <f>IFERROR(VLOOKUP(A442,プログラム!B:C,2,0),"")</f>
        <v>10</v>
      </c>
      <c r="G442" t="str">
        <f t="shared" si="12"/>
        <v>13000010</v>
      </c>
      <c r="H442">
        <f>IFERROR(記録__2[[#This Row],[組]],"")</f>
        <v>1</v>
      </c>
      <c r="I442">
        <f>IFERROR(記録__2[[#This Row],[水路]],"")</f>
        <v>1</v>
      </c>
      <c r="J442" t="str">
        <f>IFERROR(VLOOKUP(F442,競技順!B:Q,14,0),"")</f>
        <v/>
      </c>
      <c r="K442" t="str">
        <f>IFERROR(VLOOKUP(F442,競技順!B:P,15,0),"")</f>
        <v>男子</v>
      </c>
      <c r="L442" t="str">
        <f>IFERROR(VLOOKUP(F442,競技順!B:N,13,0),"")</f>
        <v xml:space="preserve"> 200m</v>
      </c>
      <c r="M442" t="str">
        <f>IFERROR(VLOOKUP(F442,競技順!B:K,10,0),"")</f>
        <v>背泳ぎ</v>
      </c>
      <c r="N442" t="str">
        <f>IFERROR(VLOOKUP(F442,競技順!B:Q,16,0),"")</f>
        <v>タイム決勝</v>
      </c>
      <c r="O442" t="str">
        <f t="shared" si="13"/>
        <v xml:space="preserve"> 男子  200m 背泳ぎ タイム決勝</v>
      </c>
    </row>
    <row r="443" spans="1:15" x14ac:dyDescent="0.2">
      <c r="A443">
        <f>IFERROR(記録__2[[#This Row],[競技番号]],"")</f>
        <v>10</v>
      </c>
      <c r="B443">
        <f>IFERROR(記録__2[[#This Row],[選手番号]],"")</f>
        <v>41</v>
      </c>
      <c r="C443" t="str">
        <f>IFERROR(VLOOKUP(B443,選手番号!F:J,4,0),"")</f>
        <v>阪田　雄太</v>
      </c>
      <c r="D443" t="str">
        <f>IFERROR(VLOOKUP(B443,選手番号!F:K,6,0),"")</f>
        <v>五百木ＳＣ</v>
      </c>
      <c r="E443" t="str">
        <f>IFERROR(VLOOKUP(B443,チーム番号!E:F,2,0),"")</f>
        <v/>
      </c>
      <c r="F443">
        <f>IFERROR(VLOOKUP(A443,プログラム!B:C,2,0),"")</f>
        <v>10</v>
      </c>
      <c r="G443" t="str">
        <f t="shared" si="12"/>
        <v>4100010</v>
      </c>
      <c r="H443">
        <f>IFERROR(記録__2[[#This Row],[組]],"")</f>
        <v>1</v>
      </c>
      <c r="I443">
        <f>IFERROR(記録__2[[#This Row],[水路]],"")</f>
        <v>2</v>
      </c>
      <c r="J443" t="str">
        <f>IFERROR(VLOOKUP(F443,競技順!B:Q,14,0),"")</f>
        <v/>
      </c>
      <c r="K443" t="str">
        <f>IFERROR(VLOOKUP(F443,競技順!B:P,15,0),"")</f>
        <v>男子</v>
      </c>
      <c r="L443" t="str">
        <f>IFERROR(VLOOKUP(F443,競技順!B:N,13,0),"")</f>
        <v xml:space="preserve"> 200m</v>
      </c>
      <c r="M443" t="str">
        <f>IFERROR(VLOOKUP(F443,競技順!B:K,10,0),"")</f>
        <v>背泳ぎ</v>
      </c>
      <c r="N443" t="str">
        <f>IFERROR(VLOOKUP(F443,競技順!B:Q,16,0),"")</f>
        <v>タイム決勝</v>
      </c>
      <c r="O443" t="str">
        <f t="shared" si="13"/>
        <v xml:space="preserve"> 男子  200m 背泳ぎ タイム決勝</v>
      </c>
    </row>
    <row r="444" spans="1:15" x14ac:dyDescent="0.2">
      <c r="A444">
        <f>IFERROR(記録__2[[#This Row],[競技番号]],"")</f>
        <v>10</v>
      </c>
      <c r="B444">
        <f>IFERROR(記録__2[[#This Row],[選手番号]],"")</f>
        <v>441</v>
      </c>
      <c r="C444" t="str">
        <f>IFERROR(VLOOKUP(B444,選手番号!F:J,4,0),"")</f>
        <v>枡野　　雅</v>
      </c>
      <c r="D444" t="str">
        <f>IFERROR(VLOOKUP(B444,選手番号!F:K,6,0),"")</f>
        <v>フィッタ重信</v>
      </c>
      <c r="E444" t="str">
        <f>IFERROR(VLOOKUP(B444,チーム番号!E:F,2,0),"")</f>
        <v/>
      </c>
      <c r="F444">
        <f>IFERROR(VLOOKUP(A444,プログラム!B:C,2,0),"")</f>
        <v>10</v>
      </c>
      <c r="G444" t="str">
        <f t="shared" si="12"/>
        <v>44100010</v>
      </c>
      <c r="H444">
        <f>IFERROR(記録__2[[#This Row],[組]],"")</f>
        <v>1</v>
      </c>
      <c r="I444">
        <f>IFERROR(記録__2[[#This Row],[水路]],"")</f>
        <v>3</v>
      </c>
      <c r="J444" t="str">
        <f>IFERROR(VLOOKUP(F444,競技順!B:Q,14,0),"")</f>
        <v/>
      </c>
      <c r="K444" t="str">
        <f>IFERROR(VLOOKUP(F444,競技順!B:P,15,0),"")</f>
        <v>男子</v>
      </c>
      <c r="L444" t="str">
        <f>IFERROR(VLOOKUP(F444,競技順!B:N,13,0),"")</f>
        <v xml:space="preserve"> 200m</v>
      </c>
      <c r="M444" t="str">
        <f>IFERROR(VLOOKUP(F444,競技順!B:K,10,0),"")</f>
        <v>背泳ぎ</v>
      </c>
      <c r="N444" t="str">
        <f>IFERROR(VLOOKUP(F444,競技順!B:Q,16,0),"")</f>
        <v>タイム決勝</v>
      </c>
      <c r="O444" t="str">
        <f t="shared" si="13"/>
        <v xml:space="preserve"> 男子  200m 背泳ぎ タイム決勝</v>
      </c>
    </row>
    <row r="445" spans="1:15" x14ac:dyDescent="0.2">
      <c r="A445">
        <f>IFERROR(記録__2[[#This Row],[競技番号]],"")</f>
        <v>10</v>
      </c>
      <c r="B445">
        <f>IFERROR(記録__2[[#This Row],[選手番号]],"")</f>
        <v>48</v>
      </c>
      <c r="C445" t="str">
        <f>IFERROR(VLOOKUP(B445,選手番号!F:J,4,0),"")</f>
        <v>本田　洸大</v>
      </c>
      <c r="D445" t="str">
        <f>IFERROR(VLOOKUP(B445,選手番号!F:K,6,0),"")</f>
        <v>五百木ＳＣ</v>
      </c>
      <c r="E445" t="str">
        <f>IFERROR(VLOOKUP(B445,チーム番号!E:F,2,0),"")</f>
        <v/>
      </c>
      <c r="F445">
        <f>IFERROR(VLOOKUP(A445,プログラム!B:C,2,0),"")</f>
        <v>10</v>
      </c>
      <c r="G445" t="str">
        <f t="shared" si="12"/>
        <v>4800010</v>
      </c>
      <c r="H445">
        <f>IFERROR(記録__2[[#This Row],[組]],"")</f>
        <v>1</v>
      </c>
      <c r="I445">
        <f>IFERROR(記録__2[[#This Row],[水路]],"")</f>
        <v>4</v>
      </c>
      <c r="J445" t="str">
        <f>IFERROR(VLOOKUP(F445,競技順!B:Q,14,0),"")</f>
        <v/>
      </c>
      <c r="K445" t="str">
        <f>IFERROR(VLOOKUP(F445,競技順!B:P,15,0),"")</f>
        <v>男子</v>
      </c>
      <c r="L445" t="str">
        <f>IFERROR(VLOOKUP(F445,競技順!B:N,13,0),"")</f>
        <v xml:space="preserve"> 200m</v>
      </c>
      <c r="M445" t="str">
        <f>IFERROR(VLOOKUP(F445,競技順!B:K,10,0),"")</f>
        <v>背泳ぎ</v>
      </c>
      <c r="N445" t="str">
        <f>IFERROR(VLOOKUP(F445,競技順!B:Q,16,0),"")</f>
        <v>タイム決勝</v>
      </c>
      <c r="O445" t="str">
        <f t="shared" si="13"/>
        <v xml:space="preserve"> 男子  200m 背泳ぎ タイム決勝</v>
      </c>
    </row>
    <row r="446" spans="1:15" x14ac:dyDescent="0.2">
      <c r="A446">
        <f>IFERROR(記録__2[[#This Row],[競技番号]],"")</f>
        <v>10</v>
      </c>
      <c r="B446">
        <f>IFERROR(記録__2[[#This Row],[選手番号]],"")</f>
        <v>261</v>
      </c>
      <c r="C446" t="str">
        <f>IFERROR(VLOOKUP(B446,選手番号!F:J,4,0),"")</f>
        <v>井上　晴貴</v>
      </c>
      <c r="D446" t="str">
        <f>IFERROR(VLOOKUP(B446,選手番号!F:K,6,0),"")</f>
        <v>八幡浜ＳＣ</v>
      </c>
      <c r="E446" t="str">
        <f>IFERROR(VLOOKUP(B446,チーム番号!E:F,2,0),"")</f>
        <v/>
      </c>
      <c r="F446">
        <f>IFERROR(VLOOKUP(A446,プログラム!B:C,2,0),"")</f>
        <v>10</v>
      </c>
      <c r="G446" t="str">
        <f t="shared" si="12"/>
        <v>26100010</v>
      </c>
      <c r="H446">
        <f>IFERROR(記録__2[[#This Row],[組]],"")</f>
        <v>1</v>
      </c>
      <c r="I446">
        <f>IFERROR(記録__2[[#This Row],[水路]],"")</f>
        <v>5</v>
      </c>
      <c r="J446" t="str">
        <f>IFERROR(VLOOKUP(F446,競技順!B:Q,14,0),"")</f>
        <v/>
      </c>
      <c r="K446" t="str">
        <f>IFERROR(VLOOKUP(F446,競技順!B:P,15,0),"")</f>
        <v>男子</v>
      </c>
      <c r="L446" t="str">
        <f>IFERROR(VLOOKUP(F446,競技順!B:N,13,0),"")</f>
        <v xml:space="preserve"> 200m</v>
      </c>
      <c r="M446" t="str">
        <f>IFERROR(VLOOKUP(F446,競技順!B:K,10,0),"")</f>
        <v>背泳ぎ</v>
      </c>
      <c r="N446" t="str">
        <f>IFERROR(VLOOKUP(F446,競技順!B:Q,16,0),"")</f>
        <v>タイム決勝</v>
      </c>
      <c r="O446" t="str">
        <f t="shared" si="13"/>
        <v xml:space="preserve"> 男子  200m 背泳ぎ タイム決勝</v>
      </c>
    </row>
    <row r="447" spans="1:15" x14ac:dyDescent="0.2">
      <c r="A447">
        <f>IFERROR(記録__2[[#This Row],[競技番号]],"")</f>
        <v>10</v>
      </c>
      <c r="B447">
        <f>IFERROR(記録__2[[#This Row],[選手番号]],"")</f>
        <v>674</v>
      </c>
      <c r="C447" t="str">
        <f>IFERROR(VLOOKUP(B447,選手番号!F:J,4,0),"")</f>
        <v>髙須賀勇太</v>
      </c>
      <c r="D447" t="str">
        <f>IFERROR(VLOOKUP(B447,選手番号!F:K,6,0),"")</f>
        <v>えいしSC砥部</v>
      </c>
      <c r="E447" t="str">
        <f>IFERROR(VLOOKUP(B447,チーム番号!E:F,2,0),"")</f>
        <v/>
      </c>
      <c r="F447">
        <f>IFERROR(VLOOKUP(A447,プログラム!B:C,2,0),"")</f>
        <v>10</v>
      </c>
      <c r="G447" t="str">
        <f t="shared" si="12"/>
        <v>67400010</v>
      </c>
      <c r="H447">
        <f>IFERROR(記録__2[[#This Row],[組]],"")</f>
        <v>1</v>
      </c>
      <c r="I447">
        <f>IFERROR(記録__2[[#This Row],[水路]],"")</f>
        <v>6</v>
      </c>
      <c r="J447" t="str">
        <f>IFERROR(VLOOKUP(F447,競技順!B:Q,14,0),"")</f>
        <v/>
      </c>
      <c r="K447" t="str">
        <f>IFERROR(VLOOKUP(F447,競技順!B:P,15,0),"")</f>
        <v>男子</v>
      </c>
      <c r="L447" t="str">
        <f>IFERROR(VLOOKUP(F447,競技順!B:N,13,0),"")</f>
        <v xml:space="preserve"> 200m</v>
      </c>
      <c r="M447" t="str">
        <f>IFERROR(VLOOKUP(F447,競技順!B:K,10,0),"")</f>
        <v>背泳ぎ</v>
      </c>
      <c r="N447" t="str">
        <f>IFERROR(VLOOKUP(F447,競技順!B:Q,16,0),"")</f>
        <v>タイム決勝</v>
      </c>
      <c r="O447" t="str">
        <f t="shared" si="13"/>
        <v xml:space="preserve"> 男子  200m 背泳ぎ タイム決勝</v>
      </c>
    </row>
    <row r="448" spans="1:15" x14ac:dyDescent="0.2">
      <c r="A448">
        <f>IFERROR(記録__2[[#This Row],[競技番号]],"")</f>
        <v>10</v>
      </c>
      <c r="B448">
        <f>IFERROR(記録__2[[#This Row],[選手番号]],"")</f>
        <v>369</v>
      </c>
      <c r="C448" t="str">
        <f>IFERROR(VLOOKUP(B448,選手番号!F:J,4,0),"")</f>
        <v>渡部　翔優</v>
      </c>
      <c r="D448" t="str">
        <f>IFERROR(VLOOKUP(B448,選手番号!F:K,6,0),"")</f>
        <v>石原ＳＣ</v>
      </c>
      <c r="E448" t="str">
        <f>IFERROR(VLOOKUP(B448,チーム番号!E:F,2,0),"")</f>
        <v/>
      </c>
      <c r="F448">
        <f>IFERROR(VLOOKUP(A448,プログラム!B:C,2,0),"")</f>
        <v>10</v>
      </c>
      <c r="G448" t="str">
        <f t="shared" si="12"/>
        <v>36900010</v>
      </c>
      <c r="H448">
        <f>IFERROR(記録__2[[#This Row],[組]],"")</f>
        <v>1</v>
      </c>
      <c r="I448">
        <f>IFERROR(記録__2[[#This Row],[水路]],"")</f>
        <v>7</v>
      </c>
      <c r="J448" t="str">
        <f>IFERROR(VLOOKUP(F448,競技順!B:Q,14,0),"")</f>
        <v/>
      </c>
      <c r="K448" t="str">
        <f>IFERROR(VLOOKUP(F448,競技順!B:P,15,0),"")</f>
        <v>男子</v>
      </c>
      <c r="L448" t="str">
        <f>IFERROR(VLOOKUP(F448,競技順!B:N,13,0),"")</f>
        <v xml:space="preserve"> 200m</v>
      </c>
      <c r="M448" t="str">
        <f>IFERROR(VLOOKUP(F448,競技順!B:K,10,0),"")</f>
        <v>背泳ぎ</v>
      </c>
      <c r="N448" t="str">
        <f>IFERROR(VLOOKUP(F448,競技順!B:Q,16,0),"")</f>
        <v>タイム決勝</v>
      </c>
      <c r="O448" t="str">
        <f t="shared" si="13"/>
        <v xml:space="preserve"> 男子  200m 背泳ぎ タイム決勝</v>
      </c>
    </row>
    <row r="449" spans="1:15" x14ac:dyDescent="0.2">
      <c r="A449">
        <f>IFERROR(記録__2[[#This Row],[競技番号]],"")</f>
        <v>10</v>
      </c>
      <c r="B449">
        <f>IFERROR(記録__2[[#This Row],[選手番号]],"")</f>
        <v>0</v>
      </c>
      <c r="C449" t="str">
        <f>IFERROR(VLOOKUP(B449,選手番号!F:J,4,0),"")</f>
        <v/>
      </c>
      <c r="D449" t="str">
        <f>IFERROR(VLOOKUP(B449,選手番号!F:K,6,0),"")</f>
        <v/>
      </c>
      <c r="E449" t="str">
        <f>IFERROR(VLOOKUP(B449,チーム番号!E:F,2,0),"")</f>
        <v/>
      </c>
      <c r="F449">
        <f>IFERROR(VLOOKUP(A449,プログラム!B:C,2,0),"")</f>
        <v>10</v>
      </c>
      <c r="G449" t="str">
        <f t="shared" si="12"/>
        <v>000010</v>
      </c>
      <c r="H449">
        <f>IFERROR(記録__2[[#This Row],[組]],"")</f>
        <v>1</v>
      </c>
      <c r="I449">
        <f>IFERROR(記録__2[[#This Row],[水路]],"")</f>
        <v>8</v>
      </c>
      <c r="J449" t="str">
        <f>IFERROR(VLOOKUP(F449,競技順!B:Q,14,0),"")</f>
        <v/>
      </c>
      <c r="K449" t="str">
        <f>IFERROR(VLOOKUP(F449,競技順!B:P,15,0),"")</f>
        <v>男子</v>
      </c>
      <c r="L449" t="str">
        <f>IFERROR(VLOOKUP(F449,競技順!B:N,13,0),"")</f>
        <v xml:space="preserve"> 200m</v>
      </c>
      <c r="M449" t="str">
        <f>IFERROR(VLOOKUP(F449,競技順!B:K,10,0),"")</f>
        <v>背泳ぎ</v>
      </c>
      <c r="N449" t="str">
        <f>IFERROR(VLOOKUP(F449,競技順!B:Q,16,0),"")</f>
        <v>タイム決勝</v>
      </c>
      <c r="O449" t="str">
        <f t="shared" si="13"/>
        <v xml:space="preserve"> 男子  200m 背泳ぎ タイム決勝</v>
      </c>
    </row>
    <row r="450" spans="1:15" x14ac:dyDescent="0.2">
      <c r="A450">
        <f>IFERROR(記録__2[[#This Row],[競技番号]],"")</f>
        <v>10</v>
      </c>
      <c r="B450">
        <f>IFERROR(記録__2[[#This Row],[選手番号]],"")</f>
        <v>257</v>
      </c>
      <c r="C450" t="str">
        <f>IFERROR(VLOOKUP(B450,選手番号!F:J,4,0),"")</f>
        <v>清水進太郎</v>
      </c>
      <c r="D450" t="str">
        <f>IFERROR(VLOOKUP(B450,選手番号!F:K,6,0),"")</f>
        <v>八幡浜ＳＣ</v>
      </c>
      <c r="E450" t="str">
        <f>IFERROR(VLOOKUP(B450,チーム番号!E:F,2,0),"")</f>
        <v/>
      </c>
      <c r="F450">
        <f>IFERROR(VLOOKUP(A450,プログラム!B:C,2,0),"")</f>
        <v>10</v>
      </c>
      <c r="G450" t="str">
        <f t="shared" si="12"/>
        <v>25700010</v>
      </c>
      <c r="H450">
        <f>IFERROR(記録__2[[#This Row],[組]],"")</f>
        <v>2</v>
      </c>
      <c r="I450">
        <f>IFERROR(記録__2[[#This Row],[水路]],"")</f>
        <v>1</v>
      </c>
      <c r="J450" t="str">
        <f>IFERROR(VLOOKUP(F450,競技順!B:Q,14,0),"")</f>
        <v/>
      </c>
      <c r="K450" t="str">
        <f>IFERROR(VLOOKUP(F450,競技順!B:P,15,0),"")</f>
        <v>男子</v>
      </c>
      <c r="L450" t="str">
        <f>IFERROR(VLOOKUP(F450,競技順!B:N,13,0),"")</f>
        <v xml:space="preserve"> 200m</v>
      </c>
      <c r="M450" t="str">
        <f>IFERROR(VLOOKUP(F450,競技順!B:K,10,0),"")</f>
        <v>背泳ぎ</v>
      </c>
      <c r="N450" t="str">
        <f>IFERROR(VLOOKUP(F450,競技順!B:Q,16,0),"")</f>
        <v>タイム決勝</v>
      </c>
      <c r="O450" t="str">
        <f t="shared" si="13"/>
        <v xml:space="preserve"> 男子  200m 背泳ぎ タイム決勝</v>
      </c>
    </row>
    <row r="451" spans="1:15" x14ac:dyDescent="0.2">
      <c r="A451">
        <f>IFERROR(記録__2[[#This Row],[競技番号]],"")</f>
        <v>10</v>
      </c>
      <c r="B451">
        <f>IFERROR(記録__2[[#This Row],[選手番号]],"")</f>
        <v>13</v>
      </c>
      <c r="C451" t="str">
        <f>IFERROR(VLOOKUP(B451,選手番号!F:J,4,0),"")</f>
        <v>池田　昂生</v>
      </c>
      <c r="D451" t="str">
        <f>IFERROR(VLOOKUP(B451,選手番号!F:K,6,0),"")</f>
        <v>松山北高</v>
      </c>
      <c r="E451" t="str">
        <f>IFERROR(VLOOKUP(B451,チーム番号!E:F,2,0),"")</f>
        <v/>
      </c>
      <c r="F451">
        <f>IFERROR(VLOOKUP(A451,プログラム!B:C,2,0),"")</f>
        <v>10</v>
      </c>
      <c r="G451" t="str">
        <f t="shared" ref="G451:G514" si="14">CONCATENATE(B451,0,0,0,F451)</f>
        <v>1300010</v>
      </c>
      <c r="H451">
        <f>IFERROR(記録__2[[#This Row],[組]],"")</f>
        <v>2</v>
      </c>
      <c r="I451">
        <f>IFERROR(記録__2[[#This Row],[水路]],"")</f>
        <v>2</v>
      </c>
      <c r="J451" t="str">
        <f>IFERROR(VLOOKUP(F451,競技順!B:Q,14,0),"")</f>
        <v/>
      </c>
      <c r="K451" t="str">
        <f>IFERROR(VLOOKUP(F451,競技順!B:P,15,0),"")</f>
        <v>男子</v>
      </c>
      <c r="L451" t="str">
        <f>IFERROR(VLOOKUP(F451,競技順!B:N,13,0),"")</f>
        <v xml:space="preserve"> 200m</v>
      </c>
      <c r="M451" t="str">
        <f>IFERROR(VLOOKUP(F451,競技順!B:K,10,0),"")</f>
        <v>背泳ぎ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 xml:space="preserve"> 男子  200m 背泳ぎ タイム決勝</v>
      </c>
    </row>
    <row r="452" spans="1:15" x14ac:dyDescent="0.2">
      <c r="A452">
        <f>IFERROR(記録__2[[#This Row],[競技番号]],"")</f>
        <v>10</v>
      </c>
      <c r="B452">
        <f>IFERROR(記録__2[[#This Row],[選手番号]],"")</f>
        <v>704</v>
      </c>
      <c r="C452" t="str">
        <f>IFERROR(VLOOKUP(B452,選手番号!F:J,4,0),"")</f>
        <v>近藤　優大</v>
      </c>
      <c r="D452" t="str">
        <f>IFERROR(VLOOKUP(B452,選手番号!F:K,6,0),"")</f>
        <v>えいしSC松山</v>
      </c>
      <c r="E452" t="str">
        <f>IFERROR(VLOOKUP(B452,チーム番号!E:F,2,0),"")</f>
        <v/>
      </c>
      <c r="F452">
        <f>IFERROR(VLOOKUP(A452,プログラム!B:C,2,0),"")</f>
        <v>10</v>
      </c>
      <c r="G452" t="str">
        <f t="shared" si="14"/>
        <v>70400010</v>
      </c>
      <c r="H452">
        <f>IFERROR(記録__2[[#This Row],[組]],"")</f>
        <v>2</v>
      </c>
      <c r="I452">
        <f>IFERROR(記録__2[[#This Row],[水路]],"")</f>
        <v>3</v>
      </c>
      <c r="J452" t="str">
        <f>IFERROR(VLOOKUP(F452,競技順!B:Q,14,0),"")</f>
        <v/>
      </c>
      <c r="K452" t="str">
        <f>IFERROR(VLOOKUP(F452,競技順!B:P,15,0),"")</f>
        <v>男子</v>
      </c>
      <c r="L452" t="str">
        <f>IFERROR(VLOOKUP(F452,競技順!B:N,13,0),"")</f>
        <v xml:space="preserve"> 200m</v>
      </c>
      <c r="M452" t="str">
        <f>IFERROR(VLOOKUP(F452,競技順!B:K,10,0),"")</f>
        <v>背泳ぎ</v>
      </c>
      <c r="N452" t="str">
        <f>IFERROR(VLOOKUP(F452,競技順!B:Q,16,0),"")</f>
        <v>タイム決勝</v>
      </c>
      <c r="O452" t="str">
        <f t="shared" si="15"/>
        <v xml:space="preserve"> 男子  200m 背泳ぎ タイム決勝</v>
      </c>
    </row>
    <row r="453" spans="1:15" x14ac:dyDescent="0.2">
      <c r="A453">
        <f>IFERROR(記録__2[[#This Row],[競技番号]],"")</f>
        <v>10</v>
      </c>
      <c r="B453">
        <f>IFERROR(記録__2[[#This Row],[選手番号]],"")</f>
        <v>399</v>
      </c>
      <c r="C453" t="str">
        <f>IFERROR(VLOOKUP(B453,選手番号!F:J,4,0),"")</f>
        <v>辻田　裕真</v>
      </c>
      <c r="D453" t="str">
        <f>IFERROR(VLOOKUP(B453,選手番号!F:K,6,0),"")</f>
        <v>フィッタ松山</v>
      </c>
      <c r="E453" t="str">
        <f>IFERROR(VLOOKUP(B453,チーム番号!E:F,2,0),"")</f>
        <v/>
      </c>
      <c r="F453">
        <f>IFERROR(VLOOKUP(A453,プログラム!B:C,2,0),"")</f>
        <v>10</v>
      </c>
      <c r="G453" t="str">
        <f t="shared" si="14"/>
        <v>39900010</v>
      </c>
      <c r="H453">
        <f>IFERROR(記録__2[[#This Row],[組]],"")</f>
        <v>2</v>
      </c>
      <c r="I453">
        <f>IFERROR(記録__2[[#This Row],[水路]],"")</f>
        <v>4</v>
      </c>
      <c r="J453" t="str">
        <f>IFERROR(VLOOKUP(F453,競技順!B:Q,14,0),"")</f>
        <v/>
      </c>
      <c r="K453" t="str">
        <f>IFERROR(VLOOKUP(F453,競技順!B:P,15,0),"")</f>
        <v>男子</v>
      </c>
      <c r="L453" t="str">
        <f>IFERROR(VLOOKUP(F453,競技順!B:N,13,0),"")</f>
        <v xml:space="preserve"> 200m</v>
      </c>
      <c r="M453" t="str">
        <f>IFERROR(VLOOKUP(F453,競技順!B:K,10,0),"")</f>
        <v>背泳ぎ</v>
      </c>
      <c r="N453" t="str">
        <f>IFERROR(VLOOKUP(F453,競技順!B:Q,16,0),"")</f>
        <v>タイム決勝</v>
      </c>
      <c r="O453" t="str">
        <f t="shared" si="15"/>
        <v xml:space="preserve"> 男子  200m 背泳ぎ タイム決勝</v>
      </c>
    </row>
    <row r="454" spans="1:15" x14ac:dyDescent="0.2">
      <c r="A454">
        <f>IFERROR(記録__2[[#This Row],[競技番号]],"")</f>
        <v>10</v>
      </c>
      <c r="B454">
        <f>IFERROR(記録__2[[#This Row],[選手番号]],"")</f>
        <v>38</v>
      </c>
      <c r="C454" t="str">
        <f>IFERROR(VLOOKUP(B454,選手番号!F:J,4,0),"")</f>
        <v>松本　瑛騎</v>
      </c>
      <c r="D454" t="str">
        <f>IFERROR(VLOOKUP(B454,選手番号!F:K,6,0),"")</f>
        <v>五百木ＳＣ</v>
      </c>
      <c r="E454" t="str">
        <f>IFERROR(VLOOKUP(B454,チーム番号!E:F,2,0),"")</f>
        <v/>
      </c>
      <c r="F454">
        <f>IFERROR(VLOOKUP(A454,プログラム!B:C,2,0),"")</f>
        <v>10</v>
      </c>
      <c r="G454" t="str">
        <f t="shared" si="14"/>
        <v>3800010</v>
      </c>
      <c r="H454">
        <f>IFERROR(記録__2[[#This Row],[組]],"")</f>
        <v>2</v>
      </c>
      <c r="I454">
        <f>IFERROR(記録__2[[#This Row],[水路]],"")</f>
        <v>5</v>
      </c>
      <c r="J454" t="str">
        <f>IFERROR(VLOOKUP(F454,競技順!B:Q,14,0),"")</f>
        <v/>
      </c>
      <c r="K454" t="str">
        <f>IFERROR(VLOOKUP(F454,競技順!B:P,15,0),"")</f>
        <v>男子</v>
      </c>
      <c r="L454" t="str">
        <f>IFERROR(VLOOKUP(F454,競技順!B:N,13,0),"")</f>
        <v xml:space="preserve"> 200m</v>
      </c>
      <c r="M454" t="str">
        <f>IFERROR(VLOOKUP(F454,競技順!B:K,10,0),"")</f>
        <v>背泳ぎ</v>
      </c>
      <c r="N454" t="str">
        <f>IFERROR(VLOOKUP(F454,競技順!B:Q,16,0),"")</f>
        <v>タイム決勝</v>
      </c>
      <c r="O454" t="str">
        <f t="shared" si="15"/>
        <v xml:space="preserve"> 男子  200m 背泳ぎ タイム決勝</v>
      </c>
    </row>
    <row r="455" spans="1:15" x14ac:dyDescent="0.2">
      <c r="A455">
        <f>IFERROR(記録__2[[#This Row],[競技番号]],"")</f>
        <v>10</v>
      </c>
      <c r="B455">
        <f>IFERROR(記録__2[[#This Row],[選手番号]],"")</f>
        <v>8</v>
      </c>
      <c r="C455" t="str">
        <f>IFERROR(VLOOKUP(B455,選手番号!F:J,4,0),"")</f>
        <v>池内　亮真</v>
      </c>
      <c r="D455" t="str">
        <f>IFERROR(VLOOKUP(B455,選手番号!F:K,6,0),"")</f>
        <v>松山西中等</v>
      </c>
      <c r="E455" t="str">
        <f>IFERROR(VLOOKUP(B455,チーム番号!E:F,2,0),"")</f>
        <v/>
      </c>
      <c r="F455">
        <f>IFERROR(VLOOKUP(A455,プログラム!B:C,2,0),"")</f>
        <v>10</v>
      </c>
      <c r="G455" t="str">
        <f t="shared" si="14"/>
        <v>800010</v>
      </c>
      <c r="H455">
        <f>IFERROR(記録__2[[#This Row],[組]],"")</f>
        <v>2</v>
      </c>
      <c r="I455">
        <f>IFERROR(記録__2[[#This Row],[水路]],"")</f>
        <v>6</v>
      </c>
      <c r="J455" t="str">
        <f>IFERROR(VLOOKUP(F455,競技順!B:Q,14,0),"")</f>
        <v/>
      </c>
      <c r="K455" t="str">
        <f>IFERROR(VLOOKUP(F455,競技順!B:P,15,0),"")</f>
        <v>男子</v>
      </c>
      <c r="L455" t="str">
        <f>IFERROR(VLOOKUP(F455,競技順!B:N,13,0),"")</f>
        <v xml:space="preserve"> 200m</v>
      </c>
      <c r="M455" t="str">
        <f>IFERROR(VLOOKUP(F455,競技順!B:K,10,0),"")</f>
        <v>背泳ぎ</v>
      </c>
      <c r="N455" t="str">
        <f>IFERROR(VLOOKUP(F455,競技順!B:Q,16,0),"")</f>
        <v>タイム決勝</v>
      </c>
      <c r="O455" t="str">
        <f t="shared" si="15"/>
        <v xml:space="preserve"> 男子  200m 背泳ぎ タイム決勝</v>
      </c>
    </row>
    <row r="456" spans="1:15" x14ac:dyDescent="0.2">
      <c r="A456">
        <f>IFERROR(記録__2[[#This Row],[競技番号]],"")</f>
        <v>10</v>
      </c>
      <c r="B456">
        <f>IFERROR(記録__2[[#This Row],[選手番号]],"")</f>
        <v>118</v>
      </c>
      <c r="C456" t="str">
        <f>IFERROR(VLOOKUP(B456,選手番号!F:J,4,0),"")</f>
        <v>渡部　泰成</v>
      </c>
      <c r="D456" t="str">
        <f>IFERROR(VLOOKUP(B456,選手番号!F:K,6,0),"")</f>
        <v>南海ＤＣ</v>
      </c>
      <c r="E456" t="str">
        <f>IFERROR(VLOOKUP(B456,チーム番号!E:F,2,0),"")</f>
        <v/>
      </c>
      <c r="F456">
        <f>IFERROR(VLOOKUP(A456,プログラム!B:C,2,0),"")</f>
        <v>10</v>
      </c>
      <c r="G456" t="str">
        <f t="shared" si="14"/>
        <v>11800010</v>
      </c>
      <c r="H456">
        <f>IFERROR(記録__2[[#This Row],[組]],"")</f>
        <v>2</v>
      </c>
      <c r="I456">
        <f>IFERROR(記録__2[[#This Row],[水路]],"")</f>
        <v>7</v>
      </c>
      <c r="J456" t="str">
        <f>IFERROR(VLOOKUP(F456,競技順!B:Q,14,0),"")</f>
        <v/>
      </c>
      <c r="K456" t="str">
        <f>IFERROR(VLOOKUP(F456,競技順!B:P,15,0),"")</f>
        <v>男子</v>
      </c>
      <c r="L456" t="str">
        <f>IFERROR(VLOOKUP(F456,競技順!B:N,13,0),"")</f>
        <v xml:space="preserve"> 200m</v>
      </c>
      <c r="M456" t="str">
        <f>IFERROR(VLOOKUP(F456,競技順!B:K,10,0),"")</f>
        <v>背泳ぎ</v>
      </c>
      <c r="N456" t="str">
        <f>IFERROR(VLOOKUP(F456,競技順!B:Q,16,0),"")</f>
        <v>タイム決勝</v>
      </c>
      <c r="O456" t="str">
        <f t="shared" si="15"/>
        <v xml:space="preserve"> 男子  200m 背泳ぎ タイム決勝</v>
      </c>
    </row>
    <row r="457" spans="1:15" x14ac:dyDescent="0.2">
      <c r="A457">
        <f>IFERROR(記録__2[[#This Row],[競技番号]],"")</f>
        <v>10</v>
      </c>
      <c r="B457">
        <f>IFERROR(記録__2[[#This Row],[選手番号]],"")</f>
        <v>524</v>
      </c>
      <c r="C457" t="str">
        <f>IFERROR(VLOOKUP(B457,選手番号!F:J,4,0),"")</f>
        <v>宇佐美甚吉</v>
      </c>
      <c r="D457" t="str">
        <f>IFERROR(VLOOKUP(B457,選手番号!F:K,6,0),"")</f>
        <v>ﾌｧｲﾌﾞﾃﾝ東予</v>
      </c>
      <c r="E457" t="str">
        <f>IFERROR(VLOOKUP(B457,チーム番号!E:F,2,0),"")</f>
        <v/>
      </c>
      <c r="F457">
        <f>IFERROR(VLOOKUP(A457,プログラム!B:C,2,0),"")</f>
        <v>10</v>
      </c>
      <c r="G457" t="str">
        <f t="shared" si="14"/>
        <v>52400010</v>
      </c>
      <c r="H457">
        <f>IFERROR(記録__2[[#This Row],[組]],"")</f>
        <v>2</v>
      </c>
      <c r="I457">
        <f>IFERROR(記録__2[[#This Row],[水路]],"")</f>
        <v>8</v>
      </c>
      <c r="J457" t="str">
        <f>IFERROR(VLOOKUP(F457,競技順!B:Q,14,0),"")</f>
        <v/>
      </c>
      <c r="K457" t="str">
        <f>IFERROR(VLOOKUP(F457,競技順!B:P,15,0),"")</f>
        <v>男子</v>
      </c>
      <c r="L457" t="str">
        <f>IFERROR(VLOOKUP(F457,競技順!B:N,13,0),"")</f>
        <v xml:space="preserve"> 200m</v>
      </c>
      <c r="M457" t="str">
        <f>IFERROR(VLOOKUP(F457,競技順!B:K,10,0),"")</f>
        <v>背泳ぎ</v>
      </c>
      <c r="N457" t="str">
        <f>IFERROR(VLOOKUP(F457,競技順!B:Q,16,0),"")</f>
        <v>タイム決勝</v>
      </c>
      <c r="O457" t="str">
        <f t="shared" si="15"/>
        <v xml:space="preserve"> 男子  200m 背泳ぎ タイム決勝</v>
      </c>
    </row>
    <row r="458" spans="1:15" x14ac:dyDescent="0.2">
      <c r="A458">
        <f>IFERROR(記録__2[[#This Row],[競技番号]],"")</f>
        <v>11</v>
      </c>
      <c r="B458">
        <f>IFERROR(記録__2[[#This Row],[選手番号]],"")</f>
        <v>0</v>
      </c>
      <c r="C458" t="str">
        <f>IFERROR(VLOOKUP(B458,選手番号!F:J,4,0),"")</f>
        <v/>
      </c>
      <c r="D458" t="str">
        <f>IFERROR(VLOOKUP(B458,選手番号!F:K,6,0),"")</f>
        <v/>
      </c>
      <c r="E458" t="str">
        <f>IFERROR(VLOOKUP(B458,チーム番号!E:F,2,0),"")</f>
        <v/>
      </c>
      <c r="F458">
        <f>IFERROR(VLOOKUP(A458,プログラム!B:C,2,0),"")</f>
        <v>11</v>
      </c>
      <c r="G458" t="str">
        <f t="shared" si="14"/>
        <v>000011</v>
      </c>
      <c r="H458">
        <f>IFERROR(記録__2[[#This Row],[組]],"")</f>
        <v>1</v>
      </c>
      <c r="I458">
        <f>IFERROR(記録__2[[#This Row],[水路]],"")</f>
        <v>1</v>
      </c>
      <c r="J458" t="str">
        <f>IFERROR(VLOOKUP(F458,競技順!B:Q,14,0),"")</f>
        <v/>
      </c>
      <c r="K458" t="str">
        <f>IFERROR(VLOOKUP(F458,競技順!B:P,15,0),"")</f>
        <v>女子</v>
      </c>
      <c r="L458" t="str">
        <f>IFERROR(VLOOKUP(F458,競技順!B:N,13,0),"")</f>
        <v xml:space="preserve">  50m</v>
      </c>
      <c r="M458" t="str">
        <f>IFERROR(VLOOKUP(F458,競技順!B:K,10,0),"")</f>
        <v>平泳ぎ</v>
      </c>
      <c r="N458" t="str">
        <f>IFERROR(VLOOKUP(F458,競技順!B:Q,16,0),"")</f>
        <v>タイム決勝</v>
      </c>
      <c r="O458" t="str">
        <f t="shared" si="15"/>
        <v xml:space="preserve"> 女子   50m 平泳ぎ タイム決勝</v>
      </c>
    </row>
    <row r="459" spans="1:15" x14ac:dyDescent="0.2">
      <c r="A459">
        <f>IFERROR(記録__2[[#This Row],[競技番号]],"")</f>
        <v>11</v>
      </c>
      <c r="B459">
        <f>IFERROR(記録__2[[#This Row],[選手番号]],"")</f>
        <v>0</v>
      </c>
      <c r="C459" t="str">
        <f>IFERROR(VLOOKUP(B459,選手番号!F:J,4,0),"")</f>
        <v/>
      </c>
      <c r="D459" t="str">
        <f>IFERROR(VLOOKUP(B459,選手番号!F:K,6,0),"")</f>
        <v/>
      </c>
      <c r="E459" t="str">
        <f>IFERROR(VLOOKUP(B459,チーム番号!E:F,2,0),"")</f>
        <v/>
      </c>
      <c r="F459">
        <f>IFERROR(VLOOKUP(A459,プログラム!B:C,2,0),"")</f>
        <v>11</v>
      </c>
      <c r="G459" t="str">
        <f t="shared" si="14"/>
        <v>000011</v>
      </c>
      <c r="H459">
        <f>IFERROR(記録__2[[#This Row],[組]],"")</f>
        <v>1</v>
      </c>
      <c r="I459">
        <f>IFERROR(記録__2[[#This Row],[水路]],"")</f>
        <v>2</v>
      </c>
      <c r="J459" t="str">
        <f>IFERROR(VLOOKUP(F459,競技順!B:Q,14,0),"")</f>
        <v/>
      </c>
      <c r="K459" t="str">
        <f>IFERROR(VLOOKUP(F459,競技順!B:P,15,0),"")</f>
        <v>女子</v>
      </c>
      <c r="L459" t="str">
        <f>IFERROR(VLOOKUP(F459,競技順!B:N,13,0),"")</f>
        <v xml:space="preserve">  50m</v>
      </c>
      <c r="M459" t="str">
        <f>IFERROR(VLOOKUP(F459,競技順!B:K,10,0),"")</f>
        <v>平泳ぎ</v>
      </c>
      <c r="N459" t="str">
        <f>IFERROR(VLOOKUP(F459,競技順!B:Q,16,0),"")</f>
        <v>タイム決勝</v>
      </c>
      <c r="O459" t="str">
        <f t="shared" si="15"/>
        <v xml:space="preserve"> 女子   50m 平泳ぎ タイム決勝</v>
      </c>
    </row>
    <row r="460" spans="1:15" x14ac:dyDescent="0.2">
      <c r="A460">
        <f>IFERROR(記録__2[[#This Row],[競技番号]],"")</f>
        <v>11</v>
      </c>
      <c r="B460">
        <f>IFERROR(記録__2[[#This Row],[選手番号]],"")</f>
        <v>165</v>
      </c>
      <c r="C460" t="str">
        <f>IFERROR(VLOOKUP(B460,選手番号!F:J,4,0),"")</f>
        <v>新家　悠加</v>
      </c>
      <c r="D460" t="str">
        <f>IFERROR(VLOOKUP(B460,選手番号!F:K,6,0),"")</f>
        <v>南海ＤＣ</v>
      </c>
      <c r="E460" t="str">
        <f>IFERROR(VLOOKUP(B460,チーム番号!E:F,2,0),"")</f>
        <v/>
      </c>
      <c r="F460">
        <f>IFERROR(VLOOKUP(A460,プログラム!B:C,2,0),"")</f>
        <v>11</v>
      </c>
      <c r="G460" t="str">
        <f t="shared" si="14"/>
        <v>16500011</v>
      </c>
      <c r="H460">
        <f>IFERROR(記録__2[[#This Row],[組]],"")</f>
        <v>1</v>
      </c>
      <c r="I460">
        <f>IFERROR(記録__2[[#This Row],[水路]],"")</f>
        <v>3</v>
      </c>
      <c r="J460" t="str">
        <f>IFERROR(VLOOKUP(F460,競技順!B:Q,14,0),"")</f>
        <v/>
      </c>
      <c r="K460" t="str">
        <f>IFERROR(VLOOKUP(F460,競技順!B:P,15,0),"")</f>
        <v>女子</v>
      </c>
      <c r="L460" t="str">
        <f>IFERROR(VLOOKUP(F460,競技順!B:N,13,0),"")</f>
        <v xml:space="preserve">  50m</v>
      </c>
      <c r="M460" t="str">
        <f>IFERROR(VLOOKUP(F460,競技順!B:K,10,0),"")</f>
        <v>平泳ぎ</v>
      </c>
      <c r="N460" t="str">
        <f>IFERROR(VLOOKUP(F460,競技順!B:Q,16,0),"")</f>
        <v>タイム決勝</v>
      </c>
      <c r="O460" t="str">
        <f t="shared" si="15"/>
        <v xml:space="preserve"> 女子   50m 平泳ぎ タイム決勝</v>
      </c>
    </row>
    <row r="461" spans="1:15" x14ac:dyDescent="0.2">
      <c r="A461">
        <f>IFERROR(記録__2[[#This Row],[競技番号]],"")</f>
        <v>11</v>
      </c>
      <c r="B461">
        <f>IFERROR(記録__2[[#This Row],[選手番号]],"")</f>
        <v>166</v>
      </c>
      <c r="C461" t="str">
        <f>IFERROR(VLOOKUP(B461,選手番号!F:J,4,0),"")</f>
        <v>原　愛夏海</v>
      </c>
      <c r="D461" t="str">
        <f>IFERROR(VLOOKUP(B461,選手番号!F:K,6,0),"")</f>
        <v>南海ＤＣ</v>
      </c>
      <c r="E461" t="str">
        <f>IFERROR(VLOOKUP(B461,チーム番号!E:F,2,0),"")</f>
        <v/>
      </c>
      <c r="F461">
        <f>IFERROR(VLOOKUP(A461,プログラム!B:C,2,0),"")</f>
        <v>11</v>
      </c>
      <c r="G461" t="str">
        <f t="shared" si="14"/>
        <v>16600011</v>
      </c>
      <c r="H461">
        <f>IFERROR(記録__2[[#This Row],[組]],"")</f>
        <v>1</v>
      </c>
      <c r="I461">
        <f>IFERROR(記録__2[[#This Row],[水路]],"")</f>
        <v>4</v>
      </c>
      <c r="J461" t="str">
        <f>IFERROR(VLOOKUP(F461,競技順!B:Q,14,0),"")</f>
        <v/>
      </c>
      <c r="K461" t="str">
        <f>IFERROR(VLOOKUP(F461,競技順!B:P,15,0),"")</f>
        <v>女子</v>
      </c>
      <c r="L461" t="str">
        <f>IFERROR(VLOOKUP(F461,競技順!B:N,13,0),"")</f>
        <v xml:space="preserve">  50m</v>
      </c>
      <c r="M461" t="str">
        <f>IFERROR(VLOOKUP(F461,競技順!B:K,10,0),"")</f>
        <v>平泳ぎ</v>
      </c>
      <c r="N461" t="str">
        <f>IFERROR(VLOOKUP(F461,競技順!B:Q,16,0),"")</f>
        <v>タイム決勝</v>
      </c>
      <c r="O461" t="str">
        <f t="shared" si="15"/>
        <v xml:space="preserve"> 女子   50m 平泳ぎ タイム決勝</v>
      </c>
    </row>
    <row r="462" spans="1:15" x14ac:dyDescent="0.2">
      <c r="A462">
        <f>IFERROR(記録__2[[#This Row],[競技番号]],"")</f>
        <v>11</v>
      </c>
      <c r="B462">
        <f>IFERROR(記録__2[[#This Row],[選手番号]],"")</f>
        <v>167</v>
      </c>
      <c r="C462" t="str">
        <f>IFERROR(VLOOKUP(B462,選手番号!F:J,4,0),"")</f>
        <v>加藤　麗華</v>
      </c>
      <c r="D462" t="str">
        <f>IFERROR(VLOOKUP(B462,選手番号!F:K,6,0),"")</f>
        <v>南海ＤＣ</v>
      </c>
      <c r="E462" t="str">
        <f>IFERROR(VLOOKUP(B462,チーム番号!E:F,2,0),"")</f>
        <v/>
      </c>
      <c r="F462">
        <f>IFERROR(VLOOKUP(A462,プログラム!B:C,2,0),"")</f>
        <v>11</v>
      </c>
      <c r="G462" t="str">
        <f t="shared" si="14"/>
        <v>16700011</v>
      </c>
      <c r="H462">
        <f>IFERROR(記録__2[[#This Row],[組]],"")</f>
        <v>1</v>
      </c>
      <c r="I462">
        <f>IFERROR(記録__2[[#This Row],[水路]],"")</f>
        <v>5</v>
      </c>
      <c r="J462" t="str">
        <f>IFERROR(VLOOKUP(F462,競技順!B:Q,14,0),"")</f>
        <v/>
      </c>
      <c r="K462" t="str">
        <f>IFERROR(VLOOKUP(F462,競技順!B:P,15,0),"")</f>
        <v>女子</v>
      </c>
      <c r="L462" t="str">
        <f>IFERROR(VLOOKUP(F462,競技順!B:N,13,0),"")</f>
        <v xml:space="preserve">  50m</v>
      </c>
      <c r="M462" t="str">
        <f>IFERROR(VLOOKUP(F462,競技順!B:K,10,0),"")</f>
        <v>平泳ぎ</v>
      </c>
      <c r="N462" t="str">
        <f>IFERROR(VLOOKUP(F462,競技順!B:Q,16,0),"")</f>
        <v>タイム決勝</v>
      </c>
      <c r="O462" t="str">
        <f t="shared" si="15"/>
        <v xml:space="preserve"> 女子   50m 平泳ぎ タイム決勝</v>
      </c>
    </row>
    <row r="463" spans="1:15" x14ac:dyDescent="0.2">
      <c r="A463">
        <f>IFERROR(記録__2[[#This Row],[競技番号]],"")</f>
        <v>11</v>
      </c>
      <c r="B463">
        <f>IFERROR(記録__2[[#This Row],[選手番号]],"")</f>
        <v>0</v>
      </c>
      <c r="C463" t="str">
        <f>IFERROR(VLOOKUP(B463,選手番号!F:J,4,0),"")</f>
        <v/>
      </c>
      <c r="D463" t="str">
        <f>IFERROR(VLOOKUP(B463,選手番号!F:K,6,0),"")</f>
        <v/>
      </c>
      <c r="E463" t="str">
        <f>IFERROR(VLOOKUP(B463,チーム番号!E:F,2,0),"")</f>
        <v/>
      </c>
      <c r="F463">
        <f>IFERROR(VLOOKUP(A463,プログラム!B:C,2,0),"")</f>
        <v>11</v>
      </c>
      <c r="G463" t="str">
        <f t="shared" si="14"/>
        <v>000011</v>
      </c>
      <c r="H463">
        <f>IFERROR(記録__2[[#This Row],[組]],"")</f>
        <v>1</v>
      </c>
      <c r="I463">
        <f>IFERROR(記録__2[[#This Row],[水路]],"")</f>
        <v>6</v>
      </c>
      <c r="J463" t="str">
        <f>IFERROR(VLOOKUP(F463,競技順!B:Q,14,0),"")</f>
        <v/>
      </c>
      <c r="K463" t="str">
        <f>IFERROR(VLOOKUP(F463,競技順!B:P,15,0),"")</f>
        <v>女子</v>
      </c>
      <c r="L463" t="str">
        <f>IFERROR(VLOOKUP(F463,競技順!B:N,13,0),"")</f>
        <v xml:space="preserve">  50m</v>
      </c>
      <c r="M463" t="str">
        <f>IFERROR(VLOOKUP(F463,競技順!B:K,10,0),"")</f>
        <v>平泳ぎ</v>
      </c>
      <c r="N463" t="str">
        <f>IFERROR(VLOOKUP(F463,競技順!B:Q,16,0),"")</f>
        <v>タイム決勝</v>
      </c>
      <c r="O463" t="str">
        <f t="shared" si="15"/>
        <v xml:space="preserve"> 女子   50m 平泳ぎ タイム決勝</v>
      </c>
    </row>
    <row r="464" spans="1:15" x14ac:dyDescent="0.2">
      <c r="A464">
        <f>IFERROR(記録__2[[#This Row],[競技番号]],"")</f>
        <v>11</v>
      </c>
      <c r="B464">
        <f>IFERROR(記録__2[[#This Row],[選手番号]],"")</f>
        <v>0</v>
      </c>
      <c r="C464" t="str">
        <f>IFERROR(VLOOKUP(B464,選手番号!F:J,4,0),"")</f>
        <v/>
      </c>
      <c r="D464" t="str">
        <f>IFERROR(VLOOKUP(B464,選手番号!F:K,6,0),"")</f>
        <v/>
      </c>
      <c r="E464" t="str">
        <f>IFERROR(VLOOKUP(B464,チーム番号!E:F,2,0),"")</f>
        <v/>
      </c>
      <c r="F464">
        <f>IFERROR(VLOOKUP(A464,プログラム!B:C,2,0),"")</f>
        <v>11</v>
      </c>
      <c r="G464" t="str">
        <f t="shared" si="14"/>
        <v>000011</v>
      </c>
      <c r="H464">
        <f>IFERROR(記録__2[[#This Row],[組]],"")</f>
        <v>1</v>
      </c>
      <c r="I464">
        <f>IFERROR(記録__2[[#This Row],[水路]],"")</f>
        <v>7</v>
      </c>
      <c r="J464" t="str">
        <f>IFERROR(VLOOKUP(F464,競技順!B:Q,14,0),"")</f>
        <v/>
      </c>
      <c r="K464" t="str">
        <f>IFERROR(VLOOKUP(F464,競技順!B:P,15,0),"")</f>
        <v>女子</v>
      </c>
      <c r="L464" t="str">
        <f>IFERROR(VLOOKUP(F464,競技順!B:N,13,0),"")</f>
        <v xml:space="preserve">  50m</v>
      </c>
      <c r="M464" t="str">
        <f>IFERROR(VLOOKUP(F464,競技順!B:K,10,0),"")</f>
        <v>平泳ぎ</v>
      </c>
      <c r="N464" t="str">
        <f>IFERROR(VLOOKUP(F464,競技順!B:Q,16,0),"")</f>
        <v>タイム決勝</v>
      </c>
      <c r="O464" t="str">
        <f t="shared" si="15"/>
        <v xml:space="preserve"> 女子   50m 平泳ぎ タイム決勝</v>
      </c>
    </row>
    <row r="465" spans="1:15" x14ac:dyDescent="0.2">
      <c r="A465">
        <f>IFERROR(記録__2[[#This Row],[競技番号]],"")</f>
        <v>11</v>
      </c>
      <c r="B465">
        <f>IFERROR(記録__2[[#This Row],[選手番号]],"")</f>
        <v>0</v>
      </c>
      <c r="C465" t="str">
        <f>IFERROR(VLOOKUP(B465,選手番号!F:J,4,0),"")</f>
        <v/>
      </c>
      <c r="D465" t="str">
        <f>IFERROR(VLOOKUP(B465,選手番号!F:K,6,0),"")</f>
        <v/>
      </c>
      <c r="E465" t="str">
        <f>IFERROR(VLOOKUP(B465,チーム番号!E:F,2,0),"")</f>
        <v/>
      </c>
      <c r="F465">
        <f>IFERROR(VLOOKUP(A465,プログラム!B:C,2,0),"")</f>
        <v>11</v>
      </c>
      <c r="G465" t="str">
        <f t="shared" si="14"/>
        <v>000011</v>
      </c>
      <c r="H465">
        <f>IFERROR(記録__2[[#This Row],[組]],"")</f>
        <v>1</v>
      </c>
      <c r="I465">
        <f>IFERROR(記録__2[[#This Row],[水路]],"")</f>
        <v>8</v>
      </c>
      <c r="J465" t="str">
        <f>IFERROR(VLOOKUP(F465,競技順!B:Q,14,0),"")</f>
        <v/>
      </c>
      <c r="K465" t="str">
        <f>IFERROR(VLOOKUP(F465,競技順!B:P,15,0),"")</f>
        <v>女子</v>
      </c>
      <c r="L465" t="str">
        <f>IFERROR(VLOOKUP(F465,競技順!B:N,13,0),"")</f>
        <v xml:space="preserve">  50m</v>
      </c>
      <c r="M465" t="str">
        <f>IFERROR(VLOOKUP(F465,競技順!B:K,10,0),"")</f>
        <v>平泳ぎ</v>
      </c>
      <c r="N465" t="str">
        <f>IFERROR(VLOOKUP(F465,競技順!B:Q,16,0),"")</f>
        <v>タイム決勝</v>
      </c>
      <c r="O465" t="str">
        <f t="shared" si="15"/>
        <v xml:space="preserve"> 女子   50m 平泳ぎ タイム決勝</v>
      </c>
    </row>
    <row r="466" spans="1:15" x14ac:dyDescent="0.2">
      <c r="A466">
        <f>IFERROR(記録__2[[#This Row],[競技番号]],"")</f>
        <v>11</v>
      </c>
      <c r="B466">
        <f>IFERROR(記録__2[[#This Row],[選手番号]],"")</f>
        <v>703</v>
      </c>
      <c r="C466" t="str">
        <f>IFERROR(VLOOKUP(B466,選手番号!F:J,4,0),"")</f>
        <v>栗田　晏楠</v>
      </c>
      <c r="D466" t="str">
        <f>IFERROR(VLOOKUP(B466,選手番号!F:K,6,0),"")</f>
        <v>えいしSC砥部</v>
      </c>
      <c r="E466" t="str">
        <f>IFERROR(VLOOKUP(B466,チーム番号!E:F,2,0),"")</f>
        <v/>
      </c>
      <c r="F466">
        <f>IFERROR(VLOOKUP(A466,プログラム!B:C,2,0),"")</f>
        <v>11</v>
      </c>
      <c r="G466" t="str">
        <f t="shared" si="14"/>
        <v>70300011</v>
      </c>
      <c r="H466">
        <f>IFERROR(記録__2[[#This Row],[組]],"")</f>
        <v>2</v>
      </c>
      <c r="I466">
        <f>IFERROR(記録__2[[#This Row],[水路]],"")</f>
        <v>1</v>
      </c>
      <c r="J466" t="str">
        <f>IFERROR(VLOOKUP(F466,競技順!B:Q,14,0),"")</f>
        <v/>
      </c>
      <c r="K466" t="str">
        <f>IFERROR(VLOOKUP(F466,競技順!B:P,15,0),"")</f>
        <v>女子</v>
      </c>
      <c r="L466" t="str">
        <f>IFERROR(VLOOKUP(F466,競技順!B:N,13,0),"")</f>
        <v xml:space="preserve">  50m</v>
      </c>
      <c r="M466" t="str">
        <f>IFERROR(VLOOKUP(F466,競技順!B:K,10,0),"")</f>
        <v>平泳ぎ</v>
      </c>
      <c r="N466" t="str">
        <f>IFERROR(VLOOKUP(F466,競技順!B:Q,16,0),"")</f>
        <v>タイム決勝</v>
      </c>
      <c r="O466" t="str">
        <f t="shared" si="15"/>
        <v xml:space="preserve"> 女子   50m 平泳ぎ タイム決勝</v>
      </c>
    </row>
    <row r="467" spans="1:15" x14ac:dyDescent="0.2">
      <c r="A467">
        <f>IFERROR(記録__2[[#This Row],[競技番号]],"")</f>
        <v>11</v>
      </c>
      <c r="B467">
        <f>IFERROR(記録__2[[#This Row],[選手番号]],"")</f>
        <v>159</v>
      </c>
      <c r="C467" t="str">
        <f>IFERROR(VLOOKUP(B467,選手番号!F:J,4,0),"")</f>
        <v>青野　智花</v>
      </c>
      <c r="D467" t="str">
        <f>IFERROR(VLOOKUP(B467,選手番号!F:K,6,0),"")</f>
        <v>南海ＤＣ</v>
      </c>
      <c r="E467" t="str">
        <f>IFERROR(VLOOKUP(B467,チーム番号!E:F,2,0),"")</f>
        <v/>
      </c>
      <c r="F467">
        <f>IFERROR(VLOOKUP(A467,プログラム!B:C,2,0),"")</f>
        <v>11</v>
      </c>
      <c r="G467" t="str">
        <f t="shared" si="14"/>
        <v>15900011</v>
      </c>
      <c r="H467">
        <f>IFERROR(記録__2[[#This Row],[組]],"")</f>
        <v>2</v>
      </c>
      <c r="I467">
        <f>IFERROR(記録__2[[#This Row],[水路]],"")</f>
        <v>2</v>
      </c>
      <c r="J467" t="str">
        <f>IFERROR(VLOOKUP(F467,競技順!B:Q,14,0),"")</f>
        <v/>
      </c>
      <c r="K467" t="str">
        <f>IFERROR(VLOOKUP(F467,競技順!B:P,15,0),"")</f>
        <v>女子</v>
      </c>
      <c r="L467" t="str">
        <f>IFERROR(VLOOKUP(F467,競技順!B:N,13,0),"")</f>
        <v xml:space="preserve">  50m</v>
      </c>
      <c r="M467" t="str">
        <f>IFERROR(VLOOKUP(F467,競技順!B:K,10,0),"")</f>
        <v>平泳ぎ</v>
      </c>
      <c r="N467" t="str">
        <f>IFERROR(VLOOKUP(F467,競技順!B:Q,16,0),"")</f>
        <v>タイム決勝</v>
      </c>
      <c r="O467" t="str">
        <f t="shared" si="15"/>
        <v xml:space="preserve"> 女子   50m 平泳ぎ タイム決勝</v>
      </c>
    </row>
    <row r="468" spans="1:15" x14ac:dyDescent="0.2">
      <c r="A468">
        <f>IFERROR(記録__2[[#This Row],[競技番号]],"")</f>
        <v>11</v>
      </c>
      <c r="B468">
        <f>IFERROR(記録__2[[#This Row],[選手番号]],"")</f>
        <v>162</v>
      </c>
      <c r="C468" t="str">
        <f>IFERROR(VLOOKUP(B468,選手番号!F:J,4,0),"")</f>
        <v>古茂田佳奈</v>
      </c>
      <c r="D468" t="str">
        <f>IFERROR(VLOOKUP(B468,選手番号!F:K,6,0),"")</f>
        <v>南海ＤＣ</v>
      </c>
      <c r="E468" t="str">
        <f>IFERROR(VLOOKUP(B468,チーム番号!E:F,2,0),"")</f>
        <v/>
      </c>
      <c r="F468">
        <f>IFERROR(VLOOKUP(A468,プログラム!B:C,2,0),"")</f>
        <v>11</v>
      </c>
      <c r="G468" t="str">
        <f t="shared" si="14"/>
        <v>16200011</v>
      </c>
      <c r="H468">
        <f>IFERROR(記録__2[[#This Row],[組]],"")</f>
        <v>2</v>
      </c>
      <c r="I468">
        <f>IFERROR(記録__2[[#This Row],[水路]],"")</f>
        <v>3</v>
      </c>
      <c r="J468" t="str">
        <f>IFERROR(VLOOKUP(F468,競技順!B:Q,14,0),"")</f>
        <v/>
      </c>
      <c r="K468" t="str">
        <f>IFERROR(VLOOKUP(F468,競技順!B:P,15,0),"")</f>
        <v>女子</v>
      </c>
      <c r="L468" t="str">
        <f>IFERROR(VLOOKUP(F468,競技順!B:N,13,0),"")</f>
        <v xml:space="preserve">  50m</v>
      </c>
      <c r="M468" t="str">
        <f>IFERROR(VLOOKUP(F468,競技順!B:K,10,0),"")</f>
        <v>平泳ぎ</v>
      </c>
      <c r="N468" t="str">
        <f>IFERROR(VLOOKUP(F468,競技順!B:Q,16,0),"")</f>
        <v>タイム決勝</v>
      </c>
      <c r="O468" t="str">
        <f t="shared" si="15"/>
        <v xml:space="preserve"> 女子   50m 平泳ぎ タイム決勝</v>
      </c>
    </row>
    <row r="469" spans="1:15" x14ac:dyDescent="0.2">
      <c r="A469">
        <f>IFERROR(記録__2[[#This Row],[競技番号]],"")</f>
        <v>11</v>
      </c>
      <c r="B469">
        <f>IFERROR(記録__2[[#This Row],[選手番号]],"")</f>
        <v>496</v>
      </c>
      <c r="C469" t="str">
        <f>IFERROR(VLOOKUP(B469,選手番号!F:J,4,0),"")</f>
        <v>明下　侑永</v>
      </c>
      <c r="D469" t="str">
        <f>IFERROR(VLOOKUP(B469,選手番号!F:K,6,0),"")</f>
        <v>フィッタ吉田</v>
      </c>
      <c r="E469" t="str">
        <f>IFERROR(VLOOKUP(B469,チーム番号!E:F,2,0),"")</f>
        <v/>
      </c>
      <c r="F469">
        <f>IFERROR(VLOOKUP(A469,プログラム!B:C,2,0),"")</f>
        <v>11</v>
      </c>
      <c r="G469" t="str">
        <f t="shared" si="14"/>
        <v>49600011</v>
      </c>
      <c r="H469">
        <f>IFERROR(記録__2[[#This Row],[組]],"")</f>
        <v>2</v>
      </c>
      <c r="I469">
        <f>IFERROR(記録__2[[#This Row],[水路]],"")</f>
        <v>4</v>
      </c>
      <c r="J469" t="str">
        <f>IFERROR(VLOOKUP(F469,競技順!B:Q,14,0),"")</f>
        <v/>
      </c>
      <c r="K469" t="str">
        <f>IFERROR(VLOOKUP(F469,競技順!B:P,15,0),"")</f>
        <v>女子</v>
      </c>
      <c r="L469" t="str">
        <f>IFERROR(VLOOKUP(F469,競技順!B:N,13,0),"")</f>
        <v xml:space="preserve">  50m</v>
      </c>
      <c r="M469" t="str">
        <f>IFERROR(VLOOKUP(F469,競技順!B:K,10,0),"")</f>
        <v>平泳ぎ</v>
      </c>
      <c r="N469" t="str">
        <f>IFERROR(VLOOKUP(F469,競技順!B:Q,16,0),"")</f>
        <v>タイム決勝</v>
      </c>
      <c r="O469" t="str">
        <f t="shared" si="15"/>
        <v xml:space="preserve"> 女子   50m 平泳ぎ タイム決勝</v>
      </c>
    </row>
    <row r="470" spans="1:15" x14ac:dyDescent="0.2">
      <c r="A470">
        <f>IFERROR(記録__2[[#This Row],[競技番号]],"")</f>
        <v>11</v>
      </c>
      <c r="B470">
        <f>IFERROR(記録__2[[#This Row],[選手番号]],"")</f>
        <v>105</v>
      </c>
      <c r="C470" t="str">
        <f>IFERROR(VLOOKUP(B470,選手番号!F:J,4,0),"")</f>
        <v>上杉あおい</v>
      </c>
      <c r="D470" t="str">
        <f>IFERROR(VLOOKUP(B470,選手番号!F:K,6,0),"")</f>
        <v>五百木ＳＣ</v>
      </c>
      <c r="E470" t="str">
        <f>IFERROR(VLOOKUP(B470,チーム番号!E:F,2,0),"")</f>
        <v/>
      </c>
      <c r="F470">
        <f>IFERROR(VLOOKUP(A470,プログラム!B:C,2,0),"")</f>
        <v>11</v>
      </c>
      <c r="G470" t="str">
        <f t="shared" si="14"/>
        <v>10500011</v>
      </c>
      <c r="H470">
        <f>IFERROR(記録__2[[#This Row],[組]],"")</f>
        <v>2</v>
      </c>
      <c r="I470">
        <f>IFERROR(記録__2[[#This Row],[水路]],"")</f>
        <v>5</v>
      </c>
      <c r="J470" t="str">
        <f>IFERROR(VLOOKUP(F470,競技順!B:Q,14,0),"")</f>
        <v/>
      </c>
      <c r="K470" t="str">
        <f>IFERROR(VLOOKUP(F470,競技順!B:P,15,0),"")</f>
        <v>女子</v>
      </c>
      <c r="L470" t="str">
        <f>IFERROR(VLOOKUP(F470,競技順!B:N,13,0),"")</f>
        <v xml:space="preserve">  50m</v>
      </c>
      <c r="M470" t="str">
        <f>IFERROR(VLOOKUP(F470,競技順!B:K,10,0),"")</f>
        <v>平泳ぎ</v>
      </c>
      <c r="N470" t="str">
        <f>IFERROR(VLOOKUP(F470,競技順!B:Q,16,0),"")</f>
        <v>タイム決勝</v>
      </c>
      <c r="O470" t="str">
        <f t="shared" si="15"/>
        <v xml:space="preserve"> 女子   50m 平泳ぎ タイム決勝</v>
      </c>
    </row>
    <row r="471" spans="1:15" x14ac:dyDescent="0.2">
      <c r="A471">
        <f>IFERROR(記録__2[[#This Row],[競技番号]],"")</f>
        <v>11</v>
      </c>
      <c r="B471">
        <f>IFERROR(記録__2[[#This Row],[選手番号]],"")</f>
        <v>297</v>
      </c>
      <c r="C471" t="str">
        <f>IFERROR(VLOOKUP(B471,選手番号!F:J,4,0),"")</f>
        <v>佐々木斗愛</v>
      </c>
      <c r="D471" t="str">
        <f>IFERROR(VLOOKUP(B471,選手番号!F:K,6,0),"")</f>
        <v>八幡浜ＳＣ</v>
      </c>
      <c r="E471" t="str">
        <f>IFERROR(VLOOKUP(B471,チーム番号!E:F,2,0),"")</f>
        <v/>
      </c>
      <c r="F471">
        <f>IFERROR(VLOOKUP(A471,プログラム!B:C,2,0),"")</f>
        <v>11</v>
      </c>
      <c r="G471" t="str">
        <f t="shared" si="14"/>
        <v>29700011</v>
      </c>
      <c r="H471">
        <f>IFERROR(記録__2[[#This Row],[組]],"")</f>
        <v>2</v>
      </c>
      <c r="I471">
        <f>IFERROR(記録__2[[#This Row],[水路]],"")</f>
        <v>6</v>
      </c>
      <c r="J471" t="str">
        <f>IFERROR(VLOOKUP(F471,競技順!B:Q,14,0),"")</f>
        <v/>
      </c>
      <c r="K471" t="str">
        <f>IFERROR(VLOOKUP(F471,競技順!B:P,15,0),"")</f>
        <v>女子</v>
      </c>
      <c r="L471" t="str">
        <f>IFERROR(VLOOKUP(F471,競技順!B:N,13,0),"")</f>
        <v xml:space="preserve">  50m</v>
      </c>
      <c r="M471" t="str">
        <f>IFERROR(VLOOKUP(F471,競技順!B:K,10,0),"")</f>
        <v>平泳ぎ</v>
      </c>
      <c r="N471" t="str">
        <f>IFERROR(VLOOKUP(F471,競技順!B:Q,16,0),"")</f>
        <v>タイム決勝</v>
      </c>
      <c r="O471" t="str">
        <f t="shared" si="15"/>
        <v xml:space="preserve"> 女子   50m 平泳ぎ タイム決勝</v>
      </c>
    </row>
    <row r="472" spans="1:15" x14ac:dyDescent="0.2">
      <c r="A472">
        <f>IFERROR(記録__2[[#This Row],[競技番号]],"")</f>
        <v>11</v>
      </c>
      <c r="B472">
        <f>IFERROR(記録__2[[#This Row],[選手番号]],"")</f>
        <v>701</v>
      </c>
      <c r="C472" t="str">
        <f>IFERROR(VLOOKUP(B472,選手番号!F:J,4,0),"")</f>
        <v>渡部　心暖</v>
      </c>
      <c r="D472" t="str">
        <f>IFERROR(VLOOKUP(B472,選手番号!F:K,6,0),"")</f>
        <v>えいしSC砥部</v>
      </c>
      <c r="E472" t="str">
        <f>IFERROR(VLOOKUP(B472,チーム番号!E:F,2,0),"")</f>
        <v/>
      </c>
      <c r="F472">
        <f>IFERROR(VLOOKUP(A472,プログラム!B:C,2,0),"")</f>
        <v>11</v>
      </c>
      <c r="G472" t="str">
        <f t="shared" si="14"/>
        <v>70100011</v>
      </c>
      <c r="H472">
        <f>IFERROR(記録__2[[#This Row],[組]],"")</f>
        <v>2</v>
      </c>
      <c r="I472">
        <f>IFERROR(記録__2[[#This Row],[水路]],"")</f>
        <v>7</v>
      </c>
      <c r="J472" t="str">
        <f>IFERROR(VLOOKUP(F472,競技順!B:Q,14,0),"")</f>
        <v/>
      </c>
      <c r="K472" t="str">
        <f>IFERROR(VLOOKUP(F472,競技順!B:P,15,0),"")</f>
        <v>女子</v>
      </c>
      <c r="L472" t="str">
        <f>IFERROR(VLOOKUP(F472,競技順!B:N,13,0),"")</f>
        <v xml:space="preserve">  50m</v>
      </c>
      <c r="M472" t="str">
        <f>IFERROR(VLOOKUP(F472,競技順!B:K,10,0),"")</f>
        <v>平泳ぎ</v>
      </c>
      <c r="N472" t="str">
        <f>IFERROR(VLOOKUP(F472,競技順!B:Q,16,0),"")</f>
        <v>タイム決勝</v>
      </c>
      <c r="O472" t="str">
        <f t="shared" si="15"/>
        <v xml:space="preserve"> 女子   50m 平泳ぎ タイム決勝</v>
      </c>
    </row>
    <row r="473" spans="1:15" x14ac:dyDescent="0.2">
      <c r="A473">
        <f>IFERROR(記録__2[[#This Row],[競技番号]],"")</f>
        <v>11</v>
      </c>
      <c r="B473">
        <f>IFERROR(記録__2[[#This Row],[選手番号]],"")</f>
        <v>168</v>
      </c>
      <c r="C473" t="str">
        <f>IFERROR(VLOOKUP(B473,選手番号!F:J,4,0),"")</f>
        <v>松岡　紗礼</v>
      </c>
      <c r="D473" t="str">
        <f>IFERROR(VLOOKUP(B473,選手番号!F:K,6,0),"")</f>
        <v>南海ＤＣ</v>
      </c>
      <c r="E473" t="str">
        <f>IFERROR(VLOOKUP(B473,チーム番号!E:F,2,0),"")</f>
        <v/>
      </c>
      <c r="F473">
        <f>IFERROR(VLOOKUP(A473,プログラム!B:C,2,0),"")</f>
        <v>11</v>
      </c>
      <c r="G473" t="str">
        <f t="shared" si="14"/>
        <v>16800011</v>
      </c>
      <c r="H473">
        <f>IFERROR(記録__2[[#This Row],[組]],"")</f>
        <v>2</v>
      </c>
      <c r="I473">
        <f>IFERROR(記録__2[[#This Row],[水路]],"")</f>
        <v>8</v>
      </c>
      <c r="J473" t="str">
        <f>IFERROR(VLOOKUP(F473,競技順!B:Q,14,0),"")</f>
        <v/>
      </c>
      <c r="K473" t="str">
        <f>IFERROR(VLOOKUP(F473,競技順!B:P,15,0),"")</f>
        <v>女子</v>
      </c>
      <c r="L473" t="str">
        <f>IFERROR(VLOOKUP(F473,競技順!B:N,13,0),"")</f>
        <v xml:space="preserve">  50m</v>
      </c>
      <c r="M473" t="str">
        <f>IFERROR(VLOOKUP(F473,競技順!B:K,10,0),"")</f>
        <v>平泳ぎ</v>
      </c>
      <c r="N473" t="str">
        <f>IFERROR(VLOOKUP(F473,競技順!B:Q,16,0),"")</f>
        <v>タイム決勝</v>
      </c>
      <c r="O473" t="str">
        <f t="shared" si="15"/>
        <v xml:space="preserve"> 女子   50m 平泳ぎ タイム決勝</v>
      </c>
    </row>
    <row r="474" spans="1:15" x14ac:dyDescent="0.2">
      <c r="A474">
        <f>IFERROR(記録__2[[#This Row],[競技番号]],"")</f>
        <v>11</v>
      </c>
      <c r="B474">
        <f>IFERROR(記録__2[[#This Row],[選手番号]],"")</f>
        <v>437</v>
      </c>
      <c r="C474" t="str">
        <f>IFERROR(VLOOKUP(B474,選手番号!F:J,4,0),"")</f>
        <v>藤並　実果</v>
      </c>
      <c r="D474" t="str">
        <f>IFERROR(VLOOKUP(B474,選手番号!F:K,6,0),"")</f>
        <v>フィッタ松山</v>
      </c>
      <c r="E474" t="str">
        <f>IFERROR(VLOOKUP(B474,チーム番号!E:F,2,0),"")</f>
        <v/>
      </c>
      <c r="F474">
        <f>IFERROR(VLOOKUP(A474,プログラム!B:C,2,0),"")</f>
        <v>11</v>
      </c>
      <c r="G474" t="str">
        <f t="shared" si="14"/>
        <v>43700011</v>
      </c>
      <c r="H474">
        <f>IFERROR(記録__2[[#This Row],[組]],"")</f>
        <v>3</v>
      </c>
      <c r="I474">
        <f>IFERROR(記録__2[[#This Row],[水路]],"")</f>
        <v>1</v>
      </c>
      <c r="J474" t="str">
        <f>IFERROR(VLOOKUP(F474,競技順!B:Q,14,0),"")</f>
        <v/>
      </c>
      <c r="K474" t="str">
        <f>IFERROR(VLOOKUP(F474,競技順!B:P,15,0),"")</f>
        <v>女子</v>
      </c>
      <c r="L474" t="str">
        <f>IFERROR(VLOOKUP(F474,競技順!B:N,13,0),"")</f>
        <v xml:space="preserve">  50m</v>
      </c>
      <c r="M474" t="str">
        <f>IFERROR(VLOOKUP(F474,競技順!B:K,10,0),"")</f>
        <v>平泳ぎ</v>
      </c>
      <c r="N474" t="str">
        <f>IFERROR(VLOOKUP(F474,競技順!B:Q,16,0),"")</f>
        <v>タイム決勝</v>
      </c>
      <c r="O474" t="str">
        <f t="shared" si="15"/>
        <v xml:space="preserve"> 女子   50m 平泳ぎ タイム決勝</v>
      </c>
    </row>
    <row r="475" spans="1:15" x14ac:dyDescent="0.2">
      <c r="A475">
        <f>IFERROR(記録__2[[#This Row],[競技番号]],"")</f>
        <v>11</v>
      </c>
      <c r="B475">
        <f>IFERROR(記録__2[[#This Row],[選手番号]],"")</f>
        <v>475</v>
      </c>
      <c r="C475" t="str">
        <f>IFERROR(VLOOKUP(B475,選手番号!F:J,4,0),"")</f>
        <v>濱田　彩生</v>
      </c>
      <c r="D475" t="str">
        <f>IFERROR(VLOOKUP(B475,選手番号!F:K,6,0),"")</f>
        <v>フィッタ重信</v>
      </c>
      <c r="E475" t="str">
        <f>IFERROR(VLOOKUP(B475,チーム番号!E:F,2,0),"")</f>
        <v/>
      </c>
      <c r="F475">
        <f>IFERROR(VLOOKUP(A475,プログラム!B:C,2,0),"")</f>
        <v>11</v>
      </c>
      <c r="G475" t="str">
        <f t="shared" si="14"/>
        <v>47500011</v>
      </c>
      <c r="H475">
        <f>IFERROR(記録__2[[#This Row],[組]],"")</f>
        <v>3</v>
      </c>
      <c r="I475">
        <f>IFERROR(記録__2[[#This Row],[水路]],"")</f>
        <v>2</v>
      </c>
      <c r="J475" t="str">
        <f>IFERROR(VLOOKUP(F475,競技順!B:Q,14,0),"")</f>
        <v/>
      </c>
      <c r="K475" t="str">
        <f>IFERROR(VLOOKUP(F475,競技順!B:P,15,0),"")</f>
        <v>女子</v>
      </c>
      <c r="L475" t="str">
        <f>IFERROR(VLOOKUP(F475,競技順!B:N,13,0),"")</f>
        <v xml:space="preserve">  50m</v>
      </c>
      <c r="M475" t="str">
        <f>IFERROR(VLOOKUP(F475,競技順!B:K,10,0),"")</f>
        <v>平泳ぎ</v>
      </c>
      <c r="N475" t="str">
        <f>IFERROR(VLOOKUP(F475,競技順!B:Q,16,0),"")</f>
        <v>タイム決勝</v>
      </c>
      <c r="O475" t="str">
        <f t="shared" si="15"/>
        <v xml:space="preserve"> 女子   50m 平泳ぎ タイム決勝</v>
      </c>
    </row>
    <row r="476" spans="1:15" x14ac:dyDescent="0.2">
      <c r="A476">
        <f>IFERROR(記録__2[[#This Row],[競技番号]],"")</f>
        <v>11</v>
      </c>
      <c r="B476">
        <f>IFERROR(記録__2[[#This Row],[選手番号]],"")</f>
        <v>156</v>
      </c>
      <c r="C476" t="str">
        <f>IFERROR(VLOOKUP(B476,選手番号!F:J,4,0),"")</f>
        <v>新家　優恵</v>
      </c>
      <c r="D476" t="str">
        <f>IFERROR(VLOOKUP(B476,選手番号!F:K,6,0),"")</f>
        <v>南海ＤＣ</v>
      </c>
      <c r="E476" t="str">
        <f>IFERROR(VLOOKUP(B476,チーム番号!E:F,2,0),"")</f>
        <v/>
      </c>
      <c r="F476">
        <f>IFERROR(VLOOKUP(A476,プログラム!B:C,2,0),"")</f>
        <v>11</v>
      </c>
      <c r="G476" t="str">
        <f t="shared" si="14"/>
        <v>15600011</v>
      </c>
      <c r="H476">
        <f>IFERROR(記録__2[[#This Row],[組]],"")</f>
        <v>3</v>
      </c>
      <c r="I476">
        <f>IFERROR(記録__2[[#This Row],[水路]],"")</f>
        <v>3</v>
      </c>
      <c r="J476" t="str">
        <f>IFERROR(VLOOKUP(F476,競技順!B:Q,14,0),"")</f>
        <v/>
      </c>
      <c r="K476" t="str">
        <f>IFERROR(VLOOKUP(F476,競技順!B:P,15,0),"")</f>
        <v>女子</v>
      </c>
      <c r="L476" t="str">
        <f>IFERROR(VLOOKUP(F476,競技順!B:N,13,0),"")</f>
        <v xml:space="preserve">  50m</v>
      </c>
      <c r="M476" t="str">
        <f>IFERROR(VLOOKUP(F476,競技順!B:K,10,0),"")</f>
        <v>平泳ぎ</v>
      </c>
      <c r="N476" t="str">
        <f>IFERROR(VLOOKUP(F476,競技順!B:Q,16,0),"")</f>
        <v>タイム決勝</v>
      </c>
      <c r="O476" t="str">
        <f t="shared" si="15"/>
        <v xml:space="preserve"> 女子   50m 平泳ぎ タイム決勝</v>
      </c>
    </row>
    <row r="477" spans="1:15" x14ac:dyDescent="0.2">
      <c r="A477">
        <f>IFERROR(記録__2[[#This Row],[競技番号]],"")</f>
        <v>11</v>
      </c>
      <c r="B477">
        <f>IFERROR(記録__2[[#This Row],[選手番号]],"")</f>
        <v>95</v>
      </c>
      <c r="C477" t="str">
        <f>IFERROR(VLOOKUP(B477,選手番号!F:J,4,0),"")</f>
        <v>森　　結希</v>
      </c>
      <c r="D477" t="str">
        <f>IFERROR(VLOOKUP(B477,選手番号!F:K,6,0),"")</f>
        <v>五百木ＳＣ</v>
      </c>
      <c r="E477" t="str">
        <f>IFERROR(VLOOKUP(B477,チーム番号!E:F,2,0),"")</f>
        <v/>
      </c>
      <c r="F477">
        <f>IFERROR(VLOOKUP(A477,プログラム!B:C,2,0),"")</f>
        <v>11</v>
      </c>
      <c r="G477" t="str">
        <f t="shared" si="14"/>
        <v>9500011</v>
      </c>
      <c r="H477">
        <f>IFERROR(記録__2[[#This Row],[組]],"")</f>
        <v>3</v>
      </c>
      <c r="I477">
        <f>IFERROR(記録__2[[#This Row],[水路]],"")</f>
        <v>4</v>
      </c>
      <c r="J477" t="str">
        <f>IFERROR(VLOOKUP(F477,競技順!B:Q,14,0),"")</f>
        <v/>
      </c>
      <c r="K477" t="str">
        <f>IFERROR(VLOOKUP(F477,競技順!B:P,15,0),"")</f>
        <v>女子</v>
      </c>
      <c r="L477" t="str">
        <f>IFERROR(VLOOKUP(F477,競技順!B:N,13,0),"")</f>
        <v xml:space="preserve">  50m</v>
      </c>
      <c r="M477" t="str">
        <f>IFERROR(VLOOKUP(F477,競技順!B:K,10,0),"")</f>
        <v>平泳ぎ</v>
      </c>
      <c r="N477" t="str">
        <f>IFERROR(VLOOKUP(F477,競技順!B:Q,16,0),"")</f>
        <v>タイム決勝</v>
      </c>
      <c r="O477" t="str">
        <f t="shared" si="15"/>
        <v xml:space="preserve"> 女子   50m 平泳ぎ タイム決勝</v>
      </c>
    </row>
    <row r="478" spans="1:15" x14ac:dyDescent="0.2">
      <c r="A478">
        <f>IFERROR(記録__2[[#This Row],[競技番号]],"")</f>
        <v>11</v>
      </c>
      <c r="B478">
        <f>IFERROR(記録__2[[#This Row],[選手番号]],"")</f>
        <v>242</v>
      </c>
      <c r="C478" t="str">
        <f>IFERROR(VLOOKUP(B478,選手番号!F:J,4,0),"")</f>
        <v>髙橋　咲名</v>
      </c>
      <c r="D478" t="str">
        <f>IFERROR(VLOOKUP(B478,選手番号!F:K,6,0),"")</f>
        <v>ファイブテン</v>
      </c>
      <c r="E478" t="str">
        <f>IFERROR(VLOOKUP(B478,チーム番号!E:F,2,0),"")</f>
        <v/>
      </c>
      <c r="F478">
        <f>IFERROR(VLOOKUP(A478,プログラム!B:C,2,0),"")</f>
        <v>11</v>
      </c>
      <c r="G478" t="str">
        <f t="shared" si="14"/>
        <v>24200011</v>
      </c>
      <c r="H478">
        <f>IFERROR(記録__2[[#This Row],[組]],"")</f>
        <v>3</v>
      </c>
      <c r="I478">
        <f>IFERROR(記録__2[[#This Row],[水路]],"")</f>
        <v>5</v>
      </c>
      <c r="J478" t="str">
        <f>IFERROR(VLOOKUP(F478,競技順!B:Q,14,0),"")</f>
        <v/>
      </c>
      <c r="K478" t="str">
        <f>IFERROR(VLOOKUP(F478,競技順!B:P,15,0),"")</f>
        <v>女子</v>
      </c>
      <c r="L478" t="str">
        <f>IFERROR(VLOOKUP(F478,競技順!B:N,13,0),"")</f>
        <v xml:space="preserve">  50m</v>
      </c>
      <c r="M478" t="str">
        <f>IFERROR(VLOOKUP(F478,競技順!B:K,10,0),"")</f>
        <v>平泳ぎ</v>
      </c>
      <c r="N478" t="str">
        <f>IFERROR(VLOOKUP(F478,競技順!B:Q,16,0),"")</f>
        <v>タイム決勝</v>
      </c>
      <c r="O478" t="str">
        <f t="shared" si="15"/>
        <v xml:space="preserve"> 女子   50m 平泳ぎ タイム決勝</v>
      </c>
    </row>
    <row r="479" spans="1:15" x14ac:dyDescent="0.2">
      <c r="A479">
        <f>IFERROR(記録__2[[#This Row],[競技番号]],"")</f>
        <v>11</v>
      </c>
      <c r="B479">
        <f>IFERROR(記録__2[[#This Row],[選手番号]],"")</f>
        <v>473</v>
      </c>
      <c r="C479" t="str">
        <f>IFERROR(VLOOKUP(B479,選手番号!F:J,4,0),"")</f>
        <v>山内　唯禾</v>
      </c>
      <c r="D479" t="str">
        <f>IFERROR(VLOOKUP(B479,選手番号!F:K,6,0),"")</f>
        <v>フィッタ重信</v>
      </c>
      <c r="E479" t="str">
        <f>IFERROR(VLOOKUP(B479,チーム番号!E:F,2,0),"")</f>
        <v/>
      </c>
      <c r="F479">
        <f>IFERROR(VLOOKUP(A479,プログラム!B:C,2,0),"")</f>
        <v>11</v>
      </c>
      <c r="G479" t="str">
        <f t="shared" si="14"/>
        <v>47300011</v>
      </c>
      <c r="H479">
        <f>IFERROR(記録__2[[#This Row],[組]],"")</f>
        <v>3</v>
      </c>
      <c r="I479">
        <f>IFERROR(記録__2[[#This Row],[水路]],"")</f>
        <v>6</v>
      </c>
      <c r="J479" t="str">
        <f>IFERROR(VLOOKUP(F479,競技順!B:Q,14,0),"")</f>
        <v/>
      </c>
      <c r="K479" t="str">
        <f>IFERROR(VLOOKUP(F479,競技順!B:P,15,0),"")</f>
        <v>女子</v>
      </c>
      <c r="L479" t="str">
        <f>IFERROR(VLOOKUP(F479,競技順!B:N,13,0),"")</f>
        <v xml:space="preserve">  50m</v>
      </c>
      <c r="M479" t="str">
        <f>IFERROR(VLOOKUP(F479,競技順!B:K,10,0),"")</f>
        <v>平泳ぎ</v>
      </c>
      <c r="N479" t="str">
        <f>IFERROR(VLOOKUP(F479,競技順!B:Q,16,0),"")</f>
        <v>タイム決勝</v>
      </c>
      <c r="O479" t="str">
        <f t="shared" si="15"/>
        <v xml:space="preserve"> 女子   50m 平泳ぎ タイム決勝</v>
      </c>
    </row>
    <row r="480" spans="1:15" x14ac:dyDescent="0.2">
      <c r="A480">
        <f>IFERROR(記録__2[[#This Row],[競技番号]],"")</f>
        <v>11</v>
      </c>
      <c r="B480">
        <f>IFERROR(記録__2[[#This Row],[選手番号]],"")</f>
        <v>495</v>
      </c>
      <c r="C480" t="str">
        <f>IFERROR(VLOOKUP(B480,選手番号!F:J,4,0),"")</f>
        <v>加賀山優笑</v>
      </c>
      <c r="D480" t="str">
        <f>IFERROR(VLOOKUP(B480,選手番号!F:K,6,0),"")</f>
        <v>フィッタ吉田</v>
      </c>
      <c r="E480" t="str">
        <f>IFERROR(VLOOKUP(B480,チーム番号!E:F,2,0),"")</f>
        <v/>
      </c>
      <c r="F480">
        <f>IFERROR(VLOOKUP(A480,プログラム!B:C,2,0),"")</f>
        <v>11</v>
      </c>
      <c r="G480" t="str">
        <f t="shared" si="14"/>
        <v>49500011</v>
      </c>
      <c r="H480">
        <f>IFERROR(記録__2[[#This Row],[組]],"")</f>
        <v>3</v>
      </c>
      <c r="I480">
        <f>IFERROR(記録__2[[#This Row],[水路]],"")</f>
        <v>7</v>
      </c>
      <c r="J480" t="str">
        <f>IFERROR(VLOOKUP(F480,競技順!B:Q,14,0),"")</f>
        <v/>
      </c>
      <c r="K480" t="str">
        <f>IFERROR(VLOOKUP(F480,競技順!B:P,15,0),"")</f>
        <v>女子</v>
      </c>
      <c r="L480" t="str">
        <f>IFERROR(VLOOKUP(F480,競技順!B:N,13,0),"")</f>
        <v xml:space="preserve">  50m</v>
      </c>
      <c r="M480" t="str">
        <f>IFERROR(VLOOKUP(F480,競技順!B:K,10,0),"")</f>
        <v>平泳ぎ</v>
      </c>
      <c r="N480" t="str">
        <f>IFERROR(VLOOKUP(F480,競技順!B:Q,16,0),"")</f>
        <v>タイム決勝</v>
      </c>
      <c r="O480" t="str">
        <f t="shared" si="15"/>
        <v xml:space="preserve"> 女子   50m 平泳ぎ タイム決勝</v>
      </c>
    </row>
    <row r="481" spans="1:15" x14ac:dyDescent="0.2">
      <c r="A481">
        <f>IFERROR(記録__2[[#This Row],[競技番号]],"")</f>
        <v>11</v>
      </c>
      <c r="B481">
        <f>IFERROR(記録__2[[#This Row],[選手番号]],"")</f>
        <v>103</v>
      </c>
      <c r="C481" t="str">
        <f>IFERROR(VLOOKUP(B481,選手番号!F:J,4,0),"")</f>
        <v>中野　佐南</v>
      </c>
      <c r="D481" t="str">
        <f>IFERROR(VLOOKUP(B481,選手番号!F:K,6,0),"")</f>
        <v>五百木ＳＣ</v>
      </c>
      <c r="E481" t="str">
        <f>IFERROR(VLOOKUP(B481,チーム番号!E:F,2,0),"")</f>
        <v/>
      </c>
      <c r="F481">
        <f>IFERROR(VLOOKUP(A481,プログラム!B:C,2,0),"")</f>
        <v>11</v>
      </c>
      <c r="G481" t="str">
        <f t="shared" si="14"/>
        <v>10300011</v>
      </c>
      <c r="H481">
        <f>IFERROR(記録__2[[#This Row],[組]],"")</f>
        <v>3</v>
      </c>
      <c r="I481">
        <f>IFERROR(記録__2[[#This Row],[水路]],"")</f>
        <v>8</v>
      </c>
      <c r="J481" t="str">
        <f>IFERROR(VLOOKUP(F481,競技順!B:Q,14,0),"")</f>
        <v/>
      </c>
      <c r="K481" t="str">
        <f>IFERROR(VLOOKUP(F481,競技順!B:P,15,0),"")</f>
        <v>女子</v>
      </c>
      <c r="L481" t="str">
        <f>IFERROR(VLOOKUP(F481,競技順!B:N,13,0),"")</f>
        <v xml:space="preserve">  50m</v>
      </c>
      <c r="M481" t="str">
        <f>IFERROR(VLOOKUP(F481,競技順!B:K,10,0),"")</f>
        <v>平泳ぎ</v>
      </c>
      <c r="N481" t="str">
        <f>IFERROR(VLOOKUP(F481,競技順!B:Q,16,0),"")</f>
        <v>タイム決勝</v>
      </c>
      <c r="O481" t="str">
        <f t="shared" si="15"/>
        <v xml:space="preserve"> 女子   50m 平泳ぎ タイム決勝</v>
      </c>
    </row>
    <row r="482" spans="1:15" x14ac:dyDescent="0.2">
      <c r="A482">
        <f>IFERROR(記録__2[[#This Row],[競技番号]],"")</f>
        <v>11</v>
      </c>
      <c r="B482">
        <f>IFERROR(記録__2[[#This Row],[選手番号]],"")</f>
        <v>725</v>
      </c>
      <c r="C482" t="str">
        <f>IFERROR(VLOOKUP(B482,選手番号!F:J,4,0),"")</f>
        <v>筒井　愛梨</v>
      </c>
      <c r="D482" t="str">
        <f>IFERROR(VLOOKUP(B482,選手番号!F:K,6,0),"")</f>
        <v>ｽｲﾑﾌｧﾐﾘｰｴﾝｽﾞ</v>
      </c>
      <c r="E482" t="str">
        <f>IFERROR(VLOOKUP(B482,チーム番号!E:F,2,0),"")</f>
        <v/>
      </c>
      <c r="F482">
        <f>IFERROR(VLOOKUP(A482,プログラム!B:C,2,0),"")</f>
        <v>11</v>
      </c>
      <c r="G482" t="str">
        <f t="shared" si="14"/>
        <v>72500011</v>
      </c>
      <c r="H482">
        <f>IFERROR(記録__2[[#This Row],[組]],"")</f>
        <v>4</v>
      </c>
      <c r="I482">
        <f>IFERROR(記録__2[[#This Row],[水路]],"")</f>
        <v>1</v>
      </c>
      <c r="J482" t="str">
        <f>IFERROR(VLOOKUP(F482,競技順!B:Q,14,0),"")</f>
        <v/>
      </c>
      <c r="K482" t="str">
        <f>IFERROR(VLOOKUP(F482,競技順!B:P,15,0),"")</f>
        <v>女子</v>
      </c>
      <c r="L482" t="str">
        <f>IFERROR(VLOOKUP(F482,競技順!B:N,13,0),"")</f>
        <v xml:space="preserve">  50m</v>
      </c>
      <c r="M482" t="str">
        <f>IFERROR(VLOOKUP(F482,競技順!B:K,10,0),"")</f>
        <v>平泳ぎ</v>
      </c>
      <c r="N482" t="str">
        <f>IFERROR(VLOOKUP(F482,競技順!B:Q,16,0),"")</f>
        <v>タイム決勝</v>
      </c>
      <c r="O482" t="str">
        <f t="shared" si="15"/>
        <v xml:space="preserve"> 女子   50m 平泳ぎ タイム決勝</v>
      </c>
    </row>
    <row r="483" spans="1:15" x14ac:dyDescent="0.2">
      <c r="A483">
        <f>IFERROR(記録__2[[#This Row],[競技番号]],"")</f>
        <v>11</v>
      </c>
      <c r="B483">
        <f>IFERROR(記録__2[[#This Row],[選手番号]],"")</f>
        <v>202</v>
      </c>
      <c r="C483" t="str">
        <f>IFERROR(VLOOKUP(B483,選手番号!F:J,4,0),"")</f>
        <v>須納瀬愛里</v>
      </c>
      <c r="D483" t="str">
        <f>IFERROR(VLOOKUP(B483,選手番号!F:K,6,0),"")</f>
        <v>ＭＧ瀬戸内</v>
      </c>
      <c r="E483" t="str">
        <f>IFERROR(VLOOKUP(B483,チーム番号!E:F,2,0),"")</f>
        <v/>
      </c>
      <c r="F483">
        <f>IFERROR(VLOOKUP(A483,プログラム!B:C,2,0),"")</f>
        <v>11</v>
      </c>
      <c r="G483" t="str">
        <f t="shared" si="14"/>
        <v>20200011</v>
      </c>
      <c r="H483">
        <f>IFERROR(記録__2[[#This Row],[組]],"")</f>
        <v>4</v>
      </c>
      <c r="I483">
        <f>IFERROR(記録__2[[#This Row],[水路]],"")</f>
        <v>2</v>
      </c>
      <c r="J483" t="str">
        <f>IFERROR(VLOOKUP(F483,競技順!B:Q,14,0),"")</f>
        <v/>
      </c>
      <c r="K483" t="str">
        <f>IFERROR(VLOOKUP(F483,競技順!B:P,15,0),"")</f>
        <v>女子</v>
      </c>
      <c r="L483" t="str">
        <f>IFERROR(VLOOKUP(F483,競技順!B:N,13,0),"")</f>
        <v xml:space="preserve">  50m</v>
      </c>
      <c r="M483" t="str">
        <f>IFERROR(VLOOKUP(F483,競技順!B:K,10,0),"")</f>
        <v>平泳ぎ</v>
      </c>
      <c r="N483" t="str">
        <f>IFERROR(VLOOKUP(F483,競技順!B:Q,16,0),"")</f>
        <v>タイム決勝</v>
      </c>
      <c r="O483" t="str">
        <f t="shared" si="15"/>
        <v xml:space="preserve"> 女子   50m 平泳ぎ タイム決勝</v>
      </c>
    </row>
    <row r="484" spans="1:15" x14ac:dyDescent="0.2">
      <c r="A484">
        <f>IFERROR(記録__2[[#This Row],[競技番号]],"")</f>
        <v>11</v>
      </c>
      <c r="B484">
        <f>IFERROR(記録__2[[#This Row],[選手番号]],"")</f>
        <v>700</v>
      </c>
      <c r="C484" t="str">
        <f>IFERROR(VLOOKUP(B484,選手番号!F:J,4,0),"")</f>
        <v>加藤　莉乃</v>
      </c>
      <c r="D484" t="str">
        <f>IFERROR(VLOOKUP(B484,選手番号!F:K,6,0),"")</f>
        <v>えいしSC砥部</v>
      </c>
      <c r="E484" t="str">
        <f>IFERROR(VLOOKUP(B484,チーム番号!E:F,2,0),"")</f>
        <v/>
      </c>
      <c r="F484">
        <f>IFERROR(VLOOKUP(A484,プログラム!B:C,2,0),"")</f>
        <v>11</v>
      </c>
      <c r="G484" t="str">
        <f t="shared" si="14"/>
        <v>70000011</v>
      </c>
      <c r="H484">
        <f>IFERROR(記録__2[[#This Row],[組]],"")</f>
        <v>4</v>
      </c>
      <c r="I484">
        <f>IFERROR(記録__2[[#This Row],[水路]],"")</f>
        <v>3</v>
      </c>
      <c r="J484" t="str">
        <f>IFERROR(VLOOKUP(F484,競技順!B:Q,14,0),"")</f>
        <v/>
      </c>
      <c r="K484" t="str">
        <f>IFERROR(VLOOKUP(F484,競技順!B:P,15,0),"")</f>
        <v>女子</v>
      </c>
      <c r="L484" t="str">
        <f>IFERROR(VLOOKUP(F484,競技順!B:N,13,0),"")</f>
        <v xml:space="preserve">  50m</v>
      </c>
      <c r="M484" t="str">
        <f>IFERROR(VLOOKUP(F484,競技順!B:K,10,0),"")</f>
        <v>平泳ぎ</v>
      </c>
      <c r="N484" t="str">
        <f>IFERROR(VLOOKUP(F484,競技順!B:Q,16,0),"")</f>
        <v>タイム決勝</v>
      </c>
      <c r="O484" t="str">
        <f t="shared" si="15"/>
        <v xml:space="preserve"> 女子   50m 平泳ぎ タイム決勝</v>
      </c>
    </row>
    <row r="485" spans="1:15" x14ac:dyDescent="0.2">
      <c r="A485">
        <f>IFERROR(記録__2[[#This Row],[競技番号]],"")</f>
        <v>11</v>
      </c>
      <c r="B485">
        <f>IFERROR(記録__2[[#This Row],[選手番号]],"")</f>
        <v>588</v>
      </c>
      <c r="C485" t="str">
        <f>IFERROR(VLOOKUP(B485,選手番号!F:J,4,0),"")</f>
        <v>渡部　祐奈</v>
      </c>
      <c r="D485" t="str">
        <f>IFERROR(VLOOKUP(B485,選手番号!F:K,6,0),"")</f>
        <v>ﾌｨｯﾀｴﾐﾌﾙ松前</v>
      </c>
      <c r="E485" t="str">
        <f>IFERROR(VLOOKUP(B485,チーム番号!E:F,2,0),"")</f>
        <v/>
      </c>
      <c r="F485">
        <f>IFERROR(VLOOKUP(A485,プログラム!B:C,2,0),"")</f>
        <v>11</v>
      </c>
      <c r="G485" t="str">
        <f t="shared" si="14"/>
        <v>58800011</v>
      </c>
      <c r="H485">
        <f>IFERROR(記録__2[[#This Row],[組]],"")</f>
        <v>4</v>
      </c>
      <c r="I485">
        <f>IFERROR(記録__2[[#This Row],[水路]],"")</f>
        <v>4</v>
      </c>
      <c r="J485" t="str">
        <f>IFERROR(VLOOKUP(F485,競技順!B:Q,14,0),"")</f>
        <v/>
      </c>
      <c r="K485" t="str">
        <f>IFERROR(VLOOKUP(F485,競技順!B:P,15,0),"")</f>
        <v>女子</v>
      </c>
      <c r="L485" t="str">
        <f>IFERROR(VLOOKUP(F485,競技順!B:N,13,0),"")</f>
        <v xml:space="preserve">  50m</v>
      </c>
      <c r="M485" t="str">
        <f>IFERROR(VLOOKUP(F485,競技順!B:K,10,0),"")</f>
        <v>平泳ぎ</v>
      </c>
      <c r="N485" t="str">
        <f>IFERROR(VLOOKUP(F485,競技順!B:Q,16,0),"")</f>
        <v>タイム決勝</v>
      </c>
      <c r="O485" t="str">
        <f t="shared" si="15"/>
        <v xml:space="preserve"> 女子   50m 平泳ぎ タイム決勝</v>
      </c>
    </row>
    <row r="486" spans="1:15" x14ac:dyDescent="0.2">
      <c r="A486">
        <f>IFERROR(記録__2[[#This Row],[競技番号]],"")</f>
        <v>11</v>
      </c>
      <c r="B486">
        <f>IFERROR(記録__2[[#This Row],[選手番号]],"")</f>
        <v>104</v>
      </c>
      <c r="C486" t="str">
        <f>IFERROR(VLOOKUP(B486,選手番号!F:J,4,0),"")</f>
        <v>高橋　真凜</v>
      </c>
      <c r="D486" t="str">
        <f>IFERROR(VLOOKUP(B486,選手番号!F:K,6,0),"")</f>
        <v>五百木ＳＣ</v>
      </c>
      <c r="E486" t="str">
        <f>IFERROR(VLOOKUP(B486,チーム番号!E:F,2,0),"")</f>
        <v/>
      </c>
      <c r="F486">
        <f>IFERROR(VLOOKUP(A486,プログラム!B:C,2,0),"")</f>
        <v>11</v>
      </c>
      <c r="G486" t="str">
        <f t="shared" si="14"/>
        <v>10400011</v>
      </c>
      <c r="H486">
        <f>IFERROR(記録__2[[#This Row],[組]],"")</f>
        <v>4</v>
      </c>
      <c r="I486">
        <f>IFERROR(記録__2[[#This Row],[水路]],"")</f>
        <v>5</v>
      </c>
      <c r="J486" t="str">
        <f>IFERROR(VLOOKUP(F486,競技順!B:Q,14,0),"")</f>
        <v/>
      </c>
      <c r="K486" t="str">
        <f>IFERROR(VLOOKUP(F486,競技順!B:P,15,0),"")</f>
        <v>女子</v>
      </c>
      <c r="L486" t="str">
        <f>IFERROR(VLOOKUP(F486,競技順!B:N,13,0),"")</f>
        <v xml:space="preserve">  50m</v>
      </c>
      <c r="M486" t="str">
        <f>IFERROR(VLOOKUP(F486,競技順!B:K,10,0),"")</f>
        <v>平泳ぎ</v>
      </c>
      <c r="N486" t="str">
        <f>IFERROR(VLOOKUP(F486,競技順!B:Q,16,0),"")</f>
        <v>タイム決勝</v>
      </c>
      <c r="O486" t="str">
        <f t="shared" si="15"/>
        <v xml:space="preserve"> 女子   50m 平泳ぎ タイム決勝</v>
      </c>
    </row>
    <row r="487" spans="1:15" x14ac:dyDescent="0.2">
      <c r="A487">
        <f>IFERROR(記録__2[[#This Row],[競技番号]],"")</f>
        <v>11</v>
      </c>
      <c r="B487">
        <f>IFERROR(記録__2[[#This Row],[選手番号]],"")</f>
        <v>590</v>
      </c>
      <c r="C487" t="str">
        <f>IFERROR(VLOOKUP(B487,選手番号!F:J,4,0),"")</f>
        <v>森　　夢華</v>
      </c>
      <c r="D487" t="str">
        <f>IFERROR(VLOOKUP(B487,選手番号!F:K,6,0),"")</f>
        <v>ﾌｨｯﾀｴﾐﾌﾙ松前</v>
      </c>
      <c r="E487" t="str">
        <f>IFERROR(VLOOKUP(B487,チーム番号!E:F,2,0),"")</f>
        <v/>
      </c>
      <c r="F487">
        <f>IFERROR(VLOOKUP(A487,プログラム!B:C,2,0),"")</f>
        <v>11</v>
      </c>
      <c r="G487" t="str">
        <f t="shared" si="14"/>
        <v>59000011</v>
      </c>
      <c r="H487">
        <f>IFERROR(記録__2[[#This Row],[組]],"")</f>
        <v>4</v>
      </c>
      <c r="I487">
        <f>IFERROR(記録__2[[#This Row],[水路]],"")</f>
        <v>6</v>
      </c>
      <c r="J487" t="str">
        <f>IFERROR(VLOOKUP(F487,競技順!B:Q,14,0),"")</f>
        <v/>
      </c>
      <c r="K487" t="str">
        <f>IFERROR(VLOOKUP(F487,競技順!B:P,15,0),"")</f>
        <v>女子</v>
      </c>
      <c r="L487" t="str">
        <f>IFERROR(VLOOKUP(F487,競技順!B:N,13,0),"")</f>
        <v xml:space="preserve">  50m</v>
      </c>
      <c r="M487" t="str">
        <f>IFERROR(VLOOKUP(F487,競技順!B:K,10,0),"")</f>
        <v>平泳ぎ</v>
      </c>
      <c r="N487" t="str">
        <f>IFERROR(VLOOKUP(F487,競技順!B:Q,16,0),"")</f>
        <v>タイム決勝</v>
      </c>
      <c r="O487" t="str">
        <f t="shared" si="15"/>
        <v xml:space="preserve"> 女子   50m 平泳ぎ タイム決勝</v>
      </c>
    </row>
    <row r="488" spans="1:15" x14ac:dyDescent="0.2">
      <c r="A488">
        <f>IFERROR(記録__2[[#This Row],[競技番号]],"")</f>
        <v>11</v>
      </c>
      <c r="B488">
        <f>IFERROR(記録__2[[#This Row],[選手番号]],"")</f>
        <v>723</v>
      </c>
      <c r="C488" t="str">
        <f>IFERROR(VLOOKUP(B488,選手番号!F:J,4,0),"")</f>
        <v>髙野　文音</v>
      </c>
      <c r="D488" t="str">
        <f>IFERROR(VLOOKUP(B488,選手番号!F:K,6,0),"")</f>
        <v>ｽｲﾑﾌｧﾐﾘｰｴﾝｽﾞ</v>
      </c>
      <c r="E488" t="str">
        <f>IFERROR(VLOOKUP(B488,チーム番号!E:F,2,0),"")</f>
        <v/>
      </c>
      <c r="F488">
        <f>IFERROR(VLOOKUP(A488,プログラム!B:C,2,0),"")</f>
        <v>11</v>
      </c>
      <c r="G488" t="str">
        <f t="shared" si="14"/>
        <v>72300011</v>
      </c>
      <c r="H488">
        <f>IFERROR(記録__2[[#This Row],[組]],"")</f>
        <v>4</v>
      </c>
      <c r="I488">
        <f>IFERROR(記録__2[[#This Row],[水路]],"")</f>
        <v>7</v>
      </c>
      <c r="J488" t="str">
        <f>IFERROR(VLOOKUP(F488,競技順!B:Q,14,0),"")</f>
        <v/>
      </c>
      <c r="K488" t="str">
        <f>IFERROR(VLOOKUP(F488,競技順!B:P,15,0),"")</f>
        <v>女子</v>
      </c>
      <c r="L488" t="str">
        <f>IFERROR(VLOOKUP(F488,競技順!B:N,13,0),"")</f>
        <v xml:space="preserve">  50m</v>
      </c>
      <c r="M488" t="str">
        <f>IFERROR(VLOOKUP(F488,競技順!B:K,10,0),"")</f>
        <v>平泳ぎ</v>
      </c>
      <c r="N488" t="str">
        <f>IFERROR(VLOOKUP(F488,競技順!B:Q,16,0),"")</f>
        <v>タイム決勝</v>
      </c>
      <c r="O488" t="str">
        <f t="shared" si="15"/>
        <v xml:space="preserve"> 女子   50m 平泳ぎ タイム決勝</v>
      </c>
    </row>
    <row r="489" spans="1:15" x14ac:dyDescent="0.2">
      <c r="A489">
        <f>IFERROR(記録__2[[#This Row],[競技番号]],"")</f>
        <v>11</v>
      </c>
      <c r="B489">
        <f>IFERROR(記録__2[[#This Row],[選手番号]],"")</f>
        <v>330</v>
      </c>
      <c r="C489" t="str">
        <f>IFERROR(VLOOKUP(B489,選手番号!F:J,4,0),"")</f>
        <v>粟田　陽咲</v>
      </c>
      <c r="D489" t="str">
        <f>IFERROR(VLOOKUP(B489,選手番号!F:K,6,0),"")</f>
        <v>石原SC山越</v>
      </c>
      <c r="E489" t="str">
        <f>IFERROR(VLOOKUP(B489,チーム番号!E:F,2,0),"")</f>
        <v/>
      </c>
      <c r="F489">
        <f>IFERROR(VLOOKUP(A489,プログラム!B:C,2,0),"")</f>
        <v>11</v>
      </c>
      <c r="G489" t="str">
        <f t="shared" si="14"/>
        <v>33000011</v>
      </c>
      <c r="H489">
        <f>IFERROR(記録__2[[#This Row],[組]],"")</f>
        <v>4</v>
      </c>
      <c r="I489">
        <f>IFERROR(記録__2[[#This Row],[水路]],"")</f>
        <v>8</v>
      </c>
      <c r="J489" t="str">
        <f>IFERROR(VLOOKUP(F489,競技順!B:Q,14,0),"")</f>
        <v/>
      </c>
      <c r="K489" t="str">
        <f>IFERROR(VLOOKUP(F489,競技順!B:P,15,0),"")</f>
        <v>女子</v>
      </c>
      <c r="L489" t="str">
        <f>IFERROR(VLOOKUP(F489,競技順!B:N,13,0),"")</f>
        <v xml:space="preserve">  50m</v>
      </c>
      <c r="M489" t="str">
        <f>IFERROR(VLOOKUP(F489,競技順!B:K,10,0),"")</f>
        <v>平泳ぎ</v>
      </c>
      <c r="N489" t="str">
        <f>IFERROR(VLOOKUP(F489,競技順!B:Q,16,0),"")</f>
        <v>タイム決勝</v>
      </c>
      <c r="O489" t="str">
        <f t="shared" si="15"/>
        <v xml:space="preserve"> 女子   50m 平泳ぎ タイム決勝</v>
      </c>
    </row>
    <row r="490" spans="1:15" x14ac:dyDescent="0.2">
      <c r="A490">
        <f>IFERROR(記録__2[[#This Row],[競技番号]],"")</f>
        <v>11</v>
      </c>
      <c r="B490">
        <f>IFERROR(記録__2[[#This Row],[選手番号]],"")</f>
        <v>158</v>
      </c>
      <c r="C490" t="str">
        <f>IFERROR(VLOOKUP(B490,選手番号!F:J,4,0),"")</f>
        <v>重松　瑠七</v>
      </c>
      <c r="D490" t="str">
        <f>IFERROR(VLOOKUP(B490,選手番号!F:K,6,0),"")</f>
        <v>南海ＤＣ</v>
      </c>
      <c r="E490" t="str">
        <f>IFERROR(VLOOKUP(B490,チーム番号!E:F,2,0),"")</f>
        <v/>
      </c>
      <c r="F490">
        <f>IFERROR(VLOOKUP(A490,プログラム!B:C,2,0),"")</f>
        <v>11</v>
      </c>
      <c r="G490" t="str">
        <f t="shared" si="14"/>
        <v>15800011</v>
      </c>
      <c r="H490">
        <f>IFERROR(記録__2[[#This Row],[組]],"")</f>
        <v>5</v>
      </c>
      <c r="I490">
        <f>IFERROR(記録__2[[#This Row],[水路]],"")</f>
        <v>1</v>
      </c>
      <c r="J490" t="str">
        <f>IFERROR(VLOOKUP(F490,競技順!B:Q,14,0),"")</f>
        <v/>
      </c>
      <c r="K490" t="str">
        <f>IFERROR(VLOOKUP(F490,競技順!B:P,15,0),"")</f>
        <v>女子</v>
      </c>
      <c r="L490" t="str">
        <f>IFERROR(VLOOKUP(F490,競技順!B:N,13,0),"")</f>
        <v xml:space="preserve">  50m</v>
      </c>
      <c r="M490" t="str">
        <f>IFERROR(VLOOKUP(F490,競技順!B:K,10,0),"")</f>
        <v>平泳ぎ</v>
      </c>
      <c r="N490" t="str">
        <f>IFERROR(VLOOKUP(F490,競技順!B:Q,16,0),"")</f>
        <v>タイム決勝</v>
      </c>
      <c r="O490" t="str">
        <f t="shared" si="15"/>
        <v xml:space="preserve"> 女子   50m 平泳ぎ タイム決勝</v>
      </c>
    </row>
    <row r="491" spans="1:15" x14ac:dyDescent="0.2">
      <c r="A491">
        <f>IFERROR(記録__2[[#This Row],[競技番号]],"")</f>
        <v>11</v>
      </c>
      <c r="B491">
        <f>IFERROR(記録__2[[#This Row],[選手番号]],"")</f>
        <v>101</v>
      </c>
      <c r="C491" t="str">
        <f>IFERROR(VLOOKUP(B491,選手番号!F:J,4,0),"")</f>
        <v>鶴原　加菜</v>
      </c>
      <c r="D491" t="str">
        <f>IFERROR(VLOOKUP(B491,選手番号!F:K,6,0),"")</f>
        <v>五百木ＳＣ</v>
      </c>
      <c r="E491" t="str">
        <f>IFERROR(VLOOKUP(B491,チーム番号!E:F,2,0),"")</f>
        <v/>
      </c>
      <c r="F491">
        <f>IFERROR(VLOOKUP(A491,プログラム!B:C,2,0),"")</f>
        <v>11</v>
      </c>
      <c r="G491" t="str">
        <f t="shared" si="14"/>
        <v>10100011</v>
      </c>
      <c r="H491">
        <f>IFERROR(記録__2[[#This Row],[組]],"")</f>
        <v>5</v>
      </c>
      <c r="I491">
        <f>IFERROR(記録__2[[#This Row],[水路]],"")</f>
        <v>2</v>
      </c>
      <c r="J491" t="str">
        <f>IFERROR(VLOOKUP(F491,競技順!B:Q,14,0),"")</f>
        <v/>
      </c>
      <c r="K491" t="str">
        <f>IFERROR(VLOOKUP(F491,競技順!B:P,15,0),"")</f>
        <v>女子</v>
      </c>
      <c r="L491" t="str">
        <f>IFERROR(VLOOKUP(F491,競技順!B:N,13,0),"")</f>
        <v xml:space="preserve">  50m</v>
      </c>
      <c r="M491" t="str">
        <f>IFERROR(VLOOKUP(F491,競技順!B:K,10,0),"")</f>
        <v>平泳ぎ</v>
      </c>
      <c r="N491" t="str">
        <f>IFERROR(VLOOKUP(F491,競技順!B:Q,16,0),"")</f>
        <v>タイム決勝</v>
      </c>
      <c r="O491" t="str">
        <f t="shared" si="15"/>
        <v xml:space="preserve"> 女子   50m 平泳ぎ タイム決勝</v>
      </c>
    </row>
    <row r="492" spans="1:15" x14ac:dyDescent="0.2">
      <c r="A492">
        <f>IFERROR(記録__2[[#This Row],[競技番号]],"")</f>
        <v>11</v>
      </c>
      <c r="B492">
        <f>IFERROR(記録__2[[#This Row],[選手番号]],"")</f>
        <v>471</v>
      </c>
      <c r="C492" t="str">
        <f>IFERROR(VLOOKUP(B492,選手番号!F:J,4,0),"")</f>
        <v>間　　景都</v>
      </c>
      <c r="D492" t="str">
        <f>IFERROR(VLOOKUP(B492,選手番号!F:K,6,0),"")</f>
        <v>フィッタ重信</v>
      </c>
      <c r="E492" t="str">
        <f>IFERROR(VLOOKUP(B492,チーム番号!E:F,2,0),"")</f>
        <v/>
      </c>
      <c r="F492">
        <f>IFERROR(VLOOKUP(A492,プログラム!B:C,2,0),"")</f>
        <v>11</v>
      </c>
      <c r="G492" t="str">
        <f t="shared" si="14"/>
        <v>47100011</v>
      </c>
      <c r="H492">
        <f>IFERROR(記録__2[[#This Row],[組]],"")</f>
        <v>5</v>
      </c>
      <c r="I492">
        <f>IFERROR(記録__2[[#This Row],[水路]],"")</f>
        <v>3</v>
      </c>
      <c r="J492" t="str">
        <f>IFERROR(VLOOKUP(F492,競技順!B:Q,14,0),"")</f>
        <v/>
      </c>
      <c r="K492" t="str">
        <f>IFERROR(VLOOKUP(F492,競技順!B:P,15,0),"")</f>
        <v>女子</v>
      </c>
      <c r="L492" t="str">
        <f>IFERROR(VLOOKUP(F492,競技順!B:N,13,0),"")</f>
        <v xml:space="preserve">  50m</v>
      </c>
      <c r="M492" t="str">
        <f>IFERROR(VLOOKUP(F492,競技順!B:K,10,0),"")</f>
        <v>平泳ぎ</v>
      </c>
      <c r="N492" t="str">
        <f>IFERROR(VLOOKUP(F492,競技順!B:Q,16,0),"")</f>
        <v>タイム決勝</v>
      </c>
      <c r="O492" t="str">
        <f t="shared" si="15"/>
        <v xml:space="preserve"> 女子   50m 平泳ぎ タイム決勝</v>
      </c>
    </row>
    <row r="493" spans="1:15" x14ac:dyDescent="0.2">
      <c r="A493">
        <f>IFERROR(記録__2[[#This Row],[競技番号]],"")</f>
        <v>11</v>
      </c>
      <c r="B493">
        <f>IFERROR(記録__2[[#This Row],[選手番号]],"")</f>
        <v>430</v>
      </c>
      <c r="C493" t="str">
        <f>IFERROR(VLOOKUP(B493,選手番号!F:J,4,0),"")</f>
        <v>藤並　咲季</v>
      </c>
      <c r="D493" t="str">
        <f>IFERROR(VLOOKUP(B493,選手番号!F:K,6,0),"")</f>
        <v>フィッタ松山</v>
      </c>
      <c r="E493" t="str">
        <f>IFERROR(VLOOKUP(B493,チーム番号!E:F,2,0),"")</f>
        <v/>
      </c>
      <c r="F493">
        <f>IFERROR(VLOOKUP(A493,プログラム!B:C,2,0),"")</f>
        <v>11</v>
      </c>
      <c r="G493" t="str">
        <f t="shared" si="14"/>
        <v>43000011</v>
      </c>
      <c r="H493">
        <f>IFERROR(記録__2[[#This Row],[組]],"")</f>
        <v>5</v>
      </c>
      <c r="I493">
        <f>IFERROR(記録__2[[#This Row],[水路]],"")</f>
        <v>4</v>
      </c>
      <c r="J493" t="str">
        <f>IFERROR(VLOOKUP(F493,競技順!B:Q,14,0),"")</f>
        <v/>
      </c>
      <c r="K493" t="str">
        <f>IFERROR(VLOOKUP(F493,競技順!B:P,15,0),"")</f>
        <v>女子</v>
      </c>
      <c r="L493" t="str">
        <f>IFERROR(VLOOKUP(F493,競技順!B:N,13,0),"")</f>
        <v xml:space="preserve">  50m</v>
      </c>
      <c r="M493" t="str">
        <f>IFERROR(VLOOKUP(F493,競技順!B:K,10,0),"")</f>
        <v>平泳ぎ</v>
      </c>
      <c r="N493" t="str">
        <f>IFERROR(VLOOKUP(F493,競技順!B:Q,16,0),"")</f>
        <v>タイム決勝</v>
      </c>
      <c r="O493" t="str">
        <f t="shared" si="15"/>
        <v xml:space="preserve"> 女子   50m 平泳ぎ タイム決勝</v>
      </c>
    </row>
    <row r="494" spans="1:15" x14ac:dyDescent="0.2">
      <c r="A494">
        <f>IFERROR(記録__2[[#This Row],[競技番号]],"")</f>
        <v>11</v>
      </c>
      <c r="B494">
        <f>IFERROR(記録__2[[#This Row],[選手番号]],"")</f>
        <v>713</v>
      </c>
      <c r="C494" t="str">
        <f>IFERROR(VLOOKUP(B494,選手番号!F:J,4,0),"")</f>
        <v>重見　咲空</v>
      </c>
      <c r="D494" t="str">
        <f>IFERROR(VLOOKUP(B494,選手番号!F:K,6,0),"")</f>
        <v>えいしSC松山</v>
      </c>
      <c r="E494" t="str">
        <f>IFERROR(VLOOKUP(B494,チーム番号!E:F,2,0),"")</f>
        <v/>
      </c>
      <c r="F494">
        <f>IFERROR(VLOOKUP(A494,プログラム!B:C,2,0),"")</f>
        <v>11</v>
      </c>
      <c r="G494" t="str">
        <f t="shared" si="14"/>
        <v>71300011</v>
      </c>
      <c r="H494">
        <f>IFERROR(記録__2[[#This Row],[組]],"")</f>
        <v>5</v>
      </c>
      <c r="I494">
        <f>IFERROR(記録__2[[#This Row],[水路]],"")</f>
        <v>5</v>
      </c>
      <c r="J494" t="str">
        <f>IFERROR(VLOOKUP(F494,競技順!B:Q,14,0),"")</f>
        <v/>
      </c>
      <c r="K494" t="str">
        <f>IFERROR(VLOOKUP(F494,競技順!B:P,15,0),"")</f>
        <v>女子</v>
      </c>
      <c r="L494" t="str">
        <f>IFERROR(VLOOKUP(F494,競技順!B:N,13,0),"")</f>
        <v xml:space="preserve">  50m</v>
      </c>
      <c r="M494" t="str">
        <f>IFERROR(VLOOKUP(F494,競技順!B:K,10,0),"")</f>
        <v>平泳ぎ</v>
      </c>
      <c r="N494" t="str">
        <f>IFERROR(VLOOKUP(F494,競技順!B:Q,16,0),"")</f>
        <v>タイム決勝</v>
      </c>
      <c r="O494" t="str">
        <f t="shared" si="15"/>
        <v xml:space="preserve"> 女子   50m 平泳ぎ タイム決勝</v>
      </c>
    </row>
    <row r="495" spans="1:15" x14ac:dyDescent="0.2">
      <c r="A495">
        <f>IFERROR(記録__2[[#This Row],[競技番号]],"")</f>
        <v>11</v>
      </c>
      <c r="B495">
        <f>IFERROR(記録__2[[#This Row],[選手番号]],"")</f>
        <v>469</v>
      </c>
      <c r="C495" t="str">
        <f>IFERROR(VLOOKUP(B495,選手番号!F:J,4,0),"")</f>
        <v>島村　杏梨</v>
      </c>
      <c r="D495" t="str">
        <f>IFERROR(VLOOKUP(B495,選手番号!F:K,6,0),"")</f>
        <v>フィッタ重信</v>
      </c>
      <c r="E495" t="str">
        <f>IFERROR(VLOOKUP(B495,チーム番号!E:F,2,0),"")</f>
        <v/>
      </c>
      <c r="F495">
        <f>IFERROR(VLOOKUP(A495,プログラム!B:C,2,0),"")</f>
        <v>11</v>
      </c>
      <c r="G495" t="str">
        <f t="shared" si="14"/>
        <v>46900011</v>
      </c>
      <c r="H495">
        <f>IFERROR(記録__2[[#This Row],[組]],"")</f>
        <v>5</v>
      </c>
      <c r="I495">
        <f>IFERROR(記録__2[[#This Row],[水路]],"")</f>
        <v>6</v>
      </c>
      <c r="J495" t="str">
        <f>IFERROR(VLOOKUP(F495,競技順!B:Q,14,0),"")</f>
        <v/>
      </c>
      <c r="K495" t="str">
        <f>IFERROR(VLOOKUP(F495,競技順!B:P,15,0),"")</f>
        <v>女子</v>
      </c>
      <c r="L495" t="str">
        <f>IFERROR(VLOOKUP(F495,競技順!B:N,13,0),"")</f>
        <v xml:space="preserve">  50m</v>
      </c>
      <c r="M495" t="str">
        <f>IFERROR(VLOOKUP(F495,競技順!B:K,10,0),"")</f>
        <v>平泳ぎ</v>
      </c>
      <c r="N495" t="str">
        <f>IFERROR(VLOOKUP(F495,競技順!B:Q,16,0),"")</f>
        <v>タイム決勝</v>
      </c>
      <c r="O495" t="str">
        <f t="shared" si="15"/>
        <v xml:space="preserve"> 女子   50m 平泳ぎ タイム決勝</v>
      </c>
    </row>
    <row r="496" spans="1:15" x14ac:dyDescent="0.2">
      <c r="A496">
        <f>IFERROR(記録__2[[#This Row],[競技番号]],"")</f>
        <v>11</v>
      </c>
      <c r="B496">
        <f>IFERROR(記録__2[[#This Row],[選手番号]],"")</f>
        <v>490</v>
      </c>
      <c r="C496" t="str">
        <f>IFERROR(VLOOKUP(B496,選手番号!F:J,4,0),"")</f>
        <v>武田　藍羽</v>
      </c>
      <c r="D496" t="str">
        <f>IFERROR(VLOOKUP(B496,選手番号!F:K,6,0),"")</f>
        <v>フィッタ吉田</v>
      </c>
      <c r="E496" t="str">
        <f>IFERROR(VLOOKUP(B496,チーム番号!E:F,2,0),"")</f>
        <v/>
      </c>
      <c r="F496">
        <f>IFERROR(VLOOKUP(A496,プログラム!B:C,2,0),"")</f>
        <v>11</v>
      </c>
      <c r="G496" t="str">
        <f t="shared" si="14"/>
        <v>49000011</v>
      </c>
      <c r="H496">
        <f>IFERROR(記録__2[[#This Row],[組]],"")</f>
        <v>5</v>
      </c>
      <c r="I496">
        <f>IFERROR(記録__2[[#This Row],[水路]],"")</f>
        <v>7</v>
      </c>
      <c r="J496" t="str">
        <f>IFERROR(VLOOKUP(F496,競技順!B:Q,14,0),"")</f>
        <v/>
      </c>
      <c r="K496" t="str">
        <f>IFERROR(VLOOKUP(F496,競技順!B:P,15,0),"")</f>
        <v>女子</v>
      </c>
      <c r="L496" t="str">
        <f>IFERROR(VLOOKUP(F496,競技順!B:N,13,0),"")</f>
        <v xml:space="preserve">  50m</v>
      </c>
      <c r="M496" t="str">
        <f>IFERROR(VLOOKUP(F496,競技順!B:K,10,0),"")</f>
        <v>平泳ぎ</v>
      </c>
      <c r="N496" t="str">
        <f>IFERROR(VLOOKUP(F496,競技順!B:Q,16,0),"")</f>
        <v>タイム決勝</v>
      </c>
      <c r="O496" t="str">
        <f t="shared" si="15"/>
        <v xml:space="preserve"> 女子   50m 平泳ぎ タイム決勝</v>
      </c>
    </row>
    <row r="497" spans="1:15" x14ac:dyDescent="0.2">
      <c r="A497">
        <f>IFERROR(記録__2[[#This Row],[競技番号]],"")</f>
        <v>11</v>
      </c>
      <c r="B497">
        <f>IFERROR(記録__2[[#This Row],[選手番号]],"")</f>
        <v>161</v>
      </c>
      <c r="C497" t="str">
        <f>IFERROR(VLOOKUP(B497,選手番号!F:J,4,0),"")</f>
        <v>菊池　咲希</v>
      </c>
      <c r="D497" t="str">
        <f>IFERROR(VLOOKUP(B497,選手番号!F:K,6,0),"")</f>
        <v>南海ＤＣ</v>
      </c>
      <c r="E497" t="str">
        <f>IFERROR(VLOOKUP(B497,チーム番号!E:F,2,0),"")</f>
        <v/>
      </c>
      <c r="F497">
        <f>IFERROR(VLOOKUP(A497,プログラム!B:C,2,0),"")</f>
        <v>11</v>
      </c>
      <c r="G497" t="str">
        <f t="shared" si="14"/>
        <v>16100011</v>
      </c>
      <c r="H497">
        <f>IFERROR(記録__2[[#This Row],[組]],"")</f>
        <v>5</v>
      </c>
      <c r="I497">
        <f>IFERROR(記録__2[[#This Row],[水路]],"")</f>
        <v>8</v>
      </c>
      <c r="J497" t="str">
        <f>IFERROR(VLOOKUP(F497,競技順!B:Q,14,0),"")</f>
        <v/>
      </c>
      <c r="K497" t="str">
        <f>IFERROR(VLOOKUP(F497,競技順!B:P,15,0),"")</f>
        <v>女子</v>
      </c>
      <c r="L497" t="str">
        <f>IFERROR(VLOOKUP(F497,競技順!B:N,13,0),"")</f>
        <v xml:space="preserve">  50m</v>
      </c>
      <c r="M497" t="str">
        <f>IFERROR(VLOOKUP(F497,競技順!B:K,10,0),"")</f>
        <v>平泳ぎ</v>
      </c>
      <c r="N497" t="str">
        <f>IFERROR(VLOOKUP(F497,競技順!B:Q,16,0),"")</f>
        <v>タイム決勝</v>
      </c>
      <c r="O497" t="str">
        <f t="shared" si="15"/>
        <v xml:space="preserve"> 女子   50m 平泳ぎ タイム決勝</v>
      </c>
    </row>
    <row r="498" spans="1:15" x14ac:dyDescent="0.2">
      <c r="A498">
        <f>IFERROR(記録__2[[#This Row],[競技番号]],"")</f>
        <v>11</v>
      </c>
      <c r="B498">
        <f>IFERROR(記録__2[[#This Row],[選手番号]],"")</f>
        <v>98</v>
      </c>
      <c r="C498" t="str">
        <f>IFERROR(VLOOKUP(B498,選手番号!F:J,4,0),"")</f>
        <v>田上和佳奈</v>
      </c>
      <c r="D498" t="str">
        <f>IFERROR(VLOOKUP(B498,選手番号!F:K,6,0),"")</f>
        <v>五百木ＳＣ</v>
      </c>
      <c r="E498" t="str">
        <f>IFERROR(VLOOKUP(B498,チーム番号!E:F,2,0),"")</f>
        <v/>
      </c>
      <c r="F498">
        <f>IFERROR(VLOOKUP(A498,プログラム!B:C,2,0),"")</f>
        <v>11</v>
      </c>
      <c r="G498" t="str">
        <f t="shared" si="14"/>
        <v>9800011</v>
      </c>
      <c r="H498">
        <f>IFERROR(記録__2[[#This Row],[組]],"")</f>
        <v>6</v>
      </c>
      <c r="I498">
        <f>IFERROR(記録__2[[#This Row],[水路]],"")</f>
        <v>1</v>
      </c>
      <c r="J498" t="str">
        <f>IFERROR(VLOOKUP(F498,競技順!B:Q,14,0),"")</f>
        <v/>
      </c>
      <c r="K498" t="str">
        <f>IFERROR(VLOOKUP(F498,競技順!B:P,15,0),"")</f>
        <v>女子</v>
      </c>
      <c r="L498" t="str">
        <f>IFERROR(VLOOKUP(F498,競技順!B:N,13,0),"")</f>
        <v xml:space="preserve">  50m</v>
      </c>
      <c r="M498" t="str">
        <f>IFERROR(VLOOKUP(F498,競技順!B:K,10,0),"")</f>
        <v>平泳ぎ</v>
      </c>
      <c r="N498" t="str">
        <f>IFERROR(VLOOKUP(F498,競技順!B:Q,16,0),"")</f>
        <v>タイム決勝</v>
      </c>
      <c r="O498" t="str">
        <f t="shared" si="15"/>
        <v xml:space="preserve"> 女子   50m 平泳ぎ タイム決勝</v>
      </c>
    </row>
    <row r="499" spans="1:15" x14ac:dyDescent="0.2">
      <c r="A499">
        <f>IFERROR(記録__2[[#This Row],[競技番号]],"")</f>
        <v>11</v>
      </c>
      <c r="B499">
        <f>IFERROR(記録__2[[#This Row],[選手番号]],"")</f>
        <v>699</v>
      </c>
      <c r="C499" t="str">
        <f>IFERROR(VLOOKUP(B499,選手番号!F:J,4,0),"")</f>
        <v>松下　果央</v>
      </c>
      <c r="D499" t="str">
        <f>IFERROR(VLOOKUP(B499,選手番号!F:K,6,0),"")</f>
        <v>えいしSC砥部</v>
      </c>
      <c r="E499" t="str">
        <f>IFERROR(VLOOKUP(B499,チーム番号!E:F,2,0),"")</f>
        <v/>
      </c>
      <c r="F499">
        <f>IFERROR(VLOOKUP(A499,プログラム!B:C,2,0),"")</f>
        <v>11</v>
      </c>
      <c r="G499" t="str">
        <f t="shared" si="14"/>
        <v>69900011</v>
      </c>
      <c r="H499">
        <f>IFERROR(記録__2[[#This Row],[組]],"")</f>
        <v>6</v>
      </c>
      <c r="I499">
        <f>IFERROR(記録__2[[#This Row],[水路]],"")</f>
        <v>2</v>
      </c>
      <c r="J499" t="str">
        <f>IFERROR(VLOOKUP(F499,競技順!B:Q,14,0),"")</f>
        <v/>
      </c>
      <c r="K499" t="str">
        <f>IFERROR(VLOOKUP(F499,競技順!B:P,15,0),"")</f>
        <v>女子</v>
      </c>
      <c r="L499" t="str">
        <f>IFERROR(VLOOKUP(F499,競技順!B:N,13,0),"")</f>
        <v xml:space="preserve">  50m</v>
      </c>
      <c r="M499" t="str">
        <f>IFERROR(VLOOKUP(F499,競技順!B:K,10,0),"")</f>
        <v>平泳ぎ</v>
      </c>
      <c r="N499" t="str">
        <f>IFERROR(VLOOKUP(F499,競技順!B:Q,16,0),"")</f>
        <v>タイム決勝</v>
      </c>
      <c r="O499" t="str">
        <f t="shared" si="15"/>
        <v xml:space="preserve"> 女子   50m 平泳ぎ タイム決勝</v>
      </c>
    </row>
    <row r="500" spans="1:15" x14ac:dyDescent="0.2">
      <c r="A500">
        <f>IFERROR(記録__2[[#This Row],[競技番号]],"")</f>
        <v>11</v>
      </c>
      <c r="B500">
        <f>IFERROR(記録__2[[#This Row],[選手番号]],"")</f>
        <v>102</v>
      </c>
      <c r="C500" t="str">
        <f>IFERROR(VLOOKUP(B500,選手番号!F:J,4,0),"")</f>
        <v>高橋　芽依</v>
      </c>
      <c r="D500" t="str">
        <f>IFERROR(VLOOKUP(B500,選手番号!F:K,6,0),"")</f>
        <v>五百木ＳＣ</v>
      </c>
      <c r="E500" t="str">
        <f>IFERROR(VLOOKUP(B500,チーム番号!E:F,2,0),"")</f>
        <v/>
      </c>
      <c r="F500">
        <f>IFERROR(VLOOKUP(A500,プログラム!B:C,2,0),"")</f>
        <v>11</v>
      </c>
      <c r="G500" t="str">
        <f t="shared" si="14"/>
        <v>10200011</v>
      </c>
      <c r="H500">
        <f>IFERROR(記録__2[[#This Row],[組]],"")</f>
        <v>6</v>
      </c>
      <c r="I500">
        <f>IFERROR(記録__2[[#This Row],[水路]],"")</f>
        <v>3</v>
      </c>
      <c r="J500" t="str">
        <f>IFERROR(VLOOKUP(F500,競技順!B:Q,14,0),"")</f>
        <v/>
      </c>
      <c r="K500" t="str">
        <f>IFERROR(VLOOKUP(F500,競技順!B:P,15,0),"")</f>
        <v>女子</v>
      </c>
      <c r="L500" t="str">
        <f>IFERROR(VLOOKUP(F500,競技順!B:N,13,0),"")</f>
        <v xml:space="preserve">  50m</v>
      </c>
      <c r="M500" t="str">
        <f>IFERROR(VLOOKUP(F500,競技順!B:K,10,0),"")</f>
        <v>平泳ぎ</v>
      </c>
      <c r="N500" t="str">
        <f>IFERROR(VLOOKUP(F500,競技順!B:Q,16,0),"")</f>
        <v>タイム決勝</v>
      </c>
      <c r="O500" t="str">
        <f t="shared" si="15"/>
        <v xml:space="preserve"> 女子   50m 平泳ぎ タイム決勝</v>
      </c>
    </row>
    <row r="501" spans="1:15" x14ac:dyDescent="0.2">
      <c r="A501">
        <f>IFERROR(記録__2[[#This Row],[競技番号]],"")</f>
        <v>11</v>
      </c>
      <c r="B501">
        <f>IFERROR(記録__2[[#This Row],[選手番号]],"")</f>
        <v>94</v>
      </c>
      <c r="C501" t="str">
        <f>IFERROR(VLOOKUP(B501,選手番号!F:J,4,0),"")</f>
        <v>玉井　那美</v>
      </c>
      <c r="D501" t="str">
        <f>IFERROR(VLOOKUP(B501,選手番号!F:K,6,0),"")</f>
        <v>五百木ＳＣ</v>
      </c>
      <c r="E501" t="str">
        <f>IFERROR(VLOOKUP(B501,チーム番号!E:F,2,0),"")</f>
        <v/>
      </c>
      <c r="F501">
        <f>IFERROR(VLOOKUP(A501,プログラム!B:C,2,0),"")</f>
        <v>11</v>
      </c>
      <c r="G501" t="str">
        <f t="shared" si="14"/>
        <v>9400011</v>
      </c>
      <c r="H501">
        <f>IFERROR(記録__2[[#This Row],[組]],"")</f>
        <v>6</v>
      </c>
      <c r="I501">
        <f>IFERROR(記録__2[[#This Row],[水路]],"")</f>
        <v>4</v>
      </c>
      <c r="J501" t="str">
        <f>IFERROR(VLOOKUP(F501,競技順!B:Q,14,0),"")</f>
        <v/>
      </c>
      <c r="K501" t="str">
        <f>IFERROR(VLOOKUP(F501,競技順!B:P,15,0),"")</f>
        <v>女子</v>
      </c>
      <c r="L501" t="str">
        <f>IFERROR(VLOOKUP(F501,競技順!B:N,13,0),"")</f>
        <v xml:space="preserve">  50m</v>
      </c>
      <c r="M501" t="str">
        <f>IFERROR(VLOOKUP(F501,競技順!B:K,10,0),"")</f>
        <v>平泳ぎ</v>
      </c>
      <c r="N501" t="str">
        <f>IFERROR(VLOOKUP(F501,競技順!B:Q,16,0),"")</f>
        <v>タイム決勝</v>
      </c>
      <c r="O501" t="str">
        <f t="shared" si="15"/>
        <v xml:space="preserve"> 女子   50m 平泳ぎ タイム決勝</v>
      </c>
    </row>
    <row r="502" spans="1:15" x14ac:dyDescent="0.2">
      <c r="A502">
        <f>IFERROR(記録__2[[#This Row],[競技番号]],"")</f>
        <v>11</v>
      </c>
      <c r="B502">
        <f>IFERROR(記録__2[[#This Row],[選手番号]],"")</f>
        <v>523</v>
      </c>
      <c r="C502" t="str">
        <f>IFERROR(VLOOKUP(B502,選手番号!F:J,4,0),"")</f>
        <v>山田　更紗</v>
      </c>
      <c r="D502" t="str">
        <f>IFERROR(VLOOKUP(B502,選手番号!F:K,6,0),"")</f>
        <v>Ryuow</v>
      </c>
      <c r="E502" t="str">
        <f>IFERROR(VLOOKUP(B502,チーム番号!E:F,2,0),"")</f>
        <v/>
      </c>
      <c r="F502">
        <f>IFERROR(VLOOKUP(A502,プログラム!B:C,2,0),"")</f>
        <v>11</v>
      </c>
      <c r="G502" t="str">
        <f t="shared" si="14"/>
        <v>52300011</v>
      </c>
      <c r="H502">
        <f>IFERROR(記録__2[[#This Row],[組]],"")</f>
        <v>6</v>
      </c>
      <c r="I502">
        <f>IFERROR(記録__2[[#This Row],[水路]],"")</f>
        <v>5</v>
      </c>
      <c r="J502" t="str">
        <f>IFERROR(VLOOKUP(F502,競技順!B:Q,14,0),"")</f>
        <v/>
      </c>
      <c r="K502" t="str">
        <f>IFERROR(VLOOKUP(F502,競技順!B:P,15,0),"")</f>
        <v>女子</v>
      </c>
      <c r="L502" t="str">
        <f>IFERROR(VLOOKUP(F502,競技順!B:N,13,0),"")</f>
        <v xml:space="preserve">  50m</v>
      </c>
      <c r="M502" t="str">
        <f>IFERROR(VLOOKUP(F502,競技順!B:K,10,0),"")</f>
        <v>平泳ぎ</v>
      </c>
      <c r="N502" t="str">
        <f>IFERROR(VLOOKUP(F502,競技順!B:Q,16,0),"")</f>
        <v>タイム決勝</v>
      </c>
      <c r="O502" t="str">
        <f t="shared" si="15"/>
        <v xml:space="preserve"> 女子   50m 平泳ぎ タイム決勝</v>
      </c>
    </row>
    <row r="503" spans="1:15" x14ac:dyDescent="0.2">
      <c r="A503">
        <f>IFERROR(記録__2[[#This Row],[競技番号]],"")</f>
        <v>11</v>
      </c>
      <c r="B503">
        <f>IFERROR(記録__2[[#This Row],[選手番号]],"")</f>
        <v>391</v>
      </c>
      <c r="C503" t="str">
        <f>IFERROR(VLOOKUP(B503,選手番号!F:J,4,0),"")</f>
        <v>紺田　奈那</v>
      </c>
      <c r="D503" t="str">
        <f>IFERROR(VLOOKUP(B503,選手番号!F:K,6,0),"")</f>
        <v>石原ＳＣ</v>
      </c>
      <c r="E503" t="str">
        <f>IFERROR(VLOOKUP(B503,チーム番号!E:F,2,0),"")</f>
        <v/>
      </c>
      <c r="F503">
        <f>IFERROR(VLOOKUP(A503,プログラム!B:C,2,0),"")</f>
        <v>11</v>
      </c>
      <c r="G503" t="str">
        <f t="shared" si="14"/>
        <v>39100011</v>
      </c>
      <c r="H503">
        <f>IFERROR(記録__2[[#This Row],[組]],"")</f>
        <v>6</v>
      </c>
      <c r="I503">
        <f>IFERROR(記録__2[[#This Row],[水路]],"")</f>
        <v>6</v>
      </c>
      <c r="J503" t="str">
        <f>IFERROR(VLOOKUP(F503,競技順!B:Q,14,0),"")</f>
        <v/>
      </c>
      <c r="K503" t="str">
        <f>IFERROR(VLOOKUP(F503,競技順!B:P,15,0),"")</f>
        <v>女子</v>
      </c>
      <c r="L503" t="str">
        <f>IFERROR(VLOOKUP(F503,競技順!B:N,13,0),"")</f>
        <v xml:space="preserve">  50m</v>
      </c>
      <c r="M503" t="str">
        <f>IFERROR(VLOOKUP(F503,競技順!B:K,10,0),"")</f>
        <v>平泳ぎ</v>
      </c>
      <c r="N503" t="str">
        <f>IFERROR(VLOOKUP(F503,競技順!B:Q,16,0),"")</f>
        <v>タイム決勝</v>
      </c>
      <c r="O503" t="str">
        <f t="shared" si="15"/>
        <v xml:space="preserve"> 女子   50m 平泳ぎ タイム決勝</v>
      </c>
    </row>
    <row r="504" spans="1:15" x14ac:dyDescent="0.2">
      <c r="A504">
        <f>IFERROR(記録__2[[#This Row],[競技番号]],"")</f>
        <v>11</v>
      </c>
      <c r="B504">
        <f>IFERROR(記録__2[[#This Row],[選手番号]],"")</f>
        <v>163</v>
      </c>
      <c r="C504" t="str">
        <f>IFERROR(VLOOKUP(B504,選手番号!F:J,4,0),"")</f>
        <v>正岡　芽依</v>
      </c>
      <c r="D504" t="str">
        <f>IFERROR(VLOOKUP(B504,選手番号!F:K,6,0),"")</f>
        <v>南海ＤＣ</v>
      </c>
      <c r="E504" t="str">
        <f>IFERROR(VLOOKUP(B504,チーム番号!E:F,2,0),"")</f>
        <v/>
      </c>
      <c r="F504">
        <f>IFERROR(VLOOKUP(A504,プログラム!B:C,2,0),"")</f>
        <v>11</v>
      </c>
      <c r="G504" t="str">
        <f t="shared" si="14"/>
        <v>16300011</v>
      </c>
      <c r="H504">
        <f>IFERROR(記録__2[[#This Row],[組]],"")</f>
        <v>6</v>
      </c>
      <c r="I504">
        <f>IFERROR(記録__2[[#This Row],[水路]],"")</f>
        <v>7</v>
      </c>
      <c r="J504" t="str">
        <f>IFERROR(VLOOKUP(F504,競技順!B:Q,14,0),"")</f>
        <v/>
      </c>
      <c r="K504" t="str">
        <f>IFERROR(VLOOKUP(F504,競技順!B:P,15,0),"")</f>
        <v>女子</v>
      </c>
      <c r="L504" t="str">
        <f>IFERROR(VLOOKUP(F504,競技順!B:N,13,0),"")</f>
        <v xml:space="preserve">  50m</v>
      </c>
      <c r="M504" t="str">
        <f>IFERROR(VLOOKUP(F504,競技順!B:K,10,0),"")</f>
        <v>平泳ぎ</v>
      </c>
      <c r="N504" t="str">
        <f>IFERROR(VLOOKUP(F504,競技順!B:Q,16,0),"")</f>
        <v>タイム決勝</v>
      </c>
      <c r="O504" t="str">
        <f t="shared" si="15"/>
        <v xml:space="preserve"> 女子   50m 平泳ぎ タイム決勝</v>
      </c>
    </row>
    <row r="505" spans="1:15" x14ac:dyDescent="0.2">
      <c r="A505">
        <f>IFERROR(記録__2[[#This Row],[競技番号]],"")</f>
        <v>11</v>
      </c>
      <c r="B505">
        <f>IFERROR(記録__2[[#This Row],[選手番号]],"")</f>
        <v>697</v>
      </c>
      <c r="C505" t="str">
        <f>IFERROR(VLOOKUP(B505,選手番号!F:J,4,0),"")</f>
        <v>宮田　波瑠</v>
      </c>
      <c r="D505" t="str">
        <f>IFERROR(VLOOKUP(B505,選手番号!F:K,6,0),"")</f>
        <v>えいしSC砥部</v>
      </c>
      <c r="E505" t="str">
        <f>IFERROR(VLOOKUP(B505,チーム番号!E:F,2,0),"")</f>
        <v/>
      </c>
      <c r="F505">
        <f>IFERROR(VLOOKUP(A505,プログラム!B:C,2,0),"")</f>
        <v>11</v>
      </c>
      <c r="G505" t="str">
        <f t="shared" si="14"/>
        <v>69700011</v>
      </c>
      <c r="H505">
        <f>IFERROR(記録__2[[#This Row],[組]],"")</f>
        <v>6</v>
      </c>
      <c r="I505">
        <f>IFERROR(記録__2[[#This Row],[水路]],"")</f>
        <v>8</v>
      </c>
      <c r="J505" t="str">
        <f>IFERROR(VLOOKUP(F505,競技順!B:Q,14,0),"")</f>
        <v/>
      </c>
      <c r="K505" t="str">
        <f>IFERROR(VLOOKUP(F505,競技順!B:P,15,0),"")</f>
        <v>女子</v>
      </c>
      <c r="L505" t="str">
        <f>IFERROR(VLOOKUP(F505,競技順!B:N,13,0),"")</f>
        <v xml:space="preserve">  50m</v>
      </c>
      <c r="M505" t="str">
        <f>IFERROR(VLOOKUP(F505,競技順!B:K,10,0),"")</f>
        <v>平泳ぎ</v>
      </c>
      <c r="N505" t="str">
        <f>IFERROR(VLOOKUP(F505,競技順!B:Q,16,0),"")</f>
        <v>タイム決勝</v>
      </c>
      <c r="O505" t="str">
        <f t="shared" si="15"/>
        <v xml:space="preserve"> 女子   50m 平泳ぎ タイム決勝</v>
      </c>
    </row>
    <row r="506" spans="1:15" x14ac:dyDescent="0.2">
      <c r="A506">
        <f>IFERROR(記録__2[[#This Row],[競技番号]],"")</f>
        <v>11</v>
      </c>
      <c r="B506">
        <f>IFERROR(記録__2[[#This Row],[選手番号]],"")</f>
        <v>522</v>
      </c>
      <c r="C506" t="str">
        <f>IFERROR(VLOOKUP(B506,選手番号!F:J,4,0),"")</f>
        <v>今村結依菜</v>
      </c>
      <c r="D506" t="str">
        <f>IFERROR(VLOOKUP(B506,選手番号!F:K,6,0),"")</f>
        <v>Ryuow</v>
      </c>
      <c r="E506" t="str">
        <f>IFERROR(VLOOKUP(B506,チーム番号!E:F,2,0),"")</f>
        <v/>
      </c>
      <c r="F506">
        <f>IFERROR(VLOOKUP(A506,プログラム!B:C,2,0),"")</f>
        <v>11</v>
      </c>
      <c r="G506" t="str">
        <f t="shared" si="14"/>
        <v>52200011</v>
      </c>
      <c r="H506">
        <f>IFERROR(記録__2[[#This Row],[組]],"")</f>
        <v>7</v>
      </c>
      <c r="I506">
        <f>IFERROR(記録__2[[#This Row],[水路]],"")</f>
        <v>1</v>
      </c>
      <c r="J506" t="str">
        <f>IFERROR(VLOOKUP(F506,競技順!B:Q,14,0),"")</f>
        <v/>
      </c>
      <c r="K506" t="str">
        <f>IFERROR(VLOOKUP(F506,競技順!B:P,15,0),"")</f>
        <v>女子</v>
      </c>
      <c r="L506" t="str">
        <f>IFERROR(VLOOKUP(F506,競技順!B:N,13,0),"")</f>
        <v xml:space="preserve">  50m</v>
      </c>
      <c r="M506" t="str">
        <f>IFERROR(VLOOKUP(F506,競技順!B:K,10,0),"")</f>
        <v>平泳ぎ</v>
      </c>
      <c r="N506" t="str">
        <f>IFERROR(VLOOKUP(F506,競技順!B:Q,16,0),"")</f>
        <v>タイム決勝</v>
      </c>
      <c r="O506" t="str">
        <f t="shared" si="15"/>
        <v xml:space="preserve"> 女子   50m 平泳ぎ タイム決勝</v>
      </c>
    </row>
    <row r="507" spans="1:15" x14ac:dyDescent="0.2">
      <c r="A507">
        <f>IFERROR(記録__2[[#This Row],[競技番号]],"")</f>
        <v>11</v>
      </c>
      <c r="B507">
        <f>IFERROR(記録__2[[#This Row],[選手番号]],"")</f>
        <v>648</v>
      </c>
      <c r="C507" t="str">
        <f>IFERROR(VLOOKUP(B507,選手番号!F:J,4,0),"")</f>
        <v>向井　陽葵</v>
      </c>
      <c r="D507" t="str">
        <f>IFERROR(VLOOKUP(B507,選手番号!F:K,6,0),"")</f>
        <v>えいしSC北条</v>
      </c>
      <c r="E507" t="str">
        <f>IFERROR(VLOOKUP(B507,チーム番号!E:F,2,0),"")</f>
        <v/>
      </c>
      <c r="F507">
        <f>IFERROR(VLOOKUP(A507,プログラム!B:C,2,0),"")</f>
        <v>11</v>
      </c>
      <c r="G507" t="str">
        <f t="shared" si="14"/>
        <v>64800011</v>
      </c>
      <c r="H507">
        <f>IFERROR(記録__2[[#This Row],[組]],"")</f>
        <v>7</v>
      </c>
      <c r="I507">
        <f>IFERROR(記録__2[[#This Row],[水路]],"")</f>
        <v>2</v>
      </c>
      <c r="J507" t="str">
        <f>IFERROR(VLOOKUP(F507,競技順!B:Q,14,0),"")</f>
        <v/>
      </c>
      <c r="K507" t="str">
        <f>IFERROR(VLOOKUP(F507,競技順!B:P,15,0),"")</f>
        <v>女子</v>
      </c>
      <c r="L507" t="str">
        <f>IFERROR(VLOOKUP(F507,競技順!B:N,13,0),"")</f>
        <v xml:space="preserve">  50m</v>
      </c>
      <c r="M507" t="str">
        <f>IFERROR(VLOOKUP(F507,競技順!B:K,10,0),"")</f>
        <v>平泳ぎ</v>
      </c>
      <c r="N507" t="str">
        <f>IFERROR(VLOOKUP(F507,競技順!B:Q,16,0),"")</f>
        <v>タイム決勝</v>
      </c>
      <c r="O507" t="str">
        <f t="shared" si="15"/>
        <v xml:space="preserve"> 女子   50m 平泳ぎ タイム決勝</v>
      </c>
    </row>
    <row r="508" spans="1:15" x14ac:dyDescent="0.2">
      <c r="A508">
        <f>IFERROR(記録__2[[#This Row],[競技番号]],"")</f>
        <v>11</v>
      </c>
      <c r="B508">
        <f>IFERROR(記録__2[[#This Row],[選手番号]],"")</f>
        <v>696</v>
      </c>
      <c r="C508" t="str">
        <f>IFERROR(VLOOKUP(B508,選手番号!F:J,4,0),"")</f>
        <v>船津りりあ</v>
      </c>
      <c r="D508" t="str">
        <f>IFERROR(VLOOKUP(B508,選手番号!F:K,6,0),"")</f>
        <v>えいしSC砥部</v>
      </c>
      <c r="E508" t="str">
        <f>IFERROR(VLOOKUP(B508,チーム番号!E:F,2,0),"")</f>
        <v/>
      </c>
      <c r="F508">
        <f>IFERROR(VLOOKUP(A508,プログラム!B:C,2,0),"")</f>
        <v>11</v>
      </c>
      <c r="G508" t="str">
        <f t="shared" si="14"/>
        <v>69600011</v>
      </c>
      <c r="H508">
        <f>IFERROR(記録__2[[#This Row],[組]],"")</f>
        <v>7</v>
      </c>
      <c r="I508">
        <f>IFERROR(記録__2[[#This Row],[水路]],"")</f>
        <v>3</v>
      </c>
      <c r="J508" t="str">
        <f>IFERROR(VLOOKUP(F508,競技順!B:Q,14,0),"")</f>
        <v/>
      </c>
      <c r="K508" t="str">
        <f>IFERROR(VLOOKUP(F508,競技順!B:P,15,0),"")</f>
        <v>女子</v>
      </c>
      <c r="L508" t="str">
        <f>IFERROR(VLOOKUP(F508,競技順!B:N,13,0),"")</f>
        <v xml:space="preserve">  50m</v>
      </c>
      <c r="M508" t="str">
        <f>IFERROR(VLOOKUP(F508,競技順!B:K,10,0),"")</f>
        <v>平泳ぎ</v>
      </c>
      <c r="N508" t="str">
        <f>IFERROR(VLOOKUP(F508,競技順!B:Q,16,0),"")</f>
        <v>タイム決勝</v>
      </c>
      <c r="O508" t="str">
        <f t="shared" si="15"/>
        <v xml:space="preserve"> 女子   50m 平泳ぎ タイム決勝</v>
      </c>
    </row>
    <row r="509" spans="1:15" x14ac:dyDescent="0.2">
      <c r="A509">
        <f>IFERROR(記録__2[[#This Row],[競技番号]],"")</f>
        <v>11</v>
      </c>
      <c r="B509">
        <f>IFERROR(記録__2[[#This Row],[選手番号]],"")</f>
        <v>283</v>
      </c>
      <c r="C509" t="str">
        <f>IFERROR(VLOOKUP(B509,選手番号!F:J,4,0),"")</f>
        <v>玉井煌紅緋</v>
      </c>
      <c r="D509" t="str">
        <f>IFERROR(VLOOKUP(B509,選手番号!F:K,6,0),"")</f>
        <v>八幡浜ＳＣ</v>
      </c>
      <c r="E509" t="str">
        <f>IFERROR(VLOOKUP(B509,チーム番号!E:F,2,0),"")</f>
        <v/>
      </c>
      <c r="F509">
        <f>IFERROR(VLOOKUP(A509,プログラム!B:C,2,0),"")</f>
        <v>11</v>
      </c>
      <c r="G509" t="str">
        <f t="shared" si="14"/>
        <v>28300011</v>
      </c>
      <c r="H509">
        <f>IFERROR(記録__2[[#This Row],[組]],"")</f>
        <v>7</v>
      </c>
      <c r="I509">
        <f>IFERROR(記録__2[[#This Row],[水路]],"")</f>
        <v>4</v>
      </c>
      <c r="J509" t="str">
        <f>IFERROR(VLOOKUP(F509,競技順!B:Q,14,0),"")</f>
        <v/>
      </c>
      <c r="K509" t="str">
        <f>IFERROR(VLOOKUP(F509,競技順!B:P,15,0),"")</f>
        <v>女子</v>
      </c>
      <c r="L509" t="str">
        <f>IFERROR(VLOOKUP(F509,競技順!B:N,13,0),"")</f>
        <v xml:space="preserve">  50m</v>
      </c>
      <c r="M509" t="str">
        <f>IFERROR(VLOOKUP(F509,競技順!B:K,10,0),"")</f>
        <v>平泳ぎ</v>
      </c>
      <c r="N509" t="str">
        <f>IFERROR(VLOOKUP(F509,競技順!B:Q,16,0),"")</f>
        <v>タイム決勝</v>
      </c>
      <c r="O509" t="str">
        <f t="shared" si="15"/>
        <v xml:space="preserve"> 女子   50m 平泳ぎ タイム決勝</v>
      </c>
    </row>
    <row r="510" spans="1:15" x14ac:dyDescent="0.2">
      <c r="A510">
        <f>IFERROR(記録__2[[#This Row],[競技番号]],"")</f>
        <v>11</v>
      </c>
      <c r="B510">
        <f>IFERROR(記録__2[[#This Row],[選手番号]],"")</f>
        <v>489</v>
      </c>
      <c r="C510" t="str">
        <f>IFERROR(VLOOKUP(B510,選手番号!F:J,4,0),"")</f>
        <v>清家　桃子</v>
      </c>
      <c r="D510" t="str">
        <f>IFERROR(VLOOKUP(B510,選手番号!F:K,6,0),"")</f>
        <v>フィッタ吉田</v>
      </c>
      <c r="E510" t="str">
        <f>IFERROR(VLOOKUP(B510,チーム番号!E:F,2,0),"")</f>
        <v/>
      </c>
      <c r="F510">
        <f>IFERROR(VLOOKUP(A510,プログラム!B:C,2,0),"")</f>
        <v>11</v>
      </c>
      <c r="G510" t="str">
        <f t="shared" si="14"/>
        <v>48900011</v>
      </c>
      <c r="H510">
        <f>IFERROR(記録__2[[#This Row],[組]],"")</f>
        <v>7</v>
      </c>
      <c r="I510">
        <f>IFERROR(記録__2[[#This Row],[水路]],"")</f>
        <v>5</v>
      </c>
      <c r="J510" t="str">
        <f>IFERROR(VLOOKUP(F510,競技順!B:Q,14,0),"")</f>
        <v/>
      </c>
      <c r="K510" t="str">
        <f>IFERROR(VLOOKUP(F510,競技順!B:P,15,0),"")</f>
        <v>女子</v>
      </c>
      <c r="L510" t="str">
        <f>IFERROR(VLOOKUP(F510,競技順!B:N,13,0),"")</f>
        <v xml:space="preserve">  50m</v>
      </c>
      <c r="M510" t="str">
        <f>IFERROR(VLOOKUP(F510,競技順!B:K,10,0),"")</f>
        <v>平泳ぎ</v>
      </c>
      <c r="N510" t="str">
        <f>IFERROR(VLOOKUP(F510,競技順!B:Q,16,0),"")</f>
        <v>タイム決勝</v>
      </c>
      <c r="O510" t="str">
        <f t="shared" si="15"/>
        <v xml:space="preserve"> 女子   50m 平泳ぎ タイム決勝</v>
      </c>
    </row>
    <row r="511" spans="1:15" x14ac:dyDescent="0.2">
      <c r="A511">
        <f>IFERROR(記録__2[[#This Row],[競技番号]],"")</f>
        <v>11</v>
      </c>
      <c r="B511">
        <f>IFERROR(記録__2[[#This Row],[選手番号]],"")</f>
        <v>668</v>
      </c>
      <c r="C511" t="str">
        <f>IFERROR(VLOOKUP(B511,選手番号!F:J,4,0),"")</f>
        <v>山下　夏穂</v>
      </c>
      <c r="D511" t="str">
        <f>IFERROR(VLOOKUP(B511,選手番号!F:K,6,0),"")</f>
        <v>MESSA宇和島</v>
      </c>
      <c r="E511" t="str">
        <f>IFERROR(VLOOKUP(B511,チーム番号!E:F,2,0),"")</f>
        <v/>
      </c>
      <c r="F511">
        <f>IFERROR(VLOOKUP(A511,プログラム!B:C,2,0),"")</f>
        <v>11</v>
      </c>
      <c r="G511" t="str">
        <f t="shared" si="14"/>
        <v>66800011</v>
      </c>
      <c r="H511">
        <f>IFERROR(記録__2[[#This Row],[組]],"")</f>
        <v>7</v>
      </c>
      <c r="I511">
        <f>IFERROR(記録__2[[#This Row],[水路]],"")</f>
        <v>6</v>
      </c>
      <c r="J511" t="str">
        <f>IFERROR(VLOOKUP(F511,競技順!B:Q,14,0),"")</f>
        <v/>
      </c>
      <c r="K511" t="str">
        <f>IFERROR(VLOOKUP(F511,競技順!B:P,15,0),"")</f>
        <v>女子</v>
      </c>
      <c r="L511" t="str">
        <f>IFERROR(VLOOKUP(F511,競技順!B:N,13,0),"")</f>
        <v xml:space="preserve">  50m</v>
      </c>
      <c r="M511" t="str">
        <f>IFERROR(VLOOKUP(F511,競技順!B:K,10,0),"")</f>
        <v>平泳ぎ</v>
      </c>
      <c r="N511" t="str">
        <f>IFERROR(VLOOKUP(F511,競技順!B:Q,16,0),"")</f>
        <v>タイム決勝</v>
      </c>
      <c r="O511" t="str">
        <f t="shared" si="15"/>
        <v xml:space="preserve"> 女子   50m 平泳ぎ タイム決勝</v>
      </c>
    </row>
    <row r="512" spans="1:15" x14ac:dyDescent="0.2">
      <c r="A512">
        <f>IFERROR(記録__2[[#This Row],[競技番号]],"")</f>
        <v>11</v>
      </c>
      <c r="B512">
        <f>IFERROR(記録__2[[#This Row],[選手番号]],"")</f>
        <v>694</v>
      </c>
      <c r="C512" t="str">
        <f>IFERROR(VLOOKUP(B512,選手番号!F:J,4,0),"")</f>
        <v>福原　　遙</v>
      </c>
      <c r="D512" t="str">
        <f>IFERROR(VLOOKUP(B512,選手番号!F:K,6,0),"")</f>
        <v>えいしSC砥部</v>
      </c>
      <c r="E512" t="str">
        <f>IFERROR(VLOOKUP(B512,チーム番号!E:F,2,0),"")</f>
        <v/>
      </c>
      <c r="F512">
        <f>IFERROR(VLOOKUP(A512,プログラム!B:C,2,0),"")</f>
        <v>11</v>
      </c>
      <c r="G512" t="str">
        <f t="shared" si="14"/>
        <v>69400011</v>
      </c>
      <c r="H512">
        <f>IFERROR(記録__2[[#This Row],[組]],"")</f>
        <v>7</v>
      </c>
      <c r="I512">
        <f>IFERROR(記録__2[[#This Row],[水路]],"")</f>
        <v>7</v>
      </c>
      <c r="J512" t="str">
        <f>IFERROR(VLOOKUP(F512,競技順!B:Q,14,0),"")</f>
        <v/>
      </c>
      <c r="K512" t="str">
        <f>IFERROR(VLOOKUP(F512,競技順!B:P,15,0),"")</f>
        <v>女子</v>
      </c>
      <c r="L512" t="str">
        <f>IFERROR(VLOOKUP(F512,競技順!B:N,13,0),"")</f>
        <v xml:space="preserve">  50m</v>
      </c>
      <c r="M512" t="str">
        <f>IFERROR(VLOOKUP(F512,競技順!B:K,10,0),"")</f>
        <v>平泳ぎ</v>
      </c>
      <c r="N512" t="str">
        <f>IFERROR(VLOOKUP(F512,競技順!B:Q,16,0),"")</f>
        <v>タイム決勝</v>
      </c>
      <c r="O512" t="str">
        <f t="shared" si="15"/>
        <v xml:space="preserve"> 女子   50m 平泳ぎ タイム決勝</v>
      </c>
    </row>
    <row r="513" spans="1:15" x14ac:dyDescent="0.2">
      <c r="A513">
        <f>IFERROR(記録__2[[#This Row],[競技番号]],"")</f>
        <v>11</v>
      </c>
      <c r="B513">
        <f>IFERROR(記録__2[[#This Row],[選手番号]],"")</f>
        <v>382</v>
      </c>
      <c r="C513" t="str">
        <f>IFERROR(VLOOKUP(B513,選手番号!F:J,4,0),"")</f>
        <v>細川　結衣</v>
      </c>
      <c r="D513" t="str">
        <f>IFERROR(VLOOKUP(B513,選手番号!F:K,6,0),"")</f>
        <v>石原ＳＣ</v>
      </c>
      <c r="E513" t="str">
        <f>IFERROR(VLOOKUP(B513,チーム番号!E:F,2,0),"")</f>
        <v/>
      </c>
      <c r="F513">
        <f>IFERROR(VLOOKUP(A513,プログラム!B:C,2,0),"")</f>
        <v>11</v>
      </c>
      <c r="G513" t="str">
        <f t="shared" si="14"/>
        <v>38200011</v>
      </c>
      <c r="H513">
        <f>IFERROR(記録__2[[#This Row],[組]],"")</f>
        <v>7</v>
      </c>
      <c r="I513">
        <f>IFERROR(記録__2[[#This Row],[水路]],"")</f>
        <v>8</v>
      </c>
      <c r="J513" t="str">
        <f>IFERROR(VLOOKUP(F513,競技順!B:Q,14,0),"")</f>
        <v/>
      </c>
      <c r="K513" t="str">
        <f>IFERROR(VLOOKUP(F513,競技順!B:P,15,0),"")</f>
        <v>女子</v>
      </c>
      <c r="L513" t="str">
        <f>IFERROR(VLOOKUP(F513,競技順!B:N,13,0),"")</f>
        <v xml:space="preserve">  50m</v>
      </c>
      <c r="M513" t="str">
        <f>IFERROR(VLOOKUP(F513,競技順!B:K,10,0),"")</f>
        <v>平泳ぎ</v>
      </c>
      <c r="N513" t="str">
        <f>IFERROR(VLOOKUP(F513,競技順!B:Q,16,0),"")</f>
        <v>タイム決勝</v>
      </c>
      <c r="O513" t="str">
        <f t="shared" si="15"/>
        <v xml:space="preserve"> 女子   50m 平泳ぎ タイム決勝</v>
      </c>
    </row>
    <row r="514" spans="1:15" x14ac:dyDescent="0.2">
      <c r="A514">
        <f>IFERROR(記録__2[[#This Row],[競技番号]],"")</f>
        <v>11</v>
      </c>
      <c r="B514">
        <f>IFERROR(記録__2[[#This Row],[選手番号]],"")</f>
        <v>586</v>
      </c>
      <c r="C514" t="str">
        <f>IFERROR(VLOOKUP(B514,選手番号!F:J,4,0),"")</f>
        <v>芝　　奈美</v>
      </c>
      <c r="D514" t="str">
        <f>IFERROR(VLOOKUP(B514,選手番号!F:K,6,0),"")</f>
        <v>ﾌｨｯﾀｴﾐﾌﾙ松前</v>
      </c>
      <c r="E514" t="str">
        <f>IFERROR(VLOOKUP(B514,チーム番号!E:F,2,0),"")</f>
        <v/>
      </c>
      <c r="F514">
        <f>IFERROR(VLOOKUP(A514,プログラム!B:C,2,0),"")</f>
        <v>11</v>
      </c>
      <c r="G514" t="str">
        <f t="shared" si="14"/>
        <v>58600011</v>
      </c>
      <c r="H514">
        <f>IFERROR(記録__2[[#This Row],[組]],"")</f>
        <v>8</v>
      </c>
      <c r="I514">
        <f>IFERROR(記録__2[[#This Row],[水路]],"")</f>
        <v>1</v>
      </c>
      <c r="J514" t="str">
        <f>IFERROR(VLOOKUP(F514,競技順!B:Q,14,0),"")</f>
        <v/>
      </c>
      <c r="K514" t="str">
        <f>IFERROR(VLOOKUP(F514,競技順!B:P,15,0),"")</f>
        <v>女子</v>
      </c>
      <c r="L514" t="str">
        <f>IFERROR(VLOOKUP(F514,競技順!B:N,13,0),"")</f>
        <v xml:space="preserve">  50m</v>
      </c>
      <c r="M514" t="str">
        <f>IFERROR(VLOOKUP(F514,競技順!B:K,10,0),"")</f>
        <v>平泳ぎ</v>
      </c>
      <c r="N514" t="str">
        <f>IFERROR(VLOOKUP(F514,競技順!B:Q,16,0),"")</f>
        <v>タイム決勝</v>
      </c>
      <c r="O514" t="str">
        <f t="shared" si="15"/>
        <v xml:space="preserve"> 女子   50m 平泳ぎ タイム決勝</v>
      </c>
    </row>
    <row r="515" spans="1:15" x14ac:dyDescent="0.2">
      <c r="A515">
        <f>IFERROR(記録__2[[#This Row],[競技番号]],"")</f>
        <v>11</v>
      </c>
      <c r="B515">
        <f>IFERROR(記録__2[[#This Row],[選手番号]],"")</f>
        <v>292</v>
      </c>
      <c r="C515" t="str">
        <f>IFERROR(VLOOKUP(B515,選手番号!F:J,4,0),"")</f>
        <v>繁桝　莉央</v>
      </c>
      <c r="D515" t="str">
        <f>IFERROR(VLOOKUP(B515,選手番号!F:K,6,0),"")</f>
        <v>八幡浜ＳＣ</v>
      </c>
      <c r="E515" t="str">
        <f>IFERROR(VLOOKUP(B515,チーム番号!E:F,2,0),"")</f>
        <v/>
      </c>
      <c r="F515">
        <f>IFERROR(VLOOKUP(A515,プログラム!B:C,2,0),"")</f>
        <v>11</v>
      </c>
      <c r="G515" t="str">
        <f t="shared" ref="G515:G578" si="16">CONCATENATE(B515,0,0,0,F515)</f>
        <v>29200011</v>
      </c>
      <c r="H515">
        <f>IFERROR(記録__2[[#This Row],[組]],"")</f>
        <v>8</v>
      </c>
      <c r="I515">
        <f>IFERROR(記録__2[[#This Row],[水路]],"")</f>
        <v>2</v>
      </c>
      <c r="J515" t="str">
        <f>IFERROR(VLOOKUP(F515,競技順!B:Q,14,0),"")</f>
        <v/>
      </c>
      <c r="K515" t="str">
        <f>IFERROR(VLOOKUP(F515,競技順!B:P,15,0),"")</f>
        <v>女子</v>
      </c>
      <c r="L515" t="str">
        <f>IFERROR(VLOOKUP(F515,競技順!B:N,13,0),"")</f>
        <v xml:space="preserve">  50m</v>
      </c>
      <c r="M515" t="str">
        <f>IFERROR(VLOOKUP(F515,競技順!B:K,10,0),"")</f>
        <v>平泳ぎ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 xml:space="preserve"> 女子   50m 平泳ぎ タイム決勝</v>
      </c>
    </row>
    <row r="516" spans="1:15" x14ac:dyDescent="0.2">
      <c r="A516">
        <f>IFERROR(記録__2[[#This Row],[競技番号]],"")</f>
        <v>11</v>
      </c>
      <c r="B516">
        <f>IFERROR(記録__2[[#This Row],[選手番号]],"")</f>
        <v>722</v>
      </c>
      <c r="C516" t="str">
        <f>IFERROR(VLOOKUP(B516,選手番号!F:J,4,0),"")</f>
        <v>大野　千咲</v>
      </c>
      <c r="D516" t="str">
        <f>IFERROR(VLOOKUP(B516,選手番号!F:K,6,0),"")</f>
        <v>ｽｲﾑﾌｧﾐﾘｰｴﾝｽﾞ</v>
      </c>
      <c r="E516" t="str">
        <f>IFERROR(VLOOKUP(B516,チーム番号!E:F,2,0),"")</f>
        <v/>
      </c>
      <c r="F516">
        <f>IFERROR(VLOOKUP(A516,プログラム!B:C,2,0),"")</f>
        <v>11</v>
      </c>
      <c r="G516" t="str">
        <f t="shared" si="16"/>
        <v>72200011</v>
      </c>
      <c r="H516">
        <f>IFERROR(記録__2[[#This Row],[組]],"")</f>
        <v>8</v>
      </c>
      <c r="I516">
        <f>IFERROR(記録__2[[#This Row],[水路]],"")</f>
        <v>3</v>
      </c>
      <c r="J516" t="str">
        <f>IFERROR(VLOOKUP(F516,競技順!B:Q,14,0),"")</f>
        <v/>
      </c>
      <c r="K516" t="str">
        <f>IFERROR(VLOOKUP(F516,競技順!B:P,15,0),"")</f>
        <v>女子</v>
      </c>
      <c r="L516" t="str">
        <f>IFERROR(VLOOKUP(F516,競技順!B:N,13,0),"")</f>
        <v xml:space="preserve">  50m</v>
      </c>
      <c r="M516" t="str">
        <f>IFERROR(VLOOKUP(F516,競技順!B:K,10,0),"")</f>
        <v>平泳ぎ</v>
      </c>
      <c r="N516" t="str">
        <f>IFERROR(VLOOKUP(F516,競技順!B:Q,16,0),"")</f>
        <v>タイム決勝</v>
      </c>
      <c r="O516" t="str">
        <f t="shared" si="17"/>
        <v xml:space="preserve"> 女子   50m 平泳ぎ タイム決勝</v>
      </c>
    </row>
    <row r="517" spans="1:15" x14ac:dyDescent="0.2">
      <c r="A517">
        <f>IFERROR(記録__2[[#This Row],[競技番号]],"")</f>
        <v>11</v>
      </c>
      <c r="B517">
        <f>IFERROR(記録__2[[#This Row],[選手番号]],"")</f>
        <v>548</v>
      </c>
      <c r="C517" t="str">
        <f>IFERROR(VLOOKUP(B517,選手番号!F:J,4,0),"")</f>
        <v>佐伯　星奈</v>
      </c>
      <c r="D517" t="str">
        <f>IFERROR(VLOOKUP(B517,選手番号!F:K,6,0),"")</f>
        <v>ﾌｧｲﾌﾞﾃﾝ東予</v>
      </c>
      <c r="E517" t="str">
        <f>IFERROR(VLOOKUP(B517,チーム番号!E:F,2,0),"")</f>
        <v/>
      </c>
      <c r="F517">
        <f>IFERROR(VLOOKUP(A517,プログラム!B:C,2,0),"")</f>
        <v>11</v>
      </c>
      <c r="G517" t="str">
        <f t="shared" si="16"/>
        <v>54800011</v>
      </c>
      <c r="H517">
        <f>IFERROR(記録__2[[#This Row],[組]],"")</f>
        <v>8</v>
      </c>
      <c r="I517">
        <f>IFERROR(記録__2[[#This Row],[水路]],"")</f>
        <v>4</v>
      </c>
      <c r="J517" t="str">
        <f>IFERROR(VLOOKUP(F517,競技順!B:Q,14,0),"")</f>
        <v/>
      </c>
      <c r="K517" t="str">
        <f>IFERROR(VLOOKUP(F517,競技順!B:P,15,0),"")</f>
        <v>女子</v>
      </c>
      <c r="L517" t="str">
        <f>IFERROR(VLOOKUP(F517,競技順!B:N,13,0),"")</f>
        <v xml:space="preserve">  50m</v>
      </c>
      <c r="M517" t="str">
        <f>IFERROR(VLOOKUP(F517,競技順!B:K,10,0),"")</f>
        <v>平泳ぎ</v>
      </c>
      <c r="N517" t="str">
        <f>IFERROR(VLOOKUP(F517,競技順!B:Q,16,0),"")</f>
        <v>タイム決勝</v>
      </c>
      <c r="O517" t="str">
        <f t="shared" si="17"/>
        <v xml:space="preserve"> 女子   50m 平泳ぎ タイム決勝</v>
      </c>
    </row>
    <row r="518" spans="1:15" x14ac:dyDescent="0.2">
      <c r="A518">
        <f>IFERROR(記録__2[[#This Row],[競技番号]],"")</f>
        <v>11</v>
      </c>
      <c r="B518">
        <f>IFERROR(記録__2[[#This Row],[選手番号]],"")</f>
        <v>241</v>
      </c>
      <c r="C518" t="str">
        <f>IFERROR(VLOOKUP(B518,選手番号!F:J,4,0),"")</f>
        <v>岡田　紗菜</v>
      </c>
      <c r="D518" t="str">
        <f>IFERROR(VLOOKUP(B518,選手番号!F:K,6,0),"")</f>
        <v>ファイブテン</v>
      </c>
      <c r="E518" t="str">
        <f>IFERROR(VLOOKUP(B518,チーム番号!E:F,2,0),"")</f>
        <v/>
      </c>
      <c r="F518">
        <f>IFERROR(VLOOKUP(A518,プログラム!B:C,2,0),"")</f>
        <v>11</v>
      </c>
      <c r="G518" t="str">
        <f t="shared" si="16"/>
        <v>24100011</v>
      </c>
      <c r="H518">
        <f>IFERROR(記録__2[[#This Row],[組]],"")</f>
        <v>8</v>
      </c>
      <c r="I518">
        <f>IFERROR(記録__2[[#This Row],[水路]],"")</f>
        <v>5</v>
      </c>
      <c r="J518" t="str">
        <f>IFERROR(VLOOKUP(F518,競技順!B:Q,14,0),"")</f>
        <v/>
      </c>
      <c r="K518" t="str">
        <f>IFERROR(VLOOKUP(F518,競技順!B:P,15,0),"")</f>
        <v>女子</v>
      </c>
      <c r="L518" t="str">
        <f>IFERROR(VLOOKUP(F518,競技順!B:N,13,0),"")</f>
        <v xml:space="preserve">  50m</v>
      </c>
      <c r="M518" t="str">
        <f>IFERROR(VLOOKUP(F518,競技順!B:K,10,0),"")</f>
        <v>平泳ぎ</v>
      </c>
      <c r="N518" t="str">
        <f>IFERROR(VLOOKUP(F518,競技順!B:Q,16,0),"")</f>
        <v>タイム決勝</v>
      </c>
      <c r="O518" t="str">
        <f t="shared" si="17"/>
        <v xml:space="preserve"> 女子   50m 平泳ぎ タイム決勝</v>
      </c>
    </row>
    <row r="519" spans="1:15" x14ac:dyDescent="0.2">
      <c r="A519">
        <f>IFERROR(記録__2[[#This Row],[競技番号]],"")</f>
        <v>11</v>
      </c>
      <c r="B519">
        <f>IFERROR(記録__2[[#This Row],[選手番号]],"")</f>
        <v>100</v>
      </c>
      <c r="C519" t="str">
        <f>IFERROR(VLOOKUP(B519,選手番号!F:J,4,0),"")</f>
        <v>三國　結愛</v>
      </c>
      <c r="D519" t="str">
        <f>IFERROR(VLOOKUP(B519,選手番号!F:K,6,0),"")</f>
        <v>五百木ＳＣ</v>
      </c>
      <c r="E519" t="str">
        <f>IFERROR(VLOOKUP(B519,チーム番号!E:F,2,0),"")</f>
        <v/>
      </c>
      <c r="F519">
        <f>IFERROR(VLOOKUP(A519,プログラム!B:C,2,0),"")</f>
        <v>11</v>
      </c>
      <c r="G519" t="str">
        <f t="shared" si="16"/>
        <v>10000011</v>
      </c>
      <c r="H519">
        <f>IFERROR(記録__2[[#This Row],[組]],"")</f>
        <v>8</v>
      </c>
      <c r="I519">
        <f>IFERROR(記録__2[[#This Row],[水路]],"")</f>
        <v>6</v>
      </c>
      <c r="J519" t="str">
        <f>IFERROR(VLOOKUP(F519,競技順!B:Q,14,0),"")</f>
        <v/>
      </c>
      <c r="K519" t="str">
        <f>IFERROR(VLOOKUP(F519,競技順!B:P,15,0),"")</f>
        <v>女子</v>
      </c>
      <c r="L519" t="str">
        <f>IFERROR(VLOOKUP(F519,競技順!B:N,13,0),"")</f>
        <v xml:space="preserve">  50m</v>
      </c>
      <c r="M519" t="str">
        <f>IFERROR(VLOOKUP(F519,競技順!B:K,10,0),"")</f>
        <v>平泳ぎ</v>
      </c>
      <c r="N519" t="str">
        <f>IFERROR(VLOOKUP(F519,競技順!B:Q,16,0),"")</f>
        <v>タイム決勝</v>
      </c>
      <c r="O519" t="str">
        <f t="shared" si="17"/>
        <v xml:space="preserve"> 女子   50m 平泳ぎ タイム決勝</v>
      </c>
    </row>
    <row r="520" spans="1:15" x14ac:dyDescent="0.2">
      <c r="A520">
        <f>IFERROR(記録__2[[#This Row],[競技番号]],"")</f>
        <v>11</v>
      </c>
      <c r="B520">
        <f>IFERROR(記録__2[[#This Row],[選手番号]],"")</f>
        <v>636</v>
      </c>
      <c r="C520" t="str">
        <f>IFERROR(VLOOKUP(B520,選手番号!F:J,4,0),"")</f>
        <v>山田　心羽</v>
      </c>
      <c r="D520" t="str">
        <f>IFERROR(VLOOKUP(B520,選手番号!F:K,6,0),"")</f>
        <v>ﾓｰﾆSS</v>
      </c>
      <c r="E520" t="str">
        <f>IFERROR(VLOOKUP(B520,チーム番号!E:F,2,0),"")</f>
        <v/>
      </c>
      <c r="F520">
        <f>IFERROR(VLOOKUP(A520,プログラム!B:C,2,0),"")</f>
        <v>11</v>
      </c>
      <c r="G520" t="str">
        <f t="shared" si="16"/>
        <v>63600011</v>
      </c>
      <c r="H520">
        <f>IFERROR(記録__2[[#This Row],[組]],"")</f>
        <v>8</v>
      </c>
      <c r="I520">
        <f>IFERROR(記録__2[[#This Row],[水路]],"")</f>
        <v>7</v>
      </c>
      <c r="J520" t="str">
        <f>IFERROR(VLOOKUP(F520,競技順!B:Q,14,0),"")</f>
        <v/>
      </c>
      <c r="K520" t="str">
        <f>IFERROR(VLOOKUP(F520,競技順!B:P,15,0),"")</f>
        <v>女子</v>
      </c>
      <c r="L520" t="str">
        <f>IFERROR(VLOOKUP(F520,競技順!B:N,13,0),"")</f>
        <v xml:space="preserve">  50m</v>
      </c>
      <c r="M520" t="str">
        <f>IFERROR(VLOOKUP(F520,競技順!B:K,10,0),"")</f>
        <v>平泳ぎ</v>
      </c>
      <c r="N520" t="str">
        <f>IFERROR(VLOOKUP(F520,競技順!B:Q,16,0),"")</f>
        <v>タイム決勝</v>
      </c>
      <c r="O520" t="str">
        <f t="shared" si="17"/>
        <v xml:space="preserve"> 女子   50m 平泳ぎ タイム決勝</v>
      </c>
    </row>
    <row r="521" spans="1:15" x14ac:dyDescent="0.2">
      <c r="A521">
        <f>IFERROR(記録__2[[#This Row],[競技番号]],"")</f>
        <v>11</v>
      </c>
      <c r="B521">
        <f>IFERROR(記録__2[[#This Row],[選手番号]],"")</f>
        <v>97</v>
      </c>
      <c r="C521" t="str">
        <f>IFERROR(VLOOKUP(B521,選手番号!F:J,4,0),"")</f>
        <v>田中　唯那</v>
      </c>
      <c r="D521" t="str">
        <f>IFERROR(VLOOKUP(B521,選手番号!F:K,6,0),"")</f>
        <v>五百木ＳＣ</v>
      </c>
      <c r="E521" t="str">
        <f>IFERROR(VLOOKUP(B521,チーム番号!E:F,2,0),"")</f>
        <v/>
      </c>
      <c r="F521">
        <f>IFERROR(VLOOKUP(A521,プログラム!B:C,2,0),"")</f>
        <v>11</v>
      </c>
      <c r="G521" t="str">
        <f t="shared" si="16"/>
        <v>9700011</v>
      </c>
      <c r="H521">
        <f>IFERROR(記録__2[[#This Row],[組]],"")</f>
        <v>8</v>
      </c>
      <c r="I521">
        <f>IFERROR(記録__2[[#This Row],[水路]],"")</f>
        <v>8</v>
      </c>
      <c r="J521" t="str">
        <f>IFERROR(VLOOKUP(F521,競技順!B:Q,14,0),"")</f>
        <v/>
      </c>
      <c r="K521" t="str">
        <f>IFERROR(VLOOKUP(F521,競技順!B:P,15,0),"")</f>
        <v>女子</v>
      </c>
      <c r="L521" t="str">
        <f>IFERROR(VLOOKUP(F521,競技順!B:N,13,0),"")</f>
        <v xml:space="preserve">  50m</v>
      </c>
      <c r="M521" t="str">
        <f>IFERROR(VLOOKUP(F521,競技順!B:K,10,0),"")</f>
        <v>平泳ぎ</v>
      </c>
      <c r="N521" t="str">
        <f>IFERROR(VLOOKUP(F521,競技順!B:Q,16,0),"")</f>
        <v>タイム決勝</v>
      </c>
      <c r="O521" t="str">
        <f t="shared" si="17"/>
        <v xml:space="preserve"> 女子   50m 平泳ぎ タイム決勝</v>
      </c>
    </row>
    <row r="522" spans="1:15" x14ac:dyDescent="0.2">
      <c r="A522">
        <f>IFERROR(記録__2[[#This Row],[競技番号]],"")</f>
        <v>11</v>
      </c>
      <c r="B522">
        <f>IFERROR(記録__2[[#This Row],[選手番号]],"")</f>
        <v>467</v>
      </c>
      <c r="C522" t="str">
        <f>IFERROR(VLOOKUP(B522,選手番号!F:J,4,0),"")</f>
        <v>日髙　美桜</v>
      </c>
      <c r="D522" t="str">
        <f>IFERROR(VLOOKUP(B522,選手番号!F:K,6,0),"")</f>
        <v>フィッタ重信</v>
      </c>
      <c r="E522" t="str">
        <f>IFERROR(VLOOKUP(B522,チーム番号!E:F,2,0),"")</f>
        <v/>
      </c>
      <c r="F522">
        <f>IFERROR(VLOOKUP(A522,プログラム!B:C,2,0),"")</f>
        <v>11</v>
      </c>
      <c r="G522" t="str">
        <f t="shared" si="16"/>
        <v>46700011</v>
      </c>
      <c r="H522">
        <f>IFERROR(記録__2[[#This Row],[組]],"")</f>
        <v>9</v>
      </c>
      <c r="I522">
        <f>IFERROR(記録__2[[#This Row],[水路]],"")</f>
        <v>1</v>
      </c>
      <c r="J522" t="str">
        <f>IFERROR(VLOOKUP(F522,競技順!B:Q,14,0),"")</f>
        <v/>
      </c>
      <c r="K522" t="str">
        <f>IFERROR(VLOOKUP(F522,競技順!B:P,15,0),"")</f>
        <v>女子</v>
      </c>
      <c r="L522" t="str">
        <f>IFERROR(VLOOKUP(F522,競技順!B:N,13,0),"")</f>
        <v xml:space="preserve">  50m</v>
      </c>
      <c r="M522" t="str">
        <f>IFERROR(VLOOKUP(F522,競技順!B:K,10,0),"")</f>
        <v>平泳ぎ</v>
      </c>
      <c r="N522" t="str">
        <f>IFERROR(VLOOKUP(F522,競技順!B:Q,16,0),"")</f>
        <v>タイム決勝</v>
      </c>
      <c r="O522" t="str">
        <f t="shared" si="17"/>
        <v xml:space="preserve"> 女子   50m 平泳ぎ タイム決勝</v>
      </c>
    </row>
    <row r="523" spans="1:15" x14ac:dyDescent="0.2">
      <c r="A523">
        <f>IFERROR(記録__2[[#This Row],[競技番号]],"")</f>
        <v>11</v>
      </c>
      <c r="B523">
        <f>IFERROR(記録__2[[#This Row],[選手番号]],"")</f>
        <v>247</v>
      </c>
      <c r="C523" t="str">
        <f>IFERROR(VLOOKUP(B523,選手番号!F:J,4,0),"")</f>
        <v>永井　結菜</v>
      </c>
      <c r="D523" t="str">
        <f>IFERROR(VLOOKUP(B523,選手番号!F:K,6,0),"")</f>
        <v>ファイブテン</v>
      </c>
      <c r="E523" t="str">
        <f>IFERROR(VLOOKUP(B523,チーム番号!E:F,2,0),"")</f>
        <v/>
      </c>
      <c r="F523">
        <f>IFERROR(VLOOKUP(A523,プログラム!B:C,2,0),"")</f>
        <v>11</v>
      </c>
      <c r="G523" t="str">
        <f t="shared" si="16"/>
        <v>24700011</v>
      </c>
      <c r="H523">
        <f>IFERROR(記録__2[[#This Row],[組]],"")</f>
        <v>9</v>
      </c>
      <c r="I523">
        <f>IFERROR(記録__2[[#This Row],[水路]],"")</f>
        <v>2</v>
      </c>
      <c r="J523" t="str">
        <f>IFERROR(VLOOKUP(F523,競技順!B:Q,14,0),"")</f>
        <v/>
      </c>
      <c r="K523" t="str">
        <f>IFERROR(VLOOKUP(F523,競技順!B:P,15,0),"")</f>
        <v>女子</v>
      </c>
      <c r="L523" t="str">
        <f>IFERROR(VLOOKUP(F523,競技順!B:N,13,0),"")</f>
        <v xml:space="preserve">  50m</v>
      </c>
      <c r="M523" t="str">
        <f>IFERROR(VLOOKUP(F523,競技順!B:K,10,0),"")</f>
        <v>平泳ぎ</v>
      </c>
      <c r="N523" t="str">
        <f>IFERROR(VLOOKUP(F523,競技順!B:Q,16,0),"")</f>
        <v>タイム決勝</v>
      </c>
      <c r="O523" t="str">
        <f t="shared" si="17"/>
        <v xml:space="preserve"> 女子   50m 平泳ぎ タイム決勝</v>
      </c>
    </row>
    <row r="524" spans="1:15" x14ac:dyDescent="0.2">
      <c r="A524">
        <f>IFERROR(記録__2[[#This Row],[競技番号]],"")</f>
        <v>11</v>
      </c>
      <c r="B524">
        <f>IFERROR(記録__2[[#This Row],[選手番号]],"")</f>
        <v>285</v>
      </c>
      <c r="C524" t="str">
        <f>IFERROR(VLOOKUP(B524,選手番号!F:J,4,0),"")</f>
        <v>菊池　絆那</v>
      </c>
      <c r="D524" t="str">
        <f>IFERROR(VLOOKUP(B524,選手番号!F:K,6,0),"")</f>
        <v>八幡浜ＳＣ</v>
      </c>
      <c r="E524" t="str">
        <f>IFERROR(VLOOKUP(B524,チーム番号!E:F,2,0),"")</f>
        <v/>
      </c>
      <c r="F524">
        <f>IFERROR(VLOOKUP(A524,プログラム!B:C,2,0),"")</f>
        <v>11</v>
      </c>
      <c r="G524" t="str">
        <f t="shared" si="16"/>
        <v>28500011</v>
      </c>
      <c r="H524">
        <f>IFERROR(記録__2[[#This Row],[組]],"")</f>
        <v>9</v>
      </c>
      <c r="I524">
        <f>IFERROR(記録__2[[#This Row],[水路]],"")</f>
        <v>3</v>
      </c>
      <c r="J524" t="str">
        <f>IFERROR(VLOOKUP(F524,競技順!B:Q,14,0),"")</f>
        <v/>
      </c>
      <c r="K524" t="str">
        <f>IFERROR(VLOOKUP(F524,競技順!B:P,15,0),"")</f>
        <v>女子</v>
      </c>
      <c r="L524" t="str">
        <f>IFERROR(VLOOKUP(F524,競技順!B:N,13,0),"")</f>
        <v xml:space="preserve">  50m</v>
      </c>
      <c r="M524" t="str">
        <f>IFERROR(VLOOKUP(F524,競技順!B:K,10,0),"")</f>
        <v>平泳ぎ</v>
      </c>
      <c r="N524" t="str">
        <f>IFERROR(VLOOKUP(F524,競技順!B:Q,16,0),"")</f>
        <v>タイム決勝</v>
      </c>
      <c r="O524" t="str">
        <f t="shared" si="17"/>
        <v xml:space="preserve"> 女子   50m 平泳ぎ タイム決勝</v>
      </c>
    </row>
    <row r="525" spans="1:15" x14ac:dyDescent="0.2">
      <c r="A525">
        <f>IFERROR(記録__2[[#This Row],[競技番号]],"")</f>
        <v>11</v>
      </c>
      <c r="B525">
        <f>IFERROR(記録__2[[#This Row],[選手番号]],"")</f>
        <v>613</v>
      </c>
      <c r="C525" t="str">
        <f>IFERROR(VLOOKUP(B525,選手番号!F:J,4,0),"")</f>
        <v>東浦　朱里</v>
      </c>
      <c r="D525" t="str">
        <f>IFERROR(VLOOKUP(B525,選手番号!F:K,6,0),"")</f>
        <v>MESSA</v>
      </c>
      <c r="E525" t="str">
        <f>IFERROR(VLOOKUP(B525,チーム番号!E:F,2,0),"")</f>
        <v/>
      </c>
      <c r="F525">
        <f>IFERROR(VLOOKUP(A525,プログラム!B:C,2,0),"")</f>
        <v>11</v>
      </c>
      <c r="G525" t="str">
        <f t="shared" si="16"/>
        <v>61300011</v>
      </c>
      <c r="H525">
        <f>IFERROR(記録__2[[#This Row],[組]],"")</f>
        <v>9</v>
      </c>
      <c r="I525">
        <f>IFERROR(記録__2[[#This Row],[水路]],"")</f>
        <v>4</v>
      </c>
      <c r="J525" t="str">
        <f>IFERROR(VLOOKUP(F525,競技順!B:Q,14,0),"")</f>
        <v/>
      </c>
      <c r="K525" t="str">
        <f>IFERROR(VLOOKUP(F525,競技順!B:P,15,0),"")</f>
        <v>女子</v>
      </c>
      <c r="L525" t="str">
        <f>IFERROR(VLOOKUP(F525,競技順!B:N,13,0),"")</f>
        <v xml:space="preserve">  50m</v>
      </c>
      <c r="M525" t="str">
        <f>IFERROR(VLOOKUP(F525,競技順!B:K,10,0),"")</f>
        <v>平泳ぎ</v>
      </c>
      <c r="N525" t="str">
        <f>IFERROR(VLOOKUP(F525,競技順!B:Q,16,0),"")</f>
        <v>タイム決勝</v>
      </c>
      <c r="O525" t="str">
        <f t="shared" si="17"/>
        <v xml:space="preserve"> 女子   50m 平泳ぎ タイム決勝</v>
      </c>
    </row>
    <row r="526" spans="1:15" x14ac:dyDescent="0.2">
      <c r="A526">
        <f>IFERROR(記録__2[[#This Row],[競技番号]],"")</f>
        <v>11</v>
      </c>
      <c r="B526">
        <f>IFERROR(記録__2[[#This Row],[選手番号]],"")</f>
        <v>493</v>
      </c>
      <c r="C526" t="str">
        <f>IFERROR(VLOOKUP(B526,選手番号!F:J,4,0),"")</f>
        <v>渡辺　ゆめ</v>
      </c>
      <c r="D526" t="str">
        <f>IFERROR(VLOOKUP(B526,選手番号!F:K,6,0),"")</f>
        <v>フィッタ吉田</v>
      </c>
      <c r="E526" t="str">
        <f>IFERROR(VLOOKUP(B526,チーム番号!E:F,2,0),"")</f>
        <v/>
      </c>
      <c r="F526">
        <f>IFERROR(VLOOKUP(A526,プログラム!B:C,2,0),"")</f>
        <v>11</v>
      </c>
      <c r="G526" t="str">
        <f t="shared" si="16"/>
        <v>49300011</v>
      </c>
      <c r="H526">
        <f>IFERROR(記録__2[[#This Row],[組]],"")</f>
        <v>9</v>
      </c>
      <c r="I526">
        <f>IFERROR(記録__2[[#This Row],[水路]],"")</f>
        <v>5</v>
      </c>
      <c r="J526" t="str">
        <f>IFERROR(VLOOKUP(F526,競技順!B:Q,14,0),"")</f>
        <v/>
      </c>
      <c r="K526" t="str">
        <f>IFERROR(VLOOKUP(F526,競技順!B:P,15,0),"")</f>
        <v>女子</v>
      </c>
      <c r="L526" t="str">
        <f>IFERROR(VLOOKUP(F526,競技順!B:N,13,0),"")</f>
        <v xml:space="preserve">  50m</v>
      </c>
      <c r="M526" t="str">
        <f>IFERROR(VLOOKUP(F526,競技順!B:K,10,0),"")</f>
        <v>平泳ぎ</v>
      </c>
      <c r="N526" t="str">
        <f>IFERROR(VLOOKUP(F526,競技順!B:Q,16,0),"")</f>
        <v>タイム決勝</v>
      </c>
      <c r="O526" t="str">
        <f t="shared" si="17"/>
        <v xml:space="preserve"> 女子   50m 平泳ぎ タイム決勝</v>
      </c>
    </row>
    <row r="527" spans="1:15" x14ac:dyDescent="0.2">
      <c r="A527">
        <f>IFERROR(記録__2[[#This Row],[競技番号]],"")</f>
        <v>11</v>
      </c>
      <c r="B527">
        <f>IFERROR(記録__2[[#This Row],[選手番号]],"")</f>
        <v>664</v>
      </c>
      <c r="C527" t="str">
        <f>IFERROR(VLOOKUP(B527,選手番号!F:J,4,0),"")</f>
        <v>善家　一椛</v>
      </c>
      <c r="D527" t="str">
        <f>IFERROR(VLOOKUP(B527,選手番号!F:K,6,0),"")</f>
        <v>MESSA宇和島</v>
      </c>
      <c r="E527" t="str">
        <f>IFERROR(VLOOKUP(B527,チーム番号!E:F,2,0),"")</f>
        <v/>
      </c>
      <c r="F527">
        <f>IFERROR(VLOOKUP(A527,プログラム!B:C,2,0),"")</f>
        <v>11</v>
      </c>
      <c r="G527" t="str">
        <f t="shared" si="16"/>
        <v>66400011</v>
      </c>
      <c r="H527">
        <f>IFERROR(記録__2[[#This Row],[組]],"")</f>
        <v>9</v>
      </c>
      <c r="I527">
        <f>IFERROR(記録__2[[#This Row],[水路]],"")</f>
        <v>6</v>
      </c>
      <c r="J527" t="str">
        <f>IFERROR(VLOOKUP(F527,競技順!B:Q,14,0),"")</f>
        <v/>
      </c>
      <c r="K527" t="str">
        <f>IFERROR(VLOOKUP(F527,競技順!B:P,15,0),"")</f>
        <v>女子</v>
      </c>
      <c r="L527" t="str">
        <f>IFERROR(VLOOKUP(F527,競技順!B:N,13,0),"")</f>
        <v xml:space="preserve">  50m</v>
      </c>
      <c r="M527" t="str">
        <f>IFERROR(VLOOKUP(F527,競技順!B:K,10,0),"")</f>
        <v>平泳ぎ</v>
      </c>
      <c r="N527" t="str">
        <f>IFERROR(VLOOKUP(F527,競技順!B:Q,16,0),"")</f>
        <v>タイム決勝</v>
      </c>
      <c r="O527" t="str">
        <f t="shared" si="17"/>
        <v xml:space="preserve"> 女子   50m 平泳ぎ タイム決勝</v>
      </c>
    </row>
    <row r="528" spans="1:15" x14ac:dyDescent="0.2">
      <c r="A528">
        <f>IFERROR(記録__2[[#This Row],[競技番号]],"")</f>
        <v>11</v>
      </c>
      <c r="B528">
        <f>IFERROR(記録__2[[#This Row],[選手番号]],"")</f>
        <v>99</v>
      </c>
      <c r="C528" t="str">
        <f>IFERROR(VLOOKUP(B528,選手番号!F:J,4,0),"")</f>
        <v>横山　侑那</v>
      </c>
      <c r="D528" t="str">
        <f>IFERROR(VLOOKUP(B528,選手番号!F:K,6,0),"")</f>
        <v>五百木ＳＣ</v>
      </c>
      <c r="E528" t="str">
        <f>IFERROR(VLOOKUP(B528,チーム番号!E:F,2,0),"")</f>
        <v/>
      </c>
      <c r="F528">
        <f>IFERROR(VLOOKUP(A528,プログラム!B:C,2,0),"")</f>
        <v>11</v>
      </c>
      <c r="G528" t="str">
        <f t="shared" si="16"/>
        <v>9900011</v>
      </c>
      <c r="H528">
        <f>IFERROR(記録__2[[#This Row],[組]],"")</f>
        <v>9</v>
      </c>
      <c r="I528">
        <f>IFERROR(記録__2[[#This Row],[水路]],"")</f>
        <v>7</v>
      </c>
      <c r="J528" t="str">
        <f>IFERROR(VLOOKUP(F528,競技順!B:Q,14,0),"")</f>
        <v/>
      </c>
      <c r="K528" t="str">
        <f>IFERROR(VLOOKUP(F528,競技順!B:P,15,0),"")</f>
        <v>女子</v>
      </c>
      <c r="L528" t="str">
        <f>IFERROR(VLOOKUP(F528,競技順!B:N,13,0),"")</f>
        <v xml:space="preserve">  50m</v>
      </c>
      <c r="M528" t="str">
        <f>IFERROR(VLOOKUP(F528,競技順!B:K,10,0),"")</f>
        <v>平泳ぎ</v>
      </c>
      <c r="N528" t="str">
        <f>IFERROR(VLOOKUP(F528,競技順!B:Q,16,0),"")</f>
        <v>タイム決勝</v>
      </c>
      <c r="O528" t="str">
        <f t="shared" si="17"/>
        <v xml:space="preserve"> 女子   50m 平泳ぎ タイム決勝</v>
      </c>
    </row>
    <row r="529" spans="1:15" x14ac:dyDescent="0.2">
      <c r="A529">
        <f>IFERROR(記録__2[[#This Row],[競技番号]],"")</f>
        <v>11</v>
      </c>
      <c r="B529">
        <f>IFERROR(記録__2[[#This Row],[選手番号]],"")</f>
        <v>521</v>
      </c>
      <c r="C529" t="str">
        <f>IFERROR(VLOOKUP(B529,選手番号!F:J,4,0),"")</f>
        <v>前田　妃菜</v>
      </c>
      <c r="D529" t="str">
        <f>IFERROR(VLOOKUP(B529,選手番号!F:K,6,0),"")</f>
        <v>Ryuow</v>
      </c>
      <c r="E529" t="str">
        <f>IFERROR(VLOOKUP(B529,チーム番号!E:F,2,0),"")</f>
        <v/>
      </c>
      <c r="F529">
        <f>IFERROR(VLOOKUP(A529,プログラム!B:C,2,0),"")</f>
        <v>11</v>
      </c>
      <c r="G529" t="str">
        <f t="shared" si="16"/>
        <v>52100011</v>
      </c>
      <c r="H529">
        <f>IFERROR(記録__2[[#This Row],[組]],"")</f>
        <v>9</v>
      </c>
      <c r="I529">
        <f>IFERROR(記録__2[[#This Row],[水路]],"")</f>
        <v>8</v>
      </c>
      <c r="J529" t="str">
        <f>IFERROR(VLOOKUP(F529,競技順!B:Q,14,0),"")</f>
        <v/>
      </c>
      <c r="K529" t="str">
        <f>IFERROR(VLOOKUP(F529,競技順!B:P,15,0),"")</f>
        <v>女子</v>
      </c>
      <c r="L529" t="str">
        <f>IFERROR(VLOOKUP(F529,競技順!B:N,13,0),"")</f>
        <v xml:space="preserve">  50m</v>
      </c>
      <c r="M529" t="str">
        <f>IFERROR(VLOOKUP(F529,競技順!B:K,10,0),"")</f>
        <v>平泳ぎ</v>
      </c>
      <c r="N529" t="str">
        <f>IFERROR(VLOOKUP(F529,競技順!B:Q,16,0),"")</f>
        <v>タイム決勝</v>
      </c>
      <c r="O529" t="str">
        <f t="shared" si="17"/>
        <v xml:space="preserve"> 女子   50m 平泳ぎ タイム決勝</v>
      </c>
    </row>
    <row r="530" spans="1:15" x14ac:dyDescent="0.2">
      <c r="A530">
        <f>IFERROR(記録__2[[#This Row],[競技番号]],"")</f>
        <v>11</v>
      </c>
      <c r="B530">
        <f>IFERROR(記録__2[[#This Row],[選手番号]],"")</f>
        <v>634</v>
      </c>
      <c r="C530" t="str">
        <f>IFERROR(VLOOKUP(B530,選手番号!F:J,4,0),"")</f>
        <v>友岡　詩乃</v>
      </c>
      <c r="D530" t="str">
        <f>IFERROR(VLOOKUP(B530,選手番号!F:K,6,0),"")</f>
        <v>ﾓｰﾆSS</v>
      </c>
      <c r="E530" t="str">
        <f>IFERROR(VLOOKUP(B530,チーム番号!E:F,2,0),"")</f>
        <v/>
      </c>
      <c r="F530">
        <f>IFERROR(VLOOKUP(A530,プログラム!B:C,2,0),"")</f>
        <v>11</v>
      </c>
      <c r="G530" t="str">
        <f t="shared" si="16"/>
        <v>63400011</v>
      </c>
      <c r="H530">
        <f>IFERROR(記録__2[[#This Row],[組]],"")</f>
        <v>10</v>
      </c>
      <c r="I530">
        <f>IFERROR(記録__2[[#This Row],[水路]],"")</f>
        <v>1</v>
      </c>
      <c r="J530" t="str">
        <f>IFERROR(VLOOKUP(F530,競技順!B:Q,14,0),"")</f>
        <v/>
      </c>
      <c r="K530" t="str">
        <f>IFERROR(VLOOKUP(F530,競技順!B:P,15,0),"")</f>
        <v>女子</v>
      </c>
      <c r="L530" t="str">
        <f>IFERROR(VLOOKUP(F530,競技順!B:N,13,0),"")</f>
        <v xml:space="preserve">  50m</v>
      </c>
      <c r="M530" t="str">
        <f>IFERROR(VLOOKUP(F530,競技順!B:K,10,0),"")</f>
        <v>平泳ぎ</v>
      </c>
      <c r="N530" t="str">
        <f>IFERROR(VLOOKUP(F530,競技順!B:Q,16,0),"")</f>
        <v>タイム決勝</v>
      </c>
      <c r="O530" t="str">
        <f t="shared" si="17"/>
        <v xml:space="preserve"> 女子   50m 平泳ぎ タイム決勝</v>
      </c>
    </row>
    <row r="531" spans="1:15" x14ac:dyDescent="0.2">
      <c r="A531">
        <f>IFERROR(記録__2[[#This Row],[競技番号]],"")</f>
        <v>11</v>
      </c>
      <c r="B531">
        <f>IFERROR(記録__2[[#This Row],[選手番号]],"")</f>
        <v>200</v>
      </c>
      <c r="C531" t="str">
        <f>IFERROR(VLOOKUP(B531,選手番号!F:J,4,0),"")</f>
        <v>石川　央都</v>
      </c>
      <c r="D531" t="str">
        <f>IFERROR(VLOOKUP(B531,選手番号!F:K,6,0),"")</f>
        <v>ＭＧ瀬戸内</v>
      </c>
      <c r="E531" t="str">
        <f>IFERROR(VLOOKUP(B531,チーム番号!E:F,2,0),"")</f>
        <v/>
      </c>
      <c r="F531">
        <f>IFERROR(VLOOKUP(A531,プログラム!B:C,2,0),"")</f>
        <v>11</v>
      </c>
      <c r="G531" t="str">
        <f t="shared" si="16"/>
        <v>20000011</v>
      </c>
      <c r="H531">
        <f>IFERROR(記録__2[[#This Row],[組]],"")</f>
        <v>10</v>
      </c>
      <c r="I531">
        <f>IFERROR(記録__2[[#This Row],[水路]],"")</f>
        <v>2</v>
      </c>
      <c r="J531" t="str">
        <f>IFERROR(VLOOKUP(F531,競技順!B:Q,14,0),"")</f>
        <v/>
      </c>
      <c r="K531" t="str">
        <f>IFERROR(VLOOKUP(F531,競技順!B:P,15,0),"")</f>
        <v>女子</v>
      </c>
      <c r="L531" t="str">
        <f>IFERROR(VLOOKUP(F531,競技順!B:N,13,0),"")</f>
        <v xml:space="preserve">  50m</v>
      </c>
      <c r="M531" t="str">
        <f>IFERROR(VLOOKUP(F531,競技順!B:K,10,0),"")</f>
        <v>平泳ぎ</v>
      </c>
      <c r="N531" t="str">
        <f>IFERROR(VLOOKUP(F531,競技順!B:Q,16,0),"")</f>
        <v>タイム決勝</v>
      </c>
      <c r="O531" t="str">
        <f t="shared" si="17"/>
        <v xml:space="preserve"> 女子   50m 平泳ぎ タイム決勝</v>
      </c>
    </row>
    <row r="532" spans="1:15" x14ac:dyDescent="0.2">
      <c r="A532">
        <f>IFERROR(記録__2[[#This Row],[競技番号]],"")</f>
        <v>11</v>
      </c>
      <c r="B532">
        <f>IFERROR(記録__2[[#This Row],[選手番号]],"")</f>
        <v>245</v>
      </c>
      <c r="C532" t="str">
        <f>IFERROR(VLOOKUP(B532,選手番号!F:J,4,0),"")</f>
        <v>近藤　和香</v>
      </c>
      <c r="D532" t="str">
        <f>IFERROR(VLOOKUP(B532,選手番号!F:K,6,0),"")</f>
        <v>ファイブテン</v>
      </c>
      <c r="E532" t="str">
        <f>IFERROR(VLOOKUP(B532,チーム番号!E:F,2,0),"")</f>
        <v/>
      </c>
      <c r="F532">
        <f>IFERROR(VLOOKUP(A532,プログラム!B:C,2,0),"")</f>
        <v>11</v>
      </c>
      <c r="G532" t="str">
        <f t="shared" si="16"/>
        <v>24500011</v>
      </c>
      <c r="H532">
        <f>IFERROR(記録__2[[#This Row],[組]],"")</f>
        <v>10</v>
      </c>
      <c r="I532">
        <f>IFERROR(記録__2[[#This Row],[水路]],"")</f>
        <v>3</v>
      </c>
      <c r="J532" t="str">
        <f>IFERROR(VLOOKUP(F532,競技順!B:Q,14,0),"")</f>
        <v/>
      </c>
      <c r="K532" t="str">
        <f>IFERROR(VLOOKUP(F532,競技順!B:P,15,0),"")</f>
        <v>女子</v>
      </c>
      <c r="L532" t="str">
        <f>IFERROR(VLOOKUP(F532,競技順!B:N,13,0),"")</f>
        <v xml:space="preserve">  50m</v>
      </c>
      <c r="M532" t="str">
        <f>IFERROR(VLOOKUP(F532,競技順!B:K,10,0),"")</f>
        <v>平泳ぎ</v>
      </c>
      <c r="N532" t="str">
        <f>IFERROR(VLOOKUP(F532,競技順!B:Q,16,0),"")</f>
        <v>タイム決勝</v>
      </c>
      <c r="O532" t="str">
        <f t="shared" si="17"/>
        <v xml:space="preserve"> 女子   50m 平泳ぎ タイム決勝</v>
      </c>
    </row>
    <row r="533" spans="1:15" x14ac:dyDescent="0.2">
      <c r="A533">
        <f>IFERROR(記録__2[[#This Row],[競技番号]],"")</f>
        <v>11</v>
      </c>
      <c r="B533">
        <f>IFERROR(記録__2[[#This Row],[選手番号]],"")</f>
        <v>37</v>
      </c>
      <c r="C533" t="str">
        <f>IFERROR(VLOOKUP(B533,選手番号!F:J,4,0),"")</f>
        <v>篠原　羽音</v>
      </c>
      <c r="D533" t="str">
        <f>IFERROR(VLOOKUP(B533,選手番号!F:K,6,0),"")</f>
        <v>松山中央高</v>
      </c>
      <c r="E533" t="str">
        <f>IFERROR(VLOOKUP(B533,チーム番号!E:F,2,0),"")</f>
        <v/>
      </c>
      <c r="F533">
        <f>IFERROR(VLOOKUP(A533,プログラム!B:C,2,0),"")</f>
        <v>11</v>
      </c>
      <c r="G533" t="str">
        <f t="shared" si="16"/>
        <v>3700011</v>
      </c>
      <c r="H533">
        <f>IFERROR(記録__2[[#This Row],[組]],"")</f>
        <v>10</v>
      </c>
      <c r="I533">
        <f>IFERROR(記録__2[[#This Row],[水路]],"")</f>
        <v>4</v>
      </c>
      <c r="J533" t="str">
        <f>IFERROR(VLOOKUP(F533,競技順!B:Q,14,0),"")</f>
        <v/>
      </c>
      <c r="K533" t="str">
        <f>IFERROR(VLOOKUP(F533,競技順!B:P,15,0),"")</f>
        <v>女子</v>
      </c>
      <c r="L533" t="str">
        <f>IFERROR(VLOOKUP(F533,競技順!B:N,13,0),"")</f>
        <v xml:space="preserve">  50m</v>
      </c>
      <c r="M533" t="str">
        <f>IFERROR(VLOOKUP(F533,競技順!B:K,10,0),"")</f>
        <v>平泳ぎ</v>
      </c>
      <c r="N533" t="str">
        <f>IFERROR(VLOOKUP(F533,競技順!B:Q,16,0),"")</f>
        <v>タイム決勝</v>
      </c>
      <c r="O533" t="str">
        <f t="shared" si="17"/>
        <v xml:space="preserve"> 女子   50m 平泳ぎ タイム決勝</v>
      </c>
    </row>
    <row r="534" spans="1:15" x14ac:dyDescent="0.2">
      <c r="A534">
        <f>IFERROR(記録__2[[#This Row],[競技番号]],"")</f>
        <v>11</v>
      </c>
      <c r="B534">
        <f>IFERROR(記録__2[[#This Row],[選手番号]],"")</f>
        <v>142</v>
      </c>
      <c r="C534" t="str">
        <f>IFERROR(VLOOKUP(B534,選手番号!F:J,4,0),"")</f>
        <v>谷口　真子</v>
      </c>
      <c r="D534" t="str">
        <f>IFERROR(VLOOKUP(B534,選手番号!F:K,6,0),"")</f>
        <v>南海ＤＣ</v>
      </c>
      <c r="E534" t="str">
        <f>IFERROR(VLOOKUP(B534,チーム番号!E:F,2,0),"")</f>
        <v/>
      </c>
      <c r="F534">
        <f>IFERROR(VLOOKUP(A534,プログラム!B:C,2,0),"")</f>
        <v>11</v>
      </c>
      <c r="G534" t="str">
        <f t="shared" si="16"/>
        <v>14200011</v>
      </c>
      <c r="H534">
        <f>IFERROR(記録__2[[#This Row],[組]],"")</f>
        <v>10</v>
      </c>
      <c r="I534">
        <f>IFERROR(記録__2[[#This Row],[水路]],"")</f>
        <v>5</v>
      </c>
      <c r="J534" t="str">
        <f>IFERROR(VLOOKUP(F534,競技順!B:Q,14,0),"")</f>
        <v/>
      </c>
      <c r="K534" t="str">
        <f>IFERROR(VLOOKUP(F534,競技順!B:P,15,0),"")</f>
        <v>女子</v>
      </c>
      <c r="L534" t="str">
        <f>IFERROR(VLOOKUP(F534,競技順!B:N,13,0),"")</f>
        <v xml:space="preserve">  50m</v>
      </c>
      <c r="M534" t="str">
        <f>IFERROR(VLOOKUP(F534,競技順!B:K,10,0),"")</f>
        <v>平泳ぎ</v>
      </c>
      <c r="N534" t="str">
        <f>IFERROR(VLOOKUP(F534,競技順!B:Q,16,0),"")</f>
        <v>タイム決勝</v>
      </c>
      <c r="O534" t="str">
        <f t="shared" si="17"/>
        <v xml:space="preserve"> 女子   50m 平泳ぎ タイム決勝</v>
      </c>
    </row>
    <row r="535" spans="1:15" x14ac:dyDescent="0.2">
      <c r="A535">
        <f>IFERROR(記録__2[[#This Row],[競技番号]],"")</f>
        <v>11</v>
      </c>
      <c r="B535">
        <f>IFERROR(記録__2[[#This Row],[選手番号]],"")</f>
        <v>612</v>
      </c>
      <c r="C535" t="str">
        <f>IFERROR(VLOOKUP(B535,選手番号!F:J,4,0),"")</f>
        <v>丸田　小遥</v>
      </c>
      <c r="D535" t="str">
        <f>IFERROR(VLOOKUP(B535,選手番号!F:K,6,0),"")</f>
        <v>MESSA</v>
      </c>
      <c r="E535" t="str">
        <f>IFERROR(VLOOKUP(B535,チーム番号!E:F,2,0),"")</f>
        <v/>
      </c>
      <c r="F535">
        <f>IFERROR(VLOOKUP(A535,プログラム!B:C,2,0),"")</f>
        <v>11</v>
      </c>
      <c r="G535" t="str">
        <f t="shared" si="16"/>
        <v>61200011</v>
      </c>
      <c r="H535">
        <f>IFERROR(記録__2[[#This Row],[組]],"")</f>
        <v>10</v>
      </c>
      <c r="I535">
        <f>IFERROR(記録__2[[#This Row],[水路]],"")</f>
        <v>6</v>
      </c>
      <c r="J535" t="str">
        <f>IFERROR(VLOOKUP(F535,競技順!B:Q,14,0),"")</f>
        <v/>
      </c>
      <c r="K535" t="str">
        <f>IFERROR(VLOOKUP(F535,競技順!B:P,15,0),"")</f>
        <v>女子</v>
      </c>
      <c r="L535" t="str">
        <f>IFERROR(VLOOKUP(F535,競技順!B:N,13,0),"")</f>
        <v xml:space="preserve">  50m</v>
      </c>
      <c r="M535" t="str">
        <f>IFERROR(VLOOKUP(F535,競技順!B:K,10,0),"")</f>
        <v>平泳ぎ</v>
      </c>
      <c r="N535" t="str">
        <f>IFERROR(VLOOKUP(F535,競技順!B:Q,16,0),"")</f>
        <v>タイム決勝</v>
      </c>
      <c r="O535" t="str">
        <f t="shared" si="17"/>
        <v xml:space="preserve"> 女子   50m 平泳ぎ タイム決勝</v>
      </c>
    </row>
    <row r="536" spans="1:15" x14ac:dyDescent="0.2">
      <c r="A536">
        <f>IFERROR(記録__2[[#This Row],[競技番号]],"")</f>
        <v>11</v>
      </c>
      <c r="B536">
        <f>IFERROR(記録__2[[#This Row],[選手番号]],"")</f>
        <v>237</v>
      </c>
      <c r="C536" t="str">
        <f>IFERROR(VLOOKUP(B536,選手番号!F:J,4,0),"")</f>
        <v>森田　緋珠</v>
      </c>
      <c r="D536" t="str">
        <f>IFERROR(VLOOKUP(B536,選手番号!F:K,6,0),"")</f>
        <v>ファイブテン</v>
      </c>
      <c r="E536" t="str">
        <f>IFERROR(VLOOKUP(B536,チーム番号!E:F,2,0),"")</f>
        <v/>
      </c>
      <c r="F536">
        <f>IFERROR(VLOOKUP(A536,プログラム!B:C,2,0),"")</f>
        <v>11</v>
      </c>
      <c r="G536" t="str">
        <f t="shared" si="16"/>
        <v>23700011</v>
      </c>
      <c r="H536">
        <f>IFERROR(記録__2[[#This Row],[組]],"")</f>
        <v>10</v>
      </c>
      <c r="I536">
        <f>IFERROR(記録__2[[#This Row],[水路]],"")</f>
        <v>7</v>
      </c>
      <c r="J536" t="str">
        <f>IFERROR(VLOOKUP(F536,競技順!B:Q,14,0),"")</f>
        <v/>
      </c>
      <c r="K536" t="str">
        <f>IFERROR(VLOOKUP(F536,競技順!B:P,15,0),"")</f>
        <v>女子</v>
      </c>
      <c r="L536" t="str">
        <f>IFERROR(VLOOKUP(F536,競技順!B:N,13,0),"")</f>
        <v xml:space="preserve">  50m</v>
      </c>
      <c r="M536" t="str">
        <f>IFERROR(VLOOKUP(F536,競技順!B:K,10,0),"")</f>
        <v>平泳ぎ</v>
      </c>
      <c r="N536" t="str">
        <f>IFERROR(VLOOKUP(F536,競技順!B:Q,16,0),"")</f>
        <v>タイム決勝</v>
      </c>
      <c r="O536" t="str">
        <f t="shared" si="17"/>
        <v xml:space="preserve"> 女子   50m 平泳ぎ タイム決勝</v>
      </c>
    </row>
    <row r="537" spans="1:15" x14ac:dyDescent="0.2">
      <c r="A537">
        <f>IFERROR(記録__2[[#This Row],[競技番号]],"")</f>
        <v>11</v>
      </c>
      <c r="B537">
        <f>IFERROR(記録__2[[#This Row],[選手番号]],"")</f>
        <v>196</v>
      </c>
      <c r="C537" t="str">
        <f>IFERROR(VLOOKUP(B537,選手番号!F:J,4,0),"")</f>
        <v>村上　珠梨</v>
      </c>
      <c r="D537" t="str">
        <f>IFERROR(VLOOKUP(B537,選手番号!F:K,6,0),"")</f>
        <v>ＭＧ瀬戸内</v>
      </c>
      <c r="E537" t="str">
        <f>IFERROR(VLOOKUP(B537,チーム番号!E:F,2,0),"")</f>
        <v/>
      </c>
      <c r="F537">
        <f>IFERROR(VLOOKUP(A537,プログラム!B:C,2,0),"")</f>
        <v>11</v>
      </c>
      <c r="G537" t="str">
        <f t="shared" si="16"/>
        <v>19600011</v>
      </c>
      <c r="H537">
        <f>IFERROR(記録__2[[#This Row],[組]],"")</f>
        <v>10</v>
      </c>
      <c r="I537">
        <f>IFERROR(記録__2[[#This Row],[水路]],"")</f>
        <v>8</v>
      </c>
      <c r="J537" t="str">
        <f>IFERROR(VLOOKUP(F537,競技順!B:Q,14,0),"")</f>
        <v/>
      </c>
      <c r="K537" t="str">
        <f>IFERROR(VLOOKUP(F537,競技順!B:P,15,0),"")</f>
        <v>女子</v>
      </c>
      <c r="L537" t="str">
        <f>IFERROR(VLOOKUP(F537,競技順!B:N,13,0),"")</f>
        <v xml:space="preserve">  50m</v>
      </c>
      <c r="M537" t="str">
        <f>IFERROR(VLOOKUP(F537,競技順!B:K,10,0),"")</f>
        <v>平泳ぎ</v>
      </c>
      <c r="N537" t="str">
        <f>IFERROR(VLOOKUP(F537,競技順!B:Q,16,0),"")</f>
        <v>タイム決勝</v>
      </c>
      <c r="O537" t="str">
        <f t="shared" si="17"/>
        <v xml:space="preserve"> 女子   50m 平泳ぎ タイム決勝</v>
      </c>
    </row>
    <row r="538" spans="1:15" x14ac:dyDescent="0.2">
      <c r="A538">
        <f>IFERROR(記録__2[[#This Row],[競技番号]],"")</f>
        <v>11</v>
      </c>
      <c r="B538">
        <f>IFERROR(記録__2[[#This Row],[選手番号]],"")</f>
        <v>429</v>
      </c>
      <c r="C538" t="str">
        <f>IFERROR(VLOOKUP(B538,選手番号!F:J,4,0),"")</f>
        <v>黒石　芽生</v>
      </c>
      <c r="D538" t="str">
        <f>IFERROR(VLOOKUP(B538,選手番号!F:K,6,0),"")</f>
        <v>フィッタ松山</v>
      </c>
      <c r="E538" t="str">
        <f>IFERROR(VLOOKUP(B538,チーム番号!E:F,2,0),"")</f>
        <v/>
      </c>
      <c r="F538">
        <f>IFERROR(VLOOKUP(A538,プログラム!B:C,2,0),"")</f>
        <v>11</v>
      </c>
      <c r="G538" t="str">
        <f t="shared" si="16"/>
        <v>42900011</v>
      </c>
      <c r="H538">
        <f>IFERROR(記録__2[[#This Row],[組]],"")</f>
        <v>11</v>
      </c>
      <c r="I538">
        <f>IFERROR(記録__2[[#This Row],[水路]],"")</f>
        <v>1</v>
      </c>
      <c r="J538" t="str">
        <f>IFERROR(VLOOKUP(F538,競技順!B:Q,14,0),"")</f>
        <v/>
      </c>
      <c r="K538" t="str">
        <f>IFERROR(VLOOKUP(F538,競技順!B:P,15,0),"")</f>
        <v>女子</v>
      </c>
      <c r="L538" t="str">
        <f>IFERROR(VLOOKUP(F538,競技順!B:N,13,0),"")</f>
        <v xml:space="preserve">  50m</v>
      </c>
      <c r="M538" t="str">
        <f>IFERROR(VLOOKUP(F538,競技順!B:K,10,0),"")</f>
        <v>平泳ぎ</v>
      </c>
      <c r="N538" t="str">
        <f>IFERROR(VLOOKUP(F538,競技順!B:Q,16,0),"")</f>
        <v>タイム決勝</v>
      </c>
      <c r="O538" t="str">
        <f t="shared" si="17"/>
        <v xml:space="preserve"> 女子   50m 平泳ぎ タイム決勝</v>
      </c>
    </row>
    <row r="539" spans="1:15" x14ac:dyDescent="0.2">
      <c r="A539">
        <f>IFERROR(記録__2[[#This Row],[競技番号]],"")</f>
        <v>11</v>
      </c>
      <c r="B539">
        <f>IFERROR(記録__2[[#This Row],[選手番号]],"")</f>
        <v>385</v>
      </c>
      <c r="C539" t="str">
        <f>IFERROR(VLOOKUP(B539,選手番号!F:J,4,0),"")</f>
        <v>桑波田彩央依</v>
      </c>
      <c r="D539" t="str">
        <f>IFERROR(VLOOKUP(B539,選手番号!F:K,6,0),"")</f>
        <v>石原ＳＣ</v>
      </c>
      <c r="E539" t="str">
        <f>IFERROR(VLOOKUP(B539,チーム番号!E:F,2,0),"")</f>
        <v/>
      </c>
      <c r="F539">
        <f>IFERROR(VLOOKUP(A539,プログラム!B:C,2,0),"")</f>
        <v>11</v>
      </c>
      <c r="G539" t="str">
        <f t="shared" si="16"/>
        <v>38500011</v>
      </c>
      <c r="H539">
        <f>IFERROR(記録__2[[#This Row],[組]],"")</f>
        <v>11</v>
      </c>
      <c r="I539">
        <f>IFERROR(記録__2[[#This Row],[水路]],"")</f>
        <v>2</v>
      </c>
      <c r="J539" t="str">
        <f>IFERROR(VLOOKUP(F539,競技順!B:Q,14,0),"")</f>
        <v/>
      </c>
      <c r="K539" t="str">
        <f>IFERROR(VLOOKUP(F539,競技順!B:P,15,0),"")</f>
        <v>女子</v>
      </c>
      <c r="L539" t="str">
        <f>IFERROR(VLOOKUP(F539,競技順!B:N,13,0),"")</f>
        <v xml:space="preserve">  50m</v>
      </c>
      <c r="M539" t="str">
        <f>IFERROR(VLOOKUP(F539,競技順!B:K,10,0),"")</f>
        <v>平泳ぎ</v>
      </c>
      <c r="N539" t="str">
        <f>IFERROR(VLOOKUP(F539,競技順!B:Q,16,0),"")</f>
        <v>タイム決勝</v>
      </c>
      <c r="O539" t="str">
        <f t="shared" si="17"/>
        <v xml:space="preserve"> 女子   50m 平泳ぎ タイム決勝</v>
      </c>
    </row>
    <row r="540" spans="1:15" x14ac:dyDescent="0.2">
      <c r="A540">
        <f>IFERROR(記録__2[[#This Row],[競技番号]],"")</f>
        <v>11</v>
      </c>
      <c r="B540">
        <f>IFERROR(記録__2[[#This Row],[選手番号]],"")</f>
        <v>615</v>
      </c>
      <c r="C540" t="str">
        <f>IFERROR(VLOOKUP(B540,選手番号!F:J,4,0),"")</f>
        <v>村上　愛莉</v>
      </c>
      <c r="D540" t="str">
        <f>IFERROR(VLOOKUP(B540,選手番号!F:K,6,0),"")</f>
        <v>MESSA</v>
      </c>
      <c r="E540" t="str">
        <f>IFERROR(VLOOKUP(B540,チーム番号!E:F,2,0),"")</f>
        <v/>
      </c>
      <c r="F540">
        <f>IFERROR(VLOOKUP(A540,プログラム!B:C,2,0),"")</f>
        <v>11</v>
      </c>
      <c r="G540" t="str">
        <f t="shared" si="16"/>
        <v>61500011</v>
      </c>
      <c r="H540">
        <f>IFERROR(記録__2[[#This Row],[組]],"")</f>
        <v>11</v>
      </c>
      <c r="I540">
        <f>IFERROR(記録__2[[#This Row],[水路]],"")</f>
        <v>3</v>
      </c>
      <c r="J540" t="str">
        <f>IFERROR(VLOOKUP(F540,競技順!B:Q,14,0),"")</f>
        <v/>
      </c>
      <c r="K540" t="str">
        <f>IFERROR(VLOOKUP(F540,競技順!B:P,15,0),"")</f>
        <v>女子</v>
      </c>
      <c r="L540" t="str">
        <f>IFERROR(VLOOKUP(F540,競技順!B:N,13,0),"")</f>
        <v xml:space="preserve">  50m</v>
      </c>
      <c r="M540" t="str">
        <f>IFERROR(VLOOKUP(F540,競技順!B:K,10,0),"")</f>
        <v>平泳ぎ</v>
      </c>
      <c r="N540" t="str">
        <f>IFERROR(VLOOKUP(F540,競技順!B:Q,16,0),"")</f>
        <v>タイム決勝</v>
      </c>
      <c r="O540" t="str">
        <f t="shared" si="17"/>
        <v xml:space="preserve"> 女子   50m 平泳ぎ タイム決勝</v>
      </c>
    </row>
    <row r="541" spans="1:15" x14ac:dyDescent="0.2">
      <c r="A541">
        <f>IFERROR(記録__2[[#This Row],[競技番号]],"")</f>
        <v>11</v>
      </c>
      <c r="B541">
        <f>IFERROR(記録__2[[#This Row],[選手番号]],"")</f>
        <v>291</v>
      </c>
      <c r="C541" t="str">
        <f>IFERROR(VLOOKUP(B541,選手番号!F:J,4,0),"")</f>
        <v>渡邊　友子</v>
      </c>
      <c r="D541" t="str">
        <f>IFERROR(VLOOKUP(B541,選手番号!F:K,6,0),"")</f>
        <v>八幡浜ＳＣ</v>
      </c>
      <c r="E541" t="str">
        <f>IFERROR(VLOOKUP(B541,チーム番号!E:F,2,0),"")</f>
        <v/>
      </c>
      <c r="F541">
        <f>IFERROR(VLOOKUP(A541,プログラム!B:C,2,0),"")</f>
        <v>11</v>
      </c>
      <c r="G541" t="str">
        <f t="shared" si="16"/>
        <v>29100011</v>
      </c>
      <c r="H541">
        <f>IFERROR(記録__2[[#This Row],[組]],"")</f>
        <v>11</v>
      </c>
      <c r="I541">
        <f>IFERROR(記録__2[[#This Row],[水路]],"")</f>
        <v>4</v>
      </c>
      <c r="J541" t="str">
        <f>IFERROR(VLOOKUP(F541,競技順!B:Q,14,0),"")</f>
        <v/>
      </c>
      <c r="K541" t="str">
        <f>IFERROR(VLOOKUP(F541,競技順!B:P,15,0),"")</f>
        <v>女子</v>
      </c>
      <c r="L541" t="str">
        <f>IFERROR(VLOOKUP(F541,競技順!B:N,13,0),"")</f>
        <v xml:space="preserve">  50m</v>
      </c>
      <c r="M541" t="str">
        <f>IFERROR(VLOOKUP(F541,競技順!B:K,10,0),"")</f>
        <v>平泳ぎ</v>
      </c>
      <c r="N541" t="str">
        <f>IFERROR(VLOOKUP(F541,競技順!B:Q,16,0),"")</f>
        <v>タイム決勝</v>
      </c>
      <c r="O541" t="str">
        <f t="shared" si="17"/>
        <v xml:space="preserve"> 女子   50m 平泳ぎ タイム決勝</v>
      </c>
    </row>
    <row r="542" spans="1:15" x14ac:dyDescent="0.2">
      <c r="A542">
        <f>IFERROR(記録__2[[#This Row],[競技番号]],"")</f>
        <v>11</v>
      </c>
      <c r="B542">
        <f>IFERROR(記録__2[[#This Row],[選手番号]],"")</f>
        <v>294</v>
      </c>
      <c r="C542" t="str">
        <f>IFERROR(VLOOKUP(B542,選手番号!F:J,4,0),"")</f>
        <v>菊池　莉子</v>
      </c>
      <c r="D542" t="str">
        <f>IFERROR(VLOOKUP(B542,選手番号!F:K,6,0),"")</f>
        <v>八幡浜ＳＣ</v>
      </c>
      <c r="E542" t="str">
        <f>IFERROR(VLOOKUP(B542,チーム番号!E:F,2,0),"")</f>
        <v/>
      </c>
      <c r="F542">
        <f>IFERROR(VLOOKUP(A542,プログラム!B:C,2,0),"")</f>
        <v>11</v>
      </c>
      <c r="G542" t="str">
        <f t="shared" si="16"/>
        <v>29400011</v>
      </c>
      <c r="H542">
        <f>IFERROR(記録__2[[#This Row],[組]],"")</f>
        <v>11</v>
      </c>
      <c r="I542">
        <f>IFERROR(記録__2[[#This Row],[水路]],"")</f>
        <v>5</v>
      </c>
      <c r="J542" t="str">
        <f>IFERROR(VLOOKUP(F542,競技順!B:Q,14,0),"")</f>
        <v/>
      </c>
      <c r="K542" t="str">
        <f>IFERROR(VLOOKUP(F542,競技順!B:P,15,0),"")</f>
        <v>女子</v>
      </c>
      <c r="L542" t="str">
        <f>IFERROR(VLOOKUP(F542,競技順!B:N,13,0),"")</f>
        <v xml:space="preserve">  50m</v>
      </c>
      <c r="M542" t="str">
        <f>IFERROR(VLOOKUP(F542,競技順!B:K,10,0),"")</f>
        <v>平泳ぎ</v>
      </c>
      <c r="N542" t="str">
        <f>IFERROR(VLOOKUP(F542,競技順!B:Q,16,0),"")</f>
        <v>タイム決勝</v>
      </c>
      <c r="O542" t="str">
        <f t="shared" si="17"/>
        <v xml:space="preserve"> 女子   50m 平泳ぎ タイム決勝</v>
      </c>
    </row>
    <row r="543" spans="1:15" x14ac:dyDescent="0.2">
      <c r="A543">
        <f>IFERROR(記録__2[[#This Row],[競技番号]],"")</f>
        <v>11</v>
      </c>
      <c r="B543">
        <f>IFERROR(記録__2[[#This Row],[選手番号]],"")</f>
        <v>547</v>
      </c>
      <c r="C543" t="str">
        <f>IFERROR(VLOOKUP(B543,選手番号!F:J,4,0),"")</f>
        <v>尾田　蘭帆</v>
      </c>
      <c r="D543" t="str">
        <f>IFERROR(VLOOKUP(B543,選手番号!F:K,6,0),"")</f>
        <v>ﾌｧｲﾌﾞﾃﾝ東予</v>
      </c>
      <c r="E543" t="str">
        <f>IFERROR(VLOOKUP(B543,チーム番号!E:F,2,0),"")</f>
        <v/>
      </c>
      <c r="F543">
        <f>IFERROR(VLOOKUP(A543,プログラム!B:C,2,0),"")</f>
        <v>11</v>
      </c>
      <c r="G543" t="str">
        <f t="shared" si="16"/>
        <v>54700011</v>
      </c>
      <c r="H543">
        <f>IFERROR(記録__2[[#This Row],[組]],"")</f>
        <v>11</v>
      </c>
      <c r="I543">
        <f>IFERROR(記録__2[[#This Row],[水路]],"")</f>
        <v>6</v>
      </c>
      <c r="J543" t="str">
        <f>IFERROR(VLOOKUP(F543,競技順!B:Q,14,0),"")</f>
        <v/>
      </c>
      <c r="K543" t="str">
        <f>IFERROR(VLOOKUP(F543,競技順!B:P,15,0),"")</f>
        <v>女子</v>
      </c>
      <c r="L543" t="str">
        <f>IFERROR(VLOOKUP(F543,競技順!B:N,13,0),"")</f>
        <v xml:space="preserve">  50m</v>
      </c>
      <c r="M543" t="str">
        <f>IFERROR(VLOOKUP(F543,競技順!B:K,10,0),"")</f>
        <v>平泳ぎ</v>
      </c>
      <c r="N543" t="str">
        <f>IFERROR(VLOOKUP(F543,競技順!B:Q,16,0),"")</f>
        <v>タイム決勝</v>
      </c>
      <c r="O543" t="str">
        <f t="shared" si="17"/>
        <v xml:space="preserve"> 女子   50m 平泳ぎ タイム決勝</v>
      </c>
    </row>
    <row r="544" spans="1:15" x14ac:dyDescent="0.2">
      <c r="A544">
        <f>IFERROR(記録__2[[#This Row],[競技番号]],"")</f>
        <v>11</v>
      </c>
      <c r="B544">
        <f>IFERROR(記録__2[[#This Row],[選手番号]],"")</f>
        <v>545</v>
      </c>
      <c r="C544" t="str">
        <f>IFERROR(VLOOKUP(B544,選手番号!F:J,4,0),"")</f>
        <v>佐々木舞優</v>
      </c>
      <c r="D544" t="str">
        <f>IFERROR(VLOOKUP(B544,選手番号!F:K,6,0),"")</f>
        <v>ﾌｧｲﾌﾞﾃﾝ東予</v>
      </c>
      <c r="E544" t="str">
        <f>IFERROR(VLOOKUP(B544,チーム番号!E:F,2,0),"")</f>
        <v/>
      </c>
      <c r="F544">
        <f>IFERROR(VLOOKUP(A544,プログラム!B:C,2,0),"")</f>
        <v>11</v>
      </c>
      <c r="G544" t="str">
        <f t="shared" si="16"/>
        <v>54500011</v>
      </c>
      <c r="H544">
        <f>IFERROR(記録__2[[#This Row],[組]],"")</f>
        <v>11</v>
      </c>
      <c r="I544">
        <f>IFERROR(記録__2[[#This Row],[水路]],"")</f>
        <v>7</v>
      </c>
      <c r="J544" t="str">
        <f>IFERROR(VLOOKUP(F544,競技順!B:Q,14,0),"")</f>
        <v/>
      </c>
      <c r="K544" t="str">
        <f>IFERROR(VLOOKUP(F544,競技順!B:P,15,0),"")</f>
        <v>女子</v>
      </c>
      <c r="L544" t="str">
        <f>IFERROR(VLOOKUP(F544,競技順!B:N,13,0),"")</f>
        <v xml:space="preserve">  50m</v>
      </c>
      <c r="M544" t="str">
        <f>IFERROR(VLOOKUP(F544,競技順!B:K,10,0),"")</f>
        <v>平泳ぎ</v>
      </c>
      <c r="N544" t="str">
        <f>IFERROR(VLOOKUP(F544,競技順!B:Q,16,0),"")</f>
        <v>タイム決勝</v>
      </c>
      <c r="O544" t="str">
        <f t="shared" si="17"/>
        <v xml:space="preserve"> 女子   50m 平泳ぎ タイム決勝</v>
      </c>
    </row>
    <row r="545" spans="1:15" x14ac:dyDescent="0.2">
      <c r="A545">
        <f>IFERROR(記録__2[[#This Row],[競技番号]],"")</f>
        <v>11</v>
      </c>
      <c r="B545">
        <f>IFERROR(記録__2[[#This Row],[選手番号]],"")</f>
        <v>328</v>
      </c>
      <c r="C545" t="str">
        <f>IFERROR(VLOOKUP(B545,選手番号!F:J,4,0),"")</f>
        <v>茨　すみれ</v>
      </c>
      <c r="D545" t="str">
        <f>IFERROR(VLOOKUP(B545,選手番号!F:K,6,0),"")</f>
        <v>石原SC山越</v>
      </c>
      <c r="E545" t="str">
        <f>IFERROR(VLOOKUP(B545,チーム番号!E:F,2,0),"")</f>
        <v/>
      </c>
      <c r="F545">
        <f>IFERROR(VLOOKUP(A545,プログラム!B:C,2,0),"")</f>
        <v>11</v>
      </c>
      <c r="G545" t="str">
        <f t="shared" si="16"/>
        <v>32800011</v>
      </c>
      <c r="H545">
        <f>IFERROR(記録__2[[#This Row],[組]],"")</f>
        <v>11</v>
      </c>
      <c r="I545">
        <f>IFERROR(記録__2[[#This Row],[水路]],"")</f>
        <v>8</v>
      </c>
      <c r="J545" t="str">
        <f>IFERROR(VLOOKUP(F545,競技順!B:Q,14,0),"")</f>
        <v/>
      </c>
      <c r="K545" t="str">
        <f>IFERROR(VLOOKUP(F545,競技順!B:P,15,0),"")</f>
        <v>女子</v>
      </c>
      <c r="L545" t="str">
        <f>IFERROR(VLOOKUP(F545,競技順!B:N,13,0),"")</f>
        <v xml:space="preserve">  50m</v>
      </c>
      <c r="M545" t="str">
        <f>IFERROR(VLOOKUP(F545,競技順!B:K,10,0),"")</f>
        <v>平泳ぎ</v>
      </c>
      <c r="N545" t="str">
        <f>IFERROR(VLOOKUP(F545,競技順!B:Q,16,0),"")</f>
        <v>タイム決勝</v>
      </c>
      <c r="O545" t="str">
        <f t="shared" si="17"/>
        <v xml:space="preserve"> 女子   50m 平泳ぎ タイム決勝</v>
      </c>
    </row>
    <row r="546" spans="1:15" x14ac:dyDescent="0.2">
      <c r="A546">
        <f>IFERROR(記録__2[[#This Row],[競技番号]],"")</f>
        <v>11</v>
      </c>
      <c r="B546">
        <f>IFERROR(記録__2[[#This Row],[選手番号]],"")</f>
        <v>721</v>
      </c>
      <c r="C546" t="str">
        <f>IFERROR(VLOOKUP(B546,選手番号!F:J,4,0),"")</f>
        <v>中平莉々杏</v>
      </c>
      <c r="D546" t="str">
        <f>IFERROR(VLOOKUP(B546,選手番号!F:K,6,0),"")</f>
        <v>ｽｲﾑﾌｧﾐﾘｰｴﾝｽﾞ</v>
      </c>
      <c r="E546" t="str">
        <f>IFERROR(VLOOKUP(B546,チーム番号!E:F,2,0),"")</f>
        <v/>
      </c>
      <c r="F546">
        <f>IFERROR(VLOOKUP(A546,プログラム!B:C,2,0),"")</f>
        <v>11</v>
      </c>
      <c r="G546" t="str">
        <f t="shared" si="16"/>
        <v>72100011</v>
      </c>
      <c r="H546">
        <f>IFERROR(記録__2[[#This Row],[組]],"")</f>
        <v>12</v>
      </c>
      <c r="I546">
        <f>IFERROR(記録__2[[#This Row],[水路]],"")</f>
        <v>1</v>
      </c>
      <c r="J546" t="str">
        <f>IFERROR(VLOOKUP(F546,競技順!B:Q,14,0),"")</f>
        <v/>
      </c>
      <c r="K546" t="str">
        <f>IFERROR(VLOOKUP(F546,競技順!B:P,15,0),"")</f>
        <v>女子</v>
      </c>
      <c r="L546" t="str">
        <f>IFERROR(VLOOKUP(F546,競技順!B:N,13,0),"")</f>
        <v xml:space="preserve">  50m</v>
      </c>
      <c r="M546" t="str">
        <f>IFERROR(VLOOKUP(F546,競技順!B:K,10,0),"")</f>
        <v>平泳ぎ</v>
      </c>
      <c r="N546" t="str">
        <f>IFERROR(VLOOKUP(F546,競技順!B:Q,16,0),"")</f>
        <v>タイム決勝</v>
      </c>
      <c r="O546" t="str">
        <f t="shared" si="17"/>
        <v xml:space="preserve"> 女子   50m 平泳ぎ タイム決勝</v>
      </c>
    </row>
    <row r="547" spans="1:15" x14ac:dyDescent="0.2">
      <c r="A547">
        <f>IFERROR(記録__2[[#This Row],[競技番号]],"")</f>
        <v>11</v>
      </c>
      <c r="B547">
        <f>IFERROR(記録__2[[#This Row],[選手番号]],"")</f>
        <v>153</v>
      </c>
      <c r="C547" t="str">
        <f>IFERROR(VLOOKUP(B547,選手番号!F:J,4,0),"")</f>
        <v>原　愛美夏</v>
      </c>
      <c r="D547" t="str">
        <f>IFERROR(VLOOKUP(B547,選手番号!F:K,6,0),"")</f>
        <v>南海ＤＣ</v>
      </c>
      <c r="E547" t="str">
        <f>IFERROR(VLOOKUP(B547,チーム番号!E:F,2,0),"")</f>
        <v/>
      </c>
      <c r="F547">
        <f>IFERROR(VLOOKUP(A547,プログラム!B:C,2,0),"")</f>
        <v>11</v>
      </c>
      <c r="G547" t="str">
        <f t="shared" si="16"/>
        <v>15300011</v>
      </c>
      <c r="H547">
        <f>IFERROR(記録__2[[#This Row],[組]],"")</f>
        <v>12</v>
      </c>
      <c r="I547">
        <f>IFERROR(記録__2[[#This Row],[水路]],"")</f>
        <v>2</v>
      </c>
      <c r="J547" t="str">
        <f>IFERROR(VLOOKUP(F547,競技順!B:Q,14,0),"")</f>
        <v/>
      </c>
      <c r="K547" t="str">
        <f>IFERROR(VLOOKUP(F547,競技順!B:P,15,0),"")</f>
        <v>女子</v>
      </c>
      <c r="L547" t="str">
        <f>IFERROR(VLOOKUP(F547,競技順!B:N,13,0),"")</f>
        <v xml:space="preserve">  50m</v>
      </c>
      <c r="M547" t="str">
        <f>IFERROR(VLOOKUP(F547,競技順!B:K,10,0),"")</f>
        <v>平泳ぎ</v>
      </c>
      <c r="N547" t="str">
        <f>IFERROR(VLOOKUP(F547,競技順!B:Q,16,0),"")</f>
        <v>タイム決勝</v>
      </c>
      <c r="O547" t="str">
        <f t="shared" si="17"/>
        <v xml:space="preserve"> 女子   50m 平泳ぎ タイム決勝</v>
      </c>
    </row>
    <row r="548" spans="1:15" x14ac:dyDescent="0.2">
      <c r="A548">
        <f>IFERROR(記録__2[[#This Row],[競技番号]],"")</f>
        <v>11</v>
      </c>
      <c r="B548">
        <f>IFERROR(記録__2[[#This Row],[選手番号]],"")</f>
        <v>286</v>
      </c>
      <c r="C548" t="str">
        <f>IFERROR(VLOOKUP(B548,選手番号!F:J,4,0),"")</f>
        <v>廣瀬　茉乃</v>
      </c>
      <c r="D548" t="str">
        <f>IFERROR(VLOOKUP(B548,選手番号!F:K,6,0),"")</f>
        <v>八幡浜ＳＣ</v>
      </c>
      <c r="E548" t="str">
        <f>IFERROR(VLOOKUP(B548,チーム番号!E:F,2,0),"")</f>
        <v/>
      </c>
      <c r="F548">
        <f>IFERROR(VLOOKUP(A548,プログラム!B:C,2,0),"")</f>
        <v>11</v>
      </c>
      <c r="G548" t="str">
        <f t="shared" si="16"/>
        <v>28600011</v>
      </c>
      <c r="H548">
        <f>IFERROR(記録__2[[#This Row],[組]],"")</f>
        <v>12</v>
      </c>
      <c r="I548">
        <f>IFERROR(記録__2[[#This Row],[水路]],"")</f>
        <v>3</v>
      </c>
      <c r="J548" t="str">
        <f>IFERROR(VLOOKUP(F548,競技順!B:Q,14,0),"")</f>
        <v/>
      </c>
      <c r="K548" t="str">
        <f>IFERROR(VLOOKUP(F548,競技順!B:P,15,0),"")</f>
        <v>女子</v>
      </c>
      <c r="L548" t="str">
        <f>IFERROR(VLOOKUP(F548,競技順!B:N,13,0),"")</f>
        <v xml:space="preserve">  50m</v>
      </c>
      <c r="M548" t="str">
        <f>IFERROR(VLOOKUP(F548,競技順!B:K,10,0),"")</f>
        <v>平泳ぎ</v>
      </c>
      <c r="N548" t="str">
        <f>IFERROR(VLOOKUP(F548,競技順!B:Q,16,0),"")</f>
        <v>タイム決勝</v>
      </c>
      <c r="O548" t="str">
        <f t="shared" si="17"/>
        <v xml:space="preserve"> 女子   50m 平泳ぎ タイム決勝</v>
      </c>
    </row>
    <row r="549" spans="1:15" x14ac:dyDescent="0.2">
      <c r="A549">
        <f>IFERROR(記録__2[[#This Row],[競技番号]],"")</f>
        <v>11</v>
      </c>
      <c r="B549">
        <f>IFERROR(記録__2[[#This Row],[選手番号]],"")</f>
        <v>198</v>
      </c>
      <c r="C549" t="str">
        <f>IFERROR(VLOOKUP(B549,選手番号!F:J,4,0),"")</f>
        <v>瀬野　遥香</v>
      </c>
      <c r="D549" t="str">
        <f>IFERROR(VLOOKUP(B549,選手番号!F:K,6,0),"")</f>
        <v>ＭＧ瀬戸内</v>
      </c>
      <c r="E549" t="str">
        <f>IFERROR(VLOOKUP(B549,チーム番号!E:F,2,0),"")</f>
        <v/>
      </c>
      <c r="F549">
        <f>IFERROR(VLOOKUP(A549,プログラム!B:C,2,0),"")</f>
        <v>11</v>
      </c>
      <c r="G549" t="str">
        <f t="shared" si="16"/>
        <v>19800011</v>
      </c>
      <c r="H549">
        <f>IFERROR(記録__2[[#This Row],[組]],"")</f>
        <v>12</v>
      </c>
      <c r="I549">
        <f>IFERROR(記録__2[[#This Row],[水路]],"")</f>
        <v>4</v>
      </c>
      <c r="J549" t="str">
        <f>IFERROR(VLOOKUP(F549,競技順!B:Q,14,0),"")</f>
        <v/>
      </c>
      <c r="K549" t="str">
        <f>IFERROR(VLOOKUP(F549,競技順!B:P,15,0),"")</f>
        <v>女子</v>
      </c>
      <c r="L549" t="str">
        <f>IFERROR(VLOOKUP(F549,競技順!B:N,13,0),"")</f>
        <v xml:space="preserve">  50m</v>
      </c>
      <c r="M549" t="str">
        <f>IFERROR(VLOOKUP(F549,競技順!B:K,10,0),"")</f>
        <v>平泳ぎ</v>
      </c>
      <c r="N549" t="str">
        <f>IFERROR(VLOOKUP(F549,競技順!B:Q,16,0),"")</f>
        <v>タイム決勝</v>
      </c>
      <c r="O549" t="str">
        <f t="shared" si="17"/>
        <v xml:space="preserve"> 女子   50m 平泳ぎ タイム決勝</v>
      </c>
    </row>
    <row r="550" spans="1:15" x14ac:dyDescent="0.2">
      <c r="A550">
        <f>IFERROR(記録__2[[#This Row],[競技番号]],"")</f>
        <v>11</v>
      </c>
      <c r="B550">
        <f>IFERROR(記録__2[[#This Row],[選手番号]],"")</f>
        <v>461</v>
      </c>
      <c r="C550" t="str">
        <f>IFERROR(VLOOKUP(B550,選手番号!F:J,4,0),"")</f>
        <v>大石　千尋</v>
      </c>
      <c r="D550" t="str">
        <f>IFERROR(VLOOKUP(B550,選手番号!F:K,6,0),"")</f>
        <v>フィッタ重信</v>
      </c>
      <c r="E550" t="str">
        <f>IFERROR(VLOOKUP(B550,チーム番号!E:F,2,0),"")</f>
        <v/>
      </c>
      <c r="F550">
        <f>IFERROR(VLOOKUP(A550,プログラム!B:C,2,0),"")</f>
        <v>11</v>
      </c>
      <c r="G550" t="str">
        <f t="shared" si="16"/>
        <v>46100011</v>
      </c>
      <c r="H550">
        <f>IFERROR(記録__2[[#This Row],[組]],"")</f>
        <v>12</v>
      </c>
      <c r="I550">
        <f>IFERROR(記録__2[[#This Row],[水路]],"")</f>
        <v>5</v>
      </c>
      <c r="J550" t="str">
        <f>IFERROR(VLOOKUP(F550,競技順!B:Q,14,0),"")</f>
        <v/>
      </c>
      <c r="K550" t="str">
        <f>IFERROR(VLOOKUP(F550,競技順!B:P,15,0),"")</f>
        <v>女子</v>
      </c>
      <c r="L550" t="str">
        <f>IFERROR(VLOOKUP(F550,競技順!B:N,13,0),"")</f>
        <v xml:space="preserve">  50m</v>
      </c>
      <c r="M550" t="str">
        <f>IFERROR(VLOOKUP(F550,競技順!B:K,10,0),"")</f>
        <v>平泳ぎ</v>
      </c>
      <c r="N550" t="str">
        <f>IFERROR(VLOOKUP(F550,競技順!B:Q,16,0),"")</f>
        <v>タイム決勝</v>
      </c>
      <c r="O550" t="str">
        <f t="shared" si="17"/>
        <v xml:space="preserve"> 女子   50m 平泳ぎ タイム決勝</v>
      </c>
    </row>
    <row r="551" spans="1:15" x14ac:dyDescent="0.2">
      <c r="A551">
        <f>IFERROR(記録__2[[#This Row],[競技番号]],"")</f>
        <v>11</v>
      </c>
      <c r="B551">
        <f>IFERROR(記録__2[[#This Row],[選手番号]],"")</f>
        <v>85</v>
      </c>
      <c r="C551" t="str">
        <f>IFERROR(VLOOKUP(B551,選手番号!F:J,4,0),"")</f>
        <v>森　　美桜</v>
      </c>
      <c r="D551" t="str">
        <f>IFERROR(VLOOKUP(B551,選手番号!F:K,6,0),"")</f>
        <v>五百木ＳＣ</v>
      </c>
      <c r="E551" t="str">
        <f>IFERROR(VLOOKUP(B551,チーム番号!E:F,2,0),"")</f>
        <v/>
      </c>
      <c r="F551">
        <f>IFERROR(VLOOKUP(A551,プログラム!B:C,2,0),"")</f>
        <v>11</v>
      </c>
      <c r="G551" t="str">
        <f t="shared" si="16"/>
        <v>8500011</v>
      </c>
      <c r="H551">
        <f>IFERROR(記録__2[[#This Row],[組]],"")</f>
        <v>12</v>
      </c>
      <c r="I551">
        <f>IFERROR(記録__2[[#This Row],[水路]],"")</f>
        <v>6</v>
      </c>
      <c r="J551" t="str">
        <f>IFERROR(VLOOKUP(F551,競技順!B:Q,14,0),"")</f>
        <v/>
      </c>
      <c r="K551" t="str">
        <f>IFERROR(VLOOKUP(F551,競技順!B:P,15,0),"")</f>
        <v>女子</v>
      </c>
      <c r="L551" t="str">
        <f>IFERROR(VLOOKUP(F551,競技順!B:N,13,0),"")</f>
        <v xml:space="preserve">  50m</v>
      </c>
      <c r="M551" t="str">
        <f>IFERROR(VLOOKUP(F551,競技順!B:K,10,0),"")</f>
        <v>平泳ぎ</v>
      </c>
      <c r="N551" t="str">
        <f>IFERROR(VLOOKUP(F551,競技順!B:Q,16,0),"")</f>
        <v>タイム決勝</v>
      </c>
      <c r="O551" t="str">
        <f t="shared" si="17"/>
        <v xml:space="preserve"> 女子   50m 平泳ぎ タイム決勝</v>
      </c>
    </row>
    <row r="552" spans="1:15" x14ac:dyDescent="0.2">
      <c r="A552">
        <f>IFERROR(記録__2[[#This Row],[競技番号]],"")</f>
        <v>11</v>
      </c>
      <c r="B552">
        <f>IFERROR(記録__2[[#This Row],[選手番号]],"")</f>
        <v>579</v>
      </c>
      <c r="C552" t="str">
        <f>IFERROR(VLOOKUP(B552,選手番号!F:J,4,0),"")</f>
        <v>谷本　梨紗</v>
      </c>
      <c r="D552" t="str">
        <f>IFERROR(VLOOKUP(B552,選手番号!F:K,6,0),"")</f>
        <v>ﾌｨｯﾀｴﾐﾌﾙ松前</v>
      </c>
      <c r="E552" t="str">
        <f>IFERROR(VLOOKUP(B552,チーム番号!E:F,2,0),"")</f>
        <v/>
      </c>
      <c r="F552">
        <f>IFERROR(VLOOKUP(A552,プログラム!B:C,2,0),"")</f>
        <v>11</v>
      </c>
      <c r="G552" t="str">
        <f t="shared" si="16"/>
        <v>57900011</v>
      </c>
      <c r="H552">
        <f>IFERROR(記録__2[[#This Row],[組]],"")</f>
        <v>12</v>
      </c>
      <c r="I552">
        <f>IFERROR(記録__2[[#This Row],[水路]],"")</f>
        <v>7</v>
      </c>
      <c r="J552" t="str">
        <f>IFERROR(VLOOKUP(F552,競技順!B:Q,14,0),"")</f>
        <v/>
      </c>
      <c r="K552" t="str">
        <f>IFERROR(VLOOKUP(F552,競技順!B:P,15,0),"")</f>
        <v>女子</v>
      </c>
      <c r="L552" t="str">
        <f>IFERROR(VLOOKUP(F552,競技順!B:N,13,0),"")</f>
        <v xml:space="preserve">  50m</v>
      </c>
      <c r="M552" t="str">
        <f>IFERROR(VLOOKUP(F552,競技順!B:K,10,0),"")</f>
        <v>平泳ぎ</v>
      </c>
      <c r="N552" t="str">
        <f>IFERROR(VLOOKUP(F552,競技順!B:Q,16,0),"")</f>
        <v>タイム決勝</v>
      </c>
      <c r="O552" t="str">
        <f t="shared" si="17"/>
        <v xml:space="preserve"> 女子   50m 平泳ぎ タイム決勝</v>
      </c>
    </row>
    <row r="553" spans="1:15" x14ac:dyDescent="0.2">
      <c r="A553">
        <f>IFERROR(記録__2[[#This Row],[競技番号]],"")</f>
        <v>11</v>
      </c>
      <c r="B553">
        <f>IFERROR(記録__2[[#This Row],[選手番号]],"")</f>
        <v>426</v>
      </c>
      <c r="C553" t="str">
        <f>IFERROR(VLOOKUP(B553,選手番号!F:J,4,0),"")</f>
        <v>渡部　花音</v>
      </c>
      <c r="D553" t="str">
        <f>IFERROR(VLOOKUP(B553,選手番号!F:K,6,0),"")</f>
        <v>フィッタ松山</v>
      </c>
      <c r="E553" t="str">
        <f>IFERROR(VLOOKUP(B553,チーム番号!E:F,2,0),"")</f>
        <v/>
      </c>
      <c r="F553">
        <f>IFERROR(VLOOKUP(A553,プログラム!B:C,2,0),"")</f>
        <v>11</v>
      </c>
      <c r="G553" t="str">
        <f t="shared" si="16"/>
        <v>42600011</v>
      </c>
      <c r="H553">
        <f>IFERROR(記録__2[[#This Row],[組]],"")</f>
        <v>12</v>
      </c>
      <c r="I553">
        <f>IFERROR(記録__2[[#This Row],[水路]],"")</f>
        <v>8</v>
      </c>
      <c r="J553" t="str">
        <f>IFERROR(VLOOKUP(F553,競技順!B:Q,14,0),"")</f>
        <v/>
      </c>
      <c r="K553" t="str">
        <f>IFERROR(VLOOKUP(F553,競技順!B:P,15,0),"")</f>
        <v>女子</v>
      </c>
      <c r="L553" t="str">
        <f>IFERROR(VLOOKUP(F553,競技順!B:N,13,0),"")</f>
        <v xml:space="preserve">  50m</v>
      </c>
      <c r="M553" t="str">
        <f>IFERROR(VLOOKUP(F553,競技順!B:K,10,0),"")</f>
        <v>平泳ぎ</v>
      </c>
      <c r="N553" t="str">
        <f>IFERROR(VLOOKUP(F553,競技順!B:Q,16,0),"")</f>
        <v>タイム決勝</v>
      </c>
      <c r="O553" t="str">
        <f t="shared" si="17"/>
        <v xml:space="preserve"> 女子   50m 平泳ぎ タイム決勝</v>
      </c>
    </row>
    <row r="554" spans="1:15" x14ac:dyDescent="0.2">
      <c r="A554">
        <f>IFERROR(記録__2[[#This Row],[競技番号]],"")</f>
        <v>11</v>
      </c>
      <c r="B554">
        <f>IFERROR(記録__2[[#This Row],[選手番号]],"")</f>
        <v>608</v>
      </c>
      <c r="C554" t="str">
        <f>IFERROR(VLOOKUP(B554,選手番号!F:J,4,0),"")</f>
        <v>石山はる妃</v>
      </c>
      <c r="D554" t="str">
        <f>IFERROR(VLOOKUP(B554,選手番号!F:K,6,0),"")</f>
        <v>MESSA</v>
      </c>
      <c r="E554" t="str">
        <f>IFERROR(VLOOKUP(B554,チーム番号!E:F,2,0),"")</f>
        <v/>
      </c>
      <c r="F554">
        <f>IFERROR(VLOOKUP(A554,プログラム!B:C,2,0),"")</f>
        <v>11</v>
      </c>
      <c r="G554" t="str">
        <f t="shared" si="16"/>
        <v>60800011</v>
      </c>
      <c r="H554">
        <f>IFERROR(記録__2[[#This Row],[組]],"")</f>
        <v>13</v>
      </c>
      <c r="I554">
        <f>IFERROR(記録__2[[#This Row],[水路]],"")</f>
        <v>1</v>
      </c>
      <c r="J554" t="str">
        <f>IFERROR(VLOOKUP(F554,競技順!B:Q,14,0),"")</f>
        <v/>
      </c>
      <c r="K554" t="str">
        <f>IFERROR(VLOOKUP(F554,競技順!B:P,15,0),"")</f>
        <v>女子</v>
      </c>
      <c r="L554" t="str">
        <f>IFERROR(VLOOKUP(F554,競技順!B:N,13,0),"")</f>
        <v xml:space="preserve">  50m</v>
      </c>
      <c r="M554" t="str">
        <f>IFERROR(VLOOKUP(F554,競技順!B:K,10,0),"")</f>
        <v>平泳ぎ</v>
      </c>
      <c r="N554" t="str">
        <f>IFERROR(VLOOKUP(F554,競技順!B:Q,16,0),"")</f>
        <v>タイム決勝</v>
      </c>
      <c r="O554" t="str">
        <f t="shared" si="17"/>
        <v xml:space="preserve"> 女子   50m 平泳ぎ タイム決勝</v>
      </c>
    </row>
    <row r="555" spans="1:15" x14ac:dyDescent="0.2">
      <c r="A555">
        <f>IFERROR(記録__2[[#This Row],[競技番号]],"")</f>
        <v>11</v>
      </c>
      <c r="B555">
        <f>IFERROR(記録__2[[#This Row],[選手番号]],"")</f>
        <v>96</v>
      </c>
      <c r="C555" t="str">
        <f>IFERROR(VLOOKUP(B555,選手番号!F:J,4,0),"")</f>
        <v>門田　彩聖</v>
      </c>
      <c r="D555" t="str">
        <f>IFERROR(VLOOKUP(B555,選手番号!F:K,6,0),"")</f>
        <v>五百木ＳＣ</v>
      </c>
      <c r="E555" t="str">
        <f>IFERROR(VLOOKUP(B555,チーム番号!E:F,2,0),"")</f>
        <v/>
      </c>
      <c r="F555">
        <f>IFERROR(VLOOKUP(A555,プログラム!B:C,2,0),"")</f>
        <v>11</v>
      </c>
      <c r="G555" t="str">
        <f t="shared" si="16"/>
        <v>9600011</v>
      </c>
      <c r="H555">
        <f>IFERROR(記録__2[[#This Row],[組]],"")</f>
        <v>13</v>
      </c>
      <c r="I555">
        <f>IFERROR(記録__2[[#This Row],[水路]],"")</f>
        <v>2</v>
      </c>
      <c r="J555" t="str">
        <f>IFERROR(VLOOKUP(F555,競技順!B:Q,14,0),"")</f>
        <v/>
      </c>
      <c r="K555" t="str">
        <f>IFERROR(VLOOKUP(F555,競技順!B:P,15,0),"")</f>
        <v>女子</v>
      </c>
      <c r="L555" t="str">
        <f>IFERROR(VLOOKUP(F555,競技順!B:N,13,0),"")</f>
        <v xml:space="preserve">  50m</v>
      </c>
      <c r="M555" t="str">
        <f>IFERROR(VLOOKUP(F555,競技順!B:K,10,0),"")</f>
        <v>平泳ぎ</v>
      </c>
      <c r="N555" t="str">
        <f>IFERROR(VLOOKUP(F555,競技順!B:Q,16,0),"")</f>
        <v>タイム決勝</v>
      </c>
      <c r="O555" t="str">
        <f t="shared" si="17"/>
        <v xml:space="preserve"> 女子   50m 平泳ぎ タイム決勝</v>
      </c>
    </row>
    <row r="556" spans="1:15" x14ac:dyDescent="0.2">
      <c r="A556">
        <f>IFERROR(記録__2[[#This Row],[競技番号]],"")</f>
        <v>11</v>
      </c>
      <c r="B556">
        <f>IFERROR(記録__2[[#This Row],[選手番号]],"")</f>
        <v>629</v>
      </c>
      <c r="C556" t="str">
        <f>IFERROR(VLOOKUP(B556,選手番号!F:J,4,0),"")</f>
        <v>善家　小夏</v>
      </c>
      <c r="D556" t="str">
        <f>IFERROR(VLOOKUP(B556,選手番号!F:K,6,0),"")</f>
        <v>ﾓｰﾆSS</v>
      </c>
      <c r="E556" t="str">
        <f>IFERROR(VLOOKUP(B556,チーム番号!E:F,2,0),"")</f>
        <v/>
      </c>
      <c r="F556">
        <f>IFERROR(VLOOKUP(A556,プログラム!B:C,2,0),"")</f>
        <v>11</v>
      </c>
      <c r="G556" t="str">
        <f t="shared" si="16"/>
        <v>62900011</v>
      </c>
      <c r="H556">
        <f>IFERROR(記録__2[[#This Row],[組]],"")</f>
        <v>13</v>
      </c>
      <c r="I556">
        <f>IFERROR(記録__2[[#This Row],[水路]],"")</f>
        <v>3</v>
      </c>
      <c r="J556" t="str">
        <f>IFERROR(VLOOKUP(F556,競技順!B:Q,14,0),"")</f>
        <v/>
      </c>
      <c r="K556" t="str">
        <f>IFERROR(VLOOKUP(F556,競技順!B:P,15,0),"")</f>
        <v>女子</v>
      </c>
      <c r="L556" t="str">
        <f>IFERROR(VLOOKUP(F556,競技順!B:N,13,0),"")</f>
        <v xml:space="preserve">  50m</v>
      </c>
      <c r="M556" t="str">
        <f>IFERROR(VLOOKUP(F556,競技順!B:K,10,0),"")</f>
        <v>平泳ぎ</v>
      </c>
      <c r="N556" t="str">
        <f>IFERROR(VLOOKUP(F556,競技順!B:Q,16,0),"")</f>
        <v>タイム決勝</v>
      </c>
      <c r="O556" t="str">
        <f t="shared" si="17"/>
        <v xml:space="preserve"> 女子   50m 平泳ぎ タイム決勝</v>
      </c>
    </row>
    <row r="557" spans="1:15" x14ac:dyDescent="0.2">
      <c r="A557">
        <f>IFERROR(記録__2[[#This Row],[競技番号]],"")</f>
        <v>11</v>
      </c>
      <c r="B557">
        <f>IFERROR(記録__2[[#This Row],[選手番号]],"")</f>
        <v>92</v>
      </c>
      <c r="C557" t="str">
        <f>IFERROR(VLOOKUP(B557,選手番号!F:J,4,0),"")</f>
        <v>中矢　紫媛</v>
      </c>
      <c r="D557" t="str">
        <f>IFERROR(VLOOKUP(B557,選手番号!F:K,6,0),"")</f>
        <v>五百木ＳＣ</v>
      </c>
      <c r="E557" t="str">
        <f>IFERROR(VLOOKUP(B557,チーム番号!E:F,2,0),"")</f>
        <v/>
      </c>
      <c r="F557">
        <f>IFERROR(VLOOKUP(A557,プログラム!B:C,2,0),"")</f>
        <v>11</v>
      </c>
      <c r="G557" t="str">
        <f t="shared" si="16"/>
        <v>9200011</v>
      </c>
      <c r="H557">
        <f>IFERROR(記録__2[[#This Row],[組]],"")</f>
        <v>13</v>
      </c>
      <c r="I557">
        <f>IFERROR(記録__2[[#This Row],[水路]],"")</f>
        <v>4</v>
      </c>
      <c r="J557" t="str">
        <f>IFERROR(VLOOKUP(F557,競技順!B:Q,14,0),"")</f>
        <v/>
      </c>
      <c r="K557" t="str">
        <f>IFERROR(VLOOKUP(F557,競技順!B:P,15,0),"")</f>
        <v>女子</v>
      </c>
      <c r="L557" t="str">
        <f>IFERROR(VLOOKUP(F557,競技順!B:N,13,0),"")</f>
        <v xml:space="preserve">  50m</v>
      </c>
      <c r="M557" t="str">
        <f>IFERROR(VLOOKUP(F557,競技順!B:K,10,0),"")</f>
        <v>平泳ぎ</v>
      </c>
      <c r="N557" t="str">
        <f>IFERROR(VLOOKUP(F557,競技順!B:Q,16,0),"")</f>
        <v>タイム決勝</v>
      </c>
      <c r="O557" t="str">
        <f t="shared" si="17"/>
        <v xml:space="preserve"> 女子   50m 平泳ぎ タイム決勝</v>
      </c>
    </row>
    <row r="558" spans="1:15" x14ac:dyDescent="0.2">
      <c r="A558">
        <f>IFERROR(記録__2[[#This Row],[競技番号]],"")</f>
        <v>11</v>
      </c>
      <c r="B558">
        <f>IFERROR(記録__2[[#This Row],[選手番号]],"")</f>
        <v>660</v>
      </c>
      <c r="C558" t="str">
        <f>IFERROR(VLOOKUP(B558,選手番号!F:J,4,0),"")</f>
        <v>小島　侑芭</v>
      </c>
      <c r="D558" t="str">
        <f>IFERROR(VLOOKUP(B558,選手番号!F:K,6,0),"")</f>
        <v>MESSA宇和島</v>
      </c>
      <c r="E558" t="str">
        <f>IFERROR(VLOOKUP(B558,チーム番号!E:F,2,0),"")</f>
        <v/>
      </c>
      <c r="F558">
        <f>IFERROR(VLOOKUP(A558,プログラム!B:C,2,0),"")</f>
        <v>11</v>
      </c>
      <c r="G558" t="str">
        <f t="shared" si="16"/>
        <v>66000011</v>
      </c>
      <c r="H558">
        <f>IFERROR(記録__2[[#This Row],[組]],"")</f>
        <v>13</v>
      </c>
      <c r="I558">
        <f>IFERROR(記録__2[[#This Row],[水路]],"")</f>
        <v>5</v>
      </c>
      <c r="J558" t="str">
        <f>IFERROR(VLOOKUP(F558,競技順!B:Q,14,0),"")</f>
        <v/>
      </c>
      <c r="K558" t="str">
        <f>IFERROR(VLOOKUP(F558,競技順!B:P,15,0),"")</f>
        <v>女子</v>
      </c>
      <c r="L558" t="str">
        <f>IFERROR(VLOOKUP(F558,競技順!B:N,13,0),"")</f>
        <v xml:space="preserve">  50m</v>
      </c>
      <c r="M558" t="str">
        <f>IFERROR(VLOOKUP(F558,競技順!B:K,10,0),"")</f>
        <v>平泳ぎ</v>
      </c>
      <c r="N558" t="str">
        <f>IFERROR(VLOOKUP(F558,競技順!B:Q,16,0),"")</f>
        <v>タイム決勝</v>
      </c>
      <c r="O558" t="str">
        <f t="shared" si="17"/>
        <v xml:space="preserve"> 女子   50m 平泳ぎ タイム決勝</v>
      </c>
    </row>
    <row r="559" spans="1:15" x14ac:dyDescent="0.2">
      <c r="A559">
        <f>IFERROR(記録__2[[#This Row],[競技番号]],"")</f>
        <v>11</v>
      </c>
      <c r="B559">
        <f>IFERROR(記録__2[[#This Row],[選手番号]],"")</f>
        <v>149</v>
      </c>
      <c r="C559" t="str">
        <f>IFERROR(VLOOKUP(B559,選手番号!F:J,4,0),"")</f>
        <v>荒本　莉音</v>
      </c>
      <c r="D559" t="str">
        <f>IFERROR(VLOOKUP(B559,選手番号!F:K,6,0),"")</f>
        <v>南海ＤＣ</v>
      </c>
      <c r="E559" t="str">
        <f>IFERROR(VLOOKUP(B559,チーム番号!E:F,2,0),"")</f>
        <v/>
      </c>
      <c r="F559">
        <f>IFERROR(VLOOKUP(A559,プログラム!B:C,2,0),"")</f>
        <v>11</v>
      </c>
      <c r="G559" t="str">
        <f t="shared" si="16"/>
        <v>14900011</v>
      </c>
      <c r="H559">
        <f>IFERROR(記録__2[[#This Row],[組]],"")</f>
        <v>13</v>
      </c>
      <c r="I559">
        <f>IFERROR(記録__2[[#This Row],[水路]],"")</f>
        <v>6</v>
      </c>
      <c r="J559" t="str">
        <f>IFERROR(VLOOKUP(F559,競技順!B:Q,14,0),"")</f>
        <v/>
      </c>
      <c r="K559" t="str">
        <f>IFERROR(VLOOKUP(F559,競技順!B:P,15,0),"")</f>
        <v>女子</v>
      </c>
      <c r="L559" t="str">
        <f>IFERROR(VLOOKUP(F559,競技順!B:N,13,0),"")</f>
        <v xml:space="preserve">  50m</v>
      </c>
      <c r="M559" t="str">
        <f>IFERROR(VLOOKUP(F559,競技順!B:K,10,0),"")</f>
        <v>平泳ぎ</v>
      </c>
      <c r="N559" t="str">
        <f>IFERROR(VLOOKUP(F559,競技順!B:Q,16,0),"")</f>
        <v>タイム決勝</v>
      </c>
      <c r="O559" t="str">
        <f t="shared" si="17"/>
        <v xml:space="preserve"> 女子   50m 平泳ぎ タイム決勝</v>
      </c>
    </row>
    <row r="560" spans="1:15" x14ac:dyDescent="0.2">
      <c r="A560">
        <f>IFERROR(記録__2[[#This Row],[競技番号]],"")</f>
        <v>11</v>
      </c>
      <c r="B560">
        <f>IFERROR(記録__2[[#This Row],[選手番号]],"")</f>
        <v>428</v>
      </c>
      <c r="C560" t="str">
        <f>IFERROR(VLOOKUP(B560,選手番号!F:J,4,0),"")</f>
        <v>小田　　楓</v>
      </c>
      <c r="D560" t="str">
        <f>IFERROR(VLOOKUP(B560,選手番号!F:K,6,0),"")</f>
        <v>フィッタ松山</v>
      </c>
      <c r="E560" t="str">
        <f>IFERROR(VLOOKUP(B560,チーム番号!E:F,2,0),"")</f>
        <v/>
      </c>
      <c r="F560">
        <f>IFERROR(VLOOKUP(A560,プログラム!B:C,2,0),"")</f>
        <v>11</v>
      </c>
      <c r="G560" t="str">
        <f t="shared" si="16"/>
        <v>42800011</v>
      </c>
      <c r="H560">
        <f>IFERROR(記録__2[[#This Row],[組]],"")</f>
        <v>13</v>
      </c>
      <c r="I560">
        <f>IFERROR(記録__2[[#This Row],[水路]],"")</f>
        <v>7</v>
      </c>
      <c r="J560" t="str">
        <f>IFERROR(VLOOKUP(F560,競技順!B:Q,14,0),"")</f>
        <v/>
      </c>
      <c r="K560" t="str">
        <f>IFERROR(VLOOKUP(F560,競技順!B:P,15,0),"")</f>
        <v>女子</v>
      </c>
      <c r="L560" t="str">
        <f>IFERROR(VLOOKUP(F560,競技順!B:N,13,0),"")</f>
        <v xml:space="preserve">  50m</v>
      </c>
      <c r="M560" t="str">
        <f>IFERROR(VLOOKUP(F560,競技順!B:K,10,0),"")</f>
        <v>平泳ぎ</v>
      </c>
      <c r="N560" t="str">
        <f>IFERROR(VLOOKUP(F560,競技順!B:Q,16,0),"")</f>
        <v>タイム決勝</v>
      </c>
      <c r="O560" t="str">
        <f t="shared" si="17"/>
        <v xml:space="preserve"> 女子   50m 平泳ぎ タイム決勝</v>
      </c>
    </row>
    <row r="561" spans="1:15" x14ac:dyDescent="0.2">
      <c r="A561">
        <f>IFERROR(記録__2[[#This Row],[競技番号]],"")</f>
        <v>11</v>
      </c>
      <c r="B561">
        <f>IFERROR(記録__2[[#This Row],[選手番号]],"")</f>
        <v>610</v>
      </c>
      <c r="C561" t="str">
        <f>IFERROR(VLOOKUP(B561,選手番号!F:J,4,0),"")</f>
        <v>冨永　有咲</v>
      </c>
      <c r="D561" t="str">
        <f>IFERROR(VLOOKUP(B561,選手番号!F:K,6,0),"")</f>
        <v>MESSA</v>
      </c>
      <c r="E561" t="str">
        <f>IFERROR(VLOOKUP(B561,チーム番号!E:F,2,0),"")</f>
        <v/>
      </c>
      <c r="F561">
        <f>IFERROR(VLOOKUP(A561,プログラム!B:C,2,0),"")</f>
        <v>11</v>
      </c>
      <c r="G561" t="str">
        <f t="shared" si="16"/>
        <v>61000011</v>
      </c>
      <c r="H561">
        <f>IFERROR(記録__2[[#This Row],[組]],"")</f>
        <v>13</v>
      </c>
      <c r="I561">
        <f>IFERROR(記録__2[[#This Row],[水路]],"")</f>
        <v>8</v>
      </c>
      <c r="J561" t="str">
        <f>IFERROR(VLOOKUP(F561,競技順!B:Q,14,0),"")</f>
        <v/>
      </c>
      <c r="K561" t="str">
        <f>IFERROR(VLOOKUP(F561,競技順!B:P,15,0),"")</f>
        <v>女子</v>
      </c>
      <c r="L561" t="str">
        <f>IFERROR(VLOOKUP(F561,競技順!B:N,13,0),"")</f>
        <v xml:space="preserve">  50m</v>
      </c>
      <c r="M561" t="str">
        <f>IFERROR(VLOOKUP(F561,競技順!B:K,10,0),"")</f>
        <v>平泳ぎ</v>
      </c>
      <c r="N561" t="str">
        <f>IFERROR(VLOOKUP(F561,競技順!B:Q,16,0),"")</f>
        <v>タイム決勝</v>
      </c>
      <c r="O561" t="str">
        <f t="shared" si="17"/>
        <v xml:space="preserve"> 女子   50m 平泳ぎ タイム決勝</v>
      </c>
    </row>
    <row r="562" spans="1:15" x14ac:dyDescent="0.2">
      <c r="A562">
        <f>IFERROR(記録__2[[#This Row],[競技番号]],"")</f>
        <v>12</v>
      </c>
      <c r="B562">
        <f>IFERROR(記録__2[[#This Row],[選手番号]],"")</f>
        <v>73</v>
      </c>
      <c r="C562" t="str">
        <f>IFERROR(VLOOKUP(B562,選手番号!F:J,4,0),"")</f>
        <v>鶴原　　碧</v>
      </c>
      <c r="D562" t="str">
        <f>IFERROR(VLOOKUP(B562,選手番号!F:K,6,0),"")</f>
        <v>五百木ＳＣ</v>
      </c>
      <c r="E562" t="str">
        <f>IFERROR(VLOOKUP(B562,チーム番号!E:F,2,0),"")</f>
        <v/>
      </c>
      <c r="F562">
        <f>IFERROR(VLOOKUP(A562,プログラム!B:C,2,0),"")</f>
        <v>12</v>
      </c>
      <c r="G562" t="str">
        <f t="shared" si="16"/>
        <v>7300012</v>
      </c>
      <c r="H562">
        <f>IFERROR(記録__2[[#This Row],[組]],"")</f>
        <v>1</v>
      </c>
      <c r="I562">
        <f>IFERROR(記録__2[[#This Row],[水路]],"")</f>
        <v>1</v>
      </c>
      <c r="J562" t="str">
        <f>IFERROR(VLOOKUP(F562,競技順!B:Q,14,0),"")</f>
        <v/>
      </c>
      <c r="K562" t="str">
        <f>IFERROR(VLOOKUP(F562,競技順!B:P,15,0),"")</f>
        <v>男子</v>
      </c>
      <c r="L562" t="str">
        <f>IFERROR(VLOOKUP(F562,競技順!B:N,13,0),"")</f>
        <v xml:space="preserve">  50m</v>
      </c>
      <c r="M562" t="str">
        <f>IFERROR(VLOOKUP(F562,競技順!B:K,10,0),"")</f>
        <v>平泳ぎ</v>
      </c>
      <c r="N562" t="str">
        <f>IFERROR(VLOOKUP(F562,競技順!B:Q,16,0),"")</f>
        <v>タイム決勝</v>
      </c>
      <c r="O562" t="str">
        <f t="shared" si="17"/>
        <v xml:space="preserve"> 男子   50m 平泳ぎ タイム決勝</v>
      </c>
    </row>
    <row r="563" spans="1:15" x14ac:dyDescent="0.2">
      <c r="A563">
        <f>IFERROR(記録__2[[#This Row],[競技番号]],"")</f>
        <v>12</v>
      </c>
      <c r="B563">
        <f>IFERROR(記録__2[[#This Row],[選手番号]],"")</f>
        <v>515</v>
      </c>
      <c r="C563" t="str">
        <f>IFERROR(VLOOKUP(B563,選手番号!F:J,4,0),"")</f>
        <v>松本　悠生</v>
      </c>
      <c r="D563" t="str">
        <f>IFERROR(VLOOKUP(B563,選手番号!F:K,6,0),"")</f>
        <v>Ryuow</v>
      </c>
      <c r="E563" t="str">
        <f>IFERROR(VLOOKUP(B563,チーム番号!E:F,2,0),"")</f>
        <v/>
      </c>
      <c r="F563">
        <f>IFERROR(VLOOKUP(A563,プログラム!B:C,2,0),"")</f>
        <v>12</v>
      </c>
      <c r="G563" t="str">
        <f t="shared" si="16"/>
        <v>51500012</v>
      </c>
      <c r="H563">
        <f>IFERROR(記録__2[[#This Row],[組]],"")</f>
        <v>1</v>
      </c>
      <c r="I563">
        <f>IFERROR(記録__2[[#This Row],[水路]],"")</f>
        <v>2</v>
      </c>
      <c r="J563" t="str">
        <f>IFERROR(VLOOKUP(F563,競技順!B:Q,14,0),"")</f>
        <v/>
      </c>
      <c r="K563" t="str">
        <f>IFERROR(VLOOKUP(F563,競技順!B:P,15,0),"")</f>
        <v>男子</v>
      </c>
      <c r="L563" t="str">
        <f>IFERROR(VLOOKUP(F563,競技順!B:N,13,0),"")</f>
        <v xml:space="preserve">  50m</v>
      </c>
      <c r="M563" t="str">
        <f>IFERROR(VLOOKUP(F563,競技順!B:K,10,0),"")</f>
        <v>平泳ぎ</v>
      </c>
      <c r="N563" t="str">
        <f>IFERROR(VLOOKUP(F563,競技順!B:Q,16,0),"")</f>
        <v>タイム決勝</v>
      </c>
      <c r="O563" t="str">
        <f t="shared" si="17"/>
        <v xml:space="preserve"> 男子   50m 平泳ぎ タイム決勝</v>
      </c>
    </row>
    <row r="564" spans="1:15" x14ac:dyDescent="0.2">
      <c r="A564">
        <f>IFERROR(記録__2[[#This Row],[競技番号]],"")</f>
        <v>12</v>
      </c>
      <c r="B564">
        <f>IFERROR(記録__2[[#This Row],[選手番号]],"")</f>
        <v>224</v>
      </c>
      <c r="C564" t="str">
        <f>IFERROR(VLOOKUP(B564,選手番号!F:J,4,0),"")</f>
        <v>山口　大翔</v>
      </c>
      <c r="D564" t="str">
        <f>IFERROR(VLOOKUP(B564,選手番号!F:K,6,0),"")</f>
        <v>ファイブテン</v>
      </c>
      <c r="E564" t="str">
        <f>IFERROR(VLOOKUP(B564,チーム番号!E:F,2,0),"")</f>
        <v/>
      </c>
      <c r="F564">
        <f>IFERROR(VLOOKUP(A564,プログラム!B:C,2,0),"")</f>
        <v>12</v>
      </c>
      <c r="G564" t="str">
        <f t="shared" si="16"/>
        <v>22400012</v>
      </c>
      <c r="H564">
        <f>IFERROR(記録__2[[#This Row],[組]],"")</f>
        <v>1</v>
      </c>
      <c r="I564">
        <f>IFERROR(記録__2[[#This Row],[水路]],"")</f>
        <v>3</v>
      </c>
      <c r="J564" t="str">
        <f>IFERROR(VLOOKUP(F564,競技順!B:Q,14,0),"")</f>
        <v/>
      </c>
      <c r="K564" t="str">
        <f>IFERROR(VLOOKUP(F564,競技順!B:P,15,0),"")</f>
        <v>男子</v>
      </c>
      <c r="L564" t="str">
        <f>IFERROR(VLOOKUP(F564,競技順!B:N,13,0),"")</f>
        <v xml:space="preserve">  50m</v>
      </c>
      <c r="M564" t="str">
        <f>IFERROR(VLOOKUP(F564,競技順!B:K,10,0),"")</f>
        <v>平泳ぎ</v>
      </c>
      <c r="N564" t="str">
        <f>IFERROR(VLOOKUP(F564,競技順!B:Q,16,0),"")</f>
        <v>タイム決勝</v>
      </c>
      <c r="O564" t="str">
        <f t="shared" si="17"/>
        <v xml:space="preserve"> 男子   50m 平泳ぎ タイム決勝</v>
      </c>
    </row>
    <row r="565" spans="1:15" x14ac:dyDescent="0.2">
      <c r="A565">
        <f>IFERROR(記録__2[[#This Row],[競技番号]],"")</f>
        <v>12</v>
      </c>
      <c r="B565">
        <f>IFERROR(記録__2[[#This Row],[選手番号]],"")</f>
        <v>345</v>
      </c>
      <c r="C565" t="str">
        <f>IFERROR(VLOOKUP(B565,選手番号!F:J,4,0),"")</f>
        <v>重松勇太郎</v>
      </c>
      <c r="D565" t="str">
        <f>IFERROR(VLOOKUP(B565,選手番号!F:K,6,0),"")</f>
        <v>ＭＧ双葉</v>
      </c>
      <c r="E565" t="str">
        <f>IFERROR(VLOOKUP(B565,チーム番号!E:F,2,0),"")</f>
        <v/>
      </c>
      <c r="F565">
        <f>IFERROR(VLOOKUP(A565,プログラム!B:C,2,0),"")</f>
        <v>12</v>
      </c>
      <c r="G565" t="str">
        <f t="shared" si="16"/>
        <v>34500012</v>
      </c>
      <c r="H565">
        <f>IFERROR(記録__2[[#This Row],[組]],"")</f>
        <v>1</v>
      </c>
      <c r="I565">
        <f>IFERROR(記録__2[[#This Row],[水路]],"")</f>
        <v>4</v>
      </c>
      <c r="J565" t="str">
        <f>IFERROR(VLOOKUP(F565,競技順!B:Q,14,0),"")</f>
        <v/>
      </c>
      <c r="K565" t="str">
        <f>IFERROR(VLOOKUP(F565,競技順!B:P,15,0),"")</f>
        <v>男子</v>
      </c>
      <c r="L565" t="str">
        <f>IFERROR(VLOOKUP(F565,競技順!B:N,13,0),"")</f>
        <v xml:space="preserve">  50m</v>
      </c>
      <c r="M565" t="str">
        <f>IFERROR(VLOOKUP(F565,競技順!B:K,10,0),"")</f>
        <v>平泳ぎ</v>
      </c>
      <c r="N565" t="str">
        <f>IFERROR(VLOOKUP(F565,競技順!B:Q,16,0),"")</f>
        <v>タイム決勝</v>
      </c>
      <c r="O565" t="str">
        <f t="shared" si="17"/>
        <v xml:space="preserve"> 男子   50m 平泳ぎ タイム決勝</v>
      </c>
    </row>
    <row r="566" spans="1:15" x14ac:dyDescent="0.2">
      <c r="A566">
        <f>IFERROR(記録__2[[#This Row],[競技番号]],"")</f>
        <v>12</v>
      </c>
      <c r="B566">
        <f>IFERROR(記録__2[[#This Row],[選手番号]],"")</f>
        <v>66</v>
      </c>
      <c r="C566" t="str">
        <f>IFERROR(VLOOKUP(B566,選手番号!F:J,4,0),"")</f>
        <v>町田　瑛仁</v>
      </c>
      <c r="D566" t="str">
        <f>IFERROR(VLOOKUP(B566,選手番号!F:K,6,0),"")</f>
        <v>五百木ＳＣ</v>
      </c>
      <c r="E566" t="str">
        <f>IFERROR(VLOOKUP(B566,チーム番号!E:F,2,0),"")</f>
        <v/>
      </c>
      <c r="F566">
        <f>IFERROR(VLOOKUP(A566,プログラム!B:C,2,0),"")</f>
        <v>12</v>
      </c>
      <c r="G566" t="str">
        <f t="shared" si="16"/>
        <v>6600012</v>
      </c>
      <c r="H566">
        <f>IFERROR(記録__2[[#This Row],[組]],"")</f>
        <v>1</v>
      </c>
      <c r="I566">
        <f>IFERROR(記録__2[[#This Row],[水路]],"")</f>
        <v>5</v>
      </c>
      <c r="J566" t="str">
        <f>IFERROR(VLOOKUP(F566,競技順!B:Q,14,0),"")</f>
        <v/>
      </c>
      <c r="K566" t="str">
        <f>IFERROR(VLOOKUP(F566,競技順!B:P,15,0),"")</f>
        <v>男子</v>
      </c>
      <c r="L566" t="str">
        <f>IFERROR(VLOOKUP(F566,競技順!B:N,13,0),"")</f>
        <v xml:space="preserve">  50m</v>
      </c>
      <c r="M566" t="str">
        <f>IFERROR(VLOOKUP(F566,競技順!B:K,10,0),"")</f>
        <v>平泳ぎ</v>
      </c>
      <c r="N566" t="str">
        <f>IFERROR(VLOOKUP(F566,競技順!B:Q,16,0),"")</f>
        <v>タイム決勝</v>
      </c>
      <c r="O566" t="str">
        <f t="shared" si="17"/>
        <v xml:space="preserve"> 男子   50m 平泳ぎ タイム決勝</v>
      </c>
    </row>
    <row r="567" spans="1:15" x14ac:dyDescent="0.2">
      <c r="A567">
        <f>IFERROR(記録__2[[#This Row],[競技番号]],"")</f>
        <v>12</v>
      </c>
      <c r="B567">
        <f>IFERROR(記録__2[[#This Row],[選手番号]],"")</f>
        <v>134</v>
      </c>
      <c r="C567" t="str">
        <f>IFERROR(VLOOKUP(B567,選手番号!F:J,4,0),"")</f>
        <v>小林　蒼輝</v>
      </c>
      <c r="D567" t="str">
        <f>IFERROR(VLOOKUP(B567,選手番号!F:K,6,0),"")</f>
        <v>南海ＤＣ</v>
      </c>
      <c r="E567" t="str">
        <f>IFERROR(VLOOKUP(B567,チーム番号!E:F,2,0),"")</f>
        <v/>
      </c>
      <c r="F567">
        <f>IFERROR(VLOOKUP(A567,プログラム!B:C,2,0),"")</f>
        <v>12</v>
      </c>
      <c r="G567" t="str">
        <f t="shared" si="16"/>
        <v>13400012</v>
      </c>
      <c r="H567">
        <f>IFERROR(記録__2[[#This Row],[組]],"")</f>
        <v>1</v>
      </c>
      <c r="I567">
        <f>IFERROR(記録__2[[#This Row],[水路]],"")</f>
        <v>6</v>
      </c>
      <c r="J567" t="str">
        <f>IFERROR(VLOOKUP(F567,競技順!B:Q,14,0),"")</f>
        <v/>
      </c>
      <c r="K567" t="str">
        <f>IFERROR(VLOOKUP(F567,競技順!B:P,15,0),"")</f>
        <v>男子</v>
      </c>
      <c r="L567" t="str">
        <f>IFERROR(VLOOKUP(F567,競技順!B:N,13,0),"")</f>
        <v xml:space="preserve">  50m</v>
      </c>
      <c r="M567" t="str">
        <f>IFERROR(VLOOKUP(F567,競技順!B:K,10,0),"")</f>
        <v>平泳ぎ</v>
      </c>
      <c r="N567" t="str">
        <f>IFERROR(VLOOKUP(F567,競技順!B:Q,16,0),"")</f>
        <v>タイム決勝</v>
      </c>
      <c r="O567" t="str">
        <f t="shared" si="17"/>
        <v xml:space="preserve"> 男子   50m 平泳ぎ タイム決勝</v>
      </c>
    </row>
    <row r="568" spans="1:15" x14ac:dyDescent="0.2">
      <c r="A568">
        <f>IFERROR(記録__2[[#This Row],[競技番号]],"")</f>
        <v>12</v>
      </c>
      <c r="B568">
        <f>IFERROR(記録__2[[#This Row],[選手番号]],"")</f>
        <v>690</v>
      </c>
      <c r="C568" t="str">
        <f>IFERROR(VLOOKUP(B568,選手番号!F:J,4,0),"")</f>
        <v>井上　大也</v>
      </c>
      <c r="D568" t="str">
        <f>IFERROR(VLOOKUP(B568,選手番号!F:K,6,0),"")</f>
        <v>えいしSC砥部</v>
      </c>
      <c r="E568" t="str">
        <f>IFERROR(VLOOKUP(B568,チーム番号!E:F,2,0),"")</f>
        <v/>
      </c>
      <c r="F568">
        <f>IFERROR(VLOOKUP(A568,プログラム!B:C,2,0),"")</f>
        <v>12</v>
      </c>
      <c r="G568" t="str">
        <f t="shared" si="16"/>
        <v>69000012</v>
      </c>
      <c r="H568">
        <f>IFERROR(記録__2[[#This Row],[組]],"")</f>
        <v>1</v>
      </c>
      <c r="I568">
        <f>IFERROR(記録__2[[#This Row],[水路]],"")</f>
        <v>7</v>
      </c>
      <c r="J568" t="str">
        <f>IFERROR(VLOOKUP(F568,競技順!B:Q,14,0),"")</f>
        <v/>
      </c>
      <c r="K568" t="str">
        <f>IFERROR(VLOOKUP(F568,競技順!B:P,15,0),"")</f>
        <v>男子</v>
      </c>
      <c r="L568" t="str">
        <f>IFERROR(VLOOKUP(F568,競技順!B:N,13,0),"")</f>
        <v xml:space="preserve">  50m</v>
      </c>
      <c r="M568" t="str">
        <f>IFERROR(VLOOKUP(F568,競技順!B:K,10,0),"")</f>
        <v>平泳ぎ</v>
      </c>
      <c r="N568" t="str">
        <f>IFERROR(VLOOKUP(F568,競技順!B:Q,16,0),"")</f>
        <v>タイム決勝</v>
      </c>
      <c r="O568" t="str">
        <f t="shared" si="17"/>
        <v xml:space="preserve"> 男子   50m 平泳ぎ タイム決勝</v>
      </c>
    </row>
    <row r="569" spans="1:15" x14ac:dyDescent="0.2">
      <c r="A569">
        <f>IFERROR(記録__2[[#This Row],[競技番号]],"")</f>
        <v>12</v>
      </c>
      <c r="B569">
        <f>IFERROR(記録__2[[#This Row],[選手番号]],"")</f>
        <v>479</v>
      </c>
      <c r="C569" t="str">
        <f>IFERROR(VLOOKUP(B569,選手番号!F:J,4,0),"")</f>
        <v>松岡　光喜</v>
      </c>
      <c r="D569" t="str">
        <f>IFERROR(VLOOKUP(B569,選手番号!F:K,6,0),"")</f>
        <v>フィッタ吉田</v>
      </c>
      <c r="E569" t="str">
        <f>IFERROR(VLOOKUP(B569,チーム番号!E:F,2,0),"")</f>
        <v/>
      </c>
      <c r="F569">
        <f>IFERROR(VLOOKUP(A569,プログラム!B:C,2,0),"")</f>
        <v>12</v>
      </c>
      <c r="G569" t="str">
        <f t="shared" si="16"/>
        <v>47900012</v>
      </c>
      <c r="H569">
        <f>IFERROR(記録__2[[#This Row],[組]],"")</f>
        <v>1</v>
      </c>
      <c r="I569">
        <f>IFERROR(記録__2[[#This Row],[水路]],"")</f>
        <v>8</v>
      </c>
      <c r="J569" t="str">
        <f>IFERROR(VLOOKUP(F569,競技順!B:Q,14,0),"")</f>
        <v/>
      </c>
      <c r="K569" t="str">
        <f>IFERROR(VLOOKUP(F569,競技順!B:P,15,0),"")</f>
        <v>男子</v>
      </c>
      <c r="L569" t="str">
        <f>IFERROR(VLOOKUP(F569,競技順!B:N,13,0),"")</f>
        <v xml:space="preserve">  50m</v>
      </c>
      <c r="M569" t="str">
        <f>IFERROR(VLOOKUP(F569,競技順!B:K,10,0),"")</f>
        <v>平泳ぎ</v>
      </c>
      <c r="N569" t="str">
        <f>IFERROR(VLOOKUP(F569,競技順!B:Q,16,0),"")</f>
        <v>タイム決勝</v>
      </c>
      <c r="O569" t="str">
        <f t="shared" si="17"/>
        <v xml:space="preserve"> 男子   50m 平泳ぎ タイム決勝</v>
      </c>
    </row>
    <row r="570" spans="1:15" x14ac:dyDescent="0.2">
      <c r="A570">
        <f>IFERROR(記録__2[[#This Row],[競技番号]],"")</f>
        <v>12</v>
      </c>
      <c r="B570">
        <f>IFERROR(記録__2[[#This Row],[選手番号]],"")</f>
        <v>420</v>
      </c>
      <c r="C570" t="str">
        <f>IFERROR(VLOOKUP(B570,選手番号!F:J,4,0),"")</f>
        <v>森棟　崚生</v>
      </c>
      <c r="D570" t="str">
        <f>IFERROR(VLOOKUP(B570,選手番号!F:K,6,0),"")</f>
        <v>フィッタ松山</v>
      </c>
      <c r="E570" t="str">
        <f>IFERROR(VLOOKUP(B570,チーム番号!E:F,2,0),"")</f>
        <v/>
      </c>
      <c r="F570">
        <f>IFERROR(VLOOKUP(A570,プログラム!B:C,2,0),"")</f>
        <v>12</v>
      </c>
      <c r="G570" t="str">
        <f t="shared" si="16"/>
        <v>42000012</v>
      </c>
      <c r="H570">
        <f>IFERROR(記録__2[[#This Row],[組]],"")</f>
        <v>2</v>
      </c>
      <c r="I570">
        <f>IFERROR(記録__2[[#This Row],[水路]],"")</f>
        <v>1</v>
      </c>
      <c r="J570" t="str">
        <f>IFERROR(VLOOKUP(F570,競技順!B:Q,14,0),"")</f>
        <v/>
      </c>
      <c r="K570" t="str">
        <f>IFERROR(VLOOKUP(F570,競技順!B:P,15,0),"")</f>
        <v>男子</v>
      </c>
      <c r="L570" t="str">
        <f>IFERROR(VLOOKUP(F570,競技順!B:N,13,0),"")</f>
        <v xml:space="preserve">  50m</v>
      </c>
      <c r="M570" t="str">
        <f>IFERROR(VLOOKUP(F570,競技順!B:K,10,0),"")</f>
        <v>平泳ぎ</v>
      </c>
      <c r="N570" t="str">
        <f>IFERROR(VLOOKUP(F570,競技順!B:Q,16,0),"")</f>
        <v>タイム決勝</v>
      </c>
      <c r="O570" t="str">
        <f t="shared" si="17"/>
        <v xml:space="preserve"> 男子   50m 平泳ぎ タイム決勝</v>
      </c>
    </row>
    <row r="571" spans="1:15" x14ac:dyDescent="0.2">
      <c r="A571">
        <f>IFERROR(記録__2[[#This Row],[競技番号]],"")</f>
        <v>12</v>
      </c>
      <c r="B571">
        <f>IFERROR(記録__2[[#This Row],[選手番号]],"")</f>
        <v>452</v>
      </c>
      <c r="C571" t="str">
        <f>IFERROR(VLOOKUP(B571,選手番号!F:J,4,0),"")</f>
        <v>松岡　　航</v>
      </c>
      <c r="D571" t="str">
        <f>IFERROR(VLOOKUP(B571,選手番号!F:K,6,0),"")</f>
        <v>フィッタ重信</v>
      </c>
      <c r="E571" t="str">
        <f>IFERROR(VLOOKUP(B571,チーム番号!E:F,2,0),"")</f>
        <v/>
      </c>
      <c r="F571">
        <f>IFERROR(VLOOKUP(A571,プログラム!B:C,2,0),"")</f>
        <v>12</v>
      </c>
      <c r="G571" t="str">
        <f t="shared" si="16"/>
        <v>45200012</v>
      </c>
      <c r="H571">
        <f>IFERROR(記録__2[[#This Row],[組]],"")</f>
        <v>2</v>
      </c>
      <c r="I571">
        <f>IFERROR(記録__2[[#This Row],[水路]],"")</f>
        <v>2</v>
      </c>
      <c r="J571" t="str">
        <f>IFERROR(VLOOKUP(F571,競技順!B:Q,14,0),"")</f>
        <v/>
      </c>
      <c r="K571" t="str">
        <f>IFERROR(VLOOKUP(F571,競技順!B:P,15,0),"")</f>
        <v>男子</v>
      </c>
      <c r="L571" t="str">
        <f>IFERROR(VLOOKUP(F571,競技順!B:N,13,0),"")</f>
        <v xml:space="preserve">  50m</v>
      </c>
      <c r="M571" t="str">
        <f>IFERROR(VLOOKUP(F571,競技順!B:K,10,0),"")</f>
        <v>平泳ぎ</v>
      </c>
      <c r="N571" t="str">
        <f>IFERROR(VLOOKUP(F571,競技順!B:Q,16,0),"")</f>
        <v>タイム決勝</v>
      </c>
      <c r="O571" t="str">
        <f t="shared" si="17"/>
        <v xml:space="preserve"> 男子   50m 平泳ぎ タイム決勝</v>
      </c>
    </row>
    <row r="572" spans="1:15" x14ac:dyDescent="0.2">
      <c r="A572">
        <f>IFERROR(記録__2[[#This Row],[競技番号]],"")</f>
        <v>12</v>
      </c>
      <c r="B572">
        <f>IFERROR(記録__2[[#This Row],[選手番号]],"")</f>
        <v>450</v>
      </c>
      <c r="C572" t="str">
        <f>IFERROR(VLOOKUP(B572,選手番号!F:J,4,0),"")</f>
        <v>大瀧　　要</v>
      </c>
      <c r="D572" t="str">
        <f>IFERROR(VLOOKUP(B572,選手番号!F:K,6,0),"")</f>
        <v>フィッタ重信</v>
      </c>
      <c r="E572" t="str">
        <f>IFERROR(VLOOKUP(B572,チーム番号!E:F,2,0),"")</f>
        <v/>
      </c>
      <c r="F572">
        <f>IFERROR(VLOOKUP(A572,プログラム!B:C,2,0),"")</f>
        <v>12</v>
      </c>
      <c r="G572" t="str">
        <f t="shared" si="16"/>
        <v>45000012</v>
      </c>
      <c r="H572">
        <f>IFERROR(記録__2[[#This Row],[組]],"")</f>
        <v>2</v>
      </c>
      <c r="I572">
        <f>IFERROR(記録__2[[#This Row],[水路]],"")</f>
        <v>3</v>
      </c>
      <c r="J572" t="str">
        <f>IFERROR(VLOOKUP(F572,競技順!B:Q,14,0),"")</f>
        <v/>
      </c>
      <c r="K572" t="str">
        <f>IFERROR(VLOOKUP(F572,競技順!B:P,15,0),"")</f>
        <v>男子</v>
      </c>
      <c r="L572" t="str">
        <f>IFERROR(VLOOKUP(F572,競技順!B:N,13,0),"")</f>
        <v xml:space="preserve">  50m</v>
      </c>
      <c r="M572" t="str">
        <f>IFERROR(VLOOKUP(F572,競技順!B:K,10,0),"")</f>
        <v>平泳ぎ</v>
      </c>
      <c r="N572" t="str">
        <f>IFERROR(VLOOKUP(F572,競技順!B:Q,16,0),"")</f>
        <v>タイム決勝</v>
      </c>
      <c r="O572" t="str">
        <f t="shared" si="17"/>
        <v xml:space="preserve"> 男子   50m 平泳ぎ タイム決勝</v>
      </c>
    </row>
    <row r="573" spans="1:15" x14ac:dyDescent="0.2">
      <c r="A573">
        <f>IFERROR(記録__2[[#This Row],[競技番号]],"")</f>
        <v>12</v>
      </c>
      <c r="B573">
        <f>IFERROR(記録__2[[#This Row],[選手番号]],"")</f>
        <v>455</v>
      </c>
      <c r="C573" t="str">
        <f>IFERROR(VLOOKUP(B573,選手番号!F:J,4,0),"")</f>
        <v>今井　　優</v>
      </c>
      <c r="D573" t="str">
        <f>IFERROR(VLOOKUP(B573,選手番号!F:K,6,0),"")</f>
        <v>フィッタ重信</v>
      </c>
      <c r="E573" t="str">
        <f>IFERROR(VLOOKUP(B573,チーム番号!E:F,2,0),"")</f>
        <v/>
      </c>
      <c r="F573">
        <f>IFERROR(VLOOKUP(A573,プログラム!B:C,2,0),"")</f>
        <v>12</v>
      </c>
      <c r="G573" t="str">
        <f t="shared" si="16"/>
        <v>45500012</v>
      </c>
      <c r="H573">
        <f>IFERROR(記録__2[[#This Row],[組]],"")</f>
        <v>2</v>
      </c>
      <c r="I573">
        <f>IFERROR(記録__2[[#This Row],[水路]],"")</f>
        <v>4</v>
      </c>
      <c r="J573" t="str">
        <f>IFERROR(VLOOKUP(F573,競技順!B:Q,14,0),"")</f>
        <v/>
      </c>
      <c r="K573" t="str">
        <f>IFERROR(VLOOKUP(F573,競技順!B:P,15,0),"")</f>
        <v>男子</v>
      </c>
      <c r="L573" t="str">
        <f>IFERROR(VLOOKUP(F573,競技順!B:N,13,0),"")</f>
        <v xml:space="preserve">  50m</v>
      </c>
      <c r="M573" t="str">
        <f>IFERROR(VLOOKUP(F573,競技順!B:K,10,0),"")</f>
        <v>平泳ぎ</v>
      </c>
      <c r="N573" t="str">
        <f>IFERROR(VLOOKUP(F573,競技順!B:Q,16,0),"")</f>
        <v>タイム決勝</v>
      </c>
      <c r="O573" t="str">
        <f t="shared" si="17"/>
        <v xml:space="preserve"> 男子   50m 平泳ぎ タイム決勝</v>
      </c>
    </row>
    <row r="574" spans="1:15" x14ac:dyDescent="0.2">
      <c r="A574">
        <f>IFERROR(記録__2[[#This Row],[競技番号]],"")</f>
        <v>12</v>
      </c>
      <c r="B574">
        <f>IFERROR(記録__2[[#This Row],[選手番号]],"")</f>
        <v>72</v>
      </c>
      <c r="C574" t="str">
        <f>IFERROR(VLOOKUP(B574,選手番号!F:J,4,0),"")</f>
        <v>中矢　蒼紫</v>
      </c>
      <c r="D574" t="str">
        <f>IFERROR(VLOOKUP(B574,選手番号!F:K,6,0),"")</f>
        <v>五百木ＳＣ</v>
      </c>
      <c r="E574" t="str">
        <f>IFERROR(VLOOKUP(B574,チーム番号!E:F,2,0),"")</f>
        <v/>
      </c>
      <c r="F574">
        <f>IFERROR(VLOOKUP(A574,プログラム!B:C,2,0),"")</f>
        <v>12</v>
      </c>
      <c r="G574" t="str">
        <f t="shared" si="16"/>
        <v>7200012</v>
      </c>
      <c r="H574">
        <f>IFERROR(記録__2[[#This Row],[組]],"")</f>
        <v>2</v>
      </c>
      <c r="I574">
        <f>IFERROR(記録__2[[#This Row],[水路]],"")</f>
        <v>5</v>
      </c>
      <c r="J574" t="str">
        <f>IFERROR(VLOOKUP(F574,競技順!B:Q,14,0),"")</f>
        <v/>
      </c>
      <c r="K574" t="str">
        <f>IFERROR(VLOOKUP(F574,競技順!B:P,15,0),"")</f>
        <v>男子</v>
      </c>
      <c r="L574" t="str">
        <f>IFERROR(VLOOKUP(F574,競技順!B:N,13,0),"")</f>
        <v xml:space="preserve">  50m</v>
      </c>
      <c r="M574" t="str">
        <f>IFERROR(VLOOKUP(F574,競技順!B:K,10,0),"")</f>
        <v>平泳ぎ</v>
      </c>
      <c r="N574" t="str">
        <f>IFERROR(VLOOKUP(F574,競技順!B:Q,16,0),"")</f>
        <v>タイム決勝</v>
      </c>
      <c r="O574" t="str">
        <f t="shared" si="17"/>
        <v xml:space="preserve"> 男子   50m 平泳ぎ タイム決勝</v>
      </c>
    </row>
    <row r="575" spans="1:15" x14ac:dyDescent="0.2">
      <c r="A575">
        <f>IFERROR(記録__2[[#This Row],[競技番号]],"")</f>
        <v>12</v>
      </c>
      <c r="B575">
        <f>IFERROR(記録__2[[#This Row],[選手番号]],"")</f>
        <v>342</v>
      </c>
      <c r="C575" t="str">
        <f>IFERROR(VLOOKUP(B575,選手番号!F:J,4,0),"")</f>
        <v>田窪　　司</v>
      </c>
      <c r="D575" t="str">
        <f>IFERROR(VLOOKUP(B575,選手番号!F:K,6,0),"")</f>
        <v>ＭＧ双葉</v>
      </c>
      <c r="E575" t="str">
        <f>IFERROR(VLOOKUP(B575,チーム番号!E:F,2,0),"")</f>
        <v/>
      </c>
      <c r="F575">
        <f>IFERROR(VLOOKUP(A575,プログラム!B:C,2,0),"")</f>
        <v>12</v>
      </c>
      <c r="G575" t="str">
        <f t="shared" si="16"/>
        <v>34200012</v>
      </c>
      <c r="H575">
        <f>IFERROR(記録__2[[#This Row],[組]],"")</f>
        <v>2</v>
      </c>
      <c r="I575">
        <f>IFERROR(記録__2[[#This Row],[水路]],"")</f>
        <v>6</v>
      </c>
      <c r="J575" t="str">
        <f>IFERROR(VLOOKUP(F575,競技順!B:Q,14,0),"")</f>
        <v/>
      </c>
      <c r="K575" t="str">
        <f>IFERROR(VLOOKUP(F575,競技順!B:P,15,0),"")</f>
        <v>男子</v>
      </c>
      <c r="L575" t="str">
        <f>IFERROR(VLOOKUP(F575,競技順!B:N,13,0),"")</f>
        <v xml:space="preserve">  50m</v>
      </c>
      <c r="M575" t="str">
        <f>IFERROR(VLOOKUP(F575,競技順!B:K,10,0),"")</f>
        <v>平泳ぎ</v>
      </c>
      <c r="N575" t="str">
        <f>IFERROR(VLOOKUP(F575,競技順!B:Q,16,0),"")</f>
        <v>タイム決勝</v>
      </c>
      <c r="O575" t="str">
        <f t="shared" si="17"/>
        <v xml:space="preserve"> 男子   50m 平泳ぎ タイム決勝</v>
      </c>
    </row>
    <row r="576" spans="1:15" x14ac:dyDescent="0.2">
      <c r="A576">
        <f>IFERROR(記録__2[[#This Row],[競技番号]],"")</f>
        <v>12</v>
      </c>
      <c r="B576">
        <f>IFERROR(記録__2[[#This Row],[選手番号]],"")</f>
        <v>137</v>
      </c>
      <c r="C576" t="str">
        <f>IFERROR(VLOOKUP(B576,選手番号!F:J,4,0),"")</f>
        <v>中川　朝飛</v>
      </c>
      <c r="D576" t="str">
        <f>IFERROR(VLOOKUP(B576,選手番号!F:K,6,0),"")</f>
        <v>南海ＤＣ</v>
      </c>
      <c r="E576" t="str">
        <f>IFERROR(VLOOKUP(B576,チーム番号!E:F,2,0),"")</f>
        <v/>
      </c>
      <c r="F576">
        <f>IFERROR(VLOOKUP(A576,プログラム!B:C,2,0),"")</f>
        <v>12</v>
      </c>
      <c r="G576" t="str">
        <f t="shared" si="16"/>
        <v>13700012</v>
      </c>
      <c r="H576">
        <f>IFERROR(記録__2[[#This Row],[組]],"")</f>
        <v>2</v>
      </c>
      <c r="I576">
        <f>IFERROR(記録__2[[#This Row],[水路]],"")</f>
        <v>7</v>
      </c>
      <c r="J576" t="str">
        <f>IFERROR(VLOOKUP(F576,競技順!B:Q,14,0),"")</f>
        <v/>
      </c>
      <c r="K576" t="str">
        <f>IFERROR(VLOOKUP(F576,競技順!B:P,15,0),"")</f>
        <v>男子</v>
      </c>
      <c r="L576" t="str">
        <f>IFERROR(VLOOKUP(F576,競技順!B:N,13,0),"")</f>
        <v xml:space="preserve">  50m</v>
      </c>
      <c r="M576" t="str">
        <f>IFERROR(VLOOKUP(F576,競技順!B:K,10,0),"")</f>
        <v>平泳ぎ</v>
      </c>
      <c r="N576" t="str">
        <f>IFERROR(VLOOKUP(F576,競技順!B:Q,16,0),"")</f>
        <v>タイム決勝</v>
      </c>
      <c r="O576" t="str">
        <f t="shared" si="17"/>
        <v xml:space="preserve"> 男子   50m 平泳ぎ タイム決勝</v>
      </c>
    </row>
    <row r="577" spans="1:15" x14ac:dyDescent="0.2">
      <c r="A577">
        <f>IFERROR(記録__2[[#This Row],[競技番号]],"")</f>
        <v>12</v>
      </c>
      <c r="B577">
        <f>IFERROR(記録__2[[#This Row],[選手番号]],"")</f>
        <v>482</v>
      </c>
      <c r="C577" t="str">
        <f>IFERROR(VLOOKUP(B577,選手番号!F:J,4,0),"")</f>
        <v>岡田　一心</v>
      </c>
      <c r="D577" t="str">
        <f>IFERROR(VLOOKUP(B577,選手番号!F:K,6,0),"")</f>
        <v>フィッタ吉田</v>
      </c>
      <c r="E577" t="str">
        <f>IFERROR(VLOOKUP(B577,チーム番号!E:F,2,0),"")</f>
        <v/>
      </c>
      <c r="F577">
        <f>IFERROR(VLOOKUP(A577,プログラム!B:C,2,0),"")</f>
        <v>12</v>
      </c>
      <c r="G577" t="str">
        <f t="shared" si="16"/>
        <v>48200012</v>
      </c>
      <c r="H577">
        <f>IFERROR(記録__2[[#This Row],[組]],"")</f>
        <v>2</v>
      </c>
      <c r="I577">
        <f>IFERROR(記録__2[[#This Row],[水路]],"")</f>
        <v>8</v>
      </c>
      <c r="J577" t="str">
        <f>IFERROR(VLOOKUP(F577,競技順!B:Q,14,0),"")</f>
        <v/>
      </c>
      <c r="K577" t="str">
        <f>IFERROR(VLOOKUP(F577,競技順!B:P,15,0),"")</f>
        <v>男子</v>
      </c>
      <c r="L577" t="str">
        <f>IFERROR(VLOOKUP(F577,競技順!B:N,13,0),"")</f>
        <v xml:space="preserve">  50m</v>
      </c>
      <c r="M577" t="str">
        <f>IFERROR(VLOOKUP(F577,競技順!B:K,10,0),"")</f>
        <v>平泳ぎ</v>
      </c>
      <c r="N577" t="str">
        <f>IFERROR(VLOOKUP(F577,競技順!B:Q,16,0),"")</f>
        <v>タイム決勝</v>
      </c>
      <c r="O577" t="str">
        <f t="shared" si="17"/>
        <v xml:space="preserve"> 男子   50m 平泳ぎ タイム決勝</v>
      </c>
    </row>
    <row r="578" spans="1:15" x14ac:dyDescent="0.2">
      <c r="A578">
        <f>IFERROR(記録__2[[#This Row],[競技番号]],"")</f>
        <v>12</v>
      </c>
      <c r="B578">
        <f>IFERROR(記録__2[[#This Row],[選手番号]],"")</f>
        <v>644</v>
      </c>
      <c r="C578" t="str">
        <f>IFERROR(VLOOKUP(B578,選手番号!F:J,4,0),"")</f>
        <v>山竹　　佑</v>
      </c>
      <c r="D578" t="str">
        <f>IFERROR(VLOOKUP(B578,選手番号!F:K,6,0),"")</f>
        <v>えいしSC北条</v>
      </c>
      <c r="E578" t="str">
        <f>IFERROR(VLOOKUP(B578,チーム番号!E:F,2,0),"")</f>
        <v/>
      </c>
      <c r="F578">
        <f>IFERROR(VLOOKUP(A578,プログラム!B:C,2,0),"")</f>
        <v>12</v>
      </c>
      <c r="G578" t="str">
        <f t="shared" si="16"/>
        <v>64400012</v>
      </c>
      <c r="H578">
        <f>IFERROR(記録__2[[#This Row],[組]],"")</f>
        <v>3</v>
      </c>
      <c r="I578">
        <f>IFERROR(記録__2[[#This Row],[水路]],"")</f>
        <v>1</v>
      </c>
      <c r="J578" t="str">
        <f>IFERROR(VLOOKUP(F578,競技順!B:Q,14,0),"")</f>
        <v/>
      </c>
      <c r="K578" t="str">
        <f>IFERROR(VLOOKUP(F578,競技順!B:P,15,0),"")</f>
        <v>男子</v>
      </c>
      <c r="L578" t="str">
        <f>IFERROR(VLOOKUP(F578,競技順!B:N,13,0),"")</f>
        <v xml:space="preserve">  50m</v>
      </c>
      <c r="M578" t="str">
        <f>IFERROR(VLOOKUP(F578,競技順!B:K,10,0),"")</f>
        <v>平泳ぎ</v>
      </c>
      <c r="N578" t="str">
        <f>IFERROR(VLOOKUP(F578,競技順!B:Q,16,0),"")</f>
        <v>タイム決勝</v>
      </c>
      <c r="O578" t="str">
        <f t="shared" si="17"/>
        <v xml:space="preserve"> 男子   50m 平泳ぎ タイム決勝</v>
      </c>
    </row>
    <row r="579" spans="1:15" x14ac:dyDescent="0.2">
      <c r="A579">
        <f>IFERROR(記録__2[[#This Row],[競技番号]],"")</f>
        <v>12</v>
      </c>
      <c r="B579">
        <f>IFERROR(記録__2[[#This Row],[選手番号]],"")</f>
        <v>60</v>
      </c>
      <c r="C579" t="str">
        <f>IFERROR(VLOOKUP(B579,選手番号!F:J,4,0),"")</f>
        <v>渡邊　正一</v>
      </c>
      <c r="D579" t="str">
        <f>IFERROR(VLOOKUP(B579,選手番号!F:K,6,0),"")</f>
        <v>五百木ＳＣ</v>
      </c>
      <c r="E579" t="str">
        <f>IFERROR(VLOOKUP(B579,チーム番号!E:F,2,0),"")</f>
        <v/>
      </c>
      <c r="F579">
        <f>IFERROR(VLOOKUP(A579,プログラム!B:C,2,0),"")</f>
        <v>12</v>
      </c>
      <c r="G579" t="str">
        <f t="shared" ref="G579:G642" si="18">CONCATENATE(B579,0,0,0,F579)</f>
        <v>6000012</v>
      </c>
      <c r="H579">
        <f>IFERROR(記録__2[[#This Row],[組]],"")</f>
        <v>3</v>
      </c>
      <c r="I579">
        <f>IFERROR(記録__2[[#This Row],[水路]],"")</f>
        <v>2</v>
      </c>
      <c r="J579" t="str">
        <f>IFERROR(VLOOKUP(F579,競技順!B:Q,14,0),"")</f>
        <v/>
      </c>
      <c r="K579" t="str">
        <f>IFERROR(VLOOKUP(F579,競技順!B:P,15,0),"")</f>
        <v>男子</v>
      </c>
      <c r="L579" t="str">
        <f>IFERROR(VLOOKUP(F579,競技順!B:N,13,0),"")</f>
        <v xml:space="preserve">  50m</v>
      </c>
      <c r="M579" t="str">
        <f>IFERROR(VLOOKUP(F579,競技順!B:K,10,0),"")</f>
        <v>平泳ぎ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 xml:space="preserve"> 男子   50m 平泳ぎ タイム決勝</v>
      </c>
    </row>
    <row r="580" spans="1:15" x14ac:dyDescent="0.2">
      <c r="A580">
        <f>IFERROR(記録__2[[#This Row],[競技番号]],"")</f>
        <v>12</v>
      </c>
      <c r="B580">
        <f>IFERROR(記録__2[[#This Row],[選手番号]],"")</f>
        <v>222</v>
      </c>
      <c r="C580" t="str">
        <f>IFERROR(VLOOKUP(B580,選手番号!F:J,4,0),"")</f>
        <v>佐藤　夢翔</v>
      </c>
      <c r="D580" t="str">
        <f>IFERROR(VLOOKUP(B580,選手番号!F:K,6,0),"")</f>
        <v>ファイブテン</v>
      </c>
      <c r="E580" t="str">
        <f>IFERROR(VLOOKUP(B580,チーム番号!E:F,2,0),"")</f>
        <v/>
      </c>
      <c r="F580">
        <f>IFERROR(VLOOKUP(A580,プログラム!B:C,2,0),"")</f>
        <v>12</v>
      </c>
      <c r="G580" t="str">
        <f t="shared" si="18"/>
        <v>22200012</v>
      </c>
      <c r="H580">
        <f>IFERROR(記録__2[[#This Row],[組]],"")</f>
        <v>3</v>
      </c>
      <c r="I580">
        <f>IFERROR(記録__2[[#This Row],[水路]],"")</f>
        <v>3</v>
      </c>
      <c r="J580" t="str">
        <f>IFERROR(VLOOKUP(F580,競技順!B:Q,14,0),"")</f>
        <v/>
      </c>
      <c r="K580" t="str">
        <f>IFERROR(VLOOKUP(F580,競技順!B:P,15,0),"")</f>
        <v>男子</v>
      </c>
      <c r="L580" t="str">
        <f>IFERROR(VLOOKUP(F580,競技順!B:N,13,0),"")</f>
        <v xml:space="preserve">  50m</v>
      </c>
      <c r="M580" t="str">
        <f>IFERROR(VLOOKUP(F580,競技順!B:K,10,0),"")</f>
        <v>平泳ぎ</v>
      </c>
      <c r="N580" t="str">
        <f>IFERROR(VLOOKUP(F580,競技順!B:Q,16,0),"")</f>
        <v>タイム決勝</v>
      </c>
      <c r="O580" t="str">
        <f t="shared" si="19"/>
        <v xml:space="preserve"> 男子   50m 平泳ぎ タイム決勝</v>
      </c>
    </row>
    <row r="581" spans="1:15" x14ac:dyDescent="0.2">
      <c r="A581">
        <f>IFERROR(記録__2[[#This Row],[競技番号]],"")</f>
        <v>12</v>
      </c>
      <c r="B581">
        <f>IFERROR(記録__2[[#This Row],[選手番号]],"")</f>
        <v>601</v>
      </c>
      <c r="C581" t="str">
        <f>IFERROR(VLOOKUP(B581,選手番号!F:J,4,0),"")</f>
        <v>冨永　朔矢</v>
      </c>
      <c r="D581" t="str">
        <f>IFERROR(VLOOKUP(B581,選手番号!F:K,6,0),"")</f>
        <v>MESSA</v>
      </c>
      <c r="E581" t="str">
        <f>IFERROR(VLOOKUP(B581,チーム番号!E:F,2,0),"")</f>
        <v/>
      </c>
      <c r="F581">
        <f>IFERROR(VLOOKUP(A581,プログラム!B:C,2,0),"")</f>
        <v>12</v>
      </c>
      <c r="G581" t="str">
        <f t="shared" si="18"/>
        <v>60100012</v>
      </c>
      <c r="H581">
        <f>IFERROR(記録__2[[#This Row],[組]],"")</f>
        <v>3</v>
      </c>
      <c r="I581">
        <f>IFERROR(記録__2[[#This Row],[水路]],"")</f>
        <v>4</v>
      </c>
      <c r="J581" t="str">
        <f>IFERROR(VLOOKUP(F581,競技順!B:Q,14,0),"")</f>
        <v/>
      </c>
      <c r="K581" t="str">
        <f>IFERROR(VLOOKUP(F581,競技順!B:P,15,0),"")</f>
        <v>男子</v>
      </c>
      <c r="L581" t="str">
        <f>IFERROR(VLOOKUP(F581,競技順!B:N,13,0),"")</f>
        <v xml:space="preserve">  50m</v>
      </c>
      <c r="M581" t="str">
        <f>IFERROR(VLOOKUP(F581,競技順!B:K,10,0),"")</f>
        <v>平泳ぎ</v>
      </c>
      <c r="N581" t="str">
        <f>IFERROR(VLOOKUP(F581,競技順!B:Q,16,0),"")</f>
        <v>タイム決勝</v>
      </c>
      <c r="O581" t="str">
        <f t="shared" si="19"/>
        <v xml:space="preserve"> 男子   50m 平泳ぎ タイム決勝</v>
      </c>
    </row>
    <row r="582" spans="1:15" x14ac:dyDescent="0.2">
      <c r="A582">
        <f>IFERROR(記録__2[[#This Row],[競技番号]],"")</f>
        <v>12</v>
      </c>
      <c r="B582">
        <f>IFERROR(記録__2[[#This Row],[選手番号]],"")</f>
        <v>659</v>
      </c>
      <c r="C582" t="str">
        <f>IFERROR(VLOOKUP(B582,選手番号!F:J,4,0),"")</f>
        <v>酒井　　謙</v>
      </c>
      <c r="D582" t="str">
        <f>IFERROR(VLOOKUP(B582,選手番号!F:K,6,0),"")</f>
        <v>MESSA宇和島</v>
      </c>
      <c r="E582" t="str">
        <f>IFERROR(VLOOKUP(B582,チーム番号!E:F,2,0),"")</f>
        <v/>
      </c>
      <c r="F582">
        <f>IFERROR(VLOOKUP(A582,プログラム!B:C,2,0),"")</f>
        <v>12</v>
      </c>
      <c r="G582" t="str">
        <f t="shared" si="18"/>
        <v>65900012</v>
      </c>
      <c r="H582">
        <f>IFERROR(記録__2[[#This Row],[組]],"")</f>
        <v>3</v>
      </c>
      <c r="I582">
        <f>IFERROR(記録__2[[#This Row],[水路]],"")</f>
        <v>5</v>
      </c>
      <c r="J582" t="str">
        <f>IFERROR(VLOOKUP(F582,競技順!B:Q,14,0),"")</f>
        <v/>
      </c>
      <c r="K582" t="str">
        <f>IFERROR(VLOOKUP(F582,競技順!B:P,15,0),"")</f>
        <v>男子</v>
      </c>
      <c r="L582" t="str">
        <f>IFERROR(VLOOKUP(F582,競技順!B:N,13,0),"")</f>
        <v xml:space="preserve">  50m</v>
      </c>
      <c r="M582" t="str">
        <f>IFERROR(VLOOKUP(F582,競技順!B:K,10,0),"")</f>
        <v>平泳ぎ</v>
      </c>
      <c r="N582" t="str">
        <f>IFERROR(VLOOKUP(F582,競技順!B:Q,16,0),"")</f>
        <v>タイム決勝</v>
      </c>
      <c r="O582" t="str">
        <f t="shared" si="19"/>
        <v xml:space="preserve"> 男子   50m 平泳ぎ タイム決勝</v>
      </c>
    </row>
    <row r="583" spans="1:15" x14ac:dyDescent="0.2">
      <c r="A583">
        <f>IFERROR(記録__2[[#This Row],[競技番号]],"")</f>
        <v>12</v>
      </c>
      <c r="B583">
        <f>IFERROR(記録__2[[#This Row],[選手番号]],"")</f>
        <v>686</v>
      </c>
      <c r="C583" t="str">
        <f>IFERROR(VLOOKUP(B583,選手番号!F:J,4,0),"")</f>
        <v>渡部　一心</v>
      </c>
      <c r="D583" t="str">
        <f>IFERROR(VLOOKUP(B583,選手番号!F:K,6,0),"")</f>
        <v>えいしSC砥部</v>
      </c>
      <c r="E583" t="str">
        <f>IFERROR(VLOOKUP(B583,チーム番号!E:F,2,0),"")</f>
        <v/>
      </c>
      <c r="F583">
        <f>IFERROR(VLOOKUP(A583,プログラム!B:C,2,0),"")</f>
        <v>12</v>
      </c>
      <c r="G583" t="str">
        <f t="shared" si="18"/>
        <v>68600012</v>
      </c>
      <c r="H583">
        <f>IFERROR(記録__2[[#This Row],[組]],"")</f>
        <v>3</v>
      </c>
      <c r="I583">
        <f>IFERROR(記録__2[[#This Row],[水路]],"")</f>
        <v>6</v>
      </c>
      <c r="J583" t="str">
        <f>IFERROR(VLOOKUP(F583,競技順!B:Q,14,0),"")</f>
        <v/>
      </c>
      <c r="K583" t="str">
        <f>IFERROR(VLOOKUP(F583,競技順!B:P,15,0),"")</f>
        <v>男子</v>
      </c>
      <c r="L583" t="str">
        <f>IFERROR(VLOOKUP(F583,競技順!B:N,13,0),"")</f>
        <v xml:space="preserve">  50m</v>
      </c>
      <c r="M583" t="str">
        <f>IFERROR(VLOOKUP(F583,競技順!B:K,10,0),"")</f>
        <v>平泳ぎ</v>
      </c>
      <c r="N583" t="str">
        <f>IFERROR(VLOOKUP(F583,競技順!B:Q,16,0),"")</f>
        <v>タイム決勝</v>
      </c>
      <c r="O583" t="str">
        <f t="shared" si="19"/>
        <v xml:space="preserve"> 男子   50m 平泳ぎ タイム決勝</v>
      </c>
    </row>
    <row r="584" spans="1:15" x14ac:dyDescent="0.2">
      <c r="A584">
        <f>IFERROR(記録__2[[#This Row],[競技番号]],"")</f>
        <v>12</v>
      </c>
      <c r="B584">
        <f>IFERROR(記録__2[[#This Row],[選手番号]],"")</f>
        <v>691</v>
      </c>
      <c r="C584" t="str">
        <f>IFERROR(VLOOKUP(B584,選手番号!F:J,4,0),"")</f>
        <v>船津　透羽</v>
      </c>
      <c r="D584" t="str">
        <f>IFERROR(VLOOKUP(B584,選手番号!F:K,6,0),"")</f>
        <v>えいしSC砥部</v>
      </c>
      <c r="E584" t="str">
        <f>IFERROR(VLOOKUP(B584,チーム番号!E:F,2,0),"")</f>
        <v/>
      </c>
      <c r="F584">
        <f>IFERROR(VLOOKUP(A584,プログラム!B:C,2,0),"")</f>
        <v>12</v>
      </c>
      <c r="G584" t="str">
        <f t="shared" si="18"/>
        <v>69100012</v>
      </c>
      <c r="H584">
        <f>IFERROR(記録__2[[#This Row],[組]],"")</f>
        <v>3</v>
      </c>
      <c r="I584">
        <f>IFERROR(記録__2[[#This Row],[水路]],"")</f>
        <v>7</v>
      </c>
      <c r="J584" t="str">
        <f>IFERROR(VLOOKUP(F584,競技順!B:Q,14,0),"")</f>
        <v/>
      </c>
      <c r="K584" t="str">
        <f>IFERROR(VLOOKUP(F584,競技順!B:P,15,0),"")</f>
        <v>男子</v>
      </c>
      <c r="L584" t="str">
        <f>IFERROR(VLOOKUP(F584,競技順!B:N,13,0),"")</f>
        <v xml:space="preserve">  50m</v>
      </c>
      <c r="M584" t="str">
        <f>IFERROR(VLOOKUP(F584,競技順!B:K,10,0),"")</f>
        <v>平泳ぎ</v>
      </c>
      <c r="N584" t="str">
        <f>IFERROR(VLOOKUP(F584,競技順!B:Q,16,0),"")</f>
        <v>タイム決勝</v>
      </c>
      <c r="O584" t="str">
        <f t="shared" si="19"/>
        <v xml:space="preserve"> 男子   50m 平泳ぎ タイム決勝</v>
      </c>
    </row>
    <row r="585" spans="1:15" x14ac:dyDescent="0.2">
      <c r="A585">
        <f>IFERROR(記録__2[[#This Row],[競技番号]],"")</f>
        <v>12</v>
      </c>
      <c r="B585">
        <f>IFERROR(記録__2[[#This Row],[選手番号]],"")</f>
        <v>275</v>
      </c>
      <c r="C585" t="str">
        <f>IFERROR(VLOOKUP(B585,選手番号!F:J,4,0),"")</f>
        <v>中岡　優翔</v>
      </c>
      <c r="D585" t="str">
        <f>IFERROR(VLOOKUP(B585,選手番号!F:K,6,0),"")</f>
        <v>八幡浜ＳＣ</v>
      </c>
      <c r="E585" t="str">
        <f>IFERROR(VLOOKUP(B585,チーム番号!E:F,2,0),"")</f>
        <v/>
      </c>
      <c r="F585">
        <f>IFERROR(VLOOKUP(A585,プログラム!B:C,2,0),"")</f>
        <v>12</v>
      </c>
      <c r="G585" t="str">
        <f t="shared" si="18"/>
        <v>27500012</v>
      </c>
      <c r="H585">
        <f>IFERROR(記録__2[[#This Row],[組]],"")</f>
        <v>3</v>
      </c>
      <c r="I585">
        <f>IFERROR(記録__2[[#This Row],[水路]],"")</f>
        <v>8</v>
      </c>
      <c r="J585" t="str">
        <f>IFERROR(VLOOKUP(F585,競技順!B:Q,14,0),"")</f>
        <v/>
      </c>
      <c r="K585" t="str">
        <f>IFERROR(VLOOKUP(F585,競技順!B:P,15,0),"")</f>
        <v>男子</v>
      </c>
      <c r="L585" t="str">
        <f>IFERROR(VLOOKUP(F585,競技順!B:N,13,0),"")</f>
        <v xml:space="preserve">  50m</v>
      </c>
      <c r="M585" t="str">
        <f>IFERROR(VLOOKUP(F585,競技順!B:K,10,0),"")</f>
        <v>平泳ぎ</v>
      </c>
      <c r="N585" t="str">
        <f>IFERROR(VLOOKUP(F585,競技順!B:Q,16,0),"")</f>
        <v>タイム決勝</v>
      </c>
      <c r="O585" t="str">
        <f t="shared" si="19"/>
        <v xml:space="preserve"> 男子   50m 平泳ぎ タイム決勝</v>
      </c>
    </row>
    <row r="586" spans="1:15" x14ac:dyDescent="0.2">
      <c r="A586">
        <f>IFERROR(記録__2[[#This Row],[競技番号]],"")</f>
        <v>12</v>
      </c>
      <c r="B586">
        <f>IFERROR(記録__2[[#This Row],[選手番号]],"")</f>
        <v>418</v>
      </c>
      <c r="C586" t="str">
        <f>IFERROR(VLOOKUP(B586,選手番号!F:J,4,0),"")</f>
        <v>吉野　碧翔</v>
      </c>
      <c r="D586" t="str">
        <f>IFERROR(VLOOKUP(B586,選手番号!F:K,6,0),"")</f>
        <v>フィッタ松山</v>
      </c>
      <c r="E586" t="str">
        <f>IFERROR(VLOOKUP(B586,チーム番号!E:F,2,0),"")</f>
        <v/>
      </c>
      <c r="F586">
        <f>IFERROR(VLOOKUP(A586,プログラム!B:C,2,0),"")</f>
        <v>12</v>
      </c>
      <c r="G586" t="str">
        <f t="shared" si="18"/>
        <v>41800012</v>
      </c>
      <c r="H586">
        <f>IFERROR(記録__2[[#This Row],[組]],"")</f>
        <v>4</v>
      </c>
      <c r="I586">
        <f>IFERROR(記録__2[[#This Row],[水路]],"")</f>
        <v>1</v>
      </c>
      <c r="J586" t="str">
        <f>IFERROR(VLOOKUP(F586,競技順!B:Q,14,0),"")</f>
        <v/>
      </c>
      <c r="K586" t="str">
        <f>IFERROR(VLOOKUP(F586,競技順!B:P,15,0),"")</f>
        <v>男子</v>
      </c>
      <c r="L586" t="str">
        <f>IFERROR(VLOOKUP(F586,競技順!B:N,13,0),"")</f>
        <v xml:space="preserve">  50m</v>
      </c>
      <c r="M586" t="str">
        <f>IFERROR(VLOOKUP(F586,競技順!B:K,10,0),"")</f>
        <v>平泳ぎ</v>
      </c>
      <c r="N586" t="str">
        <f>IFERROR(VLOOKUP(F586,競技順!B:Q,16,0),"")</f>
        <v>タイム決勝</v>
      </c>
      <c r="O586" t="str">
        <f t="shared" si="19"/>
        <v xml:space="preserve"> 男子   50m 平泳ぎ タイム決勝</v>
      </c>
    </row>
    <row r="587" spans="1:15" x14ac:dyDescent="0.2">
      <c r="A587">
        <f>IFERROR(記録__2[[#This Row],[競技番号]],"")</f>
        <v>12</v>
      </c>
      <c r="B587">
        <f>IFERROR(記録__2[[#This Row],[選手番号]],"")</f>
        <v>223</v>
      </c>
      <c r="C587" t="str">
        <f>IFERROR(VLOOKUP(B587,選手番号!F:J,4,0),"")</f>
        <v>河野　奎大</v>
      </c>
      <c r="D587" t="str">
        <f>IFERROR(VLOOKUP(B587,選手番号!F:K,6,0),"")</f>
        <v>ファイブテン</v>
      </c>
      <c r="E587" t="str">
        <f>IFERROR(VLOOKUP(B587,チーム番号!E:F,2,0),"")</f>
        <v/>
      </c>
      <c r="F587">
        <f>IFERROR(VLOOKUP(A587,プログラム!B:C,2,0),"")</f>
        <v>12</v>
      </c>
      <c r="G587" t="str">
        <f t="shared" si="18"/>
        <v>22300012</v>
      </c>
      <c r="H587">
        <f>IFERROR(記録__2[[#This Row],[組]],"")</f>
        <v>4</v>
      </c>
      <c r="I587">
        <f>IFERROR(記録__2[[#This Row],[水路]],"")</f>
        <v>2</v>
      </c>
      <c r="J587" t="str">
        <f>IFERROR(VLOOKUP(F587,競技順!B:Q,14,0),"")</f>
        <v/>
      </c>
      <c r="K587" t="str">
        <f>IFERROR(VLOOKUP(F587,競技順!B:P,15,0),"")</f>
        <v>男子</v>
      </c>
      <c r="L587" t="str">
        <f>IFERROR(VLOOKUP(F587,競技順!B:N,13,0),"")</f>
        <v xml:space="preserve">  50m</v>
      </c>
      <c r="M587" t="str">
        <f>IFERROR(VLOOKUP(F587,競技順!B:K,10,0),"")</f>
        <v>平泳ぎ</v>
      </c>
      <c r="N587" t="str">
        <f>IFERROR(VLOOKUP(F587,競技順!B:Q,16,0),"")</f>
        <v>タイム決勝</v>
      </c>
      <c r="O587" t="str">
        <f t="shared" si="19"/>
        <v xml:space="preserve"> 男子   50m 平泳ぎ タイム決勝</v>
      </c>
    </row>
    <row r="588" spans="1:15" x14ac:dyDescent="0.2">
      <c r="A588">
        <f>IFERROR(記録__2[[#This Row],[競技番号]],"")</f>
        <v>12</v>
      </c>
      <c r="B588">
        <f>IFERROR(記録__2[[#This Row],[選手番号]],"")</f>
        <v>173</v>
      </c>
      <c r="C588" t="str">
        <f>IFERROR(VLOOKUP(B588,選手番号!F:J,4,0),"")</f>
        <v>木村　哲也</v>
      </c>
      <c r="D588" t="str">
        <f>IFERROR(VLOOKUP(B588,選手番号!F:K,6,0),"")</f>
        <v>西条ＳＣ</v>
      </c>
      <c r="E588" t="str">
        <f>IFERROR(VLOOKUP(B588,チーム番号!E:F,2,0),"")</f>
        <v/>
      </c>
      <c r="F588">
        <f>IFERROR(VLOOKUP(A588,プログラム!B:C,2,0),"")</f>
        <v>12</v>
      </c>
      <c r="G588" t="str">
        <f t="shared" si="18"/>
        <v>17300012</v>
      </c>
      <c r="H588">
        <f>IFERROR(記録__2[[#This Row],[組]],"")</f>
        <v>4</v>
      </c>
      <c r="I588">
        <f>IFERROR(記録__2[[#This Row],[水路]],"")</f>
        <v>3</v>
      </c>
      <c r="J588" t="str">
        <f>IFERROR(VLOOKUP(F588,競技順!B:Q,14,0),"")</f>
        <v/>
      </c>
      <c r="K588" t="str">
        <f>IFERROR(VLOOKUP(F588,競技順!B:P,15,0),"")</f>
        <v>男子</v>
      </c>
      <c r="L588" t="str">
        <f>IFERROR(VLOOKUP(F588,競技順!B:N,13,0),"")</f>
        <v xml:space="preserve">  50m</v>
      </c>
      <c r="M588" t="str">
        <f>IFERROR(VLOOKUP(F588,競技順!B:K,10,0),"")</f>
        <v>平泳ぎ</v>
      </c>
      <c r="N588" t="str">
        <f>IFERROR(VLOOKUP(F588,競技順!B:Q,16,0),"")</f>
        <v>タイム決勝</v>
      </c>
      <c r="O588" t="str">
        <f t="shared" si="19"/>
        <v xml:space="preserve"> 男子   50m 平泳ぎ タイム決勝</v>
      </c>
    </row>
    <row r="589" spans="1:15" x14ac:dyDescent="0.2">
      <c r="A589">
        <f>IFERROR(記録__2[[#This Row],[競技番号]],"")</f>
        <v>12</v>
      </c>
      <c r="B589">
        <f>IFERROR(記録__2[[#This Row],[選手番号]],"")</f>
        <v>346</v>
      </c>
      <c r="C589" t="str">
        <f>IFERROR(VLOOKUP(B589,選手番号!F:J,4,0),"")</f>
        <v>水田　快志</v>
      </c>
      <c r="D589" t="str">
        <f>IFERROR(VLOOKUP(B589,選手番号!F:K,6,0),"")</f>
        <v>ＭＧ双葉</v>
      </c>
      <c r="E589" t="str">
        <f>IFERROR(VLOOKUP(B589,チーム番号!E:F,2,0),"")</f>
        <v/>
      </c>
      <c r="F589">
        <f>IFERROR(VLOOKUP(A589,プログラム!B:C,2,0),"")</f>
        <v>12</v>
      </c>
      <c r="G589" t="str">
        <f t="shared" si="18"/>
        <v>34600012</v>
      </c>
      <c r="H589">
        <f>IFERROR(記録__2[[#This Row],[組]],"")</f>
        <v>4</v>
      </c>
      <c r="I589">
        <f>IFERROR(記録__2[[#This Row],[水路]],"")</f>
        <v>4</v>
      </c>
      <c r="J589" t="str">
        <f>IFERROR(VLOOKUP(F589,競技順!B:Q,14,0),"")</f>
        <v/>
      </c>
      <c r="K589" t="str">
        <f>IFERROR(VLOOKUP(F589,競技順!B:P,15,0),"")</f>
        <v>男子</v>
      </c>
      <c r="L589" t="str">
        <f>IFERROR(VLOOKUP(F589,競技順!B:N,13,0),"")</f>
        <v xml:space="preserve">  50m</v>
      </c>
      <c r="M589" t="str">
        <f>IFERROR(VLOOKUP(F589,競技順!B:K,10,0),"")</f>
        <v>平泳ぎ</v>
      </c>
      <c r="N589" t="str">
        <f>IFERROR(VLOOKUP(F589,競技順!B:Q,16,0),"")</f>
        <v>タイム決勝</v>
      </c>
      <c r="O589" t="str">
        <f t="shared" si="19"/>
        <v xml:space="preserve"> 男子   50m 平泳ぎ タイム決勝</v>
      </c>
    </row>
    <row r="590" spans="1:15" x14ac:dyDescent="0.2">
      <c r="A590">
        <f>IFERROR(記録__2[[#This Row],[競技番号]],"")</f>
        <v>12</v>
      </c>
      <c r="B590">
        <f>IFERROR(記録__2[[#This Row],[選手番号]],"")</f>
        <v>449</v>
      </c>
      <c r="C590" t="str">
        <f>IFERROR(VLOOKUP(B590,選手番号!F:J,4,0),"")</f>
        <v>片岡　優馬</v>
      </c>
      <c r="D590" t="str">
        <f>IFERROR(VLOOKUP(B590,選手番号!F:K,6,0),"")</f>
        <v>フィッタ重信</v>
      </c>
      <c r="E590" t="str">
        <f>IFERROR(VLOOKUP(B590,チーム番号!E:F,2,0),"")</f>
        <v/>
      </c>
      <c r="F590">
        <f>IFERROR(VLOOKUP(A590,プログラム!B:C,2,0),"")</f>
        <v>12</v>
      </c>
      <c r="G590" t="str">
        <f t="shared" si="18"/>
        <v>44900012</v>
      </c>
      <c r="H590">
        <f>IFERROR(記録__2[[#This Row],[組]],"")</f>
        <v>4</v>
      </c>
      <c r="I590">
        <f>IFERROR(記録__2[[#This Row],[水路]],"")</f>
        <v>5</v>
      </c>
      <c r="J590" t="str">
        <f>IFERROR(VLOOKUP(F590,競技順!B:Q,14,0),"")</f>
        <v/>
      </c>
      <c r="K590" t="str">
        <f>IFERROR(VLOOKUP(F590,競技順!B:P,15,0),"")</f>
        <v>男子</v>
      </c>
      <c r="L590" t="str">
        <f>IFERROR(VLOOKUP(F590,競技順!B:N,13,0),"")</f>
        <v xml:space="preserve">  50m</v>
      </c>
      <c r="M590" t="str">
        <f>IFERROR(VLOOKUP(F590,競技順!B:K,10,0),"")</f>
        <v>平泳ぎ</v>
      </c>
      <c r="N590" t="str">
        <f>IFERROR(VLOOKUP(F590,競技順!B:Q,16,0),"")</f>
        <v>タイム決勝</v>
      </c>
      <c r="O590" t="str">
        <f t="shared" si="19"/>
        <v xml:space="preserve"> 男子   50m 平泳ぎ タイム決勝</v>
      </c>
    </row>
    <row r="591" spans="1:15" x14ac:dyDescent="0.2">
      <c r="A591">
        <f>IFERROR(記録__2[[#This Row],[競技番号]],"")</f>
        <v>12</v>
      </c>
      <c r="B591">
        <f>IFERROR(記録__2[[#This Row],[選手番号]],"")</f>
        <v>68</v>
      </c>
      <c r="C591" t="str">
        <f>IFERROR(VLOOKUP(B591,選手番号!F:J,4,0),"")</f>
        <v>藤田　煌平</v>
      </c>
      <c r="D591" t="str">
        <f>IFERROR(VLOOKUP(B591,選手番号!F:K,6,0),"")</f>
        <v>五百木ＳＣ</v>
      </c>
      <c r="E591" t="str">
        <f>IFERROR(VLOOKUP(B591,チーム番号!E:F,2,0),"")</f>
        <v/>
      </c>
      <c r="F591">
        <f>IFERROR(VLOOKUP(A591,プログラム!B:C,2,0),"")</f>
        <v>12</v>
      </c>
      <c r="G591" t="str">
        <f t="shared" si="18"/>
        <v>6800012</v>
      </c>
      <c r="H591">
        <f>IFERROR(記録__2[[#This Row],[組]],"")</f>
        <v>4</v>
      </c>
      <c r="I591">
        <f>IFERROR(記録__2[[#This Row],[水路]],"")</f>
        <v>6</v>
      </c>
      <c r="J591" t="str">
        <f>IFERROR(VLOOKUP(F591,競技順!B:Q,14,0),"")</f>
        <v/>
      </c>
      <c r="K591" t="str">
        <f>IFERROR(VLOOKUP(F591,競技順!B:P,15,0),"")</f>
        <v>男子</v>
      </c>
      <c r="L591" t="str">
        <f>IFERROR(VLOOKUP(F591,競技順!B:N,13,0),"")</f>
        <v xml:space="preserve">  50m</v>
      </c>
      <c r="M591" t="str">
        <f>IFERROR(VLOOKUP(F591,競技順!B:K,10,0),"")</f>
        <v>平泳ぎ</v>
      </c>
      <c r="N591" t="str">
        <f>IFERROR(VLOOKUP(F591,競技順!B:Q,16,0),"")</f>
        <v>タイム決勝</v>
      </c>
      <c r="O591" t="str">
        <f t="shared" si="19"/>
        <v xml:space="preserve"> 男子   50m 平泳ぎ タイム決勝</v>
      </c>
    </row>
    <row r="592" spans="1:15" x14ac:dyDescent="0.2">
      <c r="A592">
        <f>IFERROR(記録__2[[#This Row],[競技番号]],"")</f>
        <v>12</v>
      </c>
      <c r="B592">
        <f>IFERROR(記録__2[[#This Row],[選手番号]],"")</f>
        <v>227</v>
      </c>
      <c r="C592" t="str">
        <f>IFERROR(VLOOKUP(B592,選手番号!F:J,4,0),"")</f>
        <v>三島　立樹</v>
      </c>
      <c r="D592" t="str">
        <f>IFERROR(VLOOKUP(B592,選手番号!F:K,6,0),"")</f>
        <v>ファイブテン</v>
      </c>
      <c r="E592" t="str">
        <f>IFERROR(VLOOKUP(B592,チーム番号!E:F,2,0),"")</f>
        <v/>
      </c>
      <c r="F592">
        <f>IFERROR(VLOOKUP(A592,プログラム!B:C,2,0),"")</f>
        <v>12</v>
      </c>
      <c r="G592" t="str">
        <f t="shared" si="18"/>
        <v>22700012</v>
      </c>
      <c r="H592">
        <f>IFERROR(記録__2[[#This Row],[組]],"")</f>
        <v>4</v>
      </c>
      <c r="I592">
        <f>IFERROR(記録__2[[#This Row],[水路]],"")</f>
        <v>7</v>
      </c>
      <c r="J592" t="str">
        <f>IFERROR(VLOOKUP(F592,競技順!B:Q,14,0),"")</f>
        <v/>
      </c>
      <c r="K592" t="str">
        <f>IFERROR(VLOOKUP(F592,競技順!B:P,15,0),"")</f>
        <v>男子</v>
      </c>
      <c r="L592" t="str">
        <f>IFERROR(VLOOKUP(F592,競技順!B:N,13,0),"")</f>
        <v xml:space="preserve">  50m</v>
      </c>
      <c r="M592" t="str">
        <f>IFERROR(VLOOKUP(F592,競技順!B:K,10,0),"")</f>
        <v>平泳ぎ</v>
      </c>
      <c r="N592" t="str">
        <f>IFERROR(VLOOKUP(F592,競技順!B:Q,16,0),"")</f>
        <v>タイム決勝</v>
      </c>
      <c r="O592" t="str">
        <f t="shared" si="19"/>
        <v xml:space="preserve"> 男子   50m 平泳ぎ タイム決勝</v>
      </c>
    </row>
    <row r="593" spans="1:15" x14ac:dyDescent="0.2">
      <c r="A593">
        <f>IFERROR(記録__2[[#This Row],[競技番号]],"")</f>
        <v>12</v>
      </c>
      <c r="B593">
        <f>IFERROR(記録__2[[#This Row],[選手番号]],"")</f>
        <v>133</v>
      </c>
      <c r="C593" t="str">
        <f>IFERROR(VLOOKUP(B593,選手番号!F:J,4,0),"")</f>
        <v>客野　　舜</v>
      </c>
      <c r="D593" t="str">
        <f>IFERROR(VLOOKUP(B593,選手番号!F:K,6,0),"")</f>
        <v>南海ＤＣ</v>
      </c>
      <c r="E593" t="str">
        <f>IFERROR(VLOOKUP(B593,チーム番号!E:F,2,0),"")</f>
        <v/>
      </c>
      <c r="F593">
        <f>IFERROR(VLOOKUP(A593,プログラム!B:C,2,0),"")</f>
        <v>12</v>
      </c>
      <c r="G593" t="str">
        <f t="shared" si="18"/>
        <v>13300012</v>
      </c>
      <c r="H593">
        <f>IFERROR(記録__2[[#This Row],[組]],"")</f>
        <v>4</v>
      </c>
      <c r="I593">
        <f>IFERROR(記録__2[[#This Row],[水路]],"")</f>
        <v>8</v>
      </c>
      <c r="J593" t="str">
        <f>IFERROR(VLOOKUP(F593,競技順!B:Q,14,0),"")</f>
        <v/>
      </c>
      <c r="K593" t="str">
        <f>IFERROR(VLOOKUP(F593,競技順!B:P,15,0),"")</f>
        <v>男子</v>
      </c>
      <c r="L593" t="str">
        <f>IFERROR(VLOOKUP(F593,競技順!B:N,13,0),"")</f>
        <v xml:space="preserve">  50m</v>
      </c>
      <c r="M593" t="str">
        <f>IFERROR(VLOOKUP(F593,競技順!B:K,10,0),"")</f>
        <v>平泳ぎ</v>
      </c>
      <c r="N593" t="str">
        <f>IFERROR(VLOOKUP(F593,競技順!B:Q,16,0),"")</f>
        <v>タイム決勝</v>
      </c>
      <c r="O593" t="str">
        <f t="shared" si="19"/>
        <v xml:space="preserve"> 男子   50m 平泳ぎ タイム決勝</v>
      </c>
    </row>
    <row r="594" spans="1:15" x14ac:dyDescent="0.2">
      <c r="A594">
        <f>IFERROR(記録__2[[#This Row],[競技番号]],"")</f>
        <v>12</v>
      </c>
      <c r="B594">
        <f>IFERROR(記録__2[[#This Row],[選手番号]],"")</f>
        <v>513</v>
      </c>
      <c r="C594" t="str">
        <f>IFERROR(VLOOKUP(B594,選手番号!F:J,4,0),"")</f>
        <v>谷本　蒼維</v>
      </c>
      <c r="D594" t="str">
        <f>IFERROR(VLOOKUP(B594,選手番号!F:K,6,0),"")</f>
        <v>Ryuow</v>
      </c>
      <c r="E594" t="str">
        <f>IFERROR(VLOOKUP(B594,チーム番号!E:F,2,0),"")</f>
        <v/>
      </c>
      <c r="F594">
        <f>IFERROR(VLOOKUP(A594,プログラム!B:C,2,0),"")</f>
        <v>12</v>
      </c>
      <c r="G594" t="str">
        <f t="shared" si="18"/>
        <v>51300012</v>
      </c>
      <c r="H594">
        <f>IFERROR(記録__2[[#This Row],[組]],"")</f>
        <v>5</v>
      </c>
      <c r="I594">
        <f>IFERROR(記録__2[[#This Row],[水路]],"")</f>
        <v>1</v>
      </c>
      <c r="J594" t="str">
        <f>IFERROR(VLOOKUP(F594,競技順!B:Q,14,0),"")</f>
        <v/>
      </c>
      <c r="K594" t="str">
        <f>IFERROR(VLOOKUP(F594,競技順!B:P,15,0),"")</f>
        <v>男子</v>
      </c>
      <c r="L594" t="str">
        <f>IFERROR(VLOOKUP(F594,競技順!B:N,13,0),"")</f>
        <v xml:space="preserve">  50m</v>
      </c>
      <c r="M594" t="str">
        <f>IFERROR(VLOOKUP(F594,競技順!B:K,10,0),"")</f>
        <v>平泳ぎ</v>
      </c>
      <c r="N594" t="str">
        <f>IFERROR(VLOOKUP(F594,競技順!B:Q,16,0),"")</f>
        <v>タイム決勝</v>
      </c>
      <c r="O594" t="str">
        <f t="shared" si="19"/>
        <v xml:space="preserve"> 男子   50m 平泳ぎ タイム決勝</v>
      </c>
    </row>
    <row r="595" spans="1:15" x14ac:dyDescent="0.2">
      <c r="A595">
        <f>IFERROR(記録__2[[#This Row],[競技番号]],"")</f>
        <v>12</v>
      </c>
      <c r="B595">
        <f>IFERROR(記録__2[[#This Row],[選手番号]],"")</f>
        <v>53</v>
      </c>
      <c r="C595" t="str">
        <f>IFERROR(VLOOKUP(B595,選手番号!F:J,4,0),"")</f>
        <v>白石　瑛汰</v>
      </c>
      <c r="D595" t="str">
        <f>IFERROR(VLOOKUP(B595,選手番号!F:K,6,0),"")</f>
        <v>五百木ＳＣ</v>
      </c>
      <c r="E595" t="str">
        <f>IFERROR(VLOOKUP(B595,チーム番号!E:F,2,0),"")</f>
        <v/>
      </c>
      <c r="F595">
        <f>IFERROR(VLOOKUP(A595,プログラム!B:C,2,0),"")</f>
        <v>12</v>
      </c>
      <c r="G595" t="str">
        <f t="shared" si="18"/>
        <v>5300012</v>
      </c>
      <c r="H595">
        <f>IFERROR(記録__2[[#This Row],[組]],"")</f>
        <v>5</v>
      </c>
      <c r="I595">
        <f>IFERROR(記録__2[[#This Row],[水路]],"")</f>
        <v>2</v>
      </c>
      <c r="J595" t="str">
        <f>IFERROR(VLOOKUP(F595,競技順!B:Q,14,0),"")</f>
        <v/>
      </c>
      <c r="K595" t="str">
        <f>IFERROR(VLOOKUP(F595,競技順!B:P,15,0),"")</f>
        <v>男子</v>
      </c>
      <c r="L595" t="str">
        <f>IFERROR(VLOOKUP(F595,競技順!B:N,13,0),"")</f>
        <v xml:space="preserve">  50m</v>
      </c>
      <c r="M595" t="str">
        <f>IFERROR(VLOOKUP(F595,競技順!B:K,10,0),"")</f>
        <v>平泳ぎ</v>
      </c>
      <c r="N595" t="str">
        <f>IFERROR(VLOOKUP(F595,競技順!B:Q,16,0),"")</f>
        <v>タイム決勝</v>
      </c>
      <c r="O595" t="str">
        <f t="shared" si="19"/>
        <v xml:space="preserve"> 男子   50m 平泳ぎ タイム決勝</v>
      </c>
    </row>
    <row r="596" spans="1:15" x14ac:dyDescent="0.2">
      <c r="A596">
        <f>IFERROR(記録__2[[#This Row],[競技番号]],"")</f>
        <v>12</v>
      </c>
      <c r="B596">
        <f>IFERROR(記録__2[[#This Row],[選手番号]],"")</f>
        <v>67</v>
      </c>
      <c r="C596" t="str">
        <f>IFERROR(VLOOKUP(B596,選手番号!F:J,4,0),"")</f>
        <v>山田　瑛心</v>
      </c>
      <c r="D596" t="str">
        <f>IFERROR(VLOOKUP(B596,選手番号!F:K,6,0),"")</f>
        <v>五百木ＳＣ</v>
      </c>
      <c r="E596" t="str">
        <f>IFERROR(VLOOKUP(B596,チーム番号!E:F,2,0),"")</f>
        <v/>
      </c>
      <c r="F596">
        <f>IFERROR(VLOOKUP(A596,プログラム!B:C,2,0),"")</f>
        <v>12</v>
      </c>
      <c r="G596" t="str">
        <f t="shared" si="18"/>
        <v>6700012</v>
      </c>
      <c r="H596">
        <f>IFERROR(記録__2[[#This Row],[組]],"")</f>
        <v>5</v>
      </c>
      <c r="I596">
        <f>IFERROR(記録__2[[#This Row],[水路]],"")</f>
        <v>3</v>
      </c>
      <c r="J596" t="str">
        <f>IFERROR(VLOOKUP(F596,競技順!B:Q,14,0),"")</f>
        <v/>
      </c>
      <c r="K596" t="str">
        <f>IFERROR(VLOOKUP(F596,競技順!B:P,15,0),"")</f>
        <v>男子</v>
      </c>
      <c r="L596" t="str">
        <f>IFERROR(VLOOKUP(F596,競技順!B:N,13,0),"")</f>
        <v xml:space="preserve">  50m</v>
      </c>
      <c r="M596" t="str">
        <f>IFERROR(VLOOKUP(F596,競技順!B:K,10,0),"")</f>
        <v>平泳ぎ</v>
      </c>
      <c r="N596" t="str">
        <f>IFERROR(VLOOKUP(F596,競技順!B:Q,16,0),"")</f>
        <v>タイム決勝</v>
      </c>
      <c r="O596" t="str">
        <f t="shared" si="19"/>
        <v xml:space="preserve"> 男子   50m 平泳ぎ タイム決勝</v>
      </c>
    </row>
    <row r="597" spans="1:15" x14ac:dyDescent="0.2">
      <c r="A597">
        <f>IFERROR(記録__2[[#This Row],[競技番号]],"")</f>
        <v>12</v>
      </c>
      <c r="B597">
        <f>IFERROR(記録__2[[#This Row],[選手番号]],"")</f>
        <v>414</v>
      </c>
      <c r="C597" t="str">
        <f>IFERROR(VLOOKUP(B597,選手番号!F:J,4,0),"")</f>
        <v>山田　哲大</v>
      </c>
      <c r="D597" t="str">
        <f>IFERROR(VLOOKUP(B597,選手番号!F:K,6,0),"")</f>
        <v>フィッタ松山</v>
      </c>
      <c r="E597" t="str">
        <f>IFERROR(VLOOKUP(B597,チーム番号!E:F,2,0),"")</f>
        <v/>
      </c>
      <c r="F597">
        <f>IFERROR(VLOOKUP(A597,プログラム!B:C,2,0),"")</f>
        <v>12</v>
      </c>
      <c r="G597" t="str">
        <f t="shared" si="18"/>
        <v>41400012</v>
      </c>
      <c r="H597">
        <f>IFERROR(記録__2[[#This Row],[組]],"")</f>
        <v>5</v>
      </c>
      <c r="I597">
        <f>IFERROR(記録__2[[#This Row],[水路]],"")</f>
        <v>4</v>
      </c>
      <c r="J597" t="str">
        <f>IFERROR(VLOOKUP(F597,競技順!B:Q,14,0),"")</f>
        <v/>
      </c>
      <c r="K597" t="str">
        <f>IFERROR(VLOOKUP(F597,競技順!B:P,15,0),"")</f>
        <v>男子</v>
      </c>
      <c r="L597" t="str">
        <f>IFERROR(VLOOKUP(F597,競技順!B:N,13,0),"")</f>
        <v xml:space="preserve">  50m</v>
      </c>
      <c r="M597" t="str">
        <f>IFERROR(VLOOKUP(F597,競技順!B:K,10,0),"")</f>
        <v>平泳ぎ</v>
      </c>
      <c r="N597" t="str">
        <f>IFERROR(VLOOKUP(F597,競技順!B:Q,16,0),"")</f>
        <v>タイム決勝</v>
      </c>
      <c r="O597" t="str">
        <f t="shared" si="19"/>
        <v xml:space="preserve"> 男子   50m 平泳ぎ タイム決勝</v>
      </c>
    </row>
    <row r="598" spans="1:15" x14ac:dyDescent="0.2">
      <c r="A598">
        <f>IFERROR(記録__2[[#This Row],[競技番号]],"")</f>
        <v>12</v>
      </c>
      <c r="B598">
        <f>IFERROR(記録__2[[#This Row],[選手番号]],"")</f>
        <v>683</v>
      </c>
      <c r="C598" t="str">
        <f>IFERROR(VLOOKUP(B598,選手番号!F:J,4,0),"")</f>
        <v>井上　聖也</v>
      </c>
      <c r="D598" t="str">
        <f>IFERROR(VLOOKUP(B598,選手番号!F:K,6,0),"")</f>
        <v>えいしSC砥部</v>
      </c>
      <c r="E598" t="str">
        <f>IFERROR(VLOOKUP(B598,チーム番号!E:F,2,0),"")</f>
        <v/>
      </c>
      <c r="F598">
        <f>IFERROR(VLOOKUP(A598,プログラム!B:C,2,0),"")</f>
        <v>12</v>
      </c>
      <c r="G598" t="str">
        <f t="shared" si="18"/>
        <v>68300012</v>
      </c>
      <c r="H598">
        <f>IFERROR(記録__2[[#This Row],[組]],"")</f>
        <v>5</v>
      </c>
      <c r="I598">
        <f>IFERROR(記録__2[[#This Row],[水路]],"")</f>
        <v>5</v>
      </c>
      <c r="J598" t="str">
        <f>IFERROR(VLOOKUP(F598,競技順!B:Q,14,0),"")</f>
        <v/>
      </c>
      <c r="K598" t="str">
        <f>IFERROR(VLOOKUP(F598,競技順!B:P,15,0),"")</f>
        <v>男子</v>
      </c>
      <c r="L598" t="str">
        <f>IFERROR(VLOOKUP(F598,競技順!B:N,13,0),"")</f>
        <v xml:space="preserve">  50m</v>
      </c>
      <c r="M598" t="str">
        <f>IFERROR(VLOOKUP(F598,競技順!B:K,10,0),"")</f>
        <v>平泳ぎ</v>
      </c>
      <c r="N598" t="str">
        <f>IFERROR(VLOOKUP(F598,競技順!B:Q,16,0),"")</f>
        <v>タイム決勝</v>
      </c>
      <c r="O598" t="str">
        <f t="shared" si="19"/>
        <v xml:space="preserve"> 男子   50m 平泳ぎ タイム決勝</v>
      </c>
    </row>
    <row r="599" spans="1:15" x14ac:dyDescent="0.2">
      <c r="A599">
        <f>IFERROR(記録__2[[#This Row],[競技番号]],"")</f>
        <v>12</v>
      </c>
      <c r="B599">
        <f>IFERROR(記録__2[[#This Row],[選手番号]],"")</f>
        <v>128</v>
      </c>
      <c r="C599" t="str">
        <f>IFERROR(VLOOKUP(B599,選手番号!F:J,4,0),"")</f>
        <v>前野朔太朗</v>
      </c>
      <c r="D599" t="str">
        <f>IFERROR(VLOOKUP(B599,選手番号!F:K,6,0),"")</f>
        <v>南海ＤＣ</v>
      </c>
      <c r="E599" t="str">
        <f>IFERROR(VLOOKUP(B599,チーム番号!E:F,2,0),"")</f>
        <v/>
      </c>
      <c r="F599">
        <f>IFERROR(VLOOKUP(A599,プログラム!B:C,2,0),"")</f>
        <v>12</v>
      </c>
      <c r="G599" t="str">
        <f t="shared" si="18"/>
        <v>12800012</v>
      </c>
      <c r="H599">
        <f>IFERROR(記録__2[[#This Row],[組]],"")</f>
        <v>5</v>
      </c>
      <c r="I599">
        <f>IFERROR(記録__2[[#This Row],[水路]],"")</f>
        <v>6</v>
      </c>
      <c r="J599" t="str">
        <f>IFERROR(VLOOKUP(F599,競技順!B:Q,14,0),"")</f>
        <v/>
      </c>
      <c r="K599" t="str">
        <f>IFERROR(VLOOKUP(F599,競技順!B:P,15,0),"")</f>
        <v>男子</v>
      </c>
      <c r="L599" t="str">
        <f>IFERROR(VLOOKUP(F599,競技順!B:N,13,0),"")</f>
        <v xml:space="preserve">  50m</v>
      </c>
      <c r="M599" t="str">
        <f>IFERROR(VLOOKUP(F599,競技順!B:K,10,0),"")</f>
        <v>平泳ぎ</v>
      </c>
      <c r="N599" t="str">
        <f>IFERROR(VLOOKUP(F599,競技順!B:Q,16,0),"")</f>
        <v>タイム決勝</v>
      </c>
      <c r="O599" t="str">
        <f t="shared" si="19"/>
        <v xml:space="preserve"> 男子   50m 平泳ぎ タイム決勝</v>
      </c>
    </row>
    <row r="600" spans="1:15" x14ac:dyDescent="0.2">
      <c r="A600">
        <f>IFERROR(記録__2[[#This Row],[競技番号]],"")</f>
        <v>12</v>
      </c>
      <c r="B600">
        <f>IFERROR(記録__2[[#This Row],[選手番号]],"")</f>
        <v>538</v>
      </c>
      <c r="C600" t="str">
        <f>IFERROR(VLOOKUP(B600,選手番号!F:J,4,0),"")</f>
        <v>井下　晴翔</v>
      </c>
      <c r="D600" t="str">
        <f>IFERROR(VLOOKUP(B600,選手番号!F:K,6,0),"")</f>
        <v>ﾌｧｲﾌﾞﾃﾝ東予</v>
      </c>
      <c r="E600" t="str">
        <f>IFERROR(VLOOKUP(B600,チーム番号!E:F,2,0),"")</f>
        <v/>
      </c>
      <c r="F600">
        <f>IFERROR(VLOOKUP(A600,プログラム!B:C,2,0),"")</f>
        <v>12</v>
      </c>
      <c r="G600" t="str">
        <f t="shared" si="18"/>
        <v>53800012</v>
      </c>
      <c r="H600">
        <f>IFERROR(記録__2[[#This Row],[組]],"")</f>
        <v>5</v>
      </c>
      <c r="I600">
        <f>IFERROR(記録__2[[#This Row],[水路]],"")</f>
        <v>7</v>
      </c>
      <c r="J600" t="str">
        <f>IFERROR(VLOOKUP(F600,競技順!B:Q,14,0),"")</f>
        <v/>
      </c>
      <c r="K600" t="str">
        <f>IFERROR(VLOOKUP(F600,競技順!B:P,15,0),"")</f>
        <v>男子</v>
      </c>
      <c r="L600" t="str">
        <f>IFERROR(VLOOKUP(F600,競技順!B:N,13,0),"")</f>
        <v xml:space="preserve">  50m</v>
      </c>
      <c r="M600" t="str">
        <f>IFERROR(VLOOKUP(F600,競技順!B:K,10,0),"")</f>
        <v>平泳ぎ</v>
      </c>
      <c r="N600" t="str">
        <f>IFERROR(VLOOKUP(F600,競技順!B:Q,16,0),"")</f>
        <v>タイム決勝</v>
      </c>
      <c r="O600" t="str">
        <f t="shared" si="19"/>
        <v xml:space="preserve"> 男子   50m 平泳ぎ タイム決勝</v>
      </c>
    </row>
    <row r="601" spans="1:15" x14ac:dyDescent="0.2">
      <c r="A601">
        <f>IFERROR(記録__2[[#This Row],[競技番号]],"")</f>
        <v>12</v>
      </c>
      <c r="B601">
        <f>IFERROR(記録__2[[#This Row],[選手番号]],"")</f>
        <v>602</v>
      </c>
      <c r="C601" t="str">
        <f>IFERROR(VLOOKUP(B601,選手番号!F:J,4,0),"")</f>
        <v>植木　橙輝</v>
      </c>
      <c r="D601" t="str">
        <f>IFERROR(VLOOKUP(B601,選手番号!F:K,6,0),"")</f>
        <v>MESSA</v>
      </c>
      <c r="E601" t="str">
        <f>IFERROR(VLOOKUP(B601,チーム番号!E:F,2,0),"")</f>
        <v/>
      </c>
      <c r="F601">
        <f>IFERROR(VLOOKUP(A601,プログラム!B:C,2,0),"")</f>
        <v>12</v>
      </c>
      <c r="G601" t="str">
        <f t="shared" si="18"/>
        <v>60200012</v>
      </c>
      <c r="H601">
        <f>IFERROR(記録__2[[#This Row],[組]],"")</f>
        <v>5</v>
      </c>
      <c r="I601">
        <f>IFERROR(記録__2[[#This Row],[水路]],"")</f>
        <v>8</v>
      </c>
      <c r="J601" t="str">
        <f>IFERROR(VLOOKUP(F601,競技順!B:Q,14,0),"")</f>
        <v/>
      </c>
      <c r="K601" t="str">
        <f>IFERROR(VLOOKUP(F601,競技順!B:P,15,0),"")</f>
        <v>男子</v>
      </c>
      <c r="L601" t="str">
        <f>IFERROR(VLOOKUP(F601,競技順!B:N,13,0),"")</f>
        <v xml:space="preserve">  50m</v>
      </c>
      <c r="M601" t="str">
        <f>IFERROR(VLOOKUP(F601,競技順!B:K,10,0),"")</f>
        <v>平泳ぎ</v>
      </c>
      <c r="N601" t="str">
        <f>IFERROR(VLOOKUP(F601,競技順!B:Q,16,0),"")</f>
        <v>タイム決勝</v>
      </c>
      <c r="O601" t="str">
        <f t="shared" si="19"/>
        <v xml:space="preserve"> 男子   50m 平泳ぎ タイム決勝</v>
      </c>
    </row>
    <row r="602" spans="1:15" x14ac:dyDescent="0.2">
      <c r="A602">
        <f>IFERROR(記録__2[[#This Row],[競技番号]],"")</f>
        <v>12</v>
      </c>
      <c r="B602">
        <f>IFERROR(記録__2[[#This Row],[選手番号]],"")</f>
        <v>535</v>
      </c>
      <c r="C602" t="str">
        <f>IFERROR(VLOOKUP(B602,選手番号!F:J,4,0),"")</f>
        <v>小笠原蒼空</v>
      </c>
      <c r="D602" t="str">
        <f>IFERROR(VLOOKUP(B602,選手番号!F:K,6,0),"")</f>
        <v>ﾌｧｲﾌﾞﾃﾝ東予</v>
      </c>
      <c r="E602" t="str">
        <f>IFERROR(VLOOKUP(B602,チーム番号!E:F,2,0),"")</f>
        <v/>
      </c>
      <c r="F602">
        <f>IFERROR(VLOOKUP(A602,プログラム!B:C,2,0),"")</f>
        <v>12</v>
      </c>
      <c r="G602" t="str">
        <f t="shared" si="18"/>
        <v>53500012</v>
      </c>
      <c r="H602">
        <f>IFERROR(記録__2[[#This Row],[組]],"")</f>
        <v>6</v>
      </c>
      <c r="I602">
        <f>IFERROR(記録__2[[#This Row],[水路]],"")</f>
        <v>1</v>
      </c>
      <c r="J602" t="str">
        <f>IFERROR(VLOOKUP(F602,競技順!B:Q,14,0),"")</f>
        <v/>
      </c>
      <c r="K602" t="str">
        <f>IFERROR(VLOOKUP(F602,競技順!B:P,15,0),"")</f>
        <v>男子</v>
      </c>
      <c r="L602" t="str">
        <f>IFERROR(VLOOKUP(F602,競技順!B:N,13,0),"")</f>
        <v xml:space="preserve">  50m</v>
      </c>
      <c r="M602" t="str">
        <f>IFERROR(VLOOKUP(F602,競技順!B:K,10,0),"")</f>
        <v>平泳ぎ</v>
      </c>
      <c r="N602" t="str">
        <f>IFERROR(VLOOKUP(F602,競技順!B:Q,16,0),"")</f>
        <v>タイム決勝</v>
      </c>
      <c r="O602" t="str">
        <f t="shared" si="19"/>
        <v xml:space="preserve"> 男子   50m 平泳ぎ タイム決勝</v>
      </c>
    </row>
    <row r="603" spans="1:15" x14ac:dyDescent="0.2">
      <c r="A603">
        <f>IFERROR(記録__2[[#This Row],[競技番号]],"")</f>
        <v>12</v>
      </c>
      <c r="B603">
        <f>IFERROR(記録__2[[#This Row],[選手番号]],"")</f>
        <v>64</v>
      </c>
      <c r="C603" t="str">
        <f>IFERROR(VLOOKUP(B603,選手番号!F:J,4,0),"")</f>
        <v>二宮　礼翔</v>
      </c>
      <c r="D603" t="str">
        <f>IFERROR(VLOOKUP(B603,選手番号!F:K,6,0),"")</f>
        <v>五百木ＳＣ</v>
      </c>
      <c r="E603" t="str">
        <f>IFERROR(VLOOKUP(B603,チーム番号!E:F,2,0),"")</f>
        <v/>
      </c>
      <c r="F603">
        <f>IFERROR(VLOOKUP(A603,プログラム!B:C,2,0),"")</f>
        <v>12</v>
      </c>
      <c r="G603" t="str">
        <f t="shared" si="18"/>
        <v>6400012</v>
      </c>
      <c r="H603">
        <f>IFERROR(記録__2[[#This Row],[組]],"")</f>
        <v>6</v>
      </c>
      <c r="I603">
        <f>IFERROR(記録__2[[#This Row],[水路]],"")</f>
        <v>2</v>
      </c>
      <c r="J603" t="str">
        <f>IFERROR(VLOOKUP(F603,競技順!B:Q,14,0),"")</f>
        <v/>
      </c>
      <c r="K603" t="str">
        <f>IFERROR(VLOOKUP(F603,競技順!B:P,15,0),"")</f>
        <v>男子</v>
      </c>
      <c r="L603" t="str">
        <f>IFERROR(VLOOKUP(F603,競技順!B:N,13,0),"")</f>
        <v xml:space="preserve">  50m</v>
      </c>
      <c r="M603" t="str">
        <f>IFERROR(VLOOKUP(F603,競技順!B:K,10,0),"")</f>
        <v>平泳ぎ</v>
      </c>
      <c r="N603" t="str">
        <f>IFERROR(VLOOKUP(F603,競技順!B:Q,16,0),"")</f>
        <v>タイム決勝</v>
      </c>
      <c r="O603" t="str">
        <f t="shared" si="19"/>
        <v xml:space="preserve"> 男子   50m 平泳ぎ タイム決勝</v>
      </c>
    </row>
    <row r="604" spans="1:15" x14ac:dyDescent="0.2">
      <c r="A604">
        <f>IFERROR(記録__2[[#This Row],[競技番号]],"")</f>
        <v>12</v>
      </c>
      <c r="B604">
        <f>IFERROR(記録__2[[#This Row],[選手番号]],"")</f>
        <v>172</v>
      </c>
      <c r="C604" t="str">
        <f>IFERROR(VLOOKUP(B604,選手番号!F:J,4,0),"")</f>
        <v>深井悠二朗</v>
      </c>
      <c r="D604" t="str">
        <f>IFERROR(VLOOKUP(B604,選手番号!F:K,6,0),"")</f>
        <v>西条ＳＣ</v>
      </c>
      <c r="E604" t="str">
        <f>IFERROR(VLOOKUP(B604,チーム番号!E:F,2,0),"")</f>
        <v/>
      </c>
      <c r="F604">
        <f>IFERROR(VLOOKUP(A604,プログラム!B:C,2,0),"")</f>
        <v>12</v>
      </c>
      <c r="G604" t="str">
        <f t="shared" si="18"/>
        <v>17200012</v>
      </c>
      <c r="H604">
        <f>IFERROR(記録__2[[#This Row],[組]],"")</f>
        <v>6</v>
      </c>
      <c r="I604">
        <f>IFERROR(記録__2[[#This Row],[水路]],"")</f>
        <v>3</v>
      </c>
      <c r="J604" t="str">
        <f>IFERROR(VLOOKUP(F604,競技順!B:Q,14,0),"")</f>
        <v/>
      </c>
      <c r="K604" t="str">
        <f>IFERROR(VLOOKUP(F604,競技順!B:P,15,0),"")</f>
        <v>男子</v>
      </c>
      <c r="L604" t="str">
        <f>IFERROR(VLOOKUP(F604,競技順!B:N,13,0),"")</f>
        <v xml:space="preserve">  50m</v>
      </c>
      <c r="M604" t="str">
        <f>IFERROR(VLOOKUP(F604,競技順!B:K,10,0),"")</f>
        <v>平泳ぎ</v>
      </c>
      <c r="N604" t="str">
        <f>IFERROR(VLOOKUP(F604,競技順!B:Q,16,0),"")</f>
        <v>タイム決勝</v>
      </c>
      <c r="O604" t="str">
        <f t="shared" si="19"/>
        <v xml:space="preserve"> 男子   50m 平泳ぎ タイム決勝</v>
      </c>
    </row>
    <row r="605" spans="1:15" x14ac:dyDescent="0.2">
      <c r="A605">
        <f>IFERROR(記録__2[[#This Row],[競技番号]],"")</f>
        <v>12</v>
      </c>
      <c r="B605">
        <f>IFERROR(記録__2[[#This Row],[選手番号]],"")</f>
        <v>62</v>
      </c>
      <c r="C605" t="str">
        <f>IFERROR(VLOOKUP(B605,選手番号!F:J,4,0),"")</f>
        <v>鴨川　朔歩</v>
      </c>
      <c r="D605" t="str">
        <f>IFERROR(VLOOKUP(B605,選手番号!F:K,6,0),"")</f>
        <v>五百木ＳＣ</v>
      </c>
      <c r="E605" t="str">
        <f>IFERROR(VLOOKUP(B605,チーム番号!E:F,2,0),"")</f>
        <v/>
      </c>
      <c r="F605">
        <f>IFERROR(VLOOKUP(A605,プログラム!B:C,2,0),"")</f>
        <v>12</v>
      </c>
      <c r="G605" t="str">
        <f t="shared" si="18"/>
        <v>6200012</v>
      </c>
      <c r="H605">
        <f>IFERROR(記録__2[[#This Row],[組]],"")</f>
        <v>6</v>
      </c>
      <c r="I605">
        <f>IFERROR(記録__2[[#This Row],[水路]],"")</f>
        <v>4</v>
      </c>
      <c r="J605" t="str">
        <f>IFERROR(VLOOKUP(F605,競技順!B:Q,14,0),"")</f>
        <v/>
      </c>
      <c r="K605" t="str">
        <f>IFERROR(VLOOKUP(F605,競技順!B:P,15,0),"")</f>
        <v>男子</v>
      </c>
      <c r="L605" t="str">
        <f>IFERROR(VLOOKUP(F605,競技順!B:N,13,0),"")</f>
        <v xml:space="preserve">  50m</v>
      </c>
      <c r="M605" t="str">
        <f>IFERROR(VLOOKUP(F605,競技順!B:K,10,0),"")</f>
        <v>平泳ぎ</v>
      </c>
      <c r="N605" t="str">
        <f>IFERROR(VLOOKUP(F605,競技順!B:Q,16,0),"")</f>
        <v>タイム決勝</v>
      </c>
      <c r="O605" t="str">
        <f t="shared" si="19"/>
        <v xml:space="preserve"> 男子   50m 平泳ぎ タイム決勝</v>
      </c>
    </row>
    <row r="606" spans="1:15" x14ac:dyDescent="0.2">
      <c r="A606">
        <f>IFERROR(記録__2[[#This Row],[競技番号]],"")</f>
        <v>12</v>
      </c>
      <c r="B606">
        <f>IFERROR(記録__2[[#This Row],[選手番号]],"")</f>
        <v>132</v>
      </c>
      <c r="C606" t="str">
        <f>IFERROR(VLOOKUP(B606,選手番号!F:J,4,0),"")</f>
        <v>三浦　　巧</v>
      </c>
      <c r="D606" t="str">
        <f>IFERROR(VLOOKUP(B606,選手番号!F:K,6,0),"")</f>
        <v>南海ＤＣ</v>
      </c>
      <c r="E606" t="str">
        <f>IFERROR(VLOOKUP(B606,チーム番号!E:F,2,0),"")</f>
        <v/>
      </c>
      <c r="F606">
        <f>IFERROR(VLOOKUP(A606,プログラム!B:C,2,0),"")</f>
        <v>12</v>
      </c>
      <c r="G606" t="str">
        <f t="shared" si="18"/>
        <v>13200012</v>
      </c>
      <c r="H606">
        <f>IFERROR(記録__2[[#This Row],[組]],"")</f>
        <v>6</v>
      </c>
      <c r="I606">
        <f>IFERROR(記録__2[[#This Row],[水路]],"")</f>
        <v>5</v>
      </c>
      <c r="J606" t="str">
        <f>IFERROR(VLOOKUP(F606,競技順!B:Q,14,0),"")</f>
        <v/>
      </c>
      <c r="K606" t="str">
        <f>IFERROR(VLOOKUP(F606,競技順!B:P,15,0),"")</f>
        <v>男子</v>
      </c>
      <c r="L606" t="str">
        <f>IFERROR(VLOOKUP(F606,競技順!B:N,13,0),"")</f>
        <v xml:space="preserve">  50m</v>
      </c>
      <c r="M606" t="str">
        <f>IFERROR(VLOOKUP(F606,競技順!B:K,10,0),"")</f>
        <v>平泳ぎ</v>
      </c>
      <c r="N606" t="str">
        <f>IFERROR(VLOOKUP(F606,競技順!B:Q,16,0),"")</f>
        <v>タイム決勝</v>
      </c>
      <c r="O606" t="str">
        <f t="shared" si="19"/>
        <v xml:space="preserve"> 男子   50m 平泳ぎ タイム決勝</v>
      </c>
    </row>
    <row r="607" spans="1:15" x14ac:dyDescent="0.2">
      <c r="A607">
        <f>IFERROR(記録__2[[#This Row],[競技番号]],"")</f>
        <v>12</v>
      </c>
      <c r="B607">
        <f>IFERROR(記録__2[[#This Row],[選手番号]],"")</f>
        <v>599</v>
      </c>
      <c r="C607" t="str">
        <f>IFERROR(VLOOKUP(B607,選手番号!F:J,4,0),"")</f>
        <v>髙橋　英汰</v>
      </c>
      <c r="D607" t="str">
        <f>IFERROR(VLOOKUP(B607,選手番号!F:K,6,0),"")</f>
        <v>MESSA</v>
      </c>
      <c r="E607" t="str">
        <f>IFERROR(VLOOKUP(B607,チーム番号!E:F,2,0),"")</f>
        <v/>
      </c>
      <c r="F607">
        <f>IFERROR(VLOOKUP(A607,プログラム!B:C,2,0),"")</f>
        <v>12</v>
      </c>
      <c r="G607" t="str">
        <f t="shared" si="18"/>
        <v>59900012</v>
      </c>
      <c r="H607">
        <f>IFERROR(記録__2[[#This Row],[組]],"")</f>
        <v>6</v>
      </c>
      <c r="I607">
        <f>IFERROR(記録__2[[#This Row],[水路]],"")</f>
        <v>6</v>
      </c>
      <c r="J607" t="str">
        <f>IFERROR(VLOOKUP(F607,競技順!B:Q,14,0),"")</f>
        <v/>
      </c>
      <c r="K607" t="str">
        <f>IFERROR(VLOOKUP(F607,競技順!B:P,15,0),"")</f>
        <v>男子</v>
      </c>
      <c r="L607" t="str">
        <f>IFERROR(VLOOKUP(F607,競技順!B:N,13,0),"")</f>
        <v xml:space="preserve">  50m</v>
      </c>
      <c r="M607" t="str">
        <f>IFERROR(VLOOKUP(F607,競技順!B:K,10,0),"")</f>
        <v>平泳ぎ</v>
      </c>
      <c r="N607" t="str">
        <f>IFERROR(VLOOKUP(F607,競技順!B:Q,16,0),"")</f>
        <v>タイム決勝</v>
      </c>
      <c r="O607" t="str">
        <f t="shared" si="19"/>
        <v xml:space="preserve"> 男子   50m 平泳ぎ タイム決勝</v>
      </c>
    </row>
    <row r="608" spans="1:15" x14ac:dyDescent="0.2">
      <c r="A608">
        <f>IFERROR(記録__2[[#This Row],[競技番号]],"")</f>
        <v>12</v>
      </c>
      <c r="B608">
        <f>IFERROR(記録__2[[#This Row],[選手番号]],"")</f>
        <v>410</v>
      </c>
      <c r="C608" t="str">
        <f>IFERROR(VLOOKUP(B608,選手番号!F:J,4,0),"")</f>
        <v>芝　　澄晴</v>
      </c>
      <c r="D608" t="str">
        <f>IFERROR(VLOOKUP(B608,選手番号!F:K,6,0),"")</f>
        <v>フィッタ松山</v>
      </c>
      <c r="E608" t="str">
        <f>IFERROR(VLOOKUP(B608,チーム番号!E:F,2,0),"")</f>
        <v/>
      </c>
      <c r="F608">
        <f>IFERROR(VLOOKUP(A608,プログラム!B:C,2,0),"")</f>
        <v>12</v>
      </c>
      <c r="G608" t="str">
        <f t="shared" si="18"/>
        <v>41000012</v>
      </c>
      <c r="H608">
        <f>IFERROR(記録__2[[#This Row],[組]],"")</f>
        <v>6</v>
      </c>
      <c r="I608">
        <f>IFERROR(記録__2[[#This Row],[水路]],"")</f>
        <v>7</v>
      </c>
      <c r="J608" t="str">
        <f>IFERROR(VLOOKUP(F608,競技順!B:Q,14,0),"")</f>
        <v/>
      </c>
      <c r="K608" t="str">
        <f>IFERROR(VLOOKUP(F608,競技順!B:P,15,0),"")</f>
        <v>男子</v>
      </c>
      <c r="L608" t="str">
        <f>IFERROR(VLOOKUP(F608,競技順!B:N,13,0),"")</f>
        <v xml:space="preserve">  50m</v>
      </c>
      <c r="M608" t="str">
        <f>IFERROR(VLOOKUP(F608,競技順!B:K,10,0),"")</f>
        <v>平泳ぎ</v>
      </c>
      <c r="N608" t="str">
        <f>IFERROR(VLOOKUP(F608,競技順!B:Q,16,0),"")</f>
        <v>タイム決勝</v>
      </c>
      <c r="O608" t="str">
        <f t="shared" si="19"/>
        <v xml:space="preserve"> 男子   50m 平泳ぎ タイム決勝</v>
      </c>
    </row>
    <row r="609" spans="1:15" x14ac:dyDescent="0.2">
      <c r="A609">
        <f>IFERROR(記録__2[[#This Row],[競技番号]],"")</f>
        <v>12</v>
      </c>
      <c r="B609">
        <f>IFERROR(記録__2[[#This Row],[選手番号]],"")</f>
        <v>344</v>
      </c>
      <c r="C609" t="str">
        <f>IFERROR(VLOOKUP(B609,選手番号!F:J,4,0),"")</f>
        <v>越智　心奏</v>
      </c>
      <c r="D609" t="str">
        <f>IFERROR(VLOOKUP(B609,選手番号!F:K,6,0),"")</f>
        <v>ＭＧ双葉</v>
      </c>
      <c r="E609" t="str">
        <f>IFERROR(VLOOKUP(B609,チーム番号!E:F,2,0),"")</f>
        <v/>
      </c>
      <c r="F609">
        <f>IFERROR(VLOOKUP(A609,プログラム!B:C,2,0),"")</f>
        <v>12</v>
      </c>
      <c r="G609" t="str">
        <f t="shared" si="18"/>
        <v>34400012</v>
      </c>
      <c r="H609">
        <f>IFERROR(記録__2[[#This Row],[組]],"")</f>
        <v>6</v>
      </c>
      <c r="I609">
        <f>IFERROR(記録__2[[#This Row],[水路]],"")</f>
        <v>8</v>
      </c>
      <c r="J609" t="str">
        <f>IFERROR(VLOOKUP(F609,競技順!B:Q,14,0),"")</f>
        <v/>
      </c>
      <c r="K609" t="str">
        <f>IFERROR(VLOOKUP(F609,競技順!B:P,15,0),"")</f>
        <v>男子</v>
      </c>
      <c r="L609" t="str">
        <f>IFERROR(VLOOKUP(F609,競技順!B:N,13,0),"")</f>
        <v xml:space="preserve">  50m</v>
      </c>
      <c r="M609" t="str">
        <f>IFERROR(VLOOKUP(F609,競技順!B:K,10,0),"")</f>
        <v>平泳ぎ</v>
      </c>
      <c r="N609" t="str">
        <f>IFERROR(VLOOKUP(F609,競技順!B:Q,16,0),"")</f>
        <v>タイム決勝</v>
      </c>
      <c r="O609" t="str">
        <f t="shared" si="19"/>
        <v xml:space="preserve"> 男子   50m 平泳ぎ タイム決勝</v>
      </c>
    </row>
    <row r="610" spans="1:15" x14ac:dyDescent="0.2">
      <c r="A610">
        <f>IFERROR(記録__2[[#This Row],[競技番号]],"")</f>
        <v>12</v>
      </c>
      <c r="B610">
        <f>IFERROR(記録__2[[#This Row],[選手番号]],"")</f>
        <v>654</v>
      </c>
      <c r="C610" t="str">
        <f>IFERROR(VLOOKUP(B610,選手番号!F:J,4,0),"")</f>
        <v>清水　由道</v>
      </c>
      <c r="D610" t="str">
        <f>IFERROR(VLOOKUP(B610,選手番号!F:K,6,0),"")</f>
        <v>MESSA宇和島</v>
      </c>
      <c r="E610" t="str">
        <f>IFERROR(VLOOKUP(B610,チーム番号!E:F,2,0),"")</f>
        <v/>
      </c>
      <c r="F610">
        <f>IFERROR(VLOOKUP(A610,プログラム!B:C,2,0),"")</f>
        <v>12</v>
      </c>
      <c r="G610" t="str">
        <f t="shared" si="18"/>
        <v>65400012</v>
      </c>
      <c r="H610">
        <f>IFERROR(記録__2[[#This Row],[組]],"")</f>
        <v>7</v>
      </c>
      <c r="I610">
        <f>IFERROR(記録__2[[#This Row],[水路]],"")</f>
        <v>1</v>
      </c>
      <c r="J610" t="str">
        <f>IFERROR(VLOOKUP(F610,競技順!B:Q,14,0),"")</f>
        <v/>
      </c>
      <c r="K610" t="str">
        <f>IFERROR(VLOOKUP(F610,競技順!B:P,15,0),"")</f>
        <v>男子</v>
      </c>
      <c r="L610" t="str">
        <f>IFERROR(VLOOKUP(F610,競技順!B:N,13,0),"")</f>
        <v xml:space="preserve">  50m</v>
      </c>
      <c r="M610" t="str">
        <f>IFERROR(VLOOKUP(F610,競技順!B:K,10,0),"")</f>
        <v>平泳ぎ</v>
      </c>
      <c r="N610" t="str">
        <f>IFERROR(VLOOKUP(F610,競技順!B:Q,16,0),"")</f>
        <v>タイム決勝</v>
      </c>
      <c r="O610" t="str">
        <f t="shared" si="19"/>
        <v xml:space="preserve"> 男子   50m 平泳ぎ タイム決勝</v>
      </c>
    </row>
    <row r="611" spans="1:15" x14ac:dyDescent="0.2">
      <c r="A611">
        <f>IFERROR(記録__2[[#This Row],[競技番号]],"")</f>
        <v>12</v>
      </c>
      <c r="B611">
        <f>IFERROR(記録__2[[#This Row],[選手番号]],"")</f>
        <v>447</v>
      </c>
      <c r="C611" t="str">
        <f>IFERROR(VLOOKUP(B611,選手番号!F:J,4,0),"")</f>
        <v>金田　歩士</v>
      </c>
      <c r="D611" t="str">
        <f>IFERROR(VLOOKUP(B611,選手番号!F:K,6,0),"")</f>
        <v>フィッタ重信</v>
      </c>
      <c r="E611" t="str">
        <f>IFERROR(VLOOKUP(B611,チーム番号!E:F,2,0),"")</f>
        <v/>
      </c>
      <c r="F611">
        <f>IFERROR(VLOOKUP(A611,プログラム!B:C,2,0),"")</f>
        <v>12</v>
      </c>
      <c r="G611" t="str">
        <f t="shared" si="18"/>
        <v>44700012</v>
      </c>
      <c r="H611">
        <f>IFERROR(記録__2[[#This Row],[組]],"")</f>
        <v>7</v>
      </c>
      <c r="I611">
        <f>IFERROR(記録__2[[#This Row],[水路]],"")</f>
        <v>2</v>
      </c>
      <c r="J611" t="str">
        <f>IFERROR(VLOOKUP(F611,競技順!B:Q,14,0),"")</f>
        <v/>
      </c>
      <c r="K611" t="str">
        <f>IFERROR(VLOOKUP(F611,競技順!B:P,15,0),"")</f>
        <v>男子</v>
      </c>
      <c r="L611" t="str">
        <f>IFERROR(VLOOKUP(F611,競技順!B:N,13,0),"")</f>
        <v xml:space="preserve">  50m</v>
      </c>
      <c r="M611" t="str">
        <f>IFERROR(VLOOKUP(F611,競技順!B:K,10,0),"")</f>
        <v>平泳ぎ</v>
      </c>
      <c r="N611" t="str">
        <f>IFERROR(VLOOKUP(F611,競技順!B:Q,16,0),"")</f>
        <v>タイム決勝</v>
      </c>
      <c r="O611" t="str">
        <f t="shared" si="19"/>
        <v xml:space="preserve"> 男子   50m 平泳ぎ タイム決勝</v>
      </c>
    </row>
    <row r="612" spans="1:15" x14ac:dyDescent="0.2">
      <c r="A612">
        <f>IFERROR(記録__2[[#This Row],[競技番号]],"")</f>
        <v>12</v>
      </c>
      <c r="B612">
        <f>IFERROR(記録__2[[#This Row],[選手番号]],"")</f>
        <v>716</v>
      </c>
      <c r="C612" t="str">
        <f>IFERROR(VLOOKUP(B612,選手番号!F:J,4,0),"")</f>
        <v>筒井凛太朗</v>
      </c>
      <c r="D612" t="str">
        <f>IFERROR(VLOOKUP(B612,選手番号!F:K,6,0),"")</f>
        <v>ｽｲﾑﾌｧﾐﾘｰｴﾝｽﾞ</v>
      </c>
      <c r="E612" t="str">
        <f>IFERROR(VLOOKUP(B612,チーム番号!E:F,2,0),"")</f>
        <v/>
      </c>
      <c r="F612">
        <f>IFERROR(VLOOKUP(A612,プログラム!B:C,2,0),"")</f>
        <v>12</v>
      </c>
      <c r="G612" t="str">
        <f t="shared" si="18"/>
        <v>71600012</v>
      </c>
      <c r="H612">
        <f>IFERROR(記録__2[[#This Row],[組]],"")</f>
        <v>7</v>
      </c>
      <c r="I612">
        <f>IFERROR(記録__2[[#This Row],[水路]],"")</f>
        <v>3</v>
      </c>
      <c r="J612" t="str">
        <f>IFERROR(VLOOKUP(F612,競技順!B:Q,14,0),"")</f>
        <v/>
      </c>
      <c r="K612" t="str">
        <f>IFERROR(VLOOKUP(F612,競技順!B:P,15,0),"")</f>
        <v>男子</v>
      </c>
      <c r="L612" t="str">
        <f>IFERROR(VLOOKUP(F612,競技順!B:N,13,0),"")</f>
        <v xml:space="preserve">  50m</v>
      </c>
      <c r="M612" t="str">
        <f>IFERROR(VLOOKUP(F612,競技順!B:K,10,0),"")</f>
        <v>平泳ぎ</v>
      </c>
      <c r="N612" t="str">
        <f>IFERROR(VLOOKUP(F612,競技順!B:Q,16,0),"")</f>
        <v>タイム決勝</v>
      </c>
      <c r="O612" t="str">
        <f t="shared" si="19"/>
        <v xml:space="preserve"> 男子   50m 平泳ぎ タイム決勝</v>
      </c>
    </row>
    <row r="613" spans="1:15" x14ac:dyDescent="0.2">
      <c r="A613">
        <f>IFERROR(記録__2[[#This Row],[競技番号]],"")</f>
        <v>12</v>
      </c>
      <c r="B613">
        <f>IFERROR(記録__2[[#This Row],[選手番号]],"")</f>
        <v>215</v>
      </c>
      <c r="C613" t="str">
        <f>IFERROR(VLOOKUP(B613,選手番号!F:J,4,0),"")</f>
        <v>森本　正虎</v>
      </c>
      <c r="D613" t="str">
        <f>IFERROR(VLOOKUP(B613,選手番号!F:K,6,0),"")</f>
        <v>ファイブテン</v>
      </c>
      <c r="E613" t="str">
        <f>IFERROR(VLOOKUP(B613,チーム番号!E:F,2,0),"")</f>
        <v/>
      </c>
      <c r="F613">
        <f>IFERROR(VLOOKUP(A613,プログラム!B:C,2,0),"")</f>
        <v>12</v>
      </c>
      <c r="G613" t="str">
        <f t="shared" si="18"/>
        <v>21500012</v>
      </c>
      <c r="H613">
        <f>IFERROR(記録__2[[#This Row],[組]],"")</f>
        <v>7</v>
      </c>
      <c r="I613">
        <f>IFERROR(記録__2[[#This Row],[水路]],"")</f>
        <v>4</v>
      </c>
      <c r="J613" t="str">
        <f>IFERROR(VLOOKUP(F613,競技順!B:Q,14,0),"")</f>
        <v/>
      </c>
      <c r="K613" t="str">
        <f>IFERROR(VLOOKUP(F613,競技順!B:P,15,0),"")</f>
        <v>男子</v>
      </c>
      <c r="L613" t="str">
        <f>IFERROR(VLOOKUP(F613,競技順!B:N,13,0),"")</f>
        <v xml:space="preserve">  50m</v>
      </c>
      <c r="M613" t="str">
        <f>IFERROR(VLOOKUP(F613,競技順!B:K,10,0),"")</f>
        <v>平泳ぎ</v>
      </c>
      <c r="N613" t="str">
        <f>IFERROR(VLOOKUP(F613,競技順!B:Q,16,0),"")</f>
        <v>タイム決勝</v>
      </c>
      <c r="O613" t="str">
        <f t="shared" si="19"/>
        <v xml:space="preserve"> 男子   50m 平泳ぎ タイム決勝</v>
      </c>
    </row>
    <row r="614" spans="1:15" x14ac:dyDescent="0.2">
      <c r="A614">
        <f>IFERROR(記録__2[[#This Row],[競技番号]],"")</f>
        <v>12</v>
      </c>
      <c r="B614">
        <f>IFERROR(記録__2[[#This Row],[選手番号]],"")</f>
        <v>565</v>
      </c>
      <c r="C614" t="str">
        <f>IFERROR(VLOOKUP(B614,選手番号!F:J,4,0),"")</f>
        <v>大石　零也</v>
      </c>
      <c r="D614" t="str">
        <f>IFERROR(VLOOKUP(B614,選手番号!F:K,6,0),"")</f>
        <v>ﾌｨｯﾀｴﾐﾌﾙ松前</v>
      </c>
      <c r="E614" t="str">
        <f>IFERROR(VLOOKUP(B614,チーム番号!E:F,2,0),"")</f>
        <v/>
      </c>
      <c r="F614">
        <f>IFERROR(VLOOKUP(A614,プログラム!B:C,2,0),"")</f>
        <v>12</v>
      </c>
      <c r="G614" t="str">
        <f t="shared" si="18"/>
        <v>56500012</v>
      </c>
      <c r="H614">
        <f>IFERROR(記録__2[[#This Row],[組]],"")</f>
        <v>7</v>
      </c>
      <c r="I614">
        <f>IFERROR(記録__2[[#This Row],[水路]],"")</f>
        <v>5</v>
      </c>
      <c r="J614" t="str">
        <f>IFERROR(VLOOKUP(F614,競技順!B:Q,14,0),"")</f>
        <v/>
      </c>
      <c r="K614" t="str">
        <f>IFERROR(VLOOKUP(F614,競技順!B:P,15,0),"")</f>
        <v>男子</v>
      </c>
      <c r="L614" t="str">
        <f>IFERROR(VLOOKUP(F614,競技順!B:N,13,0),"")</f>
        <v xml:space="preserve">  50m</v>
      </c>
      <c r="M614" t="str">
        <f>IFERROR(VLOOKUP(F614,競技順!B:K,10,0),"")</f>
        <v>平泳ぎ</v>
      </c>
      <c r="N614" t="str">
        <f>IFERROR(VLOOKUP(F614,競技順!B:Q,16,0),"")</f>
        <v>タイム決勝</v>
      </c>
      <c r="O614" t="str">
        <f t="shared" si="19"/>
        <v xml:space="preserve"> 男子   50m 平泳ぎ タイム決勝</v>
      </c>
    </row>
    <row r="615" spans="1:15" x14ac:dyDescent="0.2">
      <c r="A615">
        <f>IFERROR(記録__2[[#This Row],[競技番号]],"")</f>
        <v>12</v>
      </c>
      <c r="B615">
        <f>IFERROR(記録__2[[#This Row],[選手番号]],"")</f>
        <v>537</v>
      </c>
      <c r="C615" t="str">
        <f>IFERROR(VLOOKUP(B615,選手番号!F:J,4,0),"")</f>
        <v>岡田　　周</v>
      </c>
      <c r="D615" t="str">
        <f>IFERROR(VLOOKUP(B615,選手番号!F:K,6,0),"")</f>
        <v>ﾌｧｲﾌﾞﾃﾝ東予</v>
      </c>
      <c r="E615" t="str">
        <f>IFERROR(VLOOKUP(B615,チーム番号!E:F,2,0),"")</f>
        <v/>
      </c>
      <c r="F615">
        <f>IFERROR(VLOOKUP(A615,プログラム!B:C,2,0),"")</f>
        <v>12</v>
      </c>
      <c r="G615" t="str">
        <f t="shared" si="18"/>
        <v>53700012</v>
      </c>
      <c r="H615">
        <f>IFERROR(記録__2[[#This Row],[組]],"")</f>
        <v>7</v>
      </c>
      <c r="I615">
        <f>IFERROR(記録__2[[#This Row],[水路]],"")</f>
        <v>6</v>
      </c>
      <c r="J615" t="str">
        <f>IFERROR(VLOOKUP(F615,競技順!B:Q,14,0),"")</f>
        <v/>
      </c>
      <c r="K615" t="str">
        <f>IFERROR(VLOOKUP(F615,競技順!B:P,15,0),"")</f>
        <v>男子</v>
      </c>
      <c r="L615" t="str">
        <f>IFERROR(VLOOKUP(F615,競技順!B:N,13,0),"")</f>
        <v xml:space="preserve">  50m</v>
      </c>
      <c r="M615" t="str">
        <f>IFERROR(VLOOKUP(F615,競技順!B:K,10,0),"")</f>
        <v>平泳ぎ</v>
      </c>
      <c r="N615" t="str">
        <f>IFERROR(VLOOKUP(F615,競技順!B:Q,16,0),"")</f>
        <v>タイム決勝</v>
      </c>
      <c r="O615" t="str">
        <f t="shared" si="19"/>
        <v xml:space="preserve"> 男子   50m 平泳ぎ タイム決勝</v>
      </c>
    </row>
    <row r="616" spans="1:15" x14ac:dyDescent="0.2">
      <c r="A616">
        <f>IFERROR(記録__2[[#This Row],[競技番号]],"")</f>
        <v>12</v>
      </c>
      <c r="B616">
        <f>IFERROR(記録__2[[#This Row],[選手番号]],"")</f>
        <v>218</v>
      </c>
      <c r="C616" t="str">
        <f>IFERROR(VLOOKUP(B616,選手番号!F:J,4,0),"")</f>
        <v>吉原　知寿</v>
      </c>
      <c r="D616" t="str">
        <f>IFERROR(VLOOKUP(B616,選手番号!F:K,6,0),"")</f>
        <v>ファイブテン</v>
      </c>
      <c r="E616" t="str">
        <f>IFERROR(VLOOKUP(B616,チーム番号!E:F,2,0),"")</f>
        <v/>
      </c>
      <c r="F616">
        <f>IFERROR(VLOOKUP(A616,プログラム!B:C,2,0),"")</f>
        <v>12</v>
      </c>
      <c r="G616" t="str">
        <f t="shared" si="18"/>
        <v>21800012</v>
      </c>
      <c r="H616">
        <f>IFERROR(記録__2[[#This Row],[組]],"")</f>
        <v>7</v>
      </c>
      <c r="I616">
        <f>IFERROR(記録__2[[#This Row],[水路]],"")</f>
        <v>7</v>
      </c>
      <c r="J616" t="str">
        <f>IFERROR(VLOOKUP(F616,競技順!B:Q,14,0),"")</f>
        <v/>
      </c>
      <c r="K616" t="str">
        <f>IFERROR(VLOOKUP(F616,競技順!B:P,15,0),"")</f>
        <v>男子</v>
      </c>
      <c r="L616" t="str">
        <f>IFERROR(VLOOKUP(F616,競技順!B:N,13,0),"")</f>
        <v xml:space="preserve">  50m</v>
      </c>
      <c r="M616" t="str">
        <f>IFERROR(VLOOKUP(F616,競技順!B:K,10,0),"")</f>
        <v>平泳ぎ</v>
      </c>
      <c r="N616" t="str">
        <f>IFERROR(VLOOKUP(F616,競技順!B:Q,16,0),"")</f>
        <v>タイム決勝</v>
      </c>
      <c r="O616" t="str">
        <f t="shared" si="19"/>
        <v xml:space="preserve"> 男子   50m 平泳ぎ タイム決勝</v>
      </c>
    </row>
    <row r="617" spans="1:15" x14ac:dyDescent="0.2">
      <c r="A617">
        <f>IFERROR(記録__2[[#This Row],[競技番号]],"")</f>
        <v>12</v>
      </c>
      <c r="B617">
        <f>IFERROR(記録__2[[#This Row],[選手番号]],"")</f>
        <v>380</v>
      </c>
      <c r="C617" t="str">
        <f>IFERROR(VLOOKUP(B617,選手番号!F:J,4,0),"")</f>
        <v>渡部　晴翔</v>
      </c>
      <c r="D617" t="str">
        <f>IFERROR(VLOOKUP(B617,選手番号!F:K,6,0),"")</f>
        <v>石原ＳＣ</v>
      </c>
      <c r="E617" t="str">
        <f>IFERROR(VLOOKUP(B617,チーム番号!E:F,2,0),"")</f>
        <v/>
      </c>
      <c r="F617">
        <f>IFERROR(VLOOKUP(A617,プログラム!B:C,2,0),"")</f>
        <v>12</v>
      </c>
      <c r="G617" t="str">
        <f t="shared" si="18"/>
        <v>38000012</v>
      </c>
      <c r="H617">
        <f>IFERROR(記録__2[[#This Row],[組]],"")</f>
        <v>7</v>
      </c>
      <c r="I617">
        <f>IFERROR(記録__2[[#This Row],[水路]],"")</f>
        <v>8</v>
      </c>
      <c r="J617" t="str">
        <f>IFERROR(VLOOKUP(F617,競技順!B:Q,14,0),"")</f>
        <v/>
      </c>
      <c r="K617" t="str">
        <f>IFERROR(VLOOKUP(F617,競技順!B:P,15,0),"")</f>
        <v>男子</v>
      </c>
      <c r="L617" t="str">
        <f>IFERROR(VLOOKUP(F617,競技順!B:N,13,0),"")</f>
        <v xml:space="preserve">  50m</v>
      </c>
      <c r="M617" t="str">
        <f>IFERROR(VLOOKUP(F617,競技順!B:K,10,0),"")</f>
        <v>平泳ぎ</v>
      </c>
      <c r="N617" t="str">
        <f>IFERROR(VLOOKUP(F617,競技順!B:Q,16,0),"")</f>
        <v>タイム決勝</v>
      </c>
      <c r="O617" t="str">
        <f t="shared" si="19"/>
        <v xml:space="preserve"> 男子   50m 平泳ぎ タイム決勝</v>
      </c>
    </row>
    <row r="618" spans="1:15" x14ac:dyDescent="0.2">
      <c r="A618">
        <f>IFERROR(記録__2[[#This Row],[競技番号]],"")</f>
        <v>12</v>
      </c>
      <c r="B618">
        <f>IFERROR(記録__2[[#This Row],[選手番号]],"")</f>
        <v>187</v>
      </c>
      <c r="C618" t="str">
        <f>IFERROR(VLOOKUP(B618,選手番号!F:J,4,0),"")</f>
        <v>長谷部吏音</v>
      </c>
      <c r="D618" t="str">
        <f>IFERROR(VLOOKUP(B618,選手番号!F:K,6,0),"")</f>
        <v>ＭＧ瀬戸内</v>
      </c>
      <c r="E618" t="str">
        <f>IFERROR(VLOOKUP(B618,チーム番号!E:F,2,0),"")</f>
        <v/>
      </c>
      <c r="F618">
        <f>IFERROR(VLOOKUP(A618,プログラム!B:C,2,0),"")</f>
        <v>12</v>
      </c>
      <c r="G618" t="str">
        <f t="shared" si="18"/>
        <v>18700012</v>
      </c>
      <c r="H618">
        <f>IFERROR(記録__2[[#This Row],[組]],"")</f>
        <v>8</v>
      </c>
      <c r="I618">
        <f>IFERROR(記録__2[[#This Row],[水路]],"")</f>
        <v>1</v>
      </c>
      <c r="J618" t="str">
        <f>IFERROR(VLOOKUP(F618,競技順!B:Q,14,0),"")</f>
        <v/>
      </c>
      <c r="K618" t="str">
        <f>IFERROR(VLOOKUP(F618,競技順!B:P,15,0),"")</f>
        <v>男子</v>
      </c>
      <c r="L618" t="str">
        <f>IFERROR(VLOOKUP(F618,競技順!B:N,13,0),"")</f>
        <v xml:space="preserve">  50m</v>
      </c>
      <c r="M618" t="str">
        <f>IFERROR(VLOOKUP(F618,競技順!B:K,10,0),"")</f>
        <v>平泳ぎ</v>
      </c>
      <c r="N618" t="str">
        <f>IFERROR(VLOOKUP(F618,競技順!B:Q,16,0),"")</f>
        <v>タイム決勝</v>
      </c>
      <c r="O618" t="str">
        <f t="shared" si="19"/>
        <v xml:space="preserve"> 男子   50m 平泳ぎ タイム決勝</v>
      </c>
    </row>
    <row r="619" spans="1:15" x14ac:dyDescent="0.2">
      <c r="A619">
        <f>IFERROR(記録__2[[#This Row],[競技番号]],"")</f>
        <v>12</v>
      </c>
      <c r="B619">
        <f>IFERROR(記録__2[[#This Row],[選手番号]],"")</f>
        <v>656</v>
      </c>
      <c r="C619" t="str">
        <f>IFERROR(VLOOKUP(B619,選手番号!F:J,4,0),"")</f>
        <v>田中　　武</v>
      </c>
      <c r="D619" t="str">
        <f>IFERROR(VLOOKUP(B619,選手番号!F:K,6,0),"")</f>
        <v>MESSA宇和島</v>
      </c>
      <c r="E619" t="str">
        <f>IFERROR(VLOOKUP(B619,チーム番号!E:F,2,0),"")</f>
        <v/>
      </c>
      <c r="F619">
        <f>IFERROR(VLOOKUP(A619,プログラム!B:C,2,0),"")</f>
        <v>12</v>
      </c>
      <c r="G619" t="str">
        <f t="shared" si="18"/>
        <v>65600012</v>
      </c>
      <c r="H619">
        <f>IFERROR(記録__2[[#This Row],[組]],"")</f>
        <v>8</v>
      </c>
      <c r="I619">
        <f>IFERROR(記録__2[[#This Row],[水路]],"")</f>
        <v>2</v>
      </c>
      <c r="J619" t="str">
        <f>IFERROR(VLOOKUP(F619,競技順!B:Q,14,0),"")</f>
        <v/>
      </c>
      <c r="K619" t="str">
        <f>IFERROR(VLOOKUP(F619,競技順!B:P,15,0),"")</f>
        <v>男子</v>
      </c>
      <c r="L619" t="str">
        <f>IFERROR(VLOOKUP(F619,競技順!B:N,13,0),"")</f>
        <v xml:space="preserve">  50m</v>
      </c>
      <c r="M619" t="str">
        <f>IFERROR(VLOOKUP(F619,競技順!B:K,10,0),"")</f>
        <v>平泳ぎ</v>
      </c>
      <c r="N619" t="str">
        <f>IFERROR(VLOOKUP(F619,競技順!B:Q,16,0),"")</f>
        <v>タイム決勝</v>
      </c>
      <c r="O619" t="str">
        <f t="shared" si="19"/>
        <v xml:space="preserve"> 男子   50m 平泳ぎ タイム決勝</v>
      </c>
    </row>
    <row r="620" spans="1:15" x14ac:dyDescent="0.2">
      <c r="A620">
        <f>IFERROR(記録__2[[#This Row],[競技番号]],"")</f>
        <v>12</v>
      </c>
      <c r="B620">
        <f>IFERROR(記録__2[[#This Row],[選手番号]],"")</f>
        <v>186</v>
      </c>
      <c r="C620" t="str">
        <f>IFERROR(VLOOKUP(B620,選手番号!F:J,4,0),"")</f>
        <v>小野　智成</v>
      </c>
      <c r="D620" t="str">
        <f>IFERROR(VLOOKUP(B620,選手番号!F:K,6,0),"")</f>
        <v>ＭＧ瀬戸内</v>
      </c>
      <c r="E620" t="str">
        <f>IFERROR(VLOOKUP(B620,チーム番号!E:F,2,0),"")</f>
        <v/>
      </c>
      <c r="F620">
        <f>IFERROR(VLOOKUP(A620,プログラム!B:C,2,0),"")</f>
        <v>12</v>
      </c>
      <c r="G620" t="str">
        <f t="shared" si="18"/>
        <v>18600012</v>
      </c>
      <c r="H620">
        <f>IFERROR(記録__2[[#This Row],[組]],"")</f>
        <v>8</v>
      </c>
      <c r="I620">
        <f>IFERROR(記録__2[[#This Row],[水路]],"")</f>
        <v>3</v>
      </c>
      <c r="J620" t="str">
        <f>IFERROR(VLOOKUP(F620,競技順!B:Q,14,0),"")</f>
        <v/>
      </c>
      <c r="K620" t="str">
        <f>IFERROR(VLOOKUP(F620,競技順!B:P,15,0),"")</f>
        <v>男子</v>
      </c>
      <c r="L620" t="str">
        <f>IFERROR(VLOOKUP(F620,競技順!B:N,13,0),"")</f>
        <v xml:space="preserve">  50m</v>
      </c>
      <c r="M620" t="str">
        <f>IFERROR(VLOOKUP(F620,競技順!B:K,10,0),"")</f>
        <v>平泳ぎ</v>
      </c>
      <c r="N620" t="str">
        <f>IFERROR(VLOOKUP(F620,競技順!B:Q,16,0),"")</f>
        <v>タイム決勝</v>
      </c>
      <c r="O620" t="str">
        <f t="shared" si="19"/>
        <v xml:space="preserve"> 男子   50m 平泳ぎ タイム決勝</v>
      </c>
    </row>
    <row r="621" spans="1:15" x14ac:dyDescent="0.2">
      <c r="A621">
        <f>IFERROR(記録__2[[#This Row],[競技番号]],"")</f>
        <v>12</v>
      </c>
      <c r="B621">
        <f>IFERROR(記録__2[[#This Row],[選手番号]],"")</f>
        <v>448</v>
      </c>
      <c r="C621" t="str">
        <f>IFERROR(VLOOKUP(B621,選手番号!F:J,4,0),"")</f>
        <v>島村　真人</v>
      </c>
      <c r="D621" t="str">
        <f>IFERROR(VLOOKUP(B621,選手番号!F:K,6,0),"")</f>
        <v>フィッタ重信</v>
      </c>
      <c r="E621" t="str">
        <f>IFERROR(VLOOKUP(B621,チーム番号!E:F,2,0),"")</f>
        <v/>
      </c>
      <c r="F621">
        <f>IFERROR(VLOOKUP(A621,プログラム!B:C,2,0),"")</f>
        <v>12</v>
      </c>
      <c r="G621" t="str">
        <f t="shared" si="18"/>
        <v>44800012</v>
      </c>
      <c r="H621">
        <f>IFERROR(記録__2[[#This Row],[組]],"")</f>
        <v>8</v>
      </c>
      <c r="I621">
        <f>IFERROR(記録__2[[#This Row],[水路]],"")</f>
        <v>4</v>
      </c>
      <c r="J621" t="str">
        <f>IFERROR(VLOOKUP(F621,競技順!B:Q,14,0),"")</f>
        <v/>
      </c>
      <c r="K621" t="str">
        <f>IFERROR(VLOOKUP(F621,競技順!B:P,15,0),"")</f>
        <v>男子</v>
      </c>
      <c r="L621" t="str">
        <f>IFERROR(VLOOKUP(F621,競技順!B:N,13,0),"")</f>
        <v xml:space="preserve">  50m</v>
      </c>
      <c r="M621" t="str">
        <f>IFERROR(VLOOKUP(F621,競技順!B:K,10,0),"")</f>
        <v>平泳ぎ</v>
      </c>
      <c r="N621" t="str">
        <f>IFERROR(VLOOKUP(F621,競技順!B:Q,16,0),"")</f>
        <v>タイム決勝</v>
      </c>
      <c r="O621" t="str">
        <f t="shared" si="19"/>
        <v xml:space="preserve"> 男子   50m 平泳ぎ タイム決勝</v>
      </c>
    </row>
    <row r="622" spans="1:15" x14ac:dyDescent="0.2">
      <c r="A622">
        <f>IFERROR(記録__2[[#This Row],[競技番号]],"")</f>
        <v>12</v>
      </c>
      <c r="B622">
        <f>IFERROR(記録__2[[#This Row],[選手番号]],"")</f>
        <v>413</v>
      </c>
      <c r="C622" t="str">
        <f>IFERROR(VLOOKUP(B622,選手番号!F:J,4,0),"")</f>
        <v>松本　次郎</v>
      </c>
      <c r="D622" t="str">
        <f>IFERROR(VLOOKUP(B622,選手番号!F:K,6,0),"")</f>
        <v>フィッタ松山</v>
      </c>
      <c r="E622" t="str">
        <f>IFERROR(VLOOKUP(B622,チーム番号!E:F,2,0),"")</f>
        <v/>
      </c>
      <c r="F622">
        <f>IFERROR(VLOOKUP(A622,プログラム!B:C,2,0),"")</f>
        <v>12</v>
      </c>
      <c r="G622" t="str">
        <f t="shared" si="18"/>
        <v>41300012</v>
      </c>
      <c r="H622">
        <f>IFERROR(記録__2[[#This Row],[組]],"")</f>
        <v>8</v>
      </c>
      <c r="I622">
        <f>IFERROR(記録__2[[#This Row],[水路]],"")</f>
        <v>5</v>
      </c>
      <c r="J622" t="str">
        <f>IFERROR(VLOOKUP(F622,競技順!B:Q,14,0),"")</f>
        <v/>
      </c>
      <c r="K622" t="str">
        <f>IFERROR(VLOOKUP(F622,競技順!B:P,15,0),"")</f>
        <v>男子</v>
      </c>
      <c r="L622" t="str">
        <f>IFERROR(VLOOKUP(F622,競技順!B:N,13,0),"")</f>
        <v xml:space="preserve">  50m</v>
      </c>
      <c r="M622" t="str">
        <f>IFERROR(VLOOKUP(F622,競技順!B:K,10,0),"")</f>
        <v>平泳ぎ</v>
      </c>
      <c r="N622" t="str">
        <f>IFERROR(VLOOKUP(F622,競技順!B:Q,16,0),"")</f>
        <v>タイム決勝</v>
      </c>
      <c r="O622" t="str">
        <f t="shared" si="19"/>
        <v xml:space="preserve"> 男子   50m 平泳ぎ タイム決勝</v>
      </c>
    </row>
    <row r="623" spans="1:15" x14ac:dyDescent="0.2">
      <c r="A623">
        <f>IFERROR(記録__2[[#This Row],[競技番号]],"")</f>
        <v>12</v>
      </c>
      <c r="B623">
        <f>IFERROR(記録__2[[#This Row],[選手番号]],"")</f>
        <v>651</v>
      </c>
      <c r="C623" t="str">
        <f>IFERROR(VLOOKUP(B623,選手番号!F:J,4,0),"")</f>
        <v>林　　琉稀</v>
      </c>
      <c r="D623" t="str">
        <f>IFERROR(VLOOKUP(B623,選手番号!F:K,6,0),"")</f>
        <v>MESSA宇和島</v>
      </c>
      <c r="E623" t="str">
        <f>IFERROR(VLOOKUP(B623,チーム番号!E:F,2,0),"")</f>
        <v/>
      </c>
      <c r="F623">
        <f>IFERROR(VLOOKUP(A623,プログラム!B:C,2,0),"")</f>
        <v>12</v>
      </c>
      <c r="G623" t="str">
        <f t="shared" si="18"/>
        <v>65100012</v>
      </c>
      <c r="H623">
        <f>IFERROR(記録__2[[#This Row],[組]],"")</f>
        <v>8</v>
      </c>
      <c r="I623">
        <f>IFERROR(記録__2[[#This Row],[水路]],"")</f>
        <v>6</v>
      </c>
      <c r="J623" t="str">
        <f>IFERROR(VLOOKUP(F623,競技順!B:Q,14,0),"")</f>
        <v/>
      </c>
      <c r="K623" t="str">
        <f>IFERROR(VLOOKUP(F623,競技順!B:P,15,0),"")</f>
        <v>男子</v>
      </c>
      <c r="L623" t="str">
        <f>IFERROR(VLOOKUP(F623,競技順!B:N,13,0),"")</f>
        <v xml:space="preserve">  50m</v>
      </c>
      <c r="M623" t="str">
        <f>IFERROR(VLOOKUP(F623,競技順!B:K,10,0),"")</f>
        <v>平泳ぎ</v>
      </c>
      <c r="N623" t="str">
        <f>IFERROR(VLOOKUP(F623,競技順!B:Q,16,0),"")</f>
        <v>タイム決勝</v>
      </c>
      <c r="O623" t="str">
        <f t="shared" si="19"/>
        <v xml:space="preserve"> 男子   50m 平泳ぎ タイム決勝</v>
      </c>
    </row>
    <row r="624" spans="1:15" x14ac:dyDescent="0.2">
      <c r="A624">
        <f>IFERROR(記録__2[[#This Row],[競技番号]],"")</f>
        <v>12</v>
      </c>
      <c r="B624">
        <f>IFERROR(記録__2[[#This Row],[選手番号]],"")</f>
        <v>347</v>
      </c>
      <c r="C624" t="str">
        <f>IFERROR(VLOOKUP(B624,選手番号!F:J,4,0),"")</f>
        <v>大河内康介</v>
      </c>
      <c r="D624" t="str">
        <f>IFERROR(VLOOKUP(B624,選手番号!F:K,6,0),"")</f>
        <v>ＭＧ双葉</v>
      </c>
      <c r="E624" t="str">
        <f>IFERROR(VLOOKUP(B624,チーム番号!E:F,2,0),"")</f>
        <v/>
      </c>
      <c r="F624">
        <f>IFERROR(VLOOKUP(A624,プログラム!B:C,2,0),"")</f>
        <v>12</v>
      </c>
      <c r="G624" t="str">
        <f t="shared" si="18"/>
        <v>34700012</v>
      </c>
      <c r="H624">
        <f>IFERROR(記録__2[[#This Row],[組]],"")</f>
        <v>8</v>
      </c>
      <c r="I624">
        <f>IFERROR(記録__2[[#This Row],[水路]],"")</f>
        <v>7</v>
      </c>
      <c r="J624" t="str">
        <f>IFERROR(VLOOKUP(F624,競技順!B:Q,14,0),"")</f>
        <v/>
      </c>
      <c r="K624" t="str">
        <f>IFERROR(VLOOKUP(F624,競技順!B:P,15,0),"")</f>
        <v>男子</v>
      </c>
      <c r="L624" t="str">
        <f>IFERROR(VLOOKUP(F624,競技順!B:N,13,0),"")</f>
        <v xml:space="preserve">  50m</v>
      </c>
      <c r="M624" t="str">
        <f>IFERROR(VLOOKUP(F624,競技順!B:K,10,0),"")</f>
        <v>平泳ぎ</v>
      </c>
      <c r="N624" t="str">
        <f>IFERROR(VLOOKUP(F624,競技順!B:Q,16,0),"")</f>
        <v>タイム決勝</v>
      </c>
      <c r="O624" t="str">
        <f t="shared" si="19"/>
        <v xml:space="preserve"> 男子   50m 平泳ぎ タイム決勝</v>
      </c>
    </row>
    <row r="625" spans="1:15" x14ac:dyDescent="0.2">
      <c r="A625">
        <f>IFERROR(記録__2[[#This Row],[競技番号]],"")</f>
        <v>12</v>
      </c>
      <c r="B625">
        <f>IFERROR(記録__2[[#This Row],[選手番号]],"")</f>
        <v>532</v>
      </c>
      <c r="C625" t="str">
        <f>IFERROR(VLOOKUP(B625,選手番号!F:J,4,0),"")</f>
        <v>藤原　弥礼</v>
      </c>
      <c r="D625" t="str">
        <f>IFERROR(VLOOKUP(B625,選手番号!F:K,6,0),"")</f>
        <v>ﾌｧｲﾌﾞﾃﾝ東予</v>
      </c>
      <c r="E625" t="str">
        <f>IFERROR(VLOOKUP(B625,チーム番号!E:F,2,0),"")</f>
        <v/>
      </c>
      <c r="F625">
        <f>IFERROR(VLOOKUP(A625,プログラム!B:C,2,0),"")</f>
        <v>12</v>
      </c>
      <c r="G625" t="str">
        <f t="shared" si="18"/>
        <v>53200012</v>
      </c>
      <c r="H625">
        <f>IFERROR(記録__2[[#This Row],[組]],"")</f>
        <v>8</v>
      </c>
      <c r="I625">
        <f>IFERROR(記録__2[[#This Row],[水路]],"")</f>
        <v>8</v>
      </c>
      <c r="J625" t="str">
        <f>IFERROR(VLOOKUP(F625,競技順!B:Q,14,0),"")</f>
        <v/>
      </c>
      <c r="K625" t="str">
        <f>IFERROR(VLOOKUP(F625,競技順!B:P,15,0),"")</f>
        <v>男子</v>
      </c>
      <c r="L625" t="str">
        <f>IFERROR(VLOOKUP(F625,競技順!B:N,13,0),"")</f>
        <v xml:space="preserve">  50m</v>
      </c>
      <c r="M625" t="str">
        <f>IFERROR(VLOOKUP(F625,競技順!B:K,10,0),"")</f>
        <v>平泳ぎ</v>
      </c>
      <c r="N625" t="str">
        <f>IFERROR(VLOOKUP(F625,競技順!B:Q,16,0),"")</f>
        <v>タイム決勝</v>
      </c>
      <c r="O625" t="str">
        <f t="shared" si="19"/>
        <v xml:space="preserve"> 男子   50m 平泳ぎ タイム決勝</v>
      </c>
    </row>
    <row r="626" spans="1:15" x14ac:dyDescent="0.2">
      <c r="A626">
        <f>IFERROR(記録__2[[#This Row],[競技番号]],"")</f>
        <v>12</v>
      </c>
      <c r="B626">
        <f>IFERROR(記録__2[[#This Row],[選手番号]],"")</f>
        <v>129</v>
      </c>
      <c r="C626" t="str">
        <f>IFERROR(VLOOKUP(B626,選手番号!F:J,4,0),"")</f>
        <v>村上　優太</v>
      </c>
      <c r="D626" t="str">
        <f>IFERROR(VLOOKUP(B626,選手番号!F:K,6,0),"")</f>
        <v>南海ＤＣ</v>
      </c>
      <c r="E626" t="str">
        <f>IFERROR(VLOOKUP(B626,チーム番号!E:F,2,0),"")</f>
        <v/>
      </c>
      <c r="F626">
        <f>IFERROR(VLOOKUP(A626,プログラム!B:C,2,0),"")</f>
        <v>12</v>
      </c>
      <c r="G626" t="str">
        <f t="shared" si="18"/>
        <v>12900012</v>
      </c>
      <c r="H626">
        <f>IFERROR(記録__2[[#This Row],[組]],"")</f>
        <v>9</v>
      </c>
      <c r="I626">
        <f>IFERROR(記録__2[[#This Row],[水路]],"")</f>
        <v>1</v>
      </c>
      <c r="J626" t="str">
        <f>IFERROR(VLOOKUP(F626,競技順!B:Q,14,0),"")</f>
        <v/>
      </c>
      <c r="K626" t="str">
        <f>IFERROR(VLOOKUP(F626,競技順!B:P,15,0),"")</f>
        <v>男子</v>
      </c>
      <c r="L626" t="str">
        <f>IFERROR(VLOOKUP(F626,競技順!B:N,13,0),"")</f>
        <v xml:space="preserve">  50m</v>
      </c>
      <c r="M626" t="str">
        <f>IFERROR(VLOOKUP(F626,競技順!B:K,10,0),"")</f>
        <v>平泳ぎ</v>
      </c>
      <c r="N626" t="str">
        <f>IFERROR(VLOOKUP(F626,競技順!B:Q,16,0),"")</f>
        <v>タイム決勝</v>
      </c>
      <c r="O626" t="str">
        <f t="shared" si="19"/>
        <v xml:space="preserve"> 男子   50m 平泳ぎ タイム決勝</v>
      </c>
    </row>
    <row r="627" spans="1:15" x14ac:dyDescent="0.2">
      <c r="A627">
        <f>IFERROR(記録__2[[#This Row],[競技番号]],"")</f>
        <v>12</v>
      </c>
      <c r="B627">
        <f>IFERROR(記録__2[[#This Row],[選手番号]],"")</f>
        <v>338</v>
      </c>
      <c r="C627" t="str">
        <f>IFERROR(VLOOKUP(B627,選手番号!F:J,4,0),"")</f>
        <v>田代　禮士</v>
      </c>
      <c r="D627" t="str">
        <f>IFERROR(VLOOKUP(B627,選手番号!F:K,6,0),"")</f>
        <v>ＭＧ双葉</v>
      </c>
      <c r="E627" t="str">
        <f>IFERROR(VLOOKUP(B627,チーム番号!E:F,2,0),"")</f>
        <v/>
      </c>
      <c r="F627">
        <f>IFERROR(VLOOKUP(A627,プログラム!B:C,2,0),"")</f>
        <v>12</v>
      </c>
      <c r="G627" t="str">
        <f t="shared" si="18"/>
        <v>33800012</v>
      </c>
      <c r="H627">
        <f>IFERROR(記録__2[[#This Row],[組]],"")</f>
        <v>9</v>
      </c>
      <c r="I627">
        <f>IFERROR(記録__2[[#This Row],[水路]],"")</f>
        <v>2</v>
      </c>
      <c r="J627" t="str">
        <f>IFERROR(VLOOKUP(F627,競技順!B:Q,14,0),"")</f>
        <v/>
      </c>
      <c r="K627" t="str">
        <f>IFERROR(VLOOKUP(F627,競技順!B:P,15,0),"")</f>
        <v>男子</v>
      </c>
      <c r="L627" t="str">
        <f>IFERROR(VLOOKUP(F627,競技順!B:N,13,0),"")</f>
        <v xml:space="preserve">  50m</v>
      </c>
      <c r="M627" t="str">
        <f>IFERROR(VLOOKUP(F627,競技順!B:K,10,0),"")</f>
        <v>平泳ぎ</v>
      </c>
      <c r="N627" t="str">
        <f>IFERROR(VLOOKUP(F627,競技順!B:Q,16,0),"")</f>
        <v>タイム決勝</v>
      </c>
      <c r="O627" t="str">
        <f t="shared" si="19"/>
        <v xml:space="preserve"> 男子   50m 平泳ぎ タイム決勝</v>
      </c>
    </row>
    <row r="628" spans="1:15" x14ac:dyDescent="0.2">
      <c r="A628">
        <f>IFERROR(記録__2[[#This Row],[競技番号]],"")</f>
        <v>12</v>
      </c>
      <c r="B628">
        <f>IFERROR(記録__2[[#This Row],[選手番号]],"")</f>
        <v>558</v>
      </c>
      <c r="C628" t="str">
        <f>IFERROR(VLOOKUP(B628,選手番号!F:J,4,0),"")</f>
        <v>森實　駿斗</v>
      </c>
      <c r="D628" t="str">
        <f>IFERROR(VLOOKUP(B628,選手番号!F:K,6,0),"")</f>
        <v>ﾌｨｯﾀｴﾐﾌﾙ松前</v>
      </c>
      <c r="E628" t="str">
        <f>IFERROR(VLOOKUP(B628,チーム番号!E:F,2,0),"")</f>
        <v/>
      </c>
      <c r="F628">
        <f>IFERROR(VLOOKUP(A628,プログラム!B:C,2,0),"")</f>
        <v>12</v>
      </c>
      <c r="G628" t="str">
        <f t="shared" si="18"/>
        <v>55800012</v>
      </c>
      <c r="H628">
        <f>IFERROR(記録__2[[#This Row],[組]],"")</f>
        <v>9</v>
      </c>
      <c r="I628">
        <f>IFERROR(記録__2[[#This Row],[水路]],"")</f>
        <v>3</v>
      </c>
      <c r="J628" t="str">
        <f>IFERROR(VLOOKUP(F628,競技順!B:Q,14,0),"")</f>
        <v/>
      </c>
      <c r="K628" t="str">
        <f>IFERROR(VLOOKUP(F628,競技順!B:P,15,0),"")</f>
        <v>男子</v>
      </c>
      <c r="L628" t="str">
        <f>IFERROR(VLOOKUP(F628,競技順!B:N,13,0),"")</f>
        <v xml:space="preserve">  50m</v>
      </c>
      <c r="M628" t="str">
        <f>IFERROR(VLOOKUP(F628,競技順!B:K,10,0),"")</f>
        <v>平泳ぎ</v>
      </c>
      <c r="N628" t="str">
        <f>IFERROR(VLOOKUP(F628,競技順!B:Q,16,0),"")</f>
        <v>タイム決勝</v>
      </c>
      <c r="O628" t="str">
        <f t="shared" si="19"/>
        <v xml:space="preserve"> 男子   50m 平泳ぎ タイム決勝</v>
      </c>
    </row>
    <row r="629" spans="1:15" x14ac:dyDescent="0.2">
      <c r="A629">
        <f>IFERROR(記録__2[[#This Row],[競技番号]],"")</f>
        <v>12</v>
      </c>
      <c r="B629">
        <f>IFERROR(記録__2[[#This Row],[選手番号]],"")</f>
        <v>508</v>
      </c>
      <c r="C629" t="str">
        <f>IFERROR(VLOOKUP(B629,選手番号!F:J,4,0),"")</f>
        <v>髙屋　佑晟</v>
      </c>
      <c r="D629" t="str">
        <f>IFERROR(VLOOKUP(B629,選手番号!F:K,6,0),"")</f>
        <v>Ryuow</v>
      </c>
      <c r="E629" t="str">
        <f>IFERROR(VLOOKUP(B629,チーム番号!E:F,2,0),"")</f>
        <v/>
      </c>
      <c r="F629">
        <f>IFERROR(VLOOKUP(A629,プログラム!B:C,2,0),"")</f>
        <v>12</v>
      </c>
      <c r="G629" t="str">
        <f t="shared" si="18"/>
        <v>50800012</v>
      </c>
      <c r="H629">
        <f>IFERROR(記録__2[[#This Row],[組]],"")</f>
        <v>9</v>
      </c>
      <c r="I629">
        <f>IFERROR(記録__2[[#This Row],[水路]],"")</f>
        <v>4</v>
      </c>
      <c r="J629" t="str">
        <f>IFERROR(VLOOKUP(F629,競技順!B:Q,14,0),"")</f>
        <v/>
      </c>
      <c r="K629" t="str">
        <f>IFERROR(VLOOKUP(F629,競技順!B:P,15,0),"")</f>
        <v>男子</v>
      </c>
      <c r="L629" t="str">
        <f>IFERROR(VLOOKUP(F629,競技順!B:N,13,0),"")</f>
        <v xml:space="preserve">  50m</v>
      </c>
      <c r="M629" t="str">
        <f>IFERROR(VLOOKUP(F629,競技順!B:K,10,0),"")</f>
        <v>平泳ぎ</v>
      </c>
      <c r="N629" t="str">
        <f>IFERROR(VLOOKUP(F629,競技順!B:Q,16,0),"")</f>
        <v>タイム決勝</v>
      </c>
      <c r="O629" t="str">
        <f t="shared" si="19"/>
        <v xml:space="preserve"> 男子   50m 平泳ぎ タイム決勝</v>
      </c>
    </row>
    <row r="630" spans="1:15" x14ac:dyDescent="0.2">
      <c r="A630">
        <f>IFERROR(記録__2[[#This Row],[競技番号]],"")</f>
        <v>12</v>
      </c>
      <c r="B630">
        <f>IFERROR(記録__2[[#This Row],[選手番号]],"")</f>
        <v>216</v>
      </c>
      <c r="C630" t="str">
        <f>IFERROR(VLOOKUP(B630,選手番号!F:J,4,0),"")</f>
        <v>加藤　日彩</v>
      </c>
      <c r="D630" t="str">
        <f>IFERROR(VLOOKUP(B630,選手番号!F:K,6,0),"")</f>
        <v>ファイブテン</v>
      </c>
      <c r="E630" t="str">
        <f>IFERROR(VLOOKUP(B630,チーム番号!E:F,2,0),"")</f>
        <v/>
      </c>
      <c r="F630">
        <f>IFERROR(VLOOKUP(A630,プログラム!B:C,2,0),"")</f>
        <v>12</v>
      </c>
      <c r="G630" t="str">
        <f t="shared" si="18"/>
        <v>21600012</v>
      </c>
      <c r="H630">
        <f>IFERROR(記録__2[[#This Row],[組]],"")</f>
        <v>9</v>
      </c>
      <c r="I630">
        <f>IFERROR(記録__2[[#This Row],[水路]],"")</f>
        <v>5</v>
      </c>
      <c r="J630" t="str">
        <f>IFERROR(VLOOKUP(F630,競技順!B:Q,14,0),"")</f>
        <v/>
      </c>
      <c r="K630" t="str">
        <f>IFERROR(VLOOKUP(F630,競技順!B:P,15,0),"")</f>
        <v>男子</v>
      </c>
      <c r="L630" t="str">
        <f>IFERROR(VLOOKUP(F630,競技順!B:N,13,0),"")</f>
        <v xml:space="preserve">  50m</v>
      </c>
      <c r="M630" t="str">
        <f>IFERROR(VLOOKUP(F630,競技順!B:K,10,0),"")</f>
        <v>平泳ぎ</v>
      </c>
      <c r="N630" t="str">
        <f>IFERROR(VLOOKUP(F630,競技順!B:Q,16,0),"")</f>
        <v>タイム決勝</v>
      </c>
      <c r="O630" t="str">
        <f t="shared" si="19"/>
        <v xml:space="preserve"> 男子   50m 平泳ぎ タイム決勝</v>
      </c>
    </row>
    <row r="631" spans="1:15" x14ac:dyDescent="0.2">
      <c r="A631">
        <f>IFERROR(記録__2[[#This Row],[競技番号]],"")</f>
        <v>12</v>
      </c>
      <c r="B631">
        <f>IFERROR(記録__2[[#This Row],[選手番号]],"")</f>
        <v>171</v>
      </c>
      <c r="C631" t="str">
        <f>IFERROR(VLOOKUP(B631,選手番号!F:J,4,0),"")</f>
        <v>石川　幸明</v>
      </c>
      <c r="D631" t="str">
        <f>IFERROR(VLOOKUP(B631,選手番号!F:K,6,0),"")</f>
        <v>西条ＳＣ</v>
      </c>
      <c r="E631" t="str">
        <f>IFERROR(VLOOKUP(B631,チーム番号!E:F,2,0),"")</f>
        <v/>
      </c>
      <c r="F631">
        <f>IFERROR(VLOOKUP(A631,プログラム!B:C,2,0),"")</f>
        <v>12</v>
      </c>
      <c r="G631" t="str">
        <f t="shared" si="18"/>
        <v>17100012</v>
      </c>
      <c r="H631">
        <f>IFERROR(記録__2[[#This Row],[組]],"")</f>
        <v>9</v>
      </c>
      <c r="I631">
        <f>IFERROR(記録__2[[#This Row],[水路]],"")</f>
        <v>6</v>
      </c>
      <c r="J631" t="str">
        <f>IFERROR(VLOOKUP(F631,競技順!B:Q,14,0),"")</f>
        <v/>
      </c>
      <c r="K631" t="str">
        <f>IFERROR(VLOOKUP(F631,競技順!B:P,15,0),"")</f>
        <v>男子</v>
      </c>
      <c r="L631" t="str">
        <f>IFERROR(VLOOKUP(F631,競技順!B:N,13,0),"")</f>
        <v xml:space="preserve">  50m</v>
      </c>
      <c r="M631" t="str">
        <f>IFERROR(VLOOKUP(F631,競技順!B:K,10,0),"")</f>
        <v>平泳ぎ</v>
      </c>
      <c r="N631" t="str">
        <f>IFERROR(VLOOKUP(F631,競技順!B:Q,16,0),"")</f>
        <v>タイム決勝</v>
      </c>
      <c r="O631" t="str">
        <f t="shared" si="19"/>
        <v xml:space="preserve"> 男子   50m 平泳ぎ タイム決勝</v>
      </c>
    </row>
    <row r="632" spans="1:15" x14ac:dyDescent="0.2">
      <c r="A632">
        <f>IFERROR(記録__2[[#This Row],[競技番号]],"")</f>
        <v>12</v>
      </c>
      <c r="B632">
        <f>IFERROR(記録__2[[#This Row],[選手番号]],"")</f>
        <v>12</v>
      </c>
      <c r="C632" t="str">
        <f>IFERROR(VLOOKUP(B632,選手番号!F:J,4,0),"")</f>
        <v>三浦　晴人</v>
      </c>
      <c r="D632" t="str">
        <f>IFERROR(VLOOKUP(B632,選手番号!F:K,6,0),"")</f>
        <v>松山北高</v>
      </c>
      <c r="E632" t="str">
        <f>IFERROR(VLOOKUP(B632,チーム番号!E:F,2,0),"")</f>
        <v/>
      </c>
      <c r="F632">
        <f>IFERROR(VLOOKUP(A632,プログラム!B:C,2,0),"")</f>
        <v>12</v>
      </c>
      <c r="G632" t="str">
        <f t="shared" si="18"/>
        <v>1200012</v>
      </c>
      <c r="H632">
        <f>IFERROR(記録__2[[#This Row],[組]],"")</f>
        <v>9</v>
      </c>
      <c r="I632">
        <f>IFERROR(記録__2[[#This Row],[水路]],"")</f>
        <v>7</v>
      </c>
      <c r="J632" t="str">
        <f>IFERROR(VLOOKUP(F632,競技順!B:Q,14,0),"")</f>
        <v/>
      </c>
      <c r="K632" t="str">
        <f>IFERROR(VLOOKUP(F632,競技順!B:P,15,0),"")</f>
        <v>男子</v>
      </c>
      <c r="L632" t="str">
        <f>IFERROR(VLOOKUP(F632,競技順!B:N,13,0),"")</f>
        <v xml:space="preserve">  50m</v>
      </c>
      <c r="M632" t="str">
        <f>IFERROR(VLOOKUP(F632,競技順!B:K,10,0),"")</f>
        <v>平泳ぎ</v>
      </c>
      <c r="N632" t="str">
        <f>IFERROR(VLOOKUP(F632,競技順!B:Q,16,0),"")</f>
        <v>タイム決勝</v>
      </c>
      <c r="O632" t="str">
        <f t="shared" si="19"/>
        <v xml:space="preserve"> 男子   50m 平泳ぎ タイム決勝</v>
      </c>
    </row>
    <row r="633" spans="1:15" x14ac:dyDescent="0.2">
      <c r="A633">
        <f>IFERROR(記録__2[[#This Row],[競技番号]],"")</f>
        <v>12</v>
      </c>
      <c r="B633">
        <f>IFERROR(記録__2[[#This Row],[選手番号]],"")</f>
        <v>480</v>
      </c>
      <c r="C633" t="str">
        <f>IFERROR(VLOOKUP(B633,選手番号!F:J,4,0),"")</f>
        <v>佐々木　今</v>
      </c>
      <c r="D633" t="str">
        <f>IFERROR(VLOOKUP(B633,選手番号!F:K,6,0),"")</f>
        <v>フィッタ吉田</v>
      </c>
      <c r="E633" t="str">
        <f>IFERROR(VLOOKUP(B633,チーム番号!E:F,2,0),"")</f>
        <v/>
      </c>
      <c r="F633">
        <f>IFERROR(VLOOKUP(A633,プログラム!B:C,2,0),"")</f>
        <v>12</v>
      </c>
      <c r="G633" t="str">
        <f t="shared" si="18"/>
        <v>48000012</v>
      </c>
      <c r="H633">
        <f>IFERROR(記録__2[[#This Row],[組]],"")</f>
        <v>9</v>
      </c>
      <c r="I633">
        <f>IFERROR(記録__2[[#This Row],[水路]],"")</f>
        <v>8</v>
      </c>
      <c r="J633" t="str">
        <f>IFERROR(VLOOKUP(F633,競技順!B:Q,14,0),"")</f>
        <v/>
      </c>
      <c r="K633" t="str">
        <f>IFERROR(VLOOKUP(F633,競技順!B:P,15,0),"")</f>
        <v>男子</v>
      </c>
      <c r="L633" t="str">
        <f>IFERROR(VLOOKUP(F633,競技順!B:N,13,0),"")</f>
        <v xml:space="preserve">  50m</v>
      </c>
      <c r="M633" t="str">
        <f>IFERROR(VLOOKUP(F633,競技順!B:K,10,0),"")</f>
        <v>平泳ぎ</v>
      </c>
      <c r="N633" t="str">
        <f>IFERROR(VLOOKUP(F633,競技順!B:Q,16,0),"")</f>
        <v>タイム決勝</v>
      </c>
      <c r="O633" t="str">
        <f t="shared" si="19"/>
        <v xml:space="preserve"> 男子   50m 平泳ぎ タイム決勝</v>
      </c>
    </row>
    <row r="634" spans="1:15" x14ac:dyDescent="0.2">
      <c r="A634">
        <f>IFERROR(記録__2[[#This Row],[競技番号]],"")</f>
        <v>12</v>
      </c>
      <c r="B634">
        <f>IFERROR(記録__2[[#This Row],[選手番号]],"")</f>
        <v>220</v>
      </c>
      <c r="C634" t="str">
        <f>IFERROR(VLOOKUP(B634,選手番号!F:J,4,0),"")</f>
        <v>横山　健伸</v>
      </c>
      <c r="D634" t="str">
        <f>IFERROR(VLOOKUP(B634,選手番号!F:K,6,0),"")</f>
        <v>ファイブテン</v>
      </c>
      <c r="E634" t="str">
        <f>IFERROR(VLOOKUP(B634,チーム番号!E:F,2,0),"")</f>
        <v/>
      </c>
      <c r="F634">
        <f>IFERROR(VLOOKUP(A634,プログラム!B:C,2,0),"")</f>
        <v>12</v>
      </c>
      <c r="G634" t="str">
        <f t="shared" si="18"/>
        <v>22000012</v>
      </c>
      <c r="H634">
        <f>IFERROR(記録__2[[#This Row],[組]],"")</f>
        <v>10</v>
      </c>
      <c r="I634">
        <f>IFERROR(記録__2[[#This Row],[水路]],"")</f>
        <v>1</v>
      </c>
      <c r="J634" t="str">
        <f>IFERROR(VLOOKUP(F634,競技順!B:Q,14,0),"")</f>
        <v/>
      </c>
      <c r="K634" t="str">
        <f>IFERROR(VLOOKUP(F634,競技順!B:P,15,0),"")</f>
        <v>男子</v>
      </c>
      <c r="L634" t="str">
        <f>IFERROR(VLOOKUP(F634,競技順!B:N,13,0),"")</f>
        <v xml:space="preserve">  50m</v>
      </c>
      <c r="M634" t="str">
        <f>IFERROR(VLOOKUP(F634,競技順!B:K,10,0),"")</f>
        <v>平泳ぎ</v>
      </c>
      <c r="N634" t="str">
        <f>IFERROR(VLOOKUP(F634,競技順!B:Q,16,0),"")</f>
        <v>タイム決勝</v>
      </c>
      <c r="O634" t="str">
        <f t="shared" si="19"/>
        <v xml:space="preserve"> 男子   50m 平泳ぎ タイム決勝</v>
      </c>
    </row>
    <row r="635" spans="1:15" x14ac:dyDescent="0.2">
      <c r="A635">
        <f>IFERROR(記録__2[[#This Row],[競技番号]],"")</f>
        <v>12</v>
      </c>
      <c r="B635">
        <f>IFERROR(記録__2[[#This Row],[選手番号]],"")</f>
        <v>626</v>
      </c>
      <c r="C635" t="str">
        <f>IFERROR(VLOOKUP(B635,選手番号!F:J,4,0),"")</f>
        <v>金原　　蓮</v>
      </c>
      <c r="D635" t="str">
        <f>IFERROR(VLOOKUP(B635,選手番号!F:K,6,0),"")</f>
        <v>ﾓｰﾆSS</v>
      </c>
      <c r="E635" t="str">
        <f>IFERROR(VLOOKUP(B635,チーム番号!E:F,2,0),"")</f>
        <v/>
      </c>
      <c r="F635">
        <f>IFERROR(VLOOKUP(A635,プログラム!B:C,2,0),"")</f>
        <v>12</v>
      </c>
      <c r="G635" t="str">
        <f t="shared" si="18"/>
        <v>62600012</v>
      </c>
      <c r="H635">
        <f>IFERROR(記録__2[[#This Row],[組]],"")</f>
        <v>10</v>
      </c>
      <c r="I635">
        <f>IFERROR(記録__2[[#This Row],[水路]],"")</f>
        <v>2</v>
      </c>
      <c r="J635" t="str">
        <f>IFERROR(VLOOKUP(F635,競技順!B:Q,14,0),"")</f>
        <v/>
      </c>
      <c r="K635" t="str">
        <f>IFERROR(VLOOKUP(F635,競技順!B:P,15,0),"")</f>
        <v>男子</v>
      </c>
      <c r="L635" t="str">
        <f>IFERROR(VLOOKUP(F635,競技順!B:N,13,0),"")</f>
        <v xml:space="preserve">  50m</v>
      </c>
      <c r="M635" t="str">
        <f>IFERROR(VLOOKUP(F635,競技順!B:K,10,0),"")</f>
        <v>平泳ぎ</v>
      </c>
      <c r="N635" t="str">
        <f>IFERROR(VLOOKUP(F635,競技順!B:Q,16,0),"")</f>
        <v>タイム決勝</v>
      </c>
      <c r="O635" t="str">
        <f t="shared" si="19"/>
        <v xml:space="preserve"> 男子   50m 平泳ぎ タイム決勝</v>
      </c>
    </row>
    <row r="636" spans="1:15" x14ac:dyDescent="0.2">
      <c r="A636">
        <f>IFERROR(記録__2[[#This Row],[競技番号]],"")</f>
        <v>12</v>
      </c>
      <c r="B636">
        <f>IFERROR(記録__2[[#This Row],[選手番号]],"")</f>
        <v>510</v>
      </c>
      <c r="C636" t="str">
        <f>IFERROR(VLOOKUP(B636,選手番号!F:J,4,0),"")</f>
        <v>井上　晴喜</v>
      </c>
      <c r="D636" t="str">
        <f>IFERROR(VLOOKUP(B636,選手番号!F:K,6,0),"")</f>
        <v>Ryuow</v>
      </c>
      <c r="E636" t="str">
        <f>IFERROR(VLOOKUP(B636,チーム番号!E:F,2,0),"")</f>
        <v/>
      </c>
      <c r="F636">
        <f>IFERROR(VLOOKUP(A636,プログラム!B:C,2,0),"")</f>
        <v>12</v>
      </c>
      <c r="G636" t="str">
        <f t="shared" si="18"/>
        <v>51000012</v>
      </c>
      <c r="H636">
        <f>IFERROR(記録__2[[#This Row],[組]],"")</f>
        <v>10</v>
      </c>
      <c r="I636">
        <f>IFERROR(記録__2[[#This Row],[水路]],"")</f>
        <v>3</v>
      </c>
      <c r="J636" t="str">
        <f>IFERROR(VLOOKUP(F636,競技順!B:Q,14,0),"")</f>
        <v/>
      </c>
      <c r="K636" t="str">
        <f>IFERROR(VLOOKUP(F636,競技順!B:P,15,0),"")</f>
        <v>男子</v>
      </c>
      <c r="L636" t="str">
        <f>IFERROR(VLOOKUP(F636,競技順!B:N,13,0),"")</f>
        <v xml:space="preserve">  50m</v>
      </c>
      <c r="M636" t="str">
        <f>IFERROR(VLOOKUP(F636,競技順!B:K,10,0),"")</f>
        <v>平泳ぎ</v>
      </c>
      <c r="N636" t="str">
        <f>IFERROR(VLOOKUP(F636,競技順!B:Q,16,0),"")</f>
        <v>タイム決勝</v>
      </c>
      <c r="O636" t="str">
        <f t="shared" si="19"/>
        <v xml:space="preserve"> 男子   50m 平泳ぎ タイム決勝</v>
      </c>
    </row>
    <row r="637" spans="1:15" x14ac:dyDescent="0.2">
      <c r="A637">
        <f>IFERROR(記録__2[[#This Row],[競技番号]],"")</f>
        <v>12</v>
      </c>
      <c r="B637">
        <f>IFERROR(記録__2[[#This Row],[選手番号]],"")</f>
        <v>47</v>
      </c>
      <c r="C637" t="str">
        <f>IFERROR(VLOOKUP(B637,選手番号!F:J,4,0),"")</f>
        <v>山田　哲生</v>
      </c>
      <c r="D637" t="str">
        <f>IFERROR(VLOOKUP(B637,選手番号!F:K,6,0),"")</f>
        <v>五百木ＳＣ</v>
      </c>
      <c r="E637" t="str">
        <f>IFERROR(VLOOKUP(B637,チーム番号!E:F,2,0),"")</f>
        <v/>
      </c>
      <c r="F637">
        <f>IFERROR(VLOOKUP(A637,プログラム!B:C,2,0),"")</f>
        <v>12</v>
      </c>
      <c r="G637" t="str">
        <f t="shared" si="18"/>
        <v>4700012</v>
      </c>
      <c r="H637">
        <f>IFERROR(記録__2[[#This Row],[組]],"")</f>
        <v>10</v>
      </c>
      <c r="I637">
        <f>IFERROR(記録__2[[#This Row],[水路]],"")</f>
        <v>4</v>
      </c>
      <c r="J637" t="str">
        <f>IFERROR(VLOOKUP(F637,競技順!B:Q,14,0),"")</f>
        <v/>
      </c>
      <c r="K637" t="str">
        <f>IFERROR(VLOOKUP(F637,競技順!B:P,15,0),"")</f>
        <v>男子</v>
      </c>
      <c r="L637" t="str">
        <f>IFERROR(VLOOKUP(F637,競技順!B:N,13,0),"")</f>
        <v xml:space="preserve">  50m</v>
      </c>
      <c r="M637" t="str">
        <f>IFERROR(VLOOKUP(F637,競技順!B:K,10,0),"")</f>
        <v>平泳ぎ</v>
      </c>
      <c r="N637" t="str">
        <f>IFERROR(VLOOKUP(F637,競技順!B:Q,16,0),"")</f>
        <v>タイム決勝</v>
      </c>
      <c r="O637" t="str">
        <f t="shared" si="19"/>
        <v xml:space="preserve"> 男子   50m 平泳ぎ タイム決勝</v>
      </c>
    </row>
    <row r="638" spans="1:15" x14ac:dyDescent="0.2">
      <c r="A638">
        <f>IFERROR(記録__2[[#This Row],[競技番号]],"")</f>
        <v>12</v>
      </c>
      <c r="B638">
        <f>IFERROR(記録__2[[#This Row],[選手番号]],"")</f>
        <v>684</v>
      </c>
      <c r="C638" t="str">
        <f>IFERROR(VLOOKUP(B638,選手番号!F:J,4,0),"")</f>
        <v>髙橋　秀章</v>
      </c>
      <c r="D638" t="str">
        <f>IFERROR(VLOOKUP(B638,選手番号!F:K,6,0),"")</f>
        <v>えいしSC砥部</v>
      </c>
      <c r="E638" t="str">
        <f>IFERROR(VLOOKUP(B638,チーム番号!E:F,2,0),"")</f>
        <v/>
      </c>
      <c r="F638">
        <f>IFERROR(VLOOKUP(A638,プログラム!B:C,2,0),"")</f>
        <v>12</v>
      </c>
      <c r="G638" t="str">
        <f t="shared" si="18"/>
        <v>68400012</v>
      </c>
      <c r="H638">
        <f>IFERROR(記録__2[[#This Row],[組]],"")</f>
        <v>10</v>
      </c>
      <c r="I638">
        <f>IFERROR(記録__2[[#This Row],[水路]],"")</f>
        <v>5</v>
      </c>
      <c r="J638" t="str">
        <f>IFERROR(VLOOKUP(F638,競技順!B:Q,14,0),"")</f>
        <v/>
      </c>
      <c r="K638" t="str">
        <f>IFERROR(VLOOKUP(F638,競技順!B:P,15,0),"")</f>
        <v>男子</v>
      </c>
      <c r="L638" t="str">
        <f>IFERROR(VLOOKUP(F638,競技順!B:N,13,0),"")</f>
        <v xml:space="preserve">  50m</v>
      </c>
      <c r="M638" t="str">
        <f>IFERROR(VLOOKUP(F638,競技順!B:K,10,0),"")</f>
        <v>平泳ぎ</v>
      </c>
      <c r="N638" t="str">
        <f>IFERROR(VLOOKUP(F638,競技順!B:Q,16,0),"")</f>
        <v>タイム決勝</v>
      </c>
      <c r="O638" t="str">
        <f t="shared" si="19"/>
        <v xml:space="preserve"> 男子   50m 平泳ぎ タイム決勝</v>
      </c>
    </row>
    <row r="639" spans="1:15" x14ac:dyDescent="0.2">
      <c r="A639">
        <f>IFERROR(記録__2[[#This Row],[競技番号]],"")</f>
        <v>12</v>
      </c>
      <c r="B639">
        <f>IFERROR(記録__2[[#This Row],[選手番号]],"")</f>
        <v>125</v>
      </c>
      <c r="C639" t="str">
        <f>IFERROR(VLOOKUP(B639,選手番号!F:J,4,0),"")</f>
        <v>三浦　正樹</v>
      </c>
      <c r="D639" t="str">
        <f>IFERROR(VLOOKUP(B639,選手番号!F:K,6,0),"")</f>
        <v>南海ＤＣ</v>
      </c>
      <c r="E639" t="str">
        <f>IFERROR(VLOOKUP(B639,チーム番号!E:F,2,0),"")</f>
        <v/>
      </c>
      <c r="F639">
        <f>IFERROR(VLOOKUP(A639,プログラム!B:C,2,0),"")</f>
        <v>12</v>
      </c>
      <c r="G639" t="str">
        <f t="shared" si="18"/>
        <v>12500012</v>
      </c>
      <c r="H639">
        <f>IFERROR(記録__2[[#This Row],[組]],"")</f>
        <v>10</v>
      </c>
      <c r="I639">
        <f>IFERROR(記録__2[[#This Row],[水路]],"")</f>
        <v>6</v>
      </c>
      <c r="J639" t="str">
        <f>IFERROR(VLOOKUP(F639,競技順!B:Q,14,0),"")</f>
        <v/>
      </c>
      <c r="K639" t="str">
        <f>IFERROR(VLOOKUP(F639,競技順!B:P,15,0),"")</f>
        <v>男子</v>
      </c>
      <c r="L639" t="str">
        <f>IFERROR(VLOOKUP(F639,競技順!B:N,13,0),"")</f>
        <v xml:space="preserve">  50m</v>
      </c>
      <c r="M639" t="str">
        <f>IFERROR(VLOOKUP(F639,競技順!B:K,10,0),"")</f>
        <v>平泳ぎ</v>
      </c>
      <c r="N639" t="str">
        <f>IFERROR(VLOOKUP(F639,競技順!B:Q,16,0),"")</f>
        <v>タイム決勝</v>
      </c>
      <c r="O639" t="str">
        <f t="shared" si="19"/>
        <v xml:space="preserve"> 男子   50m 平泳ぎ タイム決勝</v>
      </c>
    </row>
    <row r="640" spans="1:15" x14ac:dyDescent="0.2">
      <c r="A640">
        <f>IFERROR(記録__2[[#This Row],[競技番号]],"")</f>
        <v>12</v>
      </c>
      <c r="B640">
        <f>IFERROR(記録__2[[#This Row],[選手番号]],"")</f>
        <v>50</v>
      </c>
      <c r="C640" t="str">
        <f>IFERROR(VLOOKUP(B640,選手番号!F:J,4,0),"")</f>
        <v>鶴原　　空</v>
      </c>
      <c r="D640" t="str">
        <f>IFERROR(VLOOKUP(B640,選手番号!F:K,6,0),"")</f>
        <v>五百木ＳＣ</v>
      </c>
      <c r="E640" t="str">
        <f>IFERROR(VLOOKUP(B640,チーム番号!E:F,2,0),"")</f>
        <v/>
      </c>
      <c r="F640">
        <f>IFERROR(VLOOKUP(A640,プログラム!B:C,2,0),"")</f>
        <v>12</v>
      </c>
      <c r="G640" t="str">
        <f t="shared" si="18"/>
        <v>5000012</v>
      </c>
      <c r="H640">
        <f>IFERROR(記録__2[[#This Row],[組]],"")</f>
        <v>10</v>
      </c>
      <c r="I640">
        <f>IFERROR(記録__2[[#This Row],[水路]],"")</f>
        <v>7</v>
      </c>
      <c r="J640" t="str">
        <f>IFERROR(VLOOKUP(F640,競技順!B:Q,14,0),"")</f>
        <v/>
      </c>
      <c r="K640" t="str">
        <f>IFERROR(VLOOKUP(F640,競技順!B:P,15,0),"")</f>
        <v>男子</v>
      </c>
      <c r="L640" t="str">
        <f>IFERROR(VLOOKUP(F640,競技順!B:N,13,0),"")</f>
        <v xml:space="preserve">  50m</v>
      </c>
      <c r="M640" t="str">
        <f>IFERROR(VLOOKUP(F640,競技順!B:K,10,0),"")</f>
        <v>平泳ぎ</v>
      </c>
      <c r="N640" t="str">
        <f>IFERROR(VLOOKUP(F640,競技順!B:Q,16,0),"")</f>
        <v>タイム決勝</v>
      </c>
      <c r="O640" t="str">
        <f t="shared" si="19"/>
        <v xml:space="preserve"> 男子   50m 平泳ぎ タイム決勝</v>
      </c>
    </row>
    <row r="641" spans="1:15" x14ac:dyDescent="0.2">
      <c r="A641">
        <f>IFERROR(記録__2[[#This Row],[競技番号]],"")</f>
        <v>12</v>
      </c>
      <c r="B641">
        <f>IFERROR(記録__2[[#This Row],[選手番号]],"")</f>
        <v>514</v>
      </c>
      <c r="C641" t="str">
        <f>IFERROR(VLOOKUP(B641,選手番号!F:J,4,0),"")</f>
        <v>井上　智喜</v>
      </c>
      <c r="D641" t="str">
        <f>IFERROR(VLOOKUP(B641,選手番号!F:K,6,0),"")</f>
        <v>Ryuow</v>
      </c>
      <c r="E641" t="str">
        <f>IFERROR(VLOOKUP(B641,チーム番号!E:F,2,0),"")</f>
        <v/>
      </c>
      <c r="F641">
        <f>IFERROR(VLOOKUP(A641,プログラム!B:C,2,0),"")</f>
        <v>12</v>
      </c>
      <c r="G641" t="str">
        <f t="shared" si="18"/>
        <v>51400012</v>
      </c>
      <c r="H641">
        <f>IFERROR(記録__2[[#This Row],[組]],"")</f>
        <v>10</v>
      </c>
      <c r="I641">
        <f>IFERROR(記録__2[[#This Row],[水路]],"")</f>
        <v>8</v>
      </c>
      <c r="J641" t="str">
        <f>IFERROR(VLOOKUP(F641,競技順!B:Q,14,0),"")</f>
        <v/>
      </c>
      <c r="K641" t="str">
        <f>IFERROR(VLOOKUP(F641,競技順!B:P,15,0),"")</f>
        <v>男子</v>
      </c>
      <c r="L641" t="str">
        <f>IFERROR(VLOOKUP(F641,競技順!B:N,13,0),"")</f>
        <v xml:space="preserve">  50m</v>
      </c>
      <c r="M641" t="str">
        <f>IFERROR(VLOOKUP(F641,競技順!B:K,10,0),"")</f>
        <v>平泳ぎ</v>
      </c>
      <c r="N641" t="str">
        <f>IFERROR(VLOOKUP(F641,競技順!B:Q,16,0),"")</f>
        <v>タイム決勝</v>
      </c>
      <c r="O641" t="str">
        <f t="shared" si="19"/>
        <v xml:space="preserve"> 男子   50m 平泳ぎ タイム決勝</v>
      </c>
    </row>
    <row r="642" spans="1:15" x14ac:dyDescent="0.2">
      <c r="A642">
        <f>IFERROR(記録__2[[#This Row],[競技番号]],"")</f>
        <v>12</v>
      </c>
      <c r="B642">
        <f>IFERROR(記録__2[[#This Row],[選手番号]],"")</f>
        <v>124</v>
      </c>
      <c r="C642" t="str">
        <f>IFERROR(VLOOKUP(B642,選手番号!F:J,4,0),"")</f>
        <v>木田　悠晴</v>
      </c>
      <c r="D642" t="str">
        <f>IFERROR(VLOOKUP(B642,選手番号!F:K,6,0),"")</f>
        <v>南海ＤＣ</v>
      </c>
      <c r="E642" t="str">
        <f>IFERROR(VLOOKUP(B642,チーム番号!E:F,2,0),"")</f>
        <v/>
      </c>
      <c r="F642">
        <f>IFERROR(VLOOKUP(A642,プログラム!B:C,2,0),"")</f>
        <v>12</v>
      </c>
      <c r="G642" t="str">
        <f t="shared" si="18"/>
        <v>12400012</v>
      </c>
      <c r="H642">
        <f>IFERROR(記録__2[[#This Row],[組]],"")</f>
        <v>11</v>
      </c>
      <c r="I642">
        <f>IFERROR(記録__2[[#This Row],[水路]],"")</f>
        <v>1</v>
      </c>
      <c r="J642" t="str">
        <f>IFERROR(VLOOKUP(F642,競技順!B:Q,14,0),"")</f>
        <v/>
      </c>
      <c r="K642" t="str">
        <f>IFERROR(VLOOKUP(F642,競技順!B:P,15,0),"")</f>
        <v>男子</v>
      </c>
      <c r="L642" t="str">
        <f>IFERROR(VLOOKUP(F642,競技順!B:N,13,0),"")</f>
        <v xml:space="preserve">  50m</v>
      </c>
      <c r="M642" t="str">
        <f>IFERROR(VLOOKUP(F642,競技順!B:K,10,0),"")</f>
        <v>平泳ぎ</v>
      </c>
      <c r="N642" t="str">
        <f>IFERROR(VLOOKUP(F642,競技順!B:Q,16,0),"")</f>
        <v>タイム決勝</v>
      </c>
      <c r="O642" t="str">
        <f t="shared" si="19"/>
        <v xml:space="preserve"> 男子   50m 平泳ぎ タイム決勝</v>
      </c>
    </row>
    <row r="643" spans="1:15" x14ac:dyDescent="0.2">
      <c r="A643">
        <f>IFERROR(記録__2[[#This Row],[競技番号]],"")</f>
        <v>12</v>
      </c>
      <c r="B643">
        <f>IFERROR(記録__2[[#This Row],[選手番号]],"")</f>
        <v>10</v>
      </c>
      <c r="C643" t="str">
        <f>IFERROR(VLOOKUP(B643,選手番号!F:J,4,0),"")</f>
        <v>運勢　　叶</v>
      </c>
      <c r="D643" t="str">
        <f>IFERROR(VLOOKUP(B643,選手番号!F:K,6,0),"")</f>
        <v>松山北高</v>
      </c>
      <c r="E643" t="str">
        <f>IFERROR(VLOOKUP(B643,チーム番号!E:F,2,0),"")</f>
        <v/>
      </c>
      <c r="F643">
        <f>IFERROR(VLOOKUP(A643,プログラム!B:C,2,0),"")</f>
        <v>12</v>
      </c>
      <c r="G643" t="str">
        <f t="shared" ref="G643:G706" si="20">CONCATENATE(B643,0,0,0,F643)</f>
        <v>1000012</v>
      </c>
      <c r="H643">
        <f>IFERROR(記録__2[[#This Row],[組]],"")</f>
        <v>11</v>
      </c>
      <c r="I643">
        <f>IFERROR(記録__2[[#This Row],[水路]],"")</f>
        <v>2</v>
      </c>
      <c r="J643" t="str">
        <f>IFERROR(VLOOKUP(F643,競技順!B:Q,14,0),"")</f>
        <v/>
      </c>
      <c r="K643" t="str">
        <f>IFERROR(VLOOKUP(F643,競技順!B:P,15,0),"")</f>
        <v>男子</v>
      </c>
      <c r="L643" t="str">
        <f>IFERROR(VLOOKUP(F643,競技順!B:N,13,0),"")</f>
        <v xml:space="preserve">  50m</v>
      </c>
      <c r="M643" t="str">
        <f>IFERROR(VLOOKUP(F643,競技順!B:K,10,0),"")</f>
        <v>平泳ぎ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 xml:space="preserve"> 男子   50m 平泳ぎ タイム決勝</v>
      </c>
    </row>
    <row r="644" spans="1:15" x14ac:dyDescent="0.2">
      <c r="A644">
        <f>IFERROR(記録__2[[#This Row],[競技番号]],"")</f>
        <v>12</v>
      </c>
      <c r="B644">
        <f>IFERROR(記録__2[[#This Row],[選手番号]],"")</f>
        <v>411</v>
      </c>
      <c r="C644" t="str">
        <f>IFERROR(VLOOKUP(B644,選手番号!F:J,4,0),"")</f>
        <v>和田　夏樹</v>
      </c>
      <c r="D644" t="str">
        <f>IFERROR(VLOOKUP(B644,選手番号!F:K,6,0),"")</f>
        <v>フィッタ松山</v>
      </c>
      <c r="E644" t="str">
        <f>IFERROR(VLOOKUP(B644,チーム番号!E:F,2,0),"")</f>
        <v/>
      </c>
      <c r="F644">
        <f>IFERROR(VLOOKUP(A644,プログラム!B:C,2,0),"")</f>
        <v>12</v>
      </c>
      <c r="G644" t="str">
        <f t="shared" si="20"/>
        <v>41100012</v>
      </c>
      <c r="H644">
        <f>IFERROR(記録__2[[#This Row],[組]],"")</f>
        <v>11</v>
      </c>
      <c r="I644">
        <f>IFERROR(記録__2[[#This Row],[水路]],"")</f>
        <v>3</v>
      </c>
      <c r="J644" t="str">
        <f>IFERROR(VLOOKUP(F644,競技順!B:Q,14,0),"")</f>
        <v/>
      </c>
      <c r="K644" t="str">
        <f>IFERROR(VLOOKUP(F644,競技順!B:P,15,0),"")</f>
        <v>男子</v>
      </c>
      <c r="L644" t="str">
        <f>IFERROR(VLOOKUP(F644,競技順!B:N,13,0),"")</f>
        <v xml:space="preserve">  50m</v>
      </c>
      <c r="M644" t="str">
        <f>IFERROR(VLOOKUP(F644,競技順!B:K,10,0),"")</f>
        <v>平泳ぎ</v>
      </c>
      <c r="N644" t="str">
        <f>IFERROR(VLOOKUP(F644,競技順!B:Q,16,0),"")</f>
        <v>タイム決勝</v>
      </c>
      <c r="O644" t="str">
        <f t="shared" si="21"/>
        <v xml:space="preserve"> 男子   50m 平泳ぎ タイム決勝</v>
      </c>
    </row>
    <row r="645" spans="1:15" x14ac:dyDescent="0.2">
      <c r="A645">
        <f>IFERROR(記録__2[[#This Row],[競技番号]],"")</f>
        <v>12</v>
      </c>
      <c r="B645">
        <f>IFERROR(記録__2[[#This Row],[選手番号]],"")</f>
        <v>406</v>
      </c>
      <c r="C645" t="str">
        <f>IFERROR(VLOOKUP(B645,選手番号!F:J,4,0),"")</f>
        <v>松岡誠士郎</v>
      </c>
      <c r="D645" t="str">
        <f>IFERROR(VLOOKUP(B645,選手番号!F:K,6,0),"")</f>
        <v>フィッタ松山</v>
      </c>
      <c r="E645" t="str">
        <f>IFERROR(VLOOKUP(B645,チーム番号!E:F,2,0),"")</f>
        <v/>
      </c>
      <c r="F645">
        <f>IFERROR(VLOOKUP(A645,プログラム!B:C,2,0),"")</f>
        <v>12</v>
      </c>
      <c r="G645" t="str">
        <f t="shared" si="20"/>
        <v>40600012</v>
      </c>
      <c r="H645">
        <f>IFERROR(記録__2[[#This Row],[組]],"")</f>
        <v>11</v>
      </c>
      <c r="I645">
        <f>IFERROR(記録__2[[#This Row],[水路]],"")</f>
        <v>4</v>
      </c>
      <c r="J645" t="str">
        <f>IFERROR(VLOOKUP(F645,競技順!B:Q,14,0),"")</f>
        <v/>
      </c>
      <c r="K645" t="str">
        <f>IFERROR(VLOOKUP(F645,競技順!B:P,15,0),"")</f>
        <v>男子</v>
      </c>
      <c r="L645" t="str">
        <f>IFERROR(VLOOKUP(F645,競技順!B:N,13,0),"")</f>
        <v xml:space="preserve">  50m</v>
      </c>
      <c r="M645" t="str">
        <f>IFERROR(VLOOKUP(F645,競技順!B:K,10,0),"")</f>
        <v>平泳ぎ</v>
      </c>
      <c r="N645" t="str">
        <f>IFERROR(VLOOKUP(F645,競技順!B:Q,16,0),"")</f>
        <v>タイム決勝</v>
      </c>
      <c r="O645" t="str">
        <f t="shared" si="21"/>
        <v xml:space="preserve"> 男子   50m 平泳ぎ タイム決勝</v>
      </c>
    </row>
    <row r="646" spans="1:15" x14ac:dyDescent="0.2">
      <c r="A646">
        <f>IFERROR(記録__2[[#This Row],[競技番号]],"")</f>
        <v>12</v>
      </c>
      <c r="B646">
        <f>IFERROR(記録__2[[#This Row],[選手番号]],"")</f>
        <v>439</v>
      </c>
      <c r="C646" t="str">
        <f>IFERROR(VLOOKUP(B646,選手番号!F:J,4,0),"")</f>
        <v>渡部　透真</v>
      </c>
      <c r="D646" t="str">
        <f>IFERROR(VLOOKUP(B646,選手番号!F:K,6,0),"")</f>
        <v>フィッタ重信</v>
      </c>
      <c r="E646" t="str">
        <f>IFERROR(VLOOKUP(B646,チーム番号!E:F,2,0),"")</f>
        <v/>
      </c>
      <c r="F646">
        <f>IFERROR(VLOOKUP(A646,プログラム!B:C,2,0),"")</f>
        <v>12</v>
      </c>
      <c r="G646" t="str">
        <f t="shared" si="20"/>
        <v>43900012</v>
      </c>
      <c r="H646">
        <f>IFERROR(記録__2[[#This Row],[組]],"")</f>
        <v>11</v>
      </c>
      <c r="I646">
        <f>IFERROR(記録__2[[#This Row],[水路]],"")</f>
        <v>5</v>
      </c>
      <c r="J646" t="str">
        <f>IFERROR(VLOOKUP(F646,競技順!B:Q,14,0),"")</f>
        <v/>
      </c>
      <c r="K646" t="str">
        <f>IFERROR(VLOOKUP(F646,競技順!B:P,15,0),"")</f>
        <v>男子</v>
      </c>
      <c r="L646" t="str">
        <f>IFERROR(VLOOKUP(F646,競技順!B:N,13,0),"")</f>
        <v xml:space="preserve">  50m</v>
      </c>
      <c r="M646" t="str">
        <f>IFERROR(VLOOKUP(F646,競技順!B:K,10,0),"")</f>
        <v>平泳ぎ</v>
      </c>
      <c r="N646" t="str">
        <f>IFERROR(VLOOKUP(F646,競技順!B:Q,16,0),"")</f>
        <v>タイム決勝</v>
      </c>
      <c r="O646" t="str">
        <f t="shared" si="21"/>
        <v xml:space="preserve"> 男子   50m 平泳ぎ タイム決勝</v>
      </c>
    </row>
    <row r="647" spans="1:15" x14ac:dyDescent="0.2">
      <c r="A647">
        <f>IFERROR(記録__2[[#This Row],[競技番号]],"")</f>
        <v>12</v>
      </c>
      <c r="B647">
        <f>IFERROR(記録__2[[#This Row],[選手番号]],"")</f>
        <v>505</v>
      </c>
      <c r="C647" t="str">
        <f>IFERROR(VLOOKUP(B647,選手番号!F:J,4,0),"")</f>
        <v>大崎　天地</v>
      </c>
      <c r="D647" t="str">
        <f>IFERROR(VLOOKUP(B647,選手番号!F:K,6,0),"")</f>
        <v>Ryuow</v>
      </c>
      <c r="E647" t="str">
        <f>IFERROR(VLOOKUP(B647,チーム番号!E:F,2,0),"")</f>
        <v/>
      </c>
      <c r="F647">
        <f>IFERROR(VLOOKUP(A647,プログラム!B:C,2,0),"")</f>
        <v>12</v>
      </c>
      <c r="G647" t="str">
        <f t="shared" si="20"/>
        <v>50500012</v>
      </c>
      <c r="H647">
        <f>IFERROR(記録__2[[#This Row],[組]],"")</f>
        <v>11</v>
      </c>
      <c r="I647">
        <f>IFERROR(記録__2[[#This Row],[水路]],"")</f>
        <v>6</v>
      </c>
      <c r="J647" t="str">
        <f>IFERROR(VLOOKUP(F647,競技順!B:Q,14,0),"")</f>
        <v/>
      </c>
      <c r="K647" t="str">
        <f>IFERROR(VLOOKUP(F647,競技順!B:P,15,0),"")</f>
        <v>男子</v>
      </c>
      <c r="L647" t="str">
        <f>IFERROR(VLOOKUP(F647,競技順!B:N,13,0),"")</f>
        <v xml:space="preserve">  50m</v>
      </c>
      <c r="M647" t="str">
        <f>IFERROR(VLOOKUP(F647,競技順!B:K,10,0),"")</f>
        <v>平泳ぎ</v>
      </c>
      <c r="N647" t="str">
        <f>IFERROR(VLOOKUP(F647,競技順!B:Q,16,0),"")</f>
        <v>タイム決勝</v>
      </c>
      <c r="O647" t="str">
        <f t="shared" si="21"/>
        <v xml:space="preserve"> 男子   50m 平泳ぎ タイム決勝</v>
      </c>
    </row>
    <row r="648" spans="1:15" x14ac:dyDescent="0.2">
      <c r="A648">
        <f>IFERROR(記録__2[[#This Row],[競技番号]],"")</f>
        <v>12</v>
      </c>
      <c r="B648">
        <f>IFERROR(記録__2[[#This Row],[選手番号]],"")</f>
        <v>11</v>
      </c>
      <c r="C648" t="str">
        <f>IFERROR(VLOOKUP(B648,選手番号!F:J,4,0),"")</f>
        <v>森　　恒成</v>
      </c>
      <c r="D648" t="str">
        <f>IFERROR(VLOOKUP(B648,選手番号!F:K,6,0),"")</f>
        <v>松山北高</v>
      </c>
      <c r="E648" t="str">
        <f>IFERROR(VLOOKUP(B648,チーム番号!E:F,2,0),"")</f>
        <v/>
      </c>
      <c r="F648">
        <f>IFERROR(VLOOKUP(A648,プログラム!B:C,2,0),"")</f>
        <v>12</v>
      </c>
      <c r="G648" t="str">
        <f t="shared" si="20"/>
        <v>1100012</v>
      </c>
      <c r="H648">
        <f>IFERROR(記録__2[[#This Row],[組]],"")</f>
        <v>11</v>
      </c>
      <c r="I648">
        <f>IFERROR(記録__2[[#This Row],[水路]],"")</f>
        <v>7</v>
      </c>
      <c r="J648" t="str">
        <f>IFERROR(VLOOKUP(F648,競技順!B:Q,14,0),"")</f>
        <v/>
      </c>
      <c r="K648" t="str">
        <f>IFERROR(VLOOKUP(F648,競技順!B:P,15,0),"")</f>
        <v>男子</v>
      </c>
      <c r="L648" t="str">
        <f>IFERROR(VLOOKUP(F648,競技順!B:N,13,0),"")</f>
        <v xml:space="preserve">  50m</v>
      </c>
      <c r="M648" t="str">
        <f>IFERROR(VLOOKUP(F648,競技順!B:K,10,0),"")</f>
        <v>平泳ぎ</v>
      </c>
      <c r="N648" t="str">
        <f>IFERROR(VLOOKUP(F648,競技順!B:Q,16,0),"")</f>
        <v>タイム決勝</v>
      </c>
      <c r="O648" t="str">
        <f t="shared" si="21"/>
        <v xml:space="preserve"> 男子   50m 平泳ぎ タイム決勝</v>
      </c>
    </row>
    <row r="649" spans="1:15" x14ac:dyDescent="0.2">
      <c r="A649">
        <f>IFERROR(記録__2[[#This Row],[競技番号]],"")</f>
        <v>12</v>
      </c>
      <c r="B649">
        <f>IFERROR(記録__2[[#This Row],[選手番号]],"")</f>
        <v>309</v>
      </c>
      <c r="C649" t="str">
        <f>IFERROR(VLOOKUP(B649,選手番号!F:J,4,0),"")</f>
        <v>古見　一起</v>
      </c>
      <c r="D649" t="str">
        <f>IFERROR(VLOOKUP(B649,選手番号!F:K,6,0),"")</f>
        <v>石原SC山越</v>
      </c>
      <c r="E649" t="str">
        <f>IFERROR(VLOOKUP(B649,チーム番号!E:F,2,0),"")</f>
        <v/>
      </c>
      <c r="F649">
        <f>IFERROR(VLOOKUP(A649,プログラム!B:C,2,0),"")</f>
        <v>12</v>
      </c>
      <c r="G649" t="str">
        <f t="shared" si="20"/>
        <v>30900012</v>
      </c>
      <c r="H649">
        <f>IFERROR(記録__2[[#This Row],[組]],"")</f>
        <v>11</v>
      </c>
      <c r="I649">
        <f>IFERROR(記録__2[[#This Row],[水路]],"")</f>
        <v>8</v>
      </c>
      <c r="J649" t="str">
        <f>IFERROR(VLOOKUP(F649,競技順!B:Q,14,0),"")</f>
        <v/>
      </c>
      <c r="K649" t="str">
        <f>IFERROR(VLOOKUP(F649,競技順!B:P,15,0),"")</f>
        <v>男子</v>
      </c>
      <c r="L649" t="str">
        <f>IFERROR(VLOOKUP(F649,競技順!B:N,13,0),"")</f>
        <v xml:space="preserve">  50m</v>
      </c>
      <c r="M649" t="str">
        <f>IFERROR(VLOOKUP(F649,競技順!B:K,10,0),"")</f>
        <v>平泳ぎ</v>
      </c>
      <c r="N649" t="str">
        <f>IFERROR(VLOOKUP(F649,競技順!B:Q,16,0),"")</f>
        <v>タイム決勝</v>
      </c>
      <c r="O649" t="str">
        <f t="shared" si="21"/>
        <v xml:space="preserve"> 男子   50m 平泳ぎ タイム決勝</v>
      </c>
    </row>
    <row r="650" spans="1:15" x14ac:dyDescent="0.2">
      <c r="A650">
        <f>IFERROR(記録__2[[#This Row],[競技番号]],"")</f>
        <v>12</v>
      </c>
      <c r="B650">
        <f>IFERROR(記録__2[[#This Row],[選手番号]],"")</f>
        <v>507</v>
      </c>
      <c r="C650" t="str">
        <f>IFERROR(VLOOKUP(B650,選手番号!F:J,4,0),"")</f>
        <v>山田　眞成</v>
      </c>
      <c r="D650" t="str">
        <f>IFERROR(VLOOKUP(B650,選手番号!F:K,6,0),"")</f>
        <v>Ryuow</v>
      </c>
      <c r="E650" t="str">
        <f>IFERROR(VLOOKUP(B650,チーム番号!E:F,2,0),"")</f>
        <v/>
      </c>
      <c r="F650">
        <f>IFERROR(VLOOKUP(A650,プログラム!B:C,2,0),"")</f>
        <v>12</v>
      </c>
      <c r="G650" t="str">
        <f t="shared" si="20"/>
        <v>50700012</v>
      </c>
      <c r="H650">
        <f>IFERROR(記録__2[[#This Row],[組]],"")</f>
        <v>12</v>
      </c>
      <c r="I650">
        <f>IFERROR(記録__2[[#This Row],[水路]],"")</f>
        <v>1</v>
      </c>
      <c r="J650" t="str">
        <f>IFERROR(VLOOKUP(F650,競技順!B:Q,14,0),"")</f>
        <v/>
      </c>
      <c r="K650" t="str">
        <f>IFERROR(VLOOKUP(F650,競技順!B:P,15,0),"")</f>
        <v>男子</v>
      </c>
      <c r="L650" t="str">
        <f>IFERROR(VLOOKUP(F650,競技順!B:N,13,0),"")</f>
        <v xml:space="preserve">  50m</v>
      </c>
      <c r="M650" t="str">
        <f>IFERROR(VLOOKUP(F650,競技順!B:K,10,0),"")</f>
        <v>平泳ぎ</v>
      </c>
      <c r="N650" t="str">
        <f>IFERROR(VLOOKUP(F650,競技順!B:Q,16,0),"")</f>
        <v>タイム決勝</v>
      </c>
      <c r="O650" t="str">
        <f t="shared" si="21"/>
        <v xml:space="preserve"> 男子   50m 平泳ぎ タイム決勝</v>
      </c>
    </row>
    <row r="651" spans="1:15" x14ac:dyDescent="0.2">
      <c r="A651">
        <f>IFERROR(記録__2[[#This Row],[競技番号]],"")</f>
        <v>12</v>
      </c>
      <c r="B651">
        <f>IFERROR(記録__2[[#This Row],[選手番号]],"")</f>
        <v>555</v>
      </c>
      <c r="C651" t="str">
        <f>IFERROR(VLOOKUP(B651,選手番号!F:J,4,0),"")</f>
        <v>芦原　拓海</v>
      </c>
      <c r="D651" t="str">
        <f>IFERROR(VLOOKUP(B651,選手番号!F:K,6,0),"")</f>
        <v>ﾌｨｯﾀｴﾐﾌﾙ松前</v>
      </c>
      <c r="E651" t="str">
        <f>IFERROR(VLOOKUP(B651,チーム番号!E:F,2,0),"")</f>
        <v/>
      </c>
      <c r="F651">
        <f>IFERROR(VLOOKUP(A651,プログラム!B:C,2,0),"")</f>
        <v>12</v>
      </c>
      <c r="G651" t="str">
        <f t="shared" si="20"/>
        <v>55500012</v>
      </c>
      <c r="H651">
        <f>IFERROR(記録__2[[#This Row],[組]],"")</f>
        <v>12</v>
      </c>
      <c r="I651">
        <f>IFERROR(記録__2[[#This Row],[水路]],"")</f>
        <v>2</v>
      </c>
      <c r="J651" t="str">
        <f>IFERROR(VLOOKUP(F651,競技順!B:Q,14,0),"")</f>
        <v/>
      </c>
      <c r="K651" t="str">
        <f>IFERROR(VLOOKUP(F651,競技順!B:P,15,0),"")</f>
        <v>男子</v>
      </c>
      <c r="L651" t="str">
        <f>IFERROR(VLOOKUP(F651,競技順!B:N,13,0),"")</f>
        <v xml:space="preserve">  50m</v>
      </c>
      <c r="M651" t="str">
        <f>IFERROR(VLOOKUP(F651,競技順!B:K,10,0),"")</f>
        <v>平泳ぎ</v>
      </c>
      <c r="N651" t="str">
        <f>IFERROR(VLOOKUP(F651,競技順!B:Q,16,0),"")</f>
        <v>タイム決勝</v>
      </c>
      <c r="O651" t="str">
        <f t="shared" si="21"/>
        <v xml:space="preserve"> 男子   50m 平泳ぎ タイム決勝</v>
      </c>
    </row>
    <row r="652" spans="1:15" x14ac:dyDescent="0.2">
      <c r="A652">
        <f>IFERROR(記録__2[[#This Row],[競技番号]],"")</f>
        <v>12</v>
      </c>
      <c r="B652">
        <f>IFERROR(記録__2[[#This Row],[選手番号]],"")</f>
        <v>594</v>
      </c>
      <c r="C652" t="str">
        <f>IFERROR(VLOOKUP(B652,選手番号!F:J,4,0),"")</f>
        <v>長谷川　蓮</v>
      </c>
      <c r="D652" t="str">
        <f>IFERROR(VLOOKUP(B652,選手番号!F:K,6,0),"")</f>
        <v>MESSA</v>
      </c>
      <c r="E652" t="str">
        <f>IFERROR(VLOOKUP(B652,チーム番号!E:F,2,0),"")</f>
        <v/>
      </c>
      <c r="F652">
        <f>IFERROR(VLOOKUP(A652,プログラム!B:C,2,0),"")</f>
        <v>12</v>
      </c>
      <c r="G652" t="str">
        <f t="shared" si="20"/>
        <v>59400012</v>
      </c>
      <c r="H652">
        <f>IFERROR(記録__2[[#This Row],[組]],"")</f>
        <v>12</v>
      </c>
      <c r="I652">
        <f>IFERROR(記録__2[[#This Row],[水路]],"")</f>
        <v>3</v>
      </c>
      <c r="J652" t="str">
        <f>IFERROR(VLOOKUP(F652,競技順!B:Q,14,0),"")</f>
        <v/>
      </c>
      <c r="K652" t="str">
        <f>IFERROR(VLOOKUP(F652,競技順!B:P,15,0),"")</f>
        <v>男子</v>
      </c>
      <c r="L652" t="str">
        <f>IFERROR(VLOOKUP(F652,競技順!B:N,13,0),"")</f>
        <v xml:space="preserve">  50m</v>
      </c>
      <c r="M652" t="str">
        <f>IFERROR(VLOOKUP(F652,競技順!B:K,10,0),"")</f>
        <v>平泳ぎ</v>
      </c>
      <c r="N652" t="str">
        <f>IFERROR(VLOOKUP(F652,競技順!B:Q,16,0),"")</f>
        <v>タイム決勝</v>
      </c>
      <c r="O652" t="str">
        <f t="shared" si="21"/>
        <v xml:space="preserve"> 男子   50m 平泳ぎ タイム決勝</v>
      </c>
    </row>
    <row r="653" spans="1:15" x14ac:dyDescent="0.2">
      <c r="A653">
        <f>IFERROR(記録__2[[#This Row],[競技番号]],"")</f>
        <v>12</v>
      </c>
      <c r="B653">
        <f>IFERROR(記録__2[[#This Row],[選手番号]],"")</f>
        <v>28</v>
      </c>
      <c r="C653" t="str">
        <f>IFERROR(VLOOKUP(B653,選手番号!F:J,4,0),"")</f>
        <v>小松　　蒼</v>
      </c>
      <c r="D653" t="str">
        <f>IFERROR(VLOOKUP(B653,選手番号!F:K,6,0),"")</f>
        <v>松山中央高</v>
      </c>
      <c r="E653" t="str">
        <f>IFERROR(VLOOKUP(B653,チーム番号!E:F,2,0),"")</f>
        <v/>
      </c>
      <c r="F653">
        <f>IFERROR(VLOOKUP(A653,プログラム!B:C,2,0),"")</f>
        <v>12</v>
      </c>
      <c r="G653" t="str">
        <f t="shared" si="20"/>
        <v>2800012</v>
      </c>
      <c r="H653">
        <f>IFERROR(記録__2[[#This Row],[組]],"")</f>
        <v>12</v>
      </c>
      <c r="I653">
        <f>IFERROR(記録__2[[#This Row],[水路]],"")</f>
        <v>4</v>
      </c>
      <c r="J653" t="str">
        <f>IFERROR(VLOOKUP(F653,競技順!B:Q,14,0),"")</f>
        <v/>
      </c>
      <c r="K653" t="str">
        <f>IFERROR(VLOOKUP(F653,競技順!B:P,15,0),"")</f>
        <v>男子</v>
      </c>
      <c r="L653" t="str">
        <f>IFERROR(VLOOKUP(F653,競技順!B:N,13,0),"")</f>
        <v xml:space="preserve">  50m</v>
      </c>
      <c r="M653" t="str">
        <f>IFERROR(VLOOKUP(F653,競技順!B:K,10,0),"")</f>
        <v>平泳ぎ</v>
      </c>
      <c r="N653" t="str">
        <f>IFERROR(VLOOKUP(F653,競技順!B:Q,16,0),"")</f>
        <v>タイム決勝</v>
      </c>
      <c r="O653" t="str">
        <f t="shared" si="21"/>
        <v xml:space="preserve"> 男子   50m 平泳ぎ タイム決勝</v>
      </c>
    </row>
    <row r="654" spans="1:15" x14ac:dyDescent="0.2">
      <c r="A654">
        <f>IFERROR(記録__2[[#This Row],[競技番号]],"")</f>
        <v>12</v>
      </c>
      <c r="B654">
        <f>IFERROR(記録__2[[#This Row],[選手番号]],"")</f>
        <v>331</v>
      </c>
      <c r="C654" t="str">
        <f>IFERROR(VLOOKUP(B654,選手番号!F:J,4,0),"")</f>
        <v>青野　　空</v>
      </c>
      <c r="D654" t="str">
        <f>IFERROR(VLOOKUP(B654,選手番号!F:K,6,0),"")</f>
        <v>ＭＧ双葉</v>
      </c>
      <c r="E654" t="str">
        <f>IFERROR(VLOOKUP(B654,チーム番号!E:F,2,0),"")</f>
        <v/>
      </c>
      <c r="F654">
        <f>IFERROR(VLOOKUP(A654,プログラム!B:C,2,0),"")</f>
        <v>12</v>
      </c>
      <c r="G654" t="str">
        <f t="shared" si="20"/>
        <v>33100012</v>
      </c>
      <c r="H654">
        <f>IFERROR(記録__2[[#This Row],[組]],"")</f>
        <v>12</v>
      </c>
      <c r="I654">
        <f>IFERROR(記録__2[[#This Row],[水路]],"")</f>
        <v>5</v>
      </c>
      <c r="J654" t="str">
        <f>IFERROR(VLOOKUP(F654,競技順!B:Q,14,0),"")</f>
        <v/>
      </c>
      <c r="K654" t="str">
        <f>IFERROR(VLOOKUP(F654,競技順!B:P,15,0),"")</f>
        <v>男子</v>
      </c>
      <c r="L654" t="str">
        <f>IFERROR(VLOOKUP(F654,競技順!B:N,13,0),"")</f>
        <v xml:space="preserve">  50m</v>
      </c>
      <c r="M654" t="str">
        <f>IFERROR(VLOOKUP(F654,競技順!B:K,10,0),"")</f>
        <v>平泳ぎ</v>
      </c>
      <c r="N654" t="str">
        <f>IFERROR(VLOOKUP(F654,競技順!B:Q,16,0),"")</f>
        <v>タイム決勝</v>
      </c>
      <c r="O654" t="str">
        <f t="shared" si="21"/>
        <v xml:space="preserve"> 男子   50m 平泳ぎ タイム決勝</v>
      </c>
    </row>
    <row r="655" spans="1:15" x14ac:dyDescent="0.2">
      <c r="A655">
        <f>IFERROR(記録__2[[#This Row],[競技番号]],"")</f>
        <v>12</v>
      </c>
      <c r="B655">
        <f>IFERROR(記録__2[[#This Row],[選手番号]],"")</f>
        <v>300</v>
      </c>
      <c r="C655" t="str">
        <f>IFERROR(VLOOKUP(B655,選手番号!F:J,4,0),"")</f>
        <v>越智　史洋</v>
      </c>
      <c r="D655" t="str">
        <f>IFERROR(VLOOKUP(B655,選手番号!F:K,6,0),"")</f>
        <v>石原SC山越</v>
      </c>
      <c r="E655" t="str">
        <f>IFERROR(VLOOKUP(B655,チーム番号!E:F,2,0),"")</f>
        <v/>
      </c>
      <c r="F655">
        <f>IFERROR(VLOOKUP(A655,プログラム!B:C,2,0),"")</f>
        <v>12</v>
      </c>
      <c r="G655" t="str">
        <f t="shared" si="20"/>
        <v>30000012</v>
      </c>
      <c r="H655">
        <f>IFERROR(記録__2[[#This Row],[組]],"")</f>
        <v>12</v>
      </c>
      <c r="I655">
        <f>IFERROR(記録__2[[#This Row],[水路]],"")</f>
        <v>6</v>
      </c>
      <c r="J655" t="str">
        <f>IFERROR(VLOOKUP(F655,競技順!B:Q,14,0),"")</f>
        <v/>
      </c>
      <c r="K655" t="str">
        <f>IFERROR(VLOOKUP(F655,競技順!B:P,15,0),"")</f>
        <v>男子</v>
      </c>
      <c r="L655" t="str">
        <f>IFERROR(VLOOKUP(F655,競技順!B:N,13,0),"")</f>
        <v xml:space="preserve">  50m</v>
      </c>
      <c r="M655" t="str">
        <f>IFERROR(VLOOKUP(F655,競技順!B:K,10,0),"")</f>
        <v>平泳ぎ</v>
      </c>
      <c r="N655" t="str">
        <f>IFERROR(VLOOKUP(F655,競技順!B:Q,16,0),"")</f>
        <v>タイム決勝</v>
      </c>
      <c r="O655" t="str">
        <f t="shared" si="21"/>
        <v xml:space="preserve"> 男子   50m 平泳ぎ タイム決勝</v>
      </c>
    </row>
    <row r="656" spans="1:15" x14ac:dyDescent="0.2">
      <c r="A656">
        <f>IFERROR(記録__2[[#This Row],[競技番号]],"")</f>
        <v>12</v>
      </c>
      <c r="B656">
        <f>IFERROR(記録__2[[#This Row],[選手番号]],"")</f>
        <v>526</v>
      </c>
      <c r="C656" t="str">
        <f>IFERROR(VLOOKUP(B656,選手番号!F:J,4,0),"")</f>
        <v>白石　和士</v>
      </c>
      <c r="D656" t="str">
        <f>IFERROR(VLOOKUP(B656,選手番号!F:K,6,0),"")</f>
        <v>ﾌｧｲﾌﾞﾃﾝ東予</v>
      </c>
      <c r="E656" t="str">
        <f>IFERROR(VLOOKUP(B656,チーム番号!E:F,2,0),"")</f>
        <v/>
      </c>
      <c r="F656">
        <f>IFERROR(VLOOKUP(A656,プログラム!B:C,2,0),"")</f>
        <v>12</v>
      </c>
      <c r="G656" t="str">
        <f t="shared" si="20"/>
        <v>52600012</v>
      </c>
      <c r="H656">
        <f>IFERROR(記録__2[[#This Row],[組]],"")</f>
        <v>12</v>
      </c>
      <c r="I656">
        <f>IFERROR(記録__2[[#This Row],[水路]],"")</f>
        <v>7</v>
      </c>
      <c r="J656" t="str">
        <f>IFERROR(VLOOKUP(F656,競技順!B:Q,14,0),"")</f>
        <v/>
      </c>
      <c r="K656" t="str">
        <f>IFERROR(VLOOKUP(F656,競技順!B:P,15,0),"")</f>
        <v>男子</v>
      </c>
      <c r="L656" t="str">
        <f>IFERROR(VLOOKUP(F656,競技順!B:N,13,0),"")</f>
        <v xml:space="preserve">  50m</v>
      </c>
      <c r="M656" t="str">
        <f>IFERROR(VLOOKUP(F656,競技順!B:K,10,0),"")</f>
        <v>平泳ぎ</v>
      </c>
      <c r="N656" t="str">
        <f>IFERROR(VLOOKUP(F656,競技順!B:Q,16,0),"")</f>
        <v>タイム決勝</v>
      </c>
      <c r="O656" t="str">
        <f t="shared" si="21"/>
        <v xml:space="preserve"> 男子   50m 平泳ぎ タイム決勝</v>
      </c>
    </row>
    <row r="657" spans="1:15" x14ac:dyDescent="0.2">
      <c r="A657">
        <f>IFERROR(記録__2[[#This Row],[競技番号]],"")</f>
        <v>12</v>
      </c>
      <c r="B657">
        <f>IFERROR(記録__2[[#This Row],[選手番号]],"")</f>
        <v>9</v>
      </c>
      <c r="C657" t="str">
        <f>IFERROR(VLOOKUP(B657,選手番号!F:J,4,0),"")</f>
        <v>荒金淳一郎</v>
      </c>
      <c r="D657" t="str">
        <f>IFERROR(VLOOKUP(B657,選手番号!F:K,6,0),"")</f>
        <v>松山北高</v>
      </c>
      <c r="E657" t="str">
        <f>IFERROR(VLOOKUP(B657,チーム番号!E:F,2,0),"")</f>
        <v/>
      </c>
      <c r="F657">
        <f>IFERROR(VLOOKUP(A657,プログラム!B:C,2,0),"")</f>
        <v>12</v>
      </c>
      <c r="G657" t="str">
        <f t="shared" si="20"/>
        <v>900012</v>
      </c>
      <c r="H657">
        <f>IFERROR(記録__2[[#This Row],[組]],"")</f>
        <v>12</v>
      </c>
      <c r="I657">
        <f>IFERROR(記録__2[[#This Row],[水路]],"")</f>
        <v>8</v>
      </c>
      <c r="J657" t="str">
        <f>IFERROR(VLOOKUP(F657,競技順!B:Q,14,0),"")</f>
        <v/>
      </c>
      <c r="K657" t="str">
        <f>IFERROR(VLOOKUP(F657,競技順!B:P,15,0),"")</f>
        <v>男子</v>
      </c>
      <c r="L657" t="str">
        <f>IFERROR(VLOOKUP(F657,競技順!B:N,13,0),"")</f>
        <v xml:space="preserve">  50m</v>
      </c>
      <c r="M657" t="str">
        <f>IFERROR(VLOOKUP(F657,競技順!B:K,10,0),"")</f>
        <v>平泳ぎ</v>
      </c>
      <c r="N657" t="str">
        <f>IFERROR(VLOOKUP(F657,競技順!B:Q,16,0),"")</f>
        <v>タイム決勝</v>
      </c>
      <c r="O657" t="str">
        <f t="shared" si="21"/>
        <v xml:space="preserve"> 男子   50m 平泳ぎ タイム決勝</v>
      </c>
    </row>
    <row r="658" spans="1:15" x14ac:dyDescent="0.2">
      <c r="A658">
        <f>IFERROR(記録__2[[#This Row],[競技番号]],"")</f>
        <v>12</v>
      </c>
      <c r="B658">
        <f>IFERROR(記録__2[[#This Row],[選手番号]],"")</f>
        <v>205</v>
      </c>
      <c r="C658" t="str">
        <f>IFERROR(VLOOKUP(B658,選手番号!F:J,4,0),"")</f>
        <v>白澤　　航</v>
      </c>
      <c r="D658" t="str">
        <f>IFERROR(VLOOKUP(B658,選手番号!F:K,6,0),"")</f>
        <v>ファイブテン</v>
      </c>
      <c r="E658" t="str">
        <f>IFERROR(VLOOKUP(B658,チーム番号!E:F,2,0),"")</f>
        <v/>
      </c>
      <c r="F658">
        <f>IFERROR(VLOOKUP(A658,プログラム!B:C,2,0),"")</f>
        <v>12</v>
      </c>
      <c r="G658" t="str">
        <f t="shared" si="20"/>
        <v>20500012</v>
      </c>
      <c r="H658">
        <f>IFERROR(記録__2[[#This Row],[組]],"")</f>
        <v>13</v>
      </c>
      <c r="I658">
        <f>IFERROR(記録__2[[#This Row],[水路]],"")</f>
        <v>1</v>
      </c>
      <c r="J658" t="str">
        <f>IFERROR(VLOOKUP(F658,競技順!B:Q,14,0),"")</f>
        <v/>
      </c>
      <c r="K658" t="str">
        <f>IFERROR(VLOOKUP(F658,競技順!B:P,15,0),"")</f>
        <v>男子</v>
      </c>
      <c r="L658" t="str">
        <f>IFERROR(VLOOKUP(F658,競技順!B:N,13,0),"")</f>
        <v xml:space="preserve">  50m</v>
      </c>
      <c r="M658" t="str">
        <f>IFERROR(VLOOKUP(F658,競技順!B:K,10,0),"")</f>
        <v>平泳ぎ</v>
      </c>
      <c r="N658" t="str">
        <f>IFERROR(VLOOKUP(F658,競技順!B:Q,16,0),"")</f>
        <v>タイム決勝</v>
      </c>
      <c r="O658" t="str">
        <f t="shared" si="21"/>
        <v xml:space="preserve"> 男子   50m 平泳ぎ タイム決勝</v>
      </c>
    </row>
    <row r="659" spans="1:15" x14ac:dyDescent="0.2">
      <c r="A659">
        <f>IFERROR(記録__2[[#This Row],[競技番号]],"")</f>
        <v>12</v>
      </c>
      <c r="B659">
        <f>IFERROR(記録__2[[#This Row],[選手番号]],"")</f>
        <v>595</v>
      </c>
      <c r="C659" t="str">
        <f>IFERROR(VLOOKUP(B659,選手番号!F:J,4,0),"")</f>
        <v>三好　郁哉</v>
      </c>
      <c r="D659" t="str">
        <f>IFERROR(VLOOKUP(B659,選手番号!F:K,6,0),"")</f>
        <v>MESSA</v>
      </c>
      <c r="E659" t="str">
        <f>IFERROR(VLOOKUP(B659,チーム番号!E:F,2,0),"")</f>
        <v/>
      </c>
      <c r="F659">
        <f>IFERROR(VLOOKUP(A659,プログラム!B:C,2,0),"")</f>
        <v>12</v>
      </c>
      <c r="G659" t="str">
        <f t="shared" si="20"/>
        <v>59500012</v>
      </c>
      <c r="H659">
        <f>IFERROR(記録__2[[#This Row],[組]],"")</f>
        <v>13</v>
      </c>
      <c r="I659">
        <f>IFERROR(記録__2[[#This Row],[水路]],"")</f>
        <v>2</v>
      </c>
      <c r="J659" t="str">
        <f>IFERROR(VLOOKUP(F659,競技順!B:Q,14,0),"")</f>
        <v/>
      </c>
      <c r="K659" t="str">
        <f>IFERROR(VLOOKUP(F659,競技順!B:P,15,0),"")</f>
        <v>男子</v>
      </c>
      <c r="L659" t="str">
        <f>IFERROR(VLOOKUP(F659,競技順!B:N,13,0),"")</f>
        <v xml:space="preserve">  50m</v>
      </c>
      <c r="M659" t="str">
        <f>IFERROR(VLOOKUP(F659,競技順!B:K,10,0),"")</f>
        <v>平泳ぎ</v>
      </c>
      <c r="N659" t="str">
        <f>IFERROR(VLOOKUP(F659,競技順!B:Q,16,0),"")</f>
        <v>タイム決勝</v>
      </c>
      <c r="O659" t="str">
        <f t="shared" si="21"/>
        <v xml:space="preserve"> 男子   50m 平泳ぎ タイム決勝</v>
      </c>
    </row>
    <row r="660" spans="1:15" x14ac:dyDescent="0.2">
      <c r="A660">
        <f>IFERROR(記録__2[[#This Row],[競技番号]],"")</f>
        <v>12</v>
      </c>
      <c r="B660">
        <f>IFERROR(記録__2[[#This Row],[選手番号]],"")</f>
        <v>398</v>
      </c>
      <c r="C660" t="str">
        <f>IFERROR(VLOOKUP(B660,選手番号!F:J,4,0),"")</f>
        <v>髙橋　昂大</v>
      </c>
      <c r="D660" t="str">
        <f>IFERROR(VLOOKUP(B660,選手番号!F:K,6,0),"")</f>
        <v>フィッタ松山</v>
      </c>
      <c r="E660" t="str">
        <f>IFERROR(VLOOKUP(B660,チーム番号!E:F,2,0),"")</f>
        <v/>
      </c>
      <c r="F660">
        <f>IFERROR(VLOOKUP(A660,プログラム!B:C,2,0),"")</f>
        <v>12</v>
      </c>
      <c r="G660" t="str">
        <f t="shared" si="20"/>
        <v>39800012</v>
      </c>
      <c r="H660">
        <f>IFERROR(記録__2[[#This Row],[組]],"")</f>
        <v>13</v>
      </c>
      <c r="I660">
        <f>IFERROR(記録__2[[#This Row],[水路]],"")</f>
        <v>3</v>
      </c>
      <c r="J660" t="str">
        <f>IFERROR(VLOOKUP(F660,競技順!B:Q,14,0),"")</f>
        <v/>
      </c>
      <c r="K660" t="str">
        <f>IFERROR(VLOOKUP(F660,競技順!B:P,15,0),"")</f>
        <v>男子</v>
      </c>
      <c r="L660" t="str">
        <f>IFERROR(VLOOKUP(F660,競技順!B:N,13,0),"")</f>
        <v xml:space="preserve">  50m</v>
      </c>
      <c r="M660" t="str">
        <f>IFERROR(VLOOKUP(F660,競技順!B:K,10,0),"")</f>
        <v>平泳ぎ</v>
      </c>
      <c r="N660" t="str">
        <f>IFERROR(VLOOKUP(F660,競技順!B:Q,16,0),"")</f>
        <v>タイム決勝</v>
      </c>
      <c r="O660" t="str">
        <f t="shared" si="21"/>
        <v xml:space="preserve"> 男子   50m 平泳ぎ タイム決勝</v>
      </c>
    </row>
    <row r="661" spans="1:15" x14ac:dyDescent="0.2">
      <c r="A661">
        <f>IFERROR(記録__2[[#This Row],[競技番号]],"")</f>
        <v>12</v>
      </c>
      <c r="B661">
        <f>IFERROR(記録__2[[#This Row],[選手番号]],"")</f>
        <v>183</v>
      </c>
      <c r="C661" t="str">
        <f>IFERROR(VLOOKUP(B661,選手番号!F:J,4,0),"")</f>
        <v>山口　尚秀</v>
      </c>
      <c r="D661" t="str">
        <f>IFERROR(VLOOKUP(B661,選手番号!F:K,6,0),"")</f>
        <v>ＭＧ瀬戸内</v>
      </c>
      <c r="E661" t="str">
        <f>IFERROR(VLOOKUP(B661,チーム番号!E:F,2,0),"")</f>
        <v/>
      </c>
      <c r="F661">
        <f>IFERROR(VLOOKUP(A661,プログラム!B:C,2,0),"")</f>
        <v>12</v>
      </c>
      <c r="G661" t="str">
        <f t="shared" si="20"/>
        <v>18300012</v>
      </c>
      <c r="H661">
        <f>IFERROR(記録__2[[#This Row],[組]],"")</f>
        <v>13</v>
      </c>
      <c r="I661">
        <f>IFERROR(記録__2[[#This Row],[水路]],"")</f>
        <v>4</v>
      </c>
      <c r="J661" t="str">
        <f>IFERROR(VLOOKUP(F661,競技順!B:Q,14,0),"")</f>
        <v/>
      </c>
      <c r="K661" t="str">
        <f>IFERROR(VLOOKUP(F661,競技順!B:P,15,0),"")</f>
        <v>男子</v>
      </c>
      <c r="L661" t="str">
        <f>IFERROR(VLOOKUP(F661,競技順!B:N,13,0),"")</f>
        <v xml:space="preserve">  50m</v>
      </c>
      <c r="M661" t="str">
        <f>IFERROR(VLOOKUP(F661,競技順!B:K,10,0),"")</f>
        <v>平泳ぎ</v>
      </c>
      <c r="N661" t="str">
        <f>IFERROR(VLOOKUP(F661,競技順!B:Q,16,0),"")</f>
        <v>タイム決勝</v>
      </c>
      <c r="O661" t="str">
        <f t="shared" si="21"/>
        <v xml:space="preserve"> 男子   50m 平泳ぎ タイム決勝</v>
      </c>
    </row>
    <row r="662" spans="1:15" x14ac:dyDescent="0.2">
      <c r="A662">
        <f>IFERROR(記録__2[[#This Row],[競技番号]],"")</f>
        <v>12</v>
      </c>
      <c r="B662">
        <f>IFERROR(記録__2[[#This Row],[選手番号]],"")</f>
        <v>396</v>
      </c>
      <c r="C662" t="str">
        <f>IFERROR(VLOOKUP(B662,選手番号!F:J,4,0),"")</f>
        <v>小野　寛生</v>
      </c>
      <c r="D662" t="str">
        <f>IFERROR(VLOOKUP(B662,選手番号!F:K,6,0),"")</f>
        <v>フィッタ松山</v>
      </c>
      <c r="E662" t="str">
        <f>IFERROR(VLOOKUP(B662,チーム番号!E:F,2,0),"")</f>
        <v/>
      </c>
      <c r="F662">
        <f>IFERROR(VLOOKUP(A662,プログラム!B:C,2,0),"")</f>
        <v>12</v>
      </c>
      <c r="G662" t="str">
        <f t="shared" si="20"/>
        <v>39600012</v>
      </c>
      <c r="H662">
        <f>IFERROR(記録__2[[#This Row],[組]],"")</f>
        <v>13</v>
      </c>
      <c r="I662">
        <f>IFERROR(記録__2[[#This Row],[水路]],"")</f>
        <v>5</v>
      </c>
      <c r="J662" t="str">
        <f>IFERROR(VLOOKUP(F662,競技順!B:Q,14,0),"")</f>
        <v/>
      </c>
      <c r="K662" t="str">
        <f>IFERROR(VLOOKUP(F662,競技順!B:P,15,0),"")</f>
        <v>男子</v>
      </c>
      <c r="L662" t="str">
        <f>IFERROR(VLOOKUP(F662,競技順!B:N,13,0),"")</f>
        <v xml:space="preserve">  50m</v>
      </c>
      <c r="M662" t="str">
        <f>IFERROR(VLOOKUP(F662,競技順!B:K,10,0),"")</f>
        <v>平泳ぎ</v>
      </c>
      <c r="N662" t="str">
        <f>IFERROR(VLOOKUP(F662,競技順!B:Q,16,0),"")</f>
        <v>タイム決勝</v>
      </c>
      <c r="O662" t="str">
        <f t="shared" si="21"/>
        <v xml:space="preserve"> 男子   50m 平泳ぎ タイム決勝</v>
      </c>
    </row>
    <row r="663" spans="1:15" x14ac:dyDescent="0.2">
      <c r="A663">
        <f>IFERROR(記録__2[[#This Row],[競技番号]],"")</f>
        <v>12</v>
      </c>
      <c r="B663">
        <f>IFERROR(記録__2[[#This Row],[選手番号]],"")</f>
        <v>40</v>
      </c>
      <c r="C663" t="str">
        <f>IFERROR(VLOOKUP(B663,選手番号!F:J,4,0),"")</f>
        <v>奥本　真心</v>
      </c>
      <c r="D663" t="str">
        <f>IFERROR(VLOOKUP(B663,選手番号!F:K,6,0),"")</f>
        <v>五百木ＳＣ</v>
      </c>
      <c r="E663" t="str">
        <f>IFERROR(VLOOKUP(B663,チーム番号!E:F,2,0),"")</f>
        <v/>
      </c>
      <c r="F663">
        <f>IFERROR(VLOOKUP(A663,プログラム!B:C,2,0),"")</f>
        <v>12</v>
      </c>
      <c r="G663" t="str">
        <f t="shared" si="20"/>
        <v>4000012</v>
      </c>
      <c r="H663">
        <f>IFERROR(記録__2[[#This Row],[組]],"")</f>
        <v>13</v>
      </c>
      <c r="I663">
        <f>IFERROR(記録__2[[#This Row],[水路]],"")</f>
        <v>6</v>
      </c>
      <c r="J663" t="str">
        <f>IFERROR(VLOOKUP(F663,競技順!B:Q,14,0),"")</f>
        <v/>
      </c>
      <c r="K663" t="str">
        <f>IFERROR(VLOOKUP(F663,競技順!B:P,15,0),"")</f>
        <v>男子</v>
      </c>
      <c r="L663" t="str">
        <f>IFERROR(VLOOKUP(F663,競技順!B:N,13,0),"")</f>
        <v xml:space="preserve">  50m</v>
      </c>
      <c r="M663" t="str">
        <f>IFERROR(VLOOKUP(F663,競技順!B:K,10,0),"")</f>
        <v>平泳ぎ</v>
      </c>
      <c r="N663" t="str">
        <f>IFERROR(VLOOKUP(F663,競技順!B:Q,16,0),"")</f>
        <v>タイム決勝</v>
      </c>
      <c r="O663" t="str">
        <f t="shared" si="21"/>
        <v xml:space="preserve"> 男子   50m 平泳ぎ タイム決勝</v>
      </c>
    </row>
    <row r="664" spans="1:15" x14ac:dyDescent="0.2">
      <c r="A664">
        <f>IFERROR(記録__2[[#This Row],[競技番号]],"")</f>
        <v>12</v>
      </c>
      <c r="B664">
        <f>IFERROR(記録__2[[#This Row],[選手番号]],"")</f>
        <v>209</v>
      </c>
      <c r="C664" t="str">
        <f>IFERROR(VLOOKUP(B664,選手番号!F:J,4,0),"")</f>
        <v>森田　尚斗</v>
      </c>
      <c r="D664" t="str">
        <f>IFERROR(VLOOKUP(B664,選手番号!F:K,6,0),"")</f>
        <v>ファイブテン</v>
      </c>
      <c r="E664" t="str">
        <f>IFERROR(VLOOKUP(B664,チーム番号!E:F,2,0),"")</f>
        <v/>
      </c>
      <c r="F664">
        <f>IFERROR(VLOOKUP(A664,プログラム!B:C,2,0),"")</f>
        <v>12</v>
      </c>
      <c r="G664" t="str">
        <f t="shared" si="20"/>
        <v>20900012</v>
      </c>
      <c r="H664">
        <f>IFERROR(記録__2[[#This Row],[組]],"")</f>
        <v>13</v>
      </c>
      <c r="I664">
        <f>IFERROR(記録__2[[#This Row],[水路]],"")</f>
        <v>7</v>
      </c>
      <c r="J664" t="str">
        <f>IFERROR(VLOOKUP(F664,競技順!B:Q,14,0),"")</f>
        <v/>
      </c>
      <c r="K664" t="str">
        <f>IFERROR(VLOOKUP(F664,競技順!B:P,15,0),"")</f>
        <v>男子</v>
      </c>
      <c r="L664" t="str">
        <f>IFERROR(VLOOKUP(F664,競技順!B:N,13,0),"")</f>
        <v xml:space="preserve">  50m</v>
      </c>
      <c r="M664" t="str">
        <f>IFERROR(VLOOKUP(F664,競技順!B:K,10,0),"")</f>
        <v>平泳ぎ</v>
      </c>
      <c r="N664" t="str">
        <f>IFERROR(VLOOKUP(F664,競技順!B:Q,16,0),"")</f>
        <v>タイム決勝</v>
      </c>
      <c r="O664" t="str">
        <f t="shared" si="21"/>
        <v xml:space="preserve"> 男子   50m 平泳ぎ タイム決勝</v>
      </c>
    </row>
    <row r="665" spans="1:15" x14ac:dyDescent="0.2">
      <c r="A665">
        <f>IFERROR(記録__2[[#This Row],[競技番号]],"")</f>
        <v>12</v>
      </c>
      <c r="B665">
        <f>IFERROR(記録__2[[#This Row],[選手番号]],"")</f>
        <v>1</v>
      </c>
      <c r="C665" t="str">
        <f>IFERROR(VLOOKUP(B665,選手番号!F:J,4,0),"")</f>
        <v>宮内啓士郎</v>
      </c>
      <c r="D665" t="str">
        <f>IFERROR(VLOOKUP(B665,選手番号!F:K,6,0),"")</f>
        <v>松山西中等</v>
      </c>
      <c r="E665" t="str">
        <f>IFERROR(VLOOKUP(B665,チーム番号!E:F,2,0),"")</f>
        <v/>
      </c>
      <c r="F665">
        <f>IFERROR(VLOOKUP(A665,プログラム!B:C,2,0),"")</f>
        <v>12</v>
      </c>
      <c r="G665" t="str">
        <f t="shared" si="20"/>
        <v>100012</v>
      </c>
      <c r="H665">
        <f>IFERROR(記録__2[[#This Row],[組]],"")</f>
        <v>13</v>
      </c>
      <c r="I665">
        <f>IFERROR(記録__2[[#This Row],[水路]],"")</f>
        <v>8</v>
      </c>
      <c r="J665" t="str">
        <f>IFERROR(VLOOKUP(F665,競技順!B:Q,14,0),"")</f>
        <v/>
      </c>
      <c r="K665" t="str">
        <f>IFERROR(VLOOKUP(F665,競技順!B:P,15,0),"")</f>
        <v>男子</v>
      </c>
      <c r="L665" t="str">
        <f>IFERROR(VLOOKUP(F665,競技順!B:N,13,0),"")</f>
        <v xml:space="preserve">  50m</v>
      </c>
      <c r="M665" t="str">
        <f>IFERROR(VLOOKUP(F665,競技順!B:K,10,0),"")</f>
        <v>平泳ぎ</v>
      </c>
      <c r="N665" t="str">
        <f>IFERROR(VLOOKUP(F665,競技順!B:Q,16,0),"")</f>
        <v>タイム決勝</v>
      </c>
      <c r="O665" t="str">
        <f t="shared" si="21"/>
        <v xml:space="preserve"> 男子   50m 平泳ぎ タイム決勝</v>
      </c>
    </row>
    <row r="666" spans="1:15" x14ac:dyDescent="0.2">
      <c r="A666">
        <f>IFERROR(記録__2[[#This Row],[競技番号]],"")</f>
        <v>13</v>
      </c>
      <c r="B666">
        <f>IFERROR(記録__2[[#This Row],[選手番号]],"")</f>
        <v>0</v>
      </c>
      <c r="C666" t="str">
        <f>IFERROR(VLOOKUP(B666,選手番号!F:J,4,0),"")</f>
        <v/>
      </c>
      <c r="D666" t="str">
        <f>IFERROR(VLOOKUP(B666,選手番号!F:K,6,0),"")</f>
        <v/>
      </c>
      <c r="E666" t="str">
        <f>IFERROR(VLOOKUP(B666,チーム番号!E:F,2,0),"")</f>
        <v/>
      </c>
      <c r="F666">
        <f>IFERROR(VLOOKUP(A666,プログラム!B:C,2,0),"")</f>
        <v>13</v>
      </c>
      <c r="G666" t="str">
        <f t="shared" si="20"/>
        <v>000013</v>
      </c>
      <c r="H666">
        <f>IFERROR(記録__2[[#This Row],[組]],"")</f>
        <v>1</v>
      </c>
      <c r="I666">
        <f>IFERROR(記録__2[[#This Row],[水路]],"")</f>
        <v>1</v>
      </c>
      <c r="J666" t="str">
        <f>IFERROR(VLOOKUP(F666,競技順!B:Q,14,0),"")</f>
        <v/>
      </c>
      <c r="K666" t="str">
        <f>IFERROR(VLOOKUP(F666,競技順!B:P,15,0),"")</f>
        <v>女子</v>
      </c>
      <c r="L666" t="str">
        <f>IFERROR(VLOOKUP(F666,競技順!B:N,13,0),"")</f>
        <v xml:space="preserve"> 200m</v>
      </c>
      <c r="M666" t="str">
        <f>IFERROR(VLOOKUP(F666,競技順!B:K,10,0),"")</f>
        <v>平泳ぎ</v>
      </c>
      <c r="N666" t="str">
        <f>IFERROR(VLOOKUP(F666,競技順!B:Q,16,0),"")</f>
        <v>タイム決勝</v>
      </c>
      <c r="O666" t="str">
        <f t="shared" si="21"/>
        <v xml:space="preserve"> 女子  200m 平泳ぎ タイム決勝</v>
      </c>
    </row>
    <row r="667" spans="1:15" x14ac:dyDescent="0.2">
      <c r="A667">
        <f>IFERROR(記録__2[[#This Row],[競技番号]],"")</f>
        <v>13</v>
      </c>
      <c r="B667">
        <f>IFERROR(記録__2[[#This Row],[選手番号]],"")</f>
        <v>0</v>
      </c>
      <c r="C667" t="str">
        <f>IFERROR(VLOOKUP(B667,選手番号!F:J,4,0),"")</f>
        <v/>
      </c>
      <c r="D667" t="str">
        <f>IFERROR(VLOOKUP(B667,選手番号!F:K,6,0),"")</f>
        <v/>
      </c>
      <c r="E667" t="str">
        <f>IFERROR(VLOOKUP(B667,チーム番号!E:F,2,0),"")</f>
        <v/>
      </c>
      <c r="F667">
        <f>IFERROR(VLOOKUP(A667,プログラム!B:C,2,0),"")</f>
        <v>13</v>
      </c>
      <c r="G667" t="str">
        <f t="shared" si="20"/>
        <v>000013</v>
      </c>
      <c r="H667">
        <f>IFERROR(記録__2[[#This Row],[組]],"")</f>
        <v>1</v>
      </c>
      <c r="I667">
        <f>IFERROR(記録__2[[#This Row],[水路]],"")</f>
        <v>2</v>
      </c>
      <c r="J667" t="str">
        <f>IFERROR(VLOOKUP(F667,競技順!B:Q,14,0),"")</f>
        <v/>
      </c>
      <c r="K667" t="str">
        <f>IFERROR(VLOOKUP(F667,競技順!B:P,15,0),"")</f>
        <v>女子</v>
      </c>
      <c r="L667" t="str">
        <f>IFERROR(VLOOKUP(F667,競技順!B:N,13,0),"")</f>
        <v xml:space="preserve"> 200m</v>
      </c>
      <c r="M667" t="str">
        <f>IFERROR(VLOOKUP(F667,競技順!B:K,10,0),"")</f>
        <v>平泳ぎ</v>
      </c>
      <c r="N667" t="str">
        <f>IFERROR(VLOOKUP(F667,競技順!B:Q,16,0),"")</f>
        <v>タイム決勝</v>
      </c>
      <c r="O667" t="str">
        <f t="shared" si="21"/>
        <v xml:space="preserve"> 女子  200m 平泳ぎ タイム決勝</v>
      </c>
    </row>
    <row r="668" spans="1:15" x14ac:dyDescent="0.2">
      <c r="A668">
        <f>IFERROR(記録__2[[#This Row],[競技番号]],"")</f>
        <v>13</v>
      </c>
      <c r="B668">
        <f>IFERROR(記録__2[[#This Row],[選手番号]],"")</f>
        <v>633</v>
      </c>
      <c r="C668" t="str">
        <f>IFERROR(VLOOKUP(B668,選手番号!F:J,4,0),"")</f>
        <v>二宮　綺音</v>
      </c>
      <c r="D668" t="str">
        <f>IFERROR(VLOOKUP(B668,選手番号!F:K,6,0),"")</f>
        <v>ﾓｰﾆSS</v>
      </c>
      <c r="E668" t="str">
        <f>IFERROR(VLOOKUP(B668,チーム番号!E:F,2,0),"")</f>
        <v/>
      </c>
      <c r="F668">
        <f>IFERROR(VLOOKUP(A668,プログラム!B:C,2,0),"")</f>
        <v>13</v>
      </c>
      <c r="G668" t="str">
        <f t="shared" si="20"/>
        <v>63300013</v>
      </c>
      <c r="H668">
        <f>IFERROR(記録__2[[#This Row],[組]],"")</f>
        <v>1</v>
      </c>
      <c r="I668">
        <f>IFERROR(記録__2[[#This Row],[水路]],"")</f>
        <v>3</v>
      </c>
      <c r="J668" t="str">
        <f>IFERROR(VLOOKUP(F668,競技順!B:Q,14,0),"")</f>
        <v/>
      </c>
      <c r="K668" t="str">
        <f>IFERROR(VLOOKUP(F668,競技順!B:P,15,0),"")</f>
        <v>女子</v>
      </c>
      <c r="L668" t="str">
        <f>IFERROR(VLOOKUP(F668,競技順!B:N,13,0),"")</f>
        <v xml:space="preserve"> 200m</v>
      </c>
      <c r="M668" t="str">
        <f>IFERROR(VLOOKUP(F668,競技順!B:K,10,0),"")</f>
        <v>平泳ぎ</v>
      </c>
      <c r="N668" t="str">
        <f>IFERROR(VLOOKUP(F668,競技順!B:Q,16,0),"")</f>
        <v>タイム決勝</v>
      </c>
      <c r="O668" t="str">
        <f t="shared" si="21"/>
        <v xml:space="preserve"> 女子  200m 平泳ぎ タイム決勝</v>
      </c>
    </row>
    <row r="669" spans="1:15" x14ac:dyDescent="0.2">
      <c r="A669">
        <f>IFERROR(記録__2[[#This Row],[競技番号]],"")</f>
        <v>13</v>
      </c>
      <c r="B669">
        <f>IFERROR(記録__2[[#This Row],[選手番号]],"")</f>
        <v>148</v>
      </c>
      <c r="C669" t="str">
        <f>IFERROR(VLOOKUP(B669,選手番号!F:J,4,0),"")</f>
        <v>重松　裕乃</v>
      </c>
      <c r="D669" t="str">
        <f>IFERROR(VLOOKUP(B669,選手番号!F:K,6,0),"")</f>
        <v>南海ＤＣ</v>
      </c>
      <c r="E669" t="str">
        <f>IFERROR(VLOOKUP(B669,チーム番号!E:F,2,0),"")</f>
        <v/>
      </c>
      <c r="F669">
        <f>IFERROR(VLOOKUP(A669,プログラム!B:C,2,0),"")</f>
        <v>13</v>
      </c>
      <c r="G669" t="str">
        <f t="shared" si="20"/>
        <v>14800013</v>
      </c>
      <c r="H669">
        <f>IFERROR(記録__2[[#This Row],[組]],"")</f>
        <v>1</v>
      </c>
      <c r="I669">
        <f>IFERROR(記録__2[[#This Row],[水路]],"")</f>
        <v>4</v>
      </c>
      <c r="J669" t="str">
        <f>IFERROR(VLOOKUP(F669,競技順!B:Q,14,0),"")</f>
        <v/>
      </c>
      <c r="K669" t="str">
        <f>IFERROR(VLOOKUP(F669,競技順!B:P,15,0),"")</f>
        <v>女子</v>
      </c>
      <c r="L669" t="str">
        <f>IFERROR(VLOOKUP(F669,競技順!B:N,13,0),"")</f>
        <v xml:space="preserve"> 200m</v>
      </c>
      <c r="M669" t="str">
        <f>IFERROR(VLOOKUP(F669,競技順!B:K,10,0),"")</f>
        <v>平泳ぎ</v>
      </c>
      <c r="N669" t="str">
        <f>IFERROR(VLOOKUP(F669,競技順!B:Q,16,0),"")</f>
        <v>タイム決勝</v>
      </c>
      <c r="O669" t="str">
        <f t="shared" si="21"/>
        <v xml:space="preserve"> 女子  200m 平泳ぎ タイム決勝</v>
      </c>
    </row>
    <row r="670" spans="1:15" x14ac:dyDescent="0.2">
      <c r="A670">
        <f>IFERROR(記録__2[[#This Row],[競技番号]],"")</f>
        <v>13</v>
      </c>
      <c r="B670">
        <f>IFERROR(記録__2[[#This Row],[選手番号]],"")</f>
        <v>147</v>
      </c>
      <c r="C670" t="str">
        <f>IFERROR(VLOOKUP(B670,選手番号!F:J,4,0),"")</f>
        <v>青野　遥花</v>
      </c>
      <c r="D670" t="str">
        <f>IFERROR(VLOOKUP(B670,選手番号!F:K,6,0),"")</f>
        <v>南海ＤＣ</v>
      </c>
      <c r="E670" t="str">
        <f>IFERROR(VLOOKUP(B670,チーム番号!E:F,2,0),"")</f>
        <v/>
      </c>
      <c r="F670">
        <f>IFERROR(VLOOKUP(A670,プログラム!B:C,2,0),"")</f>
        <v>13</v>
      </c>
      <c r="G670" t="str">
        <f t="shared" si="20"/>
        <v>14700013</v>
      </c>
      <c r="H670">
        <f>IFERROR(記録__2[[#This Row],[組]],"")</f>
        <v>1</v>
      </c>
      <c r="I670">
        <f>IFERROR(記録__2[[#This Row],[水路]],"")</f>
        <v>5</v>
      </c>
      <c r="J670" t="str">
        <f>IFERROR(VLOOKUP(F670,競技順!B:Q,14,0),"")</f>
        <v/>
      </c>
      <c r="K670" t="str">
        <f>IFERROR(VLOOKUP(F670,競技順!B:P,15,0),"")</f>
        <v>女子</v>
      </c>
      <c r="L670" t="str">
        <f>IFERROR(VLOOKUP(F670,競技順!B:N,13,0),"")</f>
        <v xml:space="preserve"> 200m</v>
      </c>
      <c r="M670" t="str">
        <f>IFERROR(VLOOKUP(F670,競技順!B:K,10,0),"")</f>
        <v>平泳ぎ</v>
      </c>
      <c r="N670" t="str">
        <f>IFERROR(VLOOKUP(F670,競技順!B:Q,16,0),"")</f>
        <v>タイム決勝</v>
      </c>
      <c r="O670" t="str">
        <f t="shared" si="21"/>
        <v xml:space="preserve"> 女子  200m 平泳ぎ タイム決勝</v>
      </c>
    </row>
    <row r="671" spans="1:15" x14ac:dyDescent="0.2">
      <c r="A671">
        <f>IFERROR(記録__2[[#This Row],[競技番号]],"")</f>
        <v>13</v>
      </c>
      <c r="B671">
        <f>IFERROR(記録__2[[#This Row],[選手番号]],"")</f>
        <v>0</v>
      </c>
      <c r="C671" t="str">
        <f>IFERROR(VLOOKUP(B671,選手番号!F:J,4,0),"")</f>
        <v/>
      </c>
      <c r="D671" t="str">
        <f>IFERROR(VLOOKUP(B671,選手番号!F:K,6,0),"")</f>
        <v/>
      </c>
      <c r="E671" t="str">
        <f>IFERROR(VLOOKUP(B671,チーム番号!E:F,2,0),"")</f>
        <v/>
      </c>
      <c r="F671">
        <f>IFERROR(VLOOKUP(A671,プログラム!B:C,2,0),"")</f>
        <v>13</v>
      </c>
      <c r="G671" t="str">
        <f t="shared" si="20"/>
        <v>000013</v>
      </c>
      <c r="H671">
        <f>IFERROR(記録__2[[#This Row],[組]],"")</f>
        <v>1</v>
      </c>
      <c r="I671">
        <f>IFERROR(記録__2[[#This Row],[水路]],"")</f>
        <v>6</v>
      </c>
      <c r="J671" t="str">
        <f>IFERROR(VLOOKUP(F671,競技順!B:Q,14,0),"")</f>
        <v/>
      </c>
      <c r="K671" t="str">
        <f>IFERROR(VLOOKUP(F671,競技順!B:P,15,0),"")</f>
        <v>女子</v>
      </c>
      <c r="L671" t="str">
        <f>IFERROR(VLOOKUP(F671,競技順!B:N,13,0),"")</f>
        <v xml:space="preserve"> 200m</v>
      </c>
      <c r="M671" t="str">
        <f>IFERROR(VLOOKUP(F671,競技順!B:K,10,0),"")</f>
        <v>平泳ぎ</v>
      </c>
      <c r="N671" t="str">
        <f>IFERROR(VLOOKUP(F671,競技順!B:Q,16,0),"")</f>
        <v>タイム決勝</v>
      </c>
      <c r="O671" t="str">
        <f t="shared" si="21"/>
        <v xml:space="preserve"> 女子  200m 平泳ぎ タイム決勝</v>
      </c>
    </row>
    <row r="672" spans="1:15" x14ac:dyDescent="0.2">
      <c r="A672">
        <f>IFERROR(記録__2[[#This Row],[競技番号]],"")</f>
        <v>13</v>
      </c>
      <c r="B672">
        <f>IFERROR(記録__2[[#This Row],[選手番号]],"")</f>
        <v>0</v>
      </c>
      <c r="C672" t="str">
        <f>IFERROR(VLOOKUP(B672,選手番号!F:J,4,0),"")</f>
        <v/>
      </c>
      <c r="D672" t="str">
        <f>IFERROR(VLOOKUP(B672,選手番号!F:K,6,0),"")</f>
        <v/>
      </c>
      <c r="E672" t="str">
        <f>IFERROR(VLOOKUP(B672,チーム番号!E:F,2,0),"")</f>
        <v/>
      </c>
      <c r="F672">
        <f>IFERROR(VLOOKUP(A672,プログラム!B:C,2,0),"")</f>
        <v>13</v>
      </c>
      <c r="G672" t="str">
        <f t="shared" si="20"/>
        <v>000013</v>
      </c>
      <c r="H672">
        <f>IFERROR(記録__2[[#This Row],[組]],"")</f>
        <v>1</v>
      </c>
      <c r="I672">
        <f>IFERROR(記録__2[[#This Row],[水路]],"")</f>
        <v>7</v>
      </c>
      <c r="J672" t="str">
        <f>IFERROR(VLOOKUP(F672,競技順!B:Q,14,0),"")</f>
        <v/>
      </c>
      <c r="K672" t="str">
        <f>IFERROR(VLOOKUP(F672,競技順!B:P,15,0),"")</f>
        <v>女子</v>
      </c>
      <c r="L672" t="str">
        <f>IFERROR(VLOOKUP(F672,競技順!B:N,13,0),"")</f>
        <v xml:space="preserve"> 200m</v>
      </c>
      <c r="M672" t="str">
        <f>IFERROR(VLOOKUP(F672,競技順!B:K,10,0),"")</f>
        <v>平泳ぎ</v>
      </c>
      <c r="N672" t="str">
        <f>IFERROR(VLOOKUP(F672,競技順!B:Q,16,0),"")</f>
        <v>タイム決勝</v>
      </c>
      <c r="O672" t="str">
        <f t="shared" si="21"/>
        <v xml:space="preserve"> 女子  200m 平泳ぎ タイム決勝</v>
      </c>
    </row>
    <row r="673" spans="1:15" x14ac:dyDescent="0.2">
      <c r="A673">
        <f>IFERROR(記録__2[[#This Row],[競技番号]],"")</f>
        <v>13</v>
      </c>
      <c r="B673">
        <f>IFERROR(記録__2[[#This Row],[選手番号]],"")</f>
        <v>0</v>
      </c>
      <c r="C673" t="str">
        <f>IFERROR(VLOOKUP(B673,選手番号!F:J,4,0),"")</f>
        <v/>
      </c>
      <c r="D673" t="str">
        <f>IFERROR(VLOOKUP(B673,選手番号!F:K,6,0),"")</f>
        <v/>
      </c>
      <c r="E673" t="str">
        <f>IFERROR(VLOOKUP(B673,チーム番号!E:F,2,0),"")</f>
        <v/>
      </c>
      <c r="F673">
        <f>IFERROR(VLOOKUP(A673,プログラム!B:C,2,0),"")</f>
        <v>13</v>
      </c>
      <c r="G673" t="str">
        <f t="shared" si="20"/>
        <v>000013</v>
      </c>
      <c r="H673">
        <f>IFERROR(記録__2[[#This Row],[組]],"")</f>
        <v>1</v>
      </c>
      <c r="I673">
        <f>IFERROR(記録__2[[#This Row],[水路]],"")</f>
        <v>8</v>
      </c>
      <c r="J673" t="str">
        <f>IFERROR(VLOOKUP(F673,競技順!B:Q,14,0),"")</f>
        <v/>
      </c>
      <c r="K673" t="str">
        <f>IFERROR(VLOOKUP(F673,競技順!B:P,15,0),"")</f>
        <v>女子</v>
      </c>
      <c r="L673" t="str">
        <f>IFERROR(VLOOKUP(F673,競技順!B:N,13,0),"")</f>
        <v xml:space="preserve"> 200m</v>
      </c>
      <c r="M673" t="str">
        <f>IFERROR(VLOOKUP(F673,競技順!B:K,10,0),"")</f>
        <v>平泳ぎ</v>
      </c>
      <c r="N673" t="str">
        <f>IFERROR(VLOOKUP(F673,競技順!B:Q,16,0),"")</f>
        <v>タイム決勝</v>
      </c>
      <c r="O673" t="str">
        <f t="shared" si="21"/>
        <v xml:space="preserve"> 女子  200m 平泳ぎ タイム決勝</v>
      </c>
    </row>
    <row r="674" spans="1:15" x14ac:dyDescent="0.2">
      <c r="A674">
        <f>IFERROR(記録__2[[#This Row],[競技番号]],"")</f>
        <v>13</v>
      </c>
      <c r="B674">
        <f>IFERROR(記録__2[[#This Row],[選手番号]],"")</f>
        <v>352</v>
      </c>
      <c r="C674" t="str">
        <f>IFERROR(VLOOKUP(B674,選手番号!F:J,4,0),"")</f>
        <v>田代　斗亜</v>
      </c>
      <c r="D674" t="str">
        <f>IFERROR(VLOOKUP(B674,選手番号!F:K,6,0),"")</f>
        <v>ＭＧ双葉</v>
      </c>
      <c r="E674" t="str">
        <f>IFERROR(VLOOKUP(B674,チーム番号!E:F,2,0),"")</f>
        <v/>
      </c>
      <c r="F674">
        <f>IFERROR(VLOOKUP(A674,プログラム!B:C,2,0),"")</f>
        <v>13</v>
      </c>
      <c r="G674" t="str">
        <f t="shared" si="20"/>
        <v>35200013</v>
      </c>
      <c r="H674">
        <f>IFERROR(記録__2[[#This Row],[組]],"")</f>
        <v>2</v>
      </c>
      <c r="I674">
        <f>IFERROR(記録__2[[#This Row],[水路]],"")</f>
        <v>1</v>
      </c>
      <c r="J674" t="str">
        <f>IFERROR(VLOOKUP(F674,競技順!B:Q,14,0),"")</f>
        <v/>
      </c>
      <c r="K674" t="str">
        <f>IFERROR(VLOOKUP(F674,競技順!B:P,15,0),"")</f>
        <v>女子</v>
      </c>
      <c r="L674" t="str">
        <f>IFERROR(VLOOKUP(F674,競技順!B:N,13,0),"")</f>
        <v xml:space="preserve"> 200m</v>
      </c>
      <c r="M674" t="str">
        <f>IFERROR(VLOOKUP(F674,競技順!B:K,10,0),"")</f>
        <v>平泳ぎ</v>
      </c>
      <c r="N674" t="str">
        <f>IFERROR(VLOOKUP(F674,競技順!B:Q,16,0),"")</f>
        <v>タイム決勝</v>
      </c>
      <c r="O674" t="str">
        <f t="shared" si="21"/>
        <v xml:space="preserve"> 女子  200m 平泳ぎ タイム決勝</v>
      </c>
    </row>
    <row r="675" spans="1:15" x14ac:dyDescent="0.2">
      <c r="A675">
        <f>IFERROR(記録__2[[#This Row],[競技番号]],"")</f>
        <v>13</v>
      </c>
      <c r="B675">
        <f>IFERROR(記録__2[[#This Row],[選手番号]],"")</f>
        <v>630</v>
      </c>
      <c r="C675" t="str">
        <f>IFERROR(VLOOKUP(B675,選手番号!F:J,4,0),"")</f>
        <v>那須　星羅</v>
      </c>
      <c r="D675" t="str">
        <f>IFERROR(VLOOKUP(B675,選手番号!F:K,6,0),"")</f>
        <v>ﾓｰﾆSS</v>
      </c>
      <c r="E675" t="str">
        <f>IFERROR(VLOOKUP(B675,チーム番号!E:F,2,0),"")</f>
        <v/>
      </c>
      <c r="F675">
        <f>IFERROR(VLOOKUP(A675,プログラム!B:C,2,0),"")</f>
        <v>13</v>
      </c>
      <c r="G675" t="str">
        <f t="shared" si="20"/>
        <v>63000013</v>
      </c>
      <c r="H675">
        <f>IFERROR(記録__2[[#This Row],[組]],"")</f>
        <v>2</v>
      </c>
      <c r="I675">
        <f>IFERROR(記録__2[[#This Row],[水路]],"")</f>
        <v>2</v>
      </c>
      <c r="J675" t="str">
        <f>IFERROR(VLOOKUP(F675,競技順!B:Q,14,0),"")</f>
        <v/>
      </c>
      <c r="K675" t="str">
        <f>IFERROR(VLOOKUP(F675,競技順!B:P,15,0),"")</f>
        <v>女子</v>
      </c>
      <c r="L675" t="str">
        <f>IFERROR(VLOOKUP(F675,競技順!B:N,13,0),"")</f>
        <v xml:space="preserve"> 200m</v>
      </c>
      <c r="M675" t="str">
        <f>IFERROR(VLOOKUP(F675,競技順!B:K,10,0),"")</f>
        <v>平泳ぎ</v>
      </c>
      <c r="N675" t="str">
        <f>IFERROR(VLOOKUP(F675,競技順!B:Q,16,0),"")</f>
        <v>タイム決勝</v>
      </c>
      <c r="O675" t="str">
        <f t="shared" si="21"/>
        <v xml:space="preserve"> 女子  200m 平泳ぎ タイム決勝</v>
      </c>
    </row>
    <row r="676" spans="1:15" x14ac:dyDescent="0.2">
      <c r="A676">
        <f>IFERROR(記録__2[[#This Row],[競技番号]],"")</f>
        <v>13</v>
      </c>
      <c r="B676">
        <f>IFERROR(記録__2[[#This Row],[選手番号]],"")</f>
        <v>139</v>
      </c>
      <c r="C676" t="str">
        <f>IFERROR(VLOOKUP(B676,選手番号!F:J,4,0),"")</f>
        <v>岡本　望愛</v>
      </c>
      <c r="D676" t="str">
        <f>IFERROR(VLOOKUP(B676,選手番号!F:K,6,0),"")</f>
        <v>南海ＤＣ</v>
      </c>
      <c r="E676" t="str">
        <f>IFERROR(VLOOKUP(B676,チーム番号!E:F,2,0),"")</f>
        <v/>
      </c>
      <c r="F676">
        <f>IFERROR(VLOOKUP(A676,プログラム!B:C,2,0),"")</f>
        <v>13</v>
      </c>
      <c r="G676" t="str">
        <f t="shared" si="20"/>
        <v>13900013</v>
      </c>
      <c r="H676">
        <f>IFERROR(記録__2[[#This Row],[組]],"")</f>
        <v>2</v>
      </c>
      <c r="I676">
        <f>IFERROR(記録__2[[#This Row],[水路]],"")</f>
        <v>3</v>
      </c>
      <c r="J676" t="str">
        <f>IFERROR(VLOOKUP(F676,競技順!B:Q,14,0),"")</f>
        <v/>
      </c>
      <c r="K676" t="str">
        <f>IFERROR(VLOOKUP(F676,競技順!B:P,15,0),"")</f>
        <v>女子</v>
      </c>
      <c r="L676" t="str">
        <f>IFERROR(VLOOKUP(F676,競技順!B:N,13,0),"")</f>
        <v xml:space="preserve"> 200m</v>
      </c>
      <c r="M676" t="str">
        <f>IFERROR(VLOOKUP(F676,競技順!B:K,10,0),"")</f>
        <v>平泳ぎ</v>
      </c>
      <c r="N676" t="str">
        <f>IFERROR(VLOOKUP(F676,競技順!B:Q,16,0),"")</f>
        <v>タイム決勝</v>
      </c>
      <c r="O676" t="str">
        <f t="shared" si="21"/>
        <v xml:space="preserve"> 女子  200m 平泳ぎ タイム決勝</v>
      </c>
    </row>
    <row r="677" spans="1:15" x14ac:dyDescent="0.2">
      <c r="A677">
        <f>IFERROR(記録__2[[#This Row],[競技番号]],"")</f>
        <v>13</v>
      </c>
      <c r="B677">
        <f>IFERROR(記録__2[[#This Row],[選手番号]],"")</f>
        <v>460</v>
      </c>
      <c r="C677" t="str">
        <f>IFERROR(VLOOKUP(B677,選手番号!F:J,4,0),"")</f>
        <v>神野　心愛</v>
      </c>
      <c r="D677" t="str">
        <f>IFERROR(VLOOKUP(B677,選手番号!F:K,6,0),"")</f>
        <v>フィッタ重信</v>
      </c>
      <c r="E677" t="str">
        <f>IFERROR(VLOOKUP(B677,チーム番号!E:F,2,0),"")</f>
        <v/>
      </c>
      <c r="F677">
        <f>IFERROR(VLOOKUP(A677,プログラム!B:C,2,0),"")</f>
        <v>13</v>
      </c>
      <c r="G677" t="str">
        <f t="shared" si="20"/>
        <v>46000013</v>
      </c>
      <c r="H677">
        <f>IFERROR(記録__2[[#This Row],[組]],"")</f>
        <v>2</v>
      </c>
      <c r="I677">
        <f>IFERROR(記録__2[[#This Row],[水路]],"")</f>
        <v>4</v>
      </c>
      <c r="J677" t="str">
        <f>IFERROR(VLOOKUP(F677,競技順!B:Q,14,0),"")</f>
        <v/>
      </c>
      <c r="K677" t="str">
        <f>IFERROR(VLOOKUP(F677,競技順!B:P,15,0),"")</f>
        <v>女子</v>
      </c>
      <c r="L677" t="str">
        <f>IFERROR(VLOOKUP(F677,競技順!B:N,13,0),"")</f>
        <v xml:space="preserve"> 200m</v>
      </c>
      <c r="M677" t="str">
        <f>IFERROR(VLOOKUP(F677,競技順!B:K,10,0),"")</f>
        <v>平泳ぎ</v>
      </c>
      <c r="N677" t="str">
        <f>IFERROR(VLOOKUP(F677,競技順!B:Q,16,0),"")</f>
        <v>タイム決勝</v>
      </c>
      <c r="O677" t="str">
        <f t="shared" si="21"/>
        <v xml:space="preserve"> 女子  200m 平泳ぎ タイム決勝</v>
      </c>
    </row>
    <row r="678" spans="1:15" x14ac:dyDescent="0.2">
      <c r="A678">
        <f>IFERROR(記録__2[[#This Row],[競技番号]],"")</f>
        <v>13</v>
      </c>
      <c r="B678">
        <f>IFERROR(記録__2[[#This Row],[選手番号]],"")</f>
        <v>539</v>
      </c>
      <c r="C678" t="str">
        <f>IFERROR(VLOOKUP(B678,選手番号!F:J,4,0),"")</f>
        <v>佐々木結萌</v>
      </c>
      <c r="D678" t="str">
        <f>IFERROR(VLOOKUP(B678,選手番号!F:K,6,0),"")</f>
        <v>ﾌｧｲﾌﾞﾃﾝ東予</v>
      </c>
      <c r="E678" t="str">
        <f>IFERROR(VLOOKUP(B678,チーム番号!E:F,2,0),"")</f>
        <v/>
      </c>
      <c r="F678">
        <f>IFERROR(VLOOKUP(A678,プログラム!B:C,2,0),"")</f>
        <v>13</v>
      </c>
      <c r="G678" t="str">
        <f t="shared" si="20"/>
        <v>53900013</v>
      </c>
      <c r="H678">
        <f>IFERROR(記録__2[[#This Row],[組]],"")</f>
        <v>2</v>
      </c>
      <c r="I678">
        <f>IFERROR(記録__2[[#This Row],[水路]],"")</f>
        <v>5</v>
      </c>
      <c r="J678" t="str">
        <f>IFERROR(VLOOKUP(F678,競技順!B:Q,14,0),"")</f>
        <v/>
      </c>
      <c r="K678" t="str">
        <f>IFERROR(VLOOKUP(F678,競技順!B:P,15,0),"")</f>
        <v>女子</v>
      </c>
      <c r="L678" t="str">
        <f>IFERROR(VLOOKUP(F678,競技順!B:N,13,0),"")</f>
        <v xml:space="preserve"> 200m</v>
      </c>
      <c r="M678" t="str">
        <f>IFERROR(VLOOKUP(F678,競技順!B:K,10,0),"")</f>
        <v>平泳ぎ</v>
      </c>
      <c r="N678" t="str">
        <f>IFERROR(VLOOKUP(F678,競技順!B:Q,16,0),"")</f>
        <v>タイム決勝</v>
      </c>
      <c r="O678" t="str">
        <f t="shared" si="21"/>
        <v xml:space="preserve"> 女子  200m 平泳ぎ タイム決勝</v>
      </c>
    </row>
    <row r="679" spans="1:15" x14ac:dyDescent="0.2">
      <c r="A679">
        <f>IFERROR(記録__2[[#This Row],[競技番号]],"")</f>
        <v>13</v>
      </c>
      <c r="B679">
        <f>IFERROR(記録__2[[#This Row],[選手番号]],"")</f>
        <v>604</v>
      </c>
      <c r="C679" t="str">
        <f>IFERROR(VLOOKUP(B679,選手番号!F:J,4,0),"")</f>
        <v>岡本　未来</v>
      </c>
      <c r="D679" t="str">
        <f>IFERROR(VLOOKUP(B679,選手番号!F:K,6,0),"")</f>
        <v>MESSA</v>
      </c>
      <c r="E679" t="str">
        <f>IFERROR(VLOOKUP(B679,チーム番号!E:F,2,0),"")</f>
        <v/>
      </c>
      <c r="F679">
        <f>IFERROR(VLOOKUP(A679,プログラム!B:C,2,0),"")</f>
        <v>13</v>
      </c>
      <c r="G679" t="str">
        <f t="shared" si="20"/>
        <v>60400013</v>
      </c>
      <c r="H679">
        <f>IFERROR(記録__2[[#This Row],[組]],"")</f>
        <v>2</v>
      </c>
      <c r="I679">
        <f>IFERROR(記録__2[[#This Row],[水路]],"")</f>
        <v>6</v>
      </c>
      <c r="J679" t="str">
        <f>IFERROR(VLOOKUP(F679,競技順!B:Q,14,0),"")</f>
        <v/>
      </c>
      <c r="K679" t="str">
        <f>IFERROR(VLOOKUP(F679,競技順!B:P,15,0),"")</f>
        <v>女子</v>
      </c>
      <c r="L679" t="str">
        <f>IFERROR(VLOOKUP(F679,競技順!B:N,13,0),"")</f>
        <v xml:space="preserve"> 200m</v>
      </c>
      <c r="M679" t="str">
        <f>IFERROR(VLOOKUP(F679,競技順!B:K,10,0),"")</f>
        <v>平泳ぎ</v>
      </c>
      <c r="N679" t="str">
        <f>IFERROR(VLOOKUP(F679,競技順!B:Q,16,0),"")</f>
        <v>タイム決勝</v>
      </c>
      <c r="O679" t="str">
        <f t="shared" si="21"/>
        <v xml:space="preserve"> 女子  200m 平泳ぎ タイム決勝</v>
      </c>
    </row>
    <row r="680" spans="1:15" x14ac:dyDescent="0.2">
      <c r="A680">
        <f>IFERROR(記録__2[[#This Row],[競技番号]],"")</f>
        <v>13</v>
      </c>
      <c r="B680">
        <f>IFERROR(記録__2[[#This Row],[選手番号]],"")</f>
        <v>193</v>
      </c>
      <c r="C680" t="str">
        <f>IFERROR(VLOOKUP(B680,選手番号!F:J,4,0),"")</f>
        <v>谷若　紅羽</v>
      </c>
      <c r="D680" t="str">
        <f>IFERROR(VLOOKUP(B680,選手番号!F:K,6,0),"")</f>
        <v>ＭＧ瀬戸内</v>
      </c>
      <c r="E680" t="str">
        <f>IFERROR(VLOOKUP(B680,チーム番号!E:F,2,0),"")</f>
        <v/>
      </c>
      <c r="F680">
        <f>IFERROR(VLOOKUP(A680,プログラム!B:C,2,0),"")</f>
        <v>13</v>
      </c>
      <c r="G680" t="str">
        <f t="shared" si="20"/>
        <v>19300013</v>
      </c>
      <c r="H680">
        <f>IFERROR(記録__2[[#This Row],[組]],"")</f>
        <v>2</v>
      </c>
      <c r="I680">
        <f>IFERROR(記録__2[[#This Row],[水路]],"")</f>
        <v>7</v>
      </c>
      <c r="J680" t="str">
        <f>IFERROR(VLOOKUP(F680,競技順!B:Q,14,0),"")</f>
        <v/>
      </c>
      <c r="K680" t="str">
        <f>IFERROR(VLOOKUP(F680,競技順!B:P,15,0),"")</f>
        <v>女子</v>
      </c>
      <c r="L680" t="str">
        <f>IFERROR(VLOOKUP(F680,競技順!B:N,13,0),"")</f>
        <v xml:space="preserve"> 200m</v>
      </c>
      <c r="M680" t="str">
        <f>IFERROR(VLOOKUP(F680,競技順!B:K,10,0),"")</f>
        <v>平泳ぎ</v>
      </c>
      <c r="N680" t="str">
        <f>IFERROR(VLOOKUP(F680,競技順!B:Q,16,0),"")</f>
        <v>タイム決勝</v>
      </c>
      <c r="O680" t="str">
        <f t="shared" si="21"/>
        <v xml:space="preserve"> 女子  200m 平泳ぎ タイム決勝</v>
      </c>
    </row>
    <row r="681" spans="1:15" x14ac:dyDescent="0.2">
      <c r="A681">
        <f>IFERROR(記録__2[[#This Row],[競技番号]],"")</f>
        <v>13</v>
      </c>
      <c r="B681">
        <f>IFERROR(記録__2[[#This Row],[選手番号]],"")</f>
        <v>661</v>
      </c>
      <c r="C681" t="str">
        <f>IFERROR(VLOOKUP(B681,選手番号!F:J,4,0),"")</f>
        <v>原　　綾香</v>
      </c>
      <c r="D681" t="str">
        <f>IFERROR(VLOOKUP(B681,選手番号!F:K,6,0),"")</f>
        <v>MESSA宇和島</v>
      </c>
      <c r="E681" t="str">
        <f>IFERROR(VLOOKUP(B681,チーム番号!E:F,2,0),"")</f>
        <v/>
      </c>
      <c r="F681">
        <f>IFERROR(VLOOKUP(A681,プログラム!B:C,2,0),"")</f>
        <v>13</v>
      </c>
      <c r="G681" t="str">
        <f t="shared" si="20"/>
        <v>66100013</v>
      </c>
      <c r="H681">
        <f>IFERROR(記録__2[[#This Row],[組]],"")</f>
        <v>2</v>
      </c>
      <c r="I681">
        <f>IFERROR(記録__2[[#This Row],[水路]],"")</f>
        <v>8</v>
      </c>
      <c r="J681" t="str">
        <f>IFERROR(VLOOKUP(F681,競技順!B:Q,14,0),"")</f>
        <v/>
      </c>
      <c r="K681" t="str">
        <f>IFERROR(VLOOKUP(F681,競技順!B:P,15,0),"")</f>
        <v>女子</v>
      </c>
      <c r="L681" t="str">
        <f>IFERROR(VLOOKUP(F681,競技順!B:N,13,0),"")</f>
        <v xml:space="preserve"> 200m</v>
      </c>
      <c r="M681" t="str">
        <f>IFERROR(VLOOKUP(F681,競技順!B:K,10,0),"")</f>
        <v>平泳ぎ</v>
      </c>
      <c r="N681" t="str">
        <f>IFERROR(VLOOKUP(F681,競技順!B:Q,16,0),"")</f>
        <v>タイム決勝</v>
      </c>
      <c r="O681" t="str">
        <f t="shared" si="21"/>
        <v xml:space="preserve"> 女子  200m 平泳ぎ タイム決勝</v>
      </c>
    </row>
    <row r="682" spans="1:15" x14ac:dyDescent="0.2">
      <c r="A682">
        <f>IFERROR(記録__2[[#This Row],[競技番号]],"")</f>
        <v>14</v>
      </c>
      <c r="B682">
        <f>IFERROR(記録__2[[#This Row],[選手番号]],"")</f>
        <v>0</v>
      </c>
      <c r="C682" t="str">
        <f>IFERROR(VLOOKUP(B682,選手番号!F:J,4,0),"")</f>
        <v/>
      </c>
      <c r="D682" t="str">
        <f>IFERROR(VLOOKUP(B682,選手番号!F:K,6,0),"")</f>
        <v/>
      </c>
      <c r="E682" t="str">
        <f>IFERROR(VLOOKUP(B682,チーム番号!E:F,2,0),"")</f>
        <v/>
      </c>
      <c r="F682">
        <f>IFERROR(VLOOKUP(A682,プログラム!B:C,2,0),"")</f>
        <v>14</v>
      </c>
      <c r="G682" t="str">
        <f t="shared" si="20"/>
        <v>000014</v>
      </c>
      <c r="H682">
        <f>IFERROR(記録__2[[#This Row],[組]],"")</f>
        <v>1</v>
      </c>
      <c r="I682">
        <f>IFERROR(記録__2[[#This Row],[水路]],"")</f>
        <v>1</v>
      </c>
      <c r="J682" t="str">
        <f>IFERROR(VLOOKUP(F682,競技順!B:Q,14,0),"")</f>
        <v/>
      </c>
      <c r="K682" t="str">
        <f>IFERROR(VLOOKUP(F682,競技順!B:P,15,0),"")</f>
        <v>男子</v>
      </c>
      <c r="L682" t="str">
        <f>IFERROR(VLOOKUP(F682,競技順!B:N,13,0),"")</f>
        <v xml:space="preserve"> 200m</v>
      </c>
      <c r="M682" t="str">
        <f>IFERROR(VLOOKUP(F682,競技順!B:K,10,0),"")</f>
        <v>平泳ぎ</v>
      </c>
      <c r="N682" t="str">
        <f>IFERROR(VLOOKUP(F682,競技順!B:Q,16,0),"")</f>
        <v>タイム決勝</v>
      </c>
      <c r="O682" t="str">
        <f t="shared" si="21"/>
        <v xml:space="preserve"> 男子  200m 平泳ぎ タイム決勝</v>
      </c>
    </row>
    <row r="683" spans="1:15" x14ac:dyDescent="0.2">
      <c r="A683">
        <f>IFERROR(記録__2[[#This Row],[競技番号]],"")</f>
        <v>14</v>
      </c>
      <c r="B683">
        <f>IFERROR(記録__2[[#This Row],[選手番号]],"")</f>
        <v>124</v>
      </c>
      <c r="C683" t="str">
        <f>IFERROR(VLOOKUP(B683,選手番号!F:J,4,0),"")</f>
        <v>木田　悠晴</v>
      </c>
      <c r="D683" t="str">
        <f>IFERROR(VLOOKUP(B683,選手番号!F:K,6,0),"")</f>
        <v>南海ＤＣ</v>
      </c>
      <c r="E683" t="str">
        <f>IFERROR(VLOOKUP(B683,チーム番号!E:F,2,0),"")</f>
        <v/>
      </c>
      <c r="F683">
        <f>IFERROR(VLOOKUP(A683,プログラム!B:C,2,0),"")</f>
        <v>14</v>
      </c>
      <c r="G683" t="str">
        <f t="shared" si="20"/>
        <v>12400014</v>
      </c>
      <c r="H683">
        <f>IFERROR(記録__2[[#This Row],[組]],"")</f>
        <v>1</v>
      </c>
      <c r="I683">
        <f>IFERROR(記録__2[[#This Row],[水路]],"")</f>
        <v>2</v>
      </c>
      <c r="J683" t="str">
        <f>IFERROR(VLOOKUP(F683,競技順!B:Q,14,0),"")</f>
        <v/>
      </c>
      <c r="K683" t="str">
        <f>IFERROR(VLOOKUP(F683,競技順!B:P,15,0),"")</f>
        <v>男子</v>
      </c>
      <c r="L683" t="str">
        <f>IFERROR(VLOOKUP(F683,競技順!B:N,13,0),"")</f>
        <v xml:space="preserve"> 200m</v>
      </c>
      <c r="M683" t="str">
        <f>IFERROR(VLOOKUP(F683,競技順!B:K,10,0),"")</f>
        <v>平泳ぎ</v>
      </c>
      <c r="N683" t="str">
        <f>IFERROR(VLOOKUP(F683,競技順!B:Q,16,0),"")</f>
        <v>タイム決勝</v>
      </c>
      <c r="O683" t="str">
        <f t="shared" si="21"/>
        <v xml:space="preserve"> 男子  200m 平泳ぎ タイム決勝</v>
      </c>
    </row>
    <row r="684" spans="1:15" x14ac:dyDescent="0.2">
      <c r="A684">
        <f>IFERROR(記録__2[[#This Row],[競技番号]],"")</f>
        <v>14</v>
      </c>
      <c r="B684">
        <f>IFERROR(記録__2[[#This Row],[選手番号]],"")</f>
        <v>30</v>
      </c>
      <c r="C684" t="str">
        <f>IFERROR(VLOOKUP(B684,選手番号!F:J,4,0),"")</f>
        <v>河野　大誠</v>
      </c>
      <c r="D684" t="str">
        <f>IFERROR(VLOOKUP(B684,選手番号!F:K,6,0),"")</f>
        <v>松山中央高</v>
      </c>
      <c r="E684" t="str">
        <f>IFERROR(VLOOKUP(B684,チーム番号!E:F,2,0),"")</f>
        <v/>
      </c>
      <c r="F684">
        <f>IFERROR(VLOOKUP(A684,プログラム!B:C,2,0),"")</f>
        <v>14</v>
      </c>
      <c r="G684" t="str">
        <f t="shared" si="20"/>
        <v>3000014</v>
      </c>
      <c r="H684">
        <f>IFERROR(記録__2[[#This Row],[組]],"")</f>
        <v>1</v>
      </c>
      <c r="I684">
        <f>IFERROR(記録__2[[#This Row],[水路]],"")</f>
        <v>3</v>
      </c>
      <c r="J684" t="str">
        <f>IFERROR(VLOOKUP(F684,競技順!B:Q,14,0),"")</f>
        <v/>
      </c>
      <c r="K684" t="str">
        <f>IFERROR(VLOOKUP(F684,競技順!B:P,15,0),"")</f>
        <v>男子</v>
      </c>
      <c r="L684" t="str">
        <f>IFERROR(VLOOKUP(F684,競技順!B:N,13,0),"")</f>
        <v xml:space="preserve"> 200m</v>
      </c>
      <c r="M684" t="str">
        <f>IFERROR(VLOOKUP(F684,競技順!B:K,10,0),"")</f>
        <v>平泳ぎ</v>
      </c>
      <c r="N684" t="str">
        <f>IFERROR(VLOOKUP(F684,競技順!B:Q,16,0),"")</f>
        <v>タイム決勝</v>
      </c>
      <c r="O684" t="str">
        <f t="shared" si="21"/>
        <v xml:space="preserve"> 男子  200m 平泳ぎ タイム決勝</v>
      </c>
    </row>
    <row r="685" spans="1:15" x14ac:dyDescent="0.2">
      <c r="A685">
        <f>IFERROR(記録__2[[#This Row],[競技番号]],"")</f>
        <v>14</v>
      </c>
      <c r="B685">
        <f>IFERROR(記録__2[[#This Row],[選手番号]],"")</f>
        <v>122</v>
      </c>
      <c r="C685" t="str">
        <f>IFERROR(VLOOKUP(B685,選手番号!F:J,4,0),"")</f>
        <v>河内　康伸</v>
      </c>
      <c r="D685" t="str">
        <f>IFERROR(VLOOKUP(B685,選手番号!F:K,6,0),"")</f>
        <v>南海ＤＣ</v>
      </c>
      <c r="E685" t="str">
        <f>IFERROR(VLOOKUP(B685,チーム番号!E:F,2,0),"")</f>
        <v/>
      </c>
      <c r="F685">
        <f>IFERROR(VLOOKUP(A685,プログラム!B:C,2,0),"")</f>
        <v>14</v>
      </c>
      <c r="G685" t="str">
        <f t="shared" si="20"/>
        <v>12200014</v>
      </c>
      <c r="H685">
        <f>IFERROR(記録__2[[#This Row],[組]],"")</f>
        <v>1</v>
      </c>
      <c r="I685">
        <f>IFERROR(記録__2[[#This Row],[水路]],"")</f>
        <v>4</v>
      </c>
      <c r="J685" t="str">
        <f>IFERROR(VLOOKUP(F685,競技順!B:Q,14,0),"")</f>
        <v/>
      </c>
      <c r="K685" t="str">
        <f>IFERROR(VLOOKUP(F685,競技順!B:P,15,0),"")</f>
        <v>男子</v>
      </c>
      <c r="L685" t="str">
        <f>IFERROR(VLOOKUP(F685,競技順!B:N,13,0),"")</f>
        <v xml:space="preserve"> 200m</v>
      </c>
      <c r="M685" t="str">
        <f>IFERROR(VLOOKUP(F685,競技順!B:K,10,0),"")</f>
        <v>平泳ぎ</v>
      </c>
      <c r="N685" t="str">
        <f>IFERROR(VLOOKUP(F685,競技順!B:Q,16,0),"")</f>
        <v>タイム決勝</v>
      </c>
      <c r="O685" t="str">
        <f t="shared" si="21"/>
        <v xml:space="preserve"> 男子  200m 平泳ぎ タイム決勝</v>
      </c>
    </row>
    <row r="686" spans="1:15" x14ac:dyDescent="0.2">
      <c r="A686">
        <f>IFERROR(記録__2[[#This Row],[競技番号]],"")</f>
        <v>14</v>
      </c>
      <c r="B686">
        <f>IFERROR(記録__2[[#This Row],[選手番号]],"")</f>
        <v>25</v>
      </c>
      <c r="C686" t="str">
        <f>IFERROR(VLOOKUP(B686,選手番号!F:J,4,0),"")</f>
        <v>金並　悠真</v>
      </c>
      <c r="D686" t="str">
        <f>IFERROR(VLOOKUP(B686,選手番号!F:K,6,0),"")</f>
        <v>松山中央高</v>
      </c>
      <c r="E686" t="str">
        <f>IFERROR(VLOOKUP(B686,チーム番号!E:F,2,0),"")</f>
        <v/>
      </c>
      <c r="F686">
        <f>IFERROR(VLOOKUP(A686,プログラム!B:C,2,0),"")</f>
        <v>14</v>
      </c>
      <c r="G686" t="str">
        <f t="shared" si="20"/>
        <v>2500014</v>
      </c>
      <c r="H686">
        <f>IFERROR(記録__2[[#This Row],[組]],"")</f>
        <v>1</v>
      </c>
      <c r="I686">
        <f>IFERROR(記録__2[[#This Row],[水路]],"")</f>
        <v>5</v>
      </c>
      <c r="J686" t="str">
        <f>IFERROR(VLOOKUP(F686,競技順!B:Q,14,0),"")</f>
        <v/>
      </c>
      <c r="K686" t="str">
        <f>IFERROR(VLOOKUP(F686,競技順!B:P,15,0),"")</f>
        <v>男子</v>
      </c>
      <c r="L686" t="str">
        <f>IFERROR(VLOOKUP(F686,競技順!B:N,13,0),"")</f>
        <v xml:space="preserve"> 200m</v>
      </c>
      <c r="M686" t="str">
        <f>IFERROR(VLOOKUP(F686,競技順!B:K,10,0),"")</f>
        <v>平泳ぎ</v>
      </c>
      <c r="N686" t="str">
        <f>IFERROR(VLOOKUP(F686,競技順!B:Q,16,0),"")</f>
        <v>タイム決勝</v>
      </c>
      <c r="O686" t="str">
        <f t="shared" si="21"/>
        <v xml:space="preserve"> 男子  200m 平泳ぎ タイム決勝</v>
      </c>
    </row>
    <row r="687" spans="1:15" x14ac:dyDescent="0.2">
      <c r="A687">
        <f>IFERROR(記録__2[[#This Row],[競技番号]],"")</f>
        <v>14</v>
      </c>
      <c r="B687">
        <f>IFERROR(記録__2[[#This Row],[選手番号]],"")</f>
        <v>187</v>
      </c>
      <c r="C687" t="str">
        <f>IFERROR(VLOOKUP(B687,選手番号!F:J,4,0),"")</f>
        <v>長谷部吏音</v>
      </c>
      <c r="D687" t="str">
        <f>IFERROR(VLOOKUP(B687,選手番号!F:K,6,0),"")</f>
        <v>ＭＧ瀬戸内</v>
      </c>
      <c r="E687" t="str">
        <f>IFERROR(VLOOKUP(B687,チーム番号!E:F,2,0),"")</f>
        <v/>
      </c>
      <c r="F687">
        <f>IFERROR(VLOOKUP(A687,プログラム!B:C,2,0),"")</f>
        <v>14</v>
      </c>
      <c r="G687" t="str">
        <f t="shared" si="20"/>
        <v>18700014</v>
      </c>
      <c r="H687">
        <f>IFERROR(記録__2[[#This Row],[組]],"")</f>
        <v>1</v>
      </c>
      <c r="I687">
        <f>IFERROR(記録__2[[#This Row],[水路]],"")</f>
        <v>6</v>
      </c>
      <c r="J687" t="str">
        <f>IFERROR(VLOOKUP(F687,競技順!B:Q,14,0),"")</f>
        <v/>
      </c>
      <c r="K687" t="str">
        <f>IFERROR(VLOOKUP(F687,競技順!B:P,15,0),"")</f>
        <v>男子</v>
      </c>
      <c r="L687" t="str">
        <f>IFERROR(VLOOKUP(F687,競技順!B:N,13,0),"")</f>
        <v xml:space="preserve"> 200m</v>
      </c>
      <c r="M687" t="str">
        <f>IFERROR(VLOOKUP(F687,競技順!B:K,10,0),"")</f>
        <v>平泳ぎ</v>
      </c>
      <c r="N687" t="str">
        <f>IFERROR(VLOOKUP(F687,競技順!B:Q,16,0),"")</f>
        <v>タイム決勝</v>
      </c>
      <c r="O687" t="str">
        <f t="shared" si="21"/>
        <v xml:space="preserve"> 男子  200m 平泳ぎ タイム決勝</v>
      </c>
    </row>
    <row r="688" spans="1:15" x14ac:dyDescent="0.2">
      <c r="A688">
        <f>IFERROR(記録__2[[#This Row],[競技番号]],"")</f>
        <v>14</v>
      </c>
      <c r="B688">
        <f>IFERROR(記録__2[[#This Row],[選手番号]],"")</f>
        <v>0</v>
      </c>
      <c r="C688" t="str">
        <f>IFERROR(VLOOKUP(B688,選手番号!F:J,4,0),"")</f>
        <v/>
      </c>
      <c r="D688" t="str">
        <f>IFERROR(VLOOKUP(B688,選手番号!F:K,6,0),"")</f>
        <v/>
      </c>
      <c r="E688" t="str">
        <f>IFERROR(VLOOKUP(B688,チーム番号!E:F,2,0),"")</f>
        <v/>
      </c>
      <c r="F688">
        <f>IFERROR(VLOOKUP(A688,プログラム!B:C,2,0),"")</f>
        <v>14</v>
      </c>
      <c r="G688" t="str">
        <f t="shared" si="20"/>
        <v>000014</v>
      </c>
      <c r="H688">
        <f>IFERROR(記録__2[[#This Row],[組]],"")</f>
        <v>1</v>
      </c>
      <c r="I688">
        <f>IFERROR(記録__2[[#This Row],[水路]],"")</f>
        <v>7</v>
      </c>
      <c r="J688" t="str">
        <f>IFERROR(VLOOKUP(F688,競技順!B:Q,14,0),"")</f>
        <v/>
      </c>
      <c r="K688" t="str">
        <f>IFERROR(VLOOKUP(F688,競技順!B:P,15,0),"")</f>
        <v>男子</v>
      </c>
      <c r="L688" t="str">
        <f>IFERROR(VLOOKUP(F688,競技順!B:N,13,0),"")</f>
        <v xml:space="preserve"> 200m</v>
      </c>
      <c r="M688" t="str">
        <f>IFERROR(VLOOKUP(F688,競技順!B:K,10,0),"")</f>
        <v>平泳ぎ</v>
      </c>
      <c r="N688" t="str">
        <f>IFERROR(VLOOKUP(F688,競技順!B:Q,16,0),"")</f>
        <v>タイム決勝</v>
      </c>
      <c r="O688" t="str">
        <f t="shared" si="21"/>
        <v xml:space="preserve"> 男子  200m 平泳ぎ タイム決勝</v>
      </c>
    </row>
    <row r="689" spans="1:15" x14ac:dyDescent="0.2">
      <c r="A689">
        <f>IFERROR(記録__2[[#This Row],[競技番号]],"")</f>
        <v>14</v>
      </c>
      <c r="B689">
        <f>IFERROR(記録__2[[#This Row],[選手番号]],"")</f>
        <v>0</v>
      </c>
      <c r="C689" t="str">
        <f>IFERROR(VLOOKUP(B689,選手番号!F:J,4,0),"")</f>
        <v/>
      </c>
      <c r="D689" t="str">
        <f>IFERROR(VLOOKUP(B689,選手番号!F:K,6,0),"")</f>
        <v/>
      </c>
      <c r="E689" t="str">
        <f>IFERROR(VLOOKUP(B689,チーム番号!E:F,2,0),"")</f>
        <v/>
      </c>
      <c r="F689">
        <f>IFERROR(VLOOKUP(A689,プログラム!B:C,2,0),"")</f>
        <v>14</v>
      </c>
      <c r="G689" t="str">
        <f t="shared" si="20"/>
        <v>000014</v>
      </c>
      <c r="H689">
        <f>IFERROR(記録__2[[#This Row],[組]],"")</f>
        <v>1</v>
      </c>
      <c r="I689">
        <f>IFERROR(記録__2[[#This Row],[水路]],"")</f>
        <v>8</v>
      </c>
      <c r="J689" t="str">
        <f>IFERROR(VLOOKUP(F689,競技順!B:Q,14,0),"")</f>
        <v/>
      </c>
      <c r="K689" t="str">
        <f>IFERROR(VLOOKUP(F689,競技順!B:P,15,0),"")</f>
        <v>男子</v>
      </c>
      <c r="L689" t="str">
        <f>IFERROR(VLOOKUP(F689,競技順!B:N,13,0),"")</f>
        <v xml:space="preserve"> 200m</v>
      </c>
      <c r="M689" t="str">
        <f>IFERROR(VLOOKUP(F689,競技順!B:K,10,0),"")</f>
        <v>平泳ぎ</v>
      </c>
      <c r="N689" t="str">
        <f>IFERROR(VLOOKUP(F689,競技順!B:Q,16,0),"")</f>
        <v>タイム決勝</v>
      </c>
      <c r="O689" t="str">
        <f t="shared" si="21"/>
        <v xml:space="preserve"> 男子  200m 平泳ぎ タイム決勝</v>
      </c>
    </row>
    <row r="690" spans="1:15" x14ac:dyDescent="0.2">
      <c r="A690">
        <f>IFERROR(記録__2[[#This Row],[競技番号]],"")</f>
        <v>14</v>
      </c>
      <c r="B690">
        <f>IFERROR(記録__2[[#This Row],[選手番号]],"")</f>
        <v>4</v>
      </c>
      <c r="C690" t="str">
        <f>IFERROR(VLOOKUP(B690,選手番号!F:J,4,0),"")</f>
        <v>藤山　大輝</v>
      </c>
      <c r="D690" t="str">
        <f>IFERROR(VLOOKUP(B690,選手番号!F:K,6,0),"")</f>
        <v>松山西中等</v>
      </c>
      <c r="E690" t="str">
        <f>IFERROR(VLOOKUP(B690,チーム番号!E:F,2,0),"")</f>
        <v/>
      </c>
      <c r="F690">
        <f>IFERROR(VLOOKUP(A690,プログラム!B:C,2,0),"")</f>
        <v>14</v>
      </c>
      <c r="G690" t="str">
        <f t="shared" si="20"/>
        <v>400014</v>
      </c>
      <c r="H690">
        <f>IFERROR(記録__2[[#This Row],[組]],"")</f>
        <v>2</v>
      </c>
      <c r="I690">
        <f>IFERROR(記録__2[[#This Row],[水路]],"")</f>
        <v>1</v>
      </c>
      <c r="J690" t="str">
        <f>IFERROR(VLOOKUP(F690,競技順!B:Q,14,0),"")</f>
        <v/>
      </c>
      <c r="K690" t="str">
        <f>IFERROR(VLOOKUP(F690,競技順!B:P,15,0),"")</f>
        <v>男子</v>
      </c>
      <c r="L690" t="str">
        <f>IFERROR(VLOOKUP(F690,競技順!B:N,13,0),"")</f>
        <v xml:space="preserve"> 200m</v>
      </c>
      <c r="M690" t="str">
        <f>IFERROR(VLOOKUP(F690,競技順!B:K,10,0),"")</f>
        <v>平泳ぎ</v>
      </c>
      <c r="N690" t="str">
        <f>IFERROR(VLOOKUP(F690,競技順!B:Q,16,0),"")</f>
        <v>タイム決勝</v>
      </c>
      <c r="O690" t="str">
        <f t="shared" si="21"/>
        <v xml:space="preserve"> 男子  200m 平泳ぎ タイム決勝</v>
      </c>
    </row>
    <row r="691" spans="1:15" x14ac:dyDescent="0.2">
      <c r="A691">
        <f>IFERROR(記録__2[[#This Row],[競技番号]],"")</f>
        <v>14</v>
      </c>
      <c r="B691">
        <f>IFERROR(記録__2[[#This Row],[選手番号]],"")</f>
        <v>705</v>
      </c>
      <c r="C691" t="str">
        <f>IFERROR(VLOOKUP(B691,選手番号!F:J,4,0),"")</f>
        <v>岡田　英明</v>
      </c>
      <c r="D691" t="str">
        <f>IFERROR(VLOOKUP(B691,選手番号!F:K,6,0),"")</f>
        <v>えいしSC松山</v>
      </c>
      <c r="E691" t="str">
        <f>IFERROR(VLOOKUP(B691,チーム番号!E:F,2,0),"")</f>
        <v/>
      </c>
      <c r="F691">
        <f>IFERROR(VLOOKUP(A691,プログラム!B:C,2,0),"")</f>
        <v>14</v>
      </c>
      <c r="G691" t="str">
        <f t="shared" si="20"/>
        <v>70500014</v>
      </c>
      <c r="H691">
        <f>IFERROR(記録__2[[#This Row],[組]],"")</f>
        <v>2</v>
      </c>
      <c r="I691">
        <f>IFERROR(記録__2[[#This Row],[水路]],"")</f>
        <v>2</v>
      </c>
      <c r="J691" t="str">
        <f>IFERROR(VLOOKUP(F691,競技順!B:Q,14,0),"")</f>
        <v/>
      </c>
      <c r="K691" t="str">
        <f>IFERROR(VLOOKUP(F691,競技順!B:P,15,0),"")</f>
        <v>男子</v>
      </c>
      <c r="L691" t="str">
        <f>IFERROR(VLOOKUP(F691,競技順!B:N,13,0),"")</f>
        <v xml:space="preserve"> 200m</v>
      </c>
      <c r="M691" t="str">
        <f>IFERROR(VLOOKUP(F691,競技順!B:K,10,0),"")</f>
        <v>平泳ぎ</v>
      </c>
      <c r="N691" t="str">
        <f>IFERROR(VLOOKUP(F691,競技順!B:Q,16,0),"")</f>
        <v>タイム決勝</v>
      </c>
      <c r="O691" t="str">
        <f t="shared" si="21"/>
        <v xml:space="preserve"> 男子  200m 平泳ぎ タイム決勝</v>
      </c>
    </row>
    <row r="692" spans="1:15" x14ac:dyDescent="0.2">
      <c r="A692">
        <f>IFERROR(記録__2[[#This Row],[競技番号]],"")</f>
        <v>14</v>
      </c>
      <c r="B692">
        <f>IFERROR(記録__2[[#This Row],[選手番号]],"")</f>
        <v>726</v>
      </c>
      <c r="C692" t="str">
        <f>IFERROR(VLOOKUP(B692,選手番号!F:J,4,0),"")</f>
        <v>才上　陽也</v>
      </c>
      <c r="D692" t="str">
        <f>IFERROR(VLOOKUP(B692,選手番号!F:K,6,0),"")</f>
        <v>愛媛大学</v>
      </c>
      <c r="E692" t="str">
        <f>IFERROR(VLOOKUP(B692,チーム番号!E:F,2,0),"")</f>
        <v/>
      </c>
      <c r="F692">
        <f>IFERROR(VLOOKUP(A692,プログラム!B:C,2,0),"")</f>
        <v>14</v>
      </c>
      <c r="G692" t="str">
        <f t="shared" si="20"/>
        <v>72600014</v>
      </c>
      <c r="H692">
        <f>IFERROR(記録__2[[#This Row],[組]],"")</f>
        <v>2</v>
      </c>
      <c r="I692">
        <f>IFERROR(記録__2[[#This Row],[水路]],"")</f>
        <v>3</v>
      </c>
      <c r="J692" t="str">
        <f>IFERROR(VLOOKUP(F692,競技順!B:Q,14,0),"")</f>
        <v/>
      </c>
      <c r="K692" t="str">
        <f>IFERROR(VLOOKUP(F692,競技順!B:P,15,0),"")</f>
        <v>男子</v>
      </c>
      <c r="L692" t="str">
        <f>IFERROR(VLOOKUP(F692,競技順!B:N,13,0),"")</f>
        <v xml:space="preserve"> 200m</v>
      </c>
      <c r="M692" t="str">
        <f>IFERROR(VLOOKUP(F692,競技順!B:K,10,0),"")</f>
        <v>平泳ぎ</v>
      </c>
      <c r="N692" t="str">
        <f>IFERROR(VLOOKUP(F692,競技順!B:Q,16,0),"")</f>
        <v>タイム決勝</v>
      </c>
      <c r="O692" t="str">
        <f t="shared" si="21"/>
        <v xml:space="preserve"> 男子  200m 平泳ぎ タイム決勝</v>
      </c>
    </row>
    <row r="693" spans="1:15" x14ac:dyDescent="0.2">
      <c r="A693">
        <f>IFERROR(記録__2[[#This Row],[競技番号]],"")</f>
        <v>14</v>
      </c>
      <c r="B693">
        <f>IFERROR(記録__2[[#This Row],[選手番号]],"")</f>
        <v>618</v>
      </c>
      <c r="C693" t="str">
        <f>IFERROR(VLOOKUP(B693,選手番号!F:J,4,0),"")</f>
        <v>渡邊　莉友</v>
      </c>
      <c r="D693" t="str">
        <f>IFERROR(VLOOKUP(B693,選手番号!F:K,6,0),"")</f>
        <v>しまなみST</v>
      </c>
      <c r="E693" t="str">
        <f>IFERROR(VLOOKUP(B693,チーム番号!E:F,2,0),"")</f>
        <v/>
      </c>
      <c r="F693">
        <f>IFERROR(VLOOKUP(A693,プログラム!B:C,2,0),"")</f>
        <v>14</v>
      </c>
      <c r="G693" t="str">
        <f t="shared" si="20"/>
        <v>61800014</v>
      </c>
      <c r="H693">
        <f>IFERROR(記録__2[[#This Row],[組]],"")</f>
        <v>2</v>
      </c>
      <c r="I693">
        <f>IFERROR(記録__2[[#This Row],[水路]],"")</f>
        <v>4</v>
      </c>
      <c r="J693" t="str">
        <f>IFERROR(VLOOKUP(F693,競技順!B:Q,14,0),"")</f>
        <v/>
      </c>
      <c r="K693" t="str">
        <f>IFERROR(VLOOKUP(F693,競技順!B:P,15,0),"")</f>
        <v>男子</v>
      </c>
      <c r="L693" t="str">
        <f>IFERROR(VLOOKUP(F693,競技順!B:N,13,0),"")</f>
        <v xml:space="preserve"> 200m</v>
      </c>
      <c r="M693" t="str">
        <f>IFERROR(VLOOKUP(F693,競技順!B:K,10,0),"")</f>
        <v>平泳ぎ</v>
      </c>
      <c r="N693" t="str">
        <f>IFERROR(VLOOKUP(F693,競技順!B:Q,16,0),"")</f>
        <v>タイム決勝</v>
      </c>
      <c r="O693" t="str">
        <f t="shared" si="21"/>
        <v xml:space="preserve"> 男子  200m 平泳ぎ タイム決勝</v>
      </c>
    </row>
    <row r="694" spans="1:15" x14ac:dyDescent="0.2">
      <c r="A694">
        <f>IFERROR(記録__2[[#This Row],[競技番号]],"")</f>
        <v>14</v>
      </c>
      <c r="B694">
        <f>IFERROR(記録__2[[#This Row],[選手番号]],"")</f>
        <v>110</v>
      </c>
      <c r="C694" t="str">
        <f>IFERROR(VLOOKUP(B694,選手番号!F:J,4,0),"")</f>
        <v>岡本　大翔</v>
      </c>
      <c r="D694" t="str">
        <f>IFERROR(VLOOKUP(B694,選手番号!F:K,6,0),"")</f>
        <v>南海ＤＣ</v>
      </c>
      <c r="E694" t="str">
        <f>IFERROR(VLOOKUP(B694,チーム番号!E:F,2,0),"")</f>
        <v/>
      </c>
      <c r="F694">
        <f>IFERROR(VLOOKUP(A694,プログラム!B:C,2,0),"")</f>
        <v>14</v>
      </c>
      <c r="G694" t="str">
        <f t="shared" si="20"/>
        <v>11000014</v>
      </c>
      <c r="H694">
        <f>IFERROR(記録__2[[#This Row],[組]],"")</f>
        <v>2</v>
      </c>
      <c r="I694">
        <f>IFERROR(記録__2[[#This Row],[水路]],"")</f>
        <v>5</v>
      </c>
      <c r="J694" t="str">
        <f>IFERROR(VLOOKUP(F694,競技順!B:Q,14,0),"")</f>
        <v/>
      </c>
      <c r="K694" t="str">
        <f>IFERROR(VLOOKUP(F694,競技順!B:P,15,0),"")</f>
        <v>男子</v>
      </c>
      <c r="L694" t="str">
        <f>IFERROR(VLOOKUP(F694,競技順!B:N,13,0),"")</f>
        <v xml:space="preserve"> 200m</v>
      </c>
      <c r="M694" t="str">
        <f>IFERROR(VLOOKUP(F694,競技順!B:K,10,0),"")</f>
        <v>平泳ぎ</v>
      </c>
      <c r="N694" t="str">
        <f>IFERROR(VLOOKUP(F694,競技順!B:Q,16,0),"")</f>
        <v>タイム決勝</v>
      </c>
      <c r="O694" t="str">
        <f t="shared" si="21"/>
        <v xml:space="preserve"> 男子  200m 平泳ぎ タイム決勝</v>
      </c>
    </row>
    <row r="695" spans="1:15" x14ac:dyDescent="0.2">
      <c r="A695">
        <f>IFERROR(記録__2[[#This Row],[競技番号]],"")</f>
        <v>14</v>
      </c>
      <c r="B695">
        <f>IFERROR(記録__2[[#This Row],[選手番号]],"")</f>
        <v>397</v>
      </c>
      <c r="C695" t="str">
        <f>IFERROR(VLOOKUP(B695,選手番号!F:J,4,0),"")</f>
        <v>永田　　空</v>
      </c>
      <c r="D695" t="str">
        <f>IFERROR(VLOOKUP(B695,選手番号!F:K,6,0),"")</f>
        <v>フィッタ松山</v>
      </c>
      <c r="E695" t="str">
        <f>IFERROR(VLOOKUP(B695,チーム番号!E:F,2,0),"")</f>
        <v/>
      </c>
      <c r="F695">
        <f>IFERROR(VLOOKUP(A695,プログラム!B:C,2,0),"")</f>
        <v>14</v>
      </c>
      <c r="G695" t="str">
        <f t="shared" si="20"/>
        <v>39700014</v>
      </c>
      <c r="H695">
        <f>IFERROR(記録__2[[#This Row],[組]],"")</f>
        <v>2</v>
      </c>
      <c r="I695">
        <f>IFERROR(記録__2[[#This Row],[水路]],"")</f>
        <v>6</v>
      </c>
      <c r="J695" t="str">
        <f>IFERROR(VLOOKUP(F695,競技順!B:Q,14,0),"")</f>
        <v/>
      </c>
      <c r="K695" t="str">
        <f>IFERROR(VLOOKUP(F695,競技順!B:P,15,0),"")</f>
        <v>男子</v>
      </c>
      <c r="L695" t="str">
        <f>IFERROR(VLOOKUP(F695,競技順!B:N,13,0),"")</f>
        <v xml:space="preserve"> 200m</v>
      </c>
      <c r="M695" t="str">
        <f>IFERROR(VLOOKUP(F695,競技順!B:K,10,0),"")</f>
        <v>平泳ぎ</v>
      </c>
      <c r="N695" t="str">
        <f>IFERROR(VLOOKUP(F695,競技順!B:Q,16,0),"")</f>
        <v>タイム決勝</v>
      </c>
      <c r="O695" t="str">
        <f t="shared" si="21"/>
        <v xml:space="preserve"> 男子  200m 平泳ぎ タイム決勝</v>
      </c>
    </row>
    <row r="696" spans="1:15" x14ac:dyDescent="0.2">
      <c r="A696">
        <f>IFERROR(記録__2[[#This Row],[競技番号]],"")</f>
        <v>14</v>
      </c>
      <c r="B696">
        <f>IFERROR(記録__2[[#This Row],[選手番号]],"")</f>
        <v>119</v>
      </c>
      <c r="C696" t="str">
        <f>IFERROR(VLOOKUP(B696,選手番号!F:J,4,0),"")</f>
        <v>大山　葵生</v>
      </c>
      <c r="D696" t="str">
        <f>IFERROR(VLOOKUP(B696,選手番号!F:K,6,0),"")</f>
        <v>南海ＤＣ</v>
      </c>
      <c r="E696" t="str">
        <f>IFERROR(VLOOKUP(B696,チーム番号!E:F,2,0),"")</f>
        <v/>
      </c>
      <c r="F696">
        <f>IFERROR(VLOOKUP(A696,プログラム!B:C,2,0),"")</f>
        <v>14</v>
      </c>
      <c r="G696" t="str">
        <f t="shared" si="20"/>
        <v>11900014</v>
      </c>
      <c r="H696">
        <f>IFERROR(記録__2[[#This Row],[組]],"")</f>
        <v>2</v>
      </c>
      <c r="I696">
        <f>IFERROR(記録__2[[#This Row],[水路]],"")</f>
        <v>7</v>
      </c>
      <c r="J696" t="str">
        <f>IFERROR(VLOOKUP(F696,競技順!B:Q,14,0),"")</f>
        <v/>
      </c>
      <c r="K696" t="str">
        <f>IFERROR(VLOOKUP(F696,競技順!B:P,15,0),"")</f>
        <v>男子</v>
      </c>
      <c r="L696" t="str">
        <f>IFERROR(VLOOKUP(F696,競技順!B:N,13,0),"")</f>
        <v xml:space="preserve"> 200m</v>
      </c>
      <c r="M696" t="str">
        <f>IFERROR(VLOOKUP(F696,競技順!B:K,10,0),"")</f>
        <v>平泳ぎ</v>
      </c>
      <c r="N696" t="str">
        <f>IFERROR(VLOOKUP(F696,競技順!B:Q,16,0),"")</f>
        <v>タイム決勝</v>
      </c>
      <c r="O696" t="str">
        <f t="shared" si="21"/>
        <v xml:space="preserve"> 男子  200m 平泳ぎ タイム決勝</v>
      </c>
    </row>
    <row r="697" spans="1:15" x14ac:dyDescent="0.2">
      <c r="A697">
        <f>IFERROR(記録__2[[#This Row],[競技番号]],"")</f>
        <v>14</v>
      </c>
      <c r="B697">
        <f>IFERROR(記録__2[[#This Row],[選手番号]],"")</f>
        <v>364</v>
      </c>
      <c r="C697" t="str">
        <f>IFERROR(VLOOKUP(B697,選手番号!F:J,4,0),"")</f>
        <v>和田　蓮央</v>
      </c>
      <c r="D697" t="str">
        <f>IFERROR(VLOOKUP(B697,選手番号!F:K,6,0),"")</f>
        <v>石原ＳＣ</v>
      </c>
      <c r="E697" t="str">
        <f>IFERROR(VLOOKUP(B697,チーム番号!E:F,2,0),"")</f>
        <v/>
      </c>
      <c r="F697">
        <f>IFERROR(VLOOKUP(A697,プログラム!B:C,2,0),"")</f>
        <v>14</v>
      </c>
      <c r="G697" t="str">
        <f t="shared" si="20"/>
        <v>36400014</v>
      </c>
      <c r="H697">
        <f>IFERROR(記録__2[[#This Row],[組]],"")</f>
        <v>2</v>
      </c>
      <c r="I697">
        <f>IFERROR(記録__2[[#This Row],[水路]],"")</f>
        <v>8</v>
      </c>
      <c r="J697" t="str">
        <f>IFERROR(VLOOKUP(F697,競技順!B:Q,14,0),"")</f>
        <v/>
      </c>
      <c r="K697" t="str">
        <f>IFERROR(VLOOKUP(F697,競技順!B:P,15,0),"")</f>
        <v>男子</v>
      </c>
      <c r="L697" t="str">
        <f>IFERROR(VLOOKUP(F697,競技順!B:N,13,0),"")</f>
        <v xml:space="preserve"> 200m</v>
      </c>
      <c r="M697" t="str">
        <f>IFERROR(VLOOKUP(F697,競技順!B:K,10,0),"")</f>
        <v>平泳ぎ</v>
      </c>
      <c r="N697" t="str">
        <f>IFERROR(VLOOKUP(F697,競技順!B:Q,16,0),"")</f>
        <v>タイム決勝</v>
      </c>
      <c r="O697" t="str">
        <f t="shared" si="21"/>
        <v xml:space="preserve"> 男子  200m 平泳ぎ タイム決勝</v>
      </c>
    </row>
    <row r="698" spans="1:15" x14ac:dyDescent="0.2">
      <c r="A698">
        <f>IFERROR(記録__2[[#This Row],[競技番号]],"")</f>
        <v>15</v>
      </c>
      <c r="B698">
        <f>IFERROR(記録__2[[#This Row],[選手番号]],"")</f>
        <v>0</v>
      </c>
      <c r="C698" t="str">
        <f>IFERROR(VLOOKUP(B698,選手番号!F:J,4,0),"")</f>
        <v/>
      </c>
      <c r="D698" t="str">
        <f>IFERROR(VLOOKUP(B698,選手番号!F:K,6,0),"")</f>
        <v/>
      </c>
      <c r="E698" t="str">
        <f>IFERROR(VLOOKUP(B698,チーム番号!E:F,2,0),"")</f>
        <v/>
      </c>
      <c r="F698">
        <f>IFERROR(VLOOKUP(A698,プログラム!B:C,2,0),"")</f>
        <v>15</v>
      </c>
      <c r="G698" t="str">
        <f t="shared" si="20"/>
        <v>000015</v>
      </c>
      <c r="H698">
        <f>IFERROR(記録__2[[#This Row],[組]],"")</f>
        <v>1</v>
      </c>
      <c r="I698">
        <f>IFERROR(記録__2[[#This Row],[水路]],"")</f>
        <v>1</v>
      </c>
      <c r="J698" t="str">
        <f>IFERROR(VLOOKUP(F698,競技順!B:Q,14,0),"")</f>
        <v/>
      </c>
      <c r="K698" t="str">
        <f>IFERROR(VLOOKUP(F698,競技順!B:P,15,0),"")</f>
        <v>女子</v>
      </c>
      <c r="L698" t="str">
        <f>IFERROR(VLOOKUP(F698,競技順!B:N,13,0),"")</f>
        <v xml:space="preserve">  50m</v>
      </c>
      <c r="M698" t="str">
        <f>IFERROR(VLOOKUP(F698,競技順!B:K,10,0),"")</f>
        <v>バタフライ</v>
      </c>
      <c r="N698" t="str">
        <f>IFERROR(VLOOKUP(F698,競技順!B:Q,16,0),"")</f>
        <v>タイム決勝</v>
      </c>
      <c r="O698" t="str">
        <f t="shared" si="21"/>
        <v xml:space="preserve"> 女子   50m バタフライ タイム決勝</v>
      </c>
    </row>
    <row r="699" spans="1:15" x14ac:dyDescent="0.2">
      <c r="A699">
        <f>IFERROR(記録__2[[#This Row],[競技番号]],"")</f>
        <v>15</v>
      </c>
      <c r="B699">
        <f>IFERROR(記録__2[[#This Row],[選手番号]],"")</f>
        <v>0</v>
      </c>
      <c r="C699" t="str">
        <f>IFERROR(VLOOKUP(B699,選手番号!F:J,4,0),"")</f>
        <v/>
      </c>
      <c r="D699" t="str">
        <f>IFERROR(VLOOKUP(B699,選手番号!F:K,6,0),"")</f>
        <v/>
      </c>
      <c r="E699" t="str">
        <f>IFERROR(VLOOKUP(B699,チーム番号!E:F,2,0),"")</f>
        <v/>
      </c>
      <c r="F699">
        <f>IFERROR(VLOOKUP(A699,プログラム!B:C,2,0),"")</f>
        <v>15</v>
      </c>
      <c r="G699" t="str">
        <f t="shared" si="20"/>
        <v>000015</v>
      </c>
      <c r="H699">
        <f>IFERROR(記録__2[[#This Row],[組]],"")</f>
        <v>1</v>
      </c>
      <c r="I699">
        <f>IFERROR(記録__2[[#This Row],[水路]],"")</f>
        <v>2</v>
      </c>
      <c r="J699" t="str">
        <f>IFERROR(VLOOKUP(F699,競技順!B:Q,14,0),"")</f>
        <v/>
      </c>
      <c r="K699" t="str">
        <f>IFERROR(VLOOKUP(F699,競技順!B:P,15,0),"")</f>
        <v>女子</v>
      </c>
      <c r="L699" t="str">
        <f>IFERROR(VLOOKUP(F699,競技順!B:N,13,0),"")</f>
        <v xml:space="preserve">  50m</v>
      </c>
      <c r="M699" t="str">
        <f>IFERROR(VLOOKUP(F699,競技順!B:K,10,0),"")</f>
        <v>バタフライ</v>
      </c>
      <c r="N699" t="str">
        <f>IFERROR(VLOOKUP(F699,競技順!B:Q,16,0),"")</f>
        <v>タイム決勝</v>
      </c>
      <c r="O699" t="str">
        <f t="shared" si="21"/>
        <v xml:space="preserve"> 女子   50m バタフライ タイム決勝</v>
      </c>
    </row>
    <row r="700" spans="1:15" x14ac:dyDescent="0.2">
      <c r="A700">
        <f>IFERROR(記録__2[[#This Row],[競技番号]],"")</f>
        <v>15</v>
      </c>
      <c r="B700">
        <f>IFERROR(記録__2[[#This Row],[選手番号]],"")</f>
        <v>698</v>
      </c>
      <c r="C700" t="str">
        <f>IFERROR(VLOOKUP(B700,選手番号!F:J,4,0),"")</f>
        <v>十亀　羽暖</v>
      </c>
      <c r="D700" t="str">
        <f>IFERROR(VLOOKUP(B700,選手番号!F:K,6,0),"")</f>
        <v>えいしSC砥部</v>
      </c>
      <c r="E700" t="str">
        <f>IFERROR(VLOOKUP(B700,チーム番号!E:F,2,0),"")</f>
        <v/>
      </c>
      <c r="F700">
        <f>IFERROR(VLOOKUP(A700,プログラム!B:C,2,0),"")</f>
        <v>15</v>
      </c>
      <c r="G700" t="str">
        <f t="shared" si="20"/>
        <v>69800015</v>
      </c>
      <c r="H700">
        <f>IFERROR(記録__2[[#This Row],[組]],"")</f>
        <v>1</v>
      </c>
      <c r="I700">
        <f>IFERROR(記録__2[[#This Row],[水路]],"")</f>
        <v>3</v>
      </c>
      <c r="J700" t="str">
        <f>IFERROR(VLOOKUP(F700,競技順!B:Q,14,0),"")</f>
        <v/>
      </c>
      <c r="K700" t="str">
        <f>IFERROR(VLOOKUP(F700,競技順!B:P,15,0),"")</f>
        <v>女子</v>
      </c>
      <c r="L700" t="str">
        <f>IFERROR(VLOOKUP(F700,競技順!B:N,13,0),"")</f>
        <v xml:space="preserve">  50m</v>
      </c>
      <c r="M700" t="str">
        <f>IFERROR(VLOOKUP(F700,競技順!B:K,10,0),"")</f>
        <v>バタフライ</v>
      </c>
      <c r="N700" t="str">
        <f>IFERROR(VLOOKUP(F700,競技順!B:Q,16,0),"")</f>
        <v>タイム決勝</v>
      </c>
      <c r="O700" t="str">
        <f t="shared" si="21"/>
        <v xml:space="preserve"> 女子   50m バタフライ タイム決勝</v>
      </c>
    </row>
    <row r="701" spans="1:15" x14ac:dyDescent="0.2">
      <c r="A701">
        <f>IFERROR(記録__2[[#This Row],[競技番号]],"")</f>
        <v>15</v>
      </c>
      <c r="B701">
        <f>IFERROR(記録__2[[#This Row],[選手番号]],"")</f>
        <v>299</v>
      </c>
      <c r="C701" t="str">
        <f>IFERROR(VLOOKUP(B701,選手番号!F:J,4,0),"")</f>
        <v>鎌田　楓彩</v>
      </c>
      <c r="D701" t="str">
        <f>IFERROR(VLOOKUP(B701,選手番号!F:K,6,0),"")</f>
        <v>八幡浜ＳＣ</v>
      </c>
      <c r="E701" t="str">
        <f>IFERROR(VLOOKUP(B701,チーム番号!E:F,2,0),"")</f>
        <v/>
      </c>
      <c r="F701">
        <f>IFERROR(VLOOKUP(A701,プログラム!B:C,2,0),"")</f>
        <v>15</v>
      </c>
      <c r="G701" t="str">
        <f t="shared" si="20"/>
        <v>29900015</v>
      </c>
      <c r="H701">
        <f>IFERROR(記録__2[[#This Row],[組]],"")</f>
        <v>1</v>
      </c>
      <c r="I701">
        <f>IFERROR(記録__2[[#This Row],[水路]],"")</f>
        <v>4</v>
      </c>
      <c r="J701" t="str">
        <f>IFERROR(VLOOKUP(F701,競技順!B:Q,14,0),"")</f>
        <v/>
      </c>
      <c r="K701" t="str">
        <f>IFERROR(VLOOKUP(F701,競技順!B:P,15,0),"")</f>
        <v>女子</v>
      </c>
      <c r="L701" t="str">
        <f>IFERROR(VLOOKUP(F701,競技順!B:N,13,0),"")</f>
        <v xml:space="preserve">  50m</v>
      </c>
      <c r="M701" t="str">
        <f>IFERROR(VLOOKUP(F701,競技順!B:K,10,0),"")</f>
        <v>バタフライ</v>
      </c>
      <c r="N701" t="str">
        <f>IFERROR(VLOOKUP(F701,競技順!B:Q,16,0),"")</f>
        <v>タイム決勝</v>
      </c>
      <c r="O701" t="str">
        <f t="shared" si="21"/>
        <v xml:space="preserve"> 女子   50m バタフライ タイム決勝</v>
      </c>
    </row>
    <row r="702" spans="1:15" x14ac:dyDescent="0.2">
      <c r="A702">
        <f>IFERROR(記録__2[[#This Row],[競技番号]],"")</f>
        <v>15</v>
      </c>
      <c r="B702">
        <f>IFERROR(記録__2[[#This Row],[選手番号]],"")</f>
        <v>156</v>
      </c>
      <c r="C702" t="str">
        <f>IFERROR(VLOOKUP(B702,選手番号!F:J,4,0),"")</f>
        <v>新家　優恵</v>
      </c>
      <c r="D702" t="str">
        <f>IFERROR(VLOOKUP(B702,選手番号!F:K,6,0),"")</f>
        <v>南海ＤＣ</v>
      </c>
      <c r="E702" t="str">
        <f>IFERROR(VLOOKUP(B702,チーム番号!E:F,2,0),"")</f>
        <v/>
      </c>
      <c r="F702">
        <f>IFERROR(VLOOKUP(A702,プログラム!B:C,2,0),"")</f>
        <v>15</v>
      </c>
      <c r="G702" t="str">
        <f t="shared" si="20"/>
        <v>15600015</v>
      </c>
      <c r="H702">
        <f>IFERROR(記録__2[[#This Row],[組]],"")</f>
        <v>1</v>
      </c>
      <c r="I702">
        <f>IFERROR(記録__2[[#This Row],[水路]],"")</f>
        <v>5</v>
      </c>
      <c r="J702" t="str">
        <f>IFERROR(VLOOKUP(F702,競技順!B:Q,14,0),"")</f>
        <v/>
      </c>
      <c r="K702" t="str">
        <f>IFERROR(VLOOKUP(F702,競技順!B:P,15,0),"")</f>
        <v>女子</v>
      </c>
      <c r="L702" t="str">
        <f>IFERROR(VLOOKUP(F702,競技順!B:N,13,0),"")</f>
        <v xml:space="preserve">  50m</v>
      </c>
      <c r="M702" t="str">
        <f>IFERROR(VLOOKUP(F702,競技順!B:K,10,0),"")</f>
        <v>バタフライ</v>
      </c>
      <c r="N702" t="str">
        <f>IFERROR(VLOOKUP(F702,競技順!B:Q,16,0),"")</f>
        <v>タイム決勝</v>
      </c>
      <c r="O702" t="str">
        <f t="shared" si="21"/>
        <v xml:space="preserve"> 女子   50m バタフライ タイム決勝</v>
      </c>
    </row>
    <row r="703" spans="1:15" x14ac:dyDescent="0.2">
      <c r="A703">
        <f>IFERROR(記録__2[[#This Row],[競技番号]],"")</f>
        <v>15</v>
      </c>
      <c r="B703">
        <f>IFERROR(記録__2[[#This Row],[選手番号]],"")</f>
        <v>0</v>
      </c>
      <c r="C703" t="str">
        <f>IFERROR(VLOOKUP(B703,選手番号!F:J,4,0),"")</f>
        <v/>
      </c>
      <c r="D703" t="str">
        <f>IFERROR(VLOOKUP(B703,選手番号!F:K,6,0),"")</f>
        <v/>
      </c>
      <c r="E703" t="str">
        <f>IFERROR(VLOOKUP(B703,チーム番号!E:F,2,0),"")</f>
        <v/>
      </c>
      <c r="F703">
        <f>IFERROR(VLOOKUP(A703,プログラム!B:C,2,0),"")</f>
        <v>15</v>
      </c>
      <c r="G703" t="str">
        <f t="shared" si="20"/>
        <v>000015</v>
      </c>
      <c r="H703">
        <f>IFERROR(記録__2[[#This Row],[組]],"")</f>
        <v>1</v>
      </c>
      <c r="I703">
        <f>IFERROR(記録__2[[#This Row],[水路]],"")</f>
        <v>6</v>
      </c>
      <c r="J703" t="str">
        <f>IFERROR(VLOOKUP(F703,競技順!B:Q,14,0),"")</f>
        <v/>
      </c>
      <c r="K703" t="str">
        <f>IFERROR(VLOOKUP(F703,競技順!B:P,15,0),"")</f>
        <v>女子</v>
      </c>
      <c r="L703" t="str">
        <f>IFERROR(VLOOKUP(F703,競技順!B:N,13,0),"")</f>
        <v xml:space="preserve">  50m</v>
      </c>
      <c r="M703" t="str">
        <f>IFERROR(VLOOKUP(F703,競技順!B:K,10,0),"")</f>
        <v>バタフライ</v>
      </c>
      <c r="N703" t="str">
        <f>IFERROR(VLOOKUP(F703,競技順!B:Q,16,0),"")</f>
        <v>タイム決勝</v>
      </c>
      <c r="O703" t="str">
        <f t="shared" si="21"/>
        <v xml:space="preserve"> 女子   50m バタフライ タイム決勝</v>
      </c>
    </row>
    <row r="704" spans="1:15" x14ac:dyDescent="0.2">
      <c r="A704">
        <f>IFERROR(記録__2[[#This Row],[競技番号]],"")</f>
        <v>15</v>
      </c>
      <c r="B704">
        <f>IFERROR(記録__2[[#This Row],[選手番号]],"")</f>
        <v>0</v>
      </c>
      <c r="C704" t="str">
        <f>IFERROR(VLOOKUP(B704,選手番号!F:J,4,0),"")</f>
        <v/>
      </c>
      <c r="D704" t="str">
        <f>IFERROR(VLOOKUP(B704,選手番号!F:K,6,0),"")</f>
        <v/>
      </c>
      <c r="E704" t="str">
        <f>IFERROR(VLOOKUP(B704,チーム番号!E:F,2,0),"")</f>
        <v/>
      </c>
      <c r="F704">
        <f>IFERROR(VLOOKUP(A704,プログラム!B:C,2,0),"")</f>
        <v>15</v>
      </c>
      <c r="G704" t="str">
        <f t="shared" si="20"/>
        <v>000015</v>
      </c>
      <c r="H704">
        <f>IFERROR(記録__2[[#This Row],[組]],"")</f>
        <v>1</v>
      </c>
      <c r="I704">
        <f>IFERROR(記録__2[[#This Row],[水路]],"")</f>
        <v>7</v>
      </c>
      <c r="J704" t="str">
        <f>IFERROR(VLOOKUP(F704,競技順!B:Q,14,0),"")</f>
        <v/>
      </c>
      <c r="K704" t="str">
        <f>IFERROR(VLOOKUP(F704,競技順!B:P,15,0),"")</f>
        <v>女子</v>
      </c>
      <c r="L704" t="str">
        <f>IFERROR(VLOOKUP(F704,競技順!B:N,13,0),"")</f>
        <v xml:space="preserve">  50m</v>
      </c>
      <c r="M704" t="str">
        <f>IFERROR(VLOOKUP(F704,競技順!B:K,10,0),"")</f>
        <v>バタフライ</v>
      </c>
      <c r="N704" t="str">
        <f>IFERROR(VLOOKUP(F704,競技順!B:Q,16,0),"")</f>
        <v>タイム決勝</v>
      </c>
      <c r="O704" t="str">
        <f t="shared" si="21"/>
        <v xml:space="preserve"> 女子   50m バタフライ タイム決勝</v>
      </c>
    </row>
    <row r="705" spans="1:15" x14ac:dyDescent="0.2">
      <c r="A705">
        <f>IFERROR(記録__2[[#This Row],[競技番号]],"")</f>
        <v>15</v>
      </c>
      <c r="B705">
        <f>IFERROR(記録__2[[#This Row],[選手番号]],"")</f>
        <v>0</v>
      </c>
      <c r="C705" t="str">
        <f>IFERROR(VLOOKUP(B705,選手番号!F:J,4,0),"")</f>
        <v/>
      </c>
      <c r="D705" t="str">
        <f>IFERROR(VLOOKUP(B705,選手番号!F:K,6,0),"")</f>
        <v/>
      </c>
      <c r="E705" t="str">
        <f>IFERROR(VLOOKUP(B705,チーム番号!E:F,2,0),"")</f>
        <v/>
      </c>
      <c r="F705">
        <f>IFERROR(VLOOKUP(A705,プログラム!B:C,2,0),"")</f>
        <v>15</v>
      </c>
      <c r="G705" t="str">
        <f t="shared" si="20"/>
        <v>000015</v>
      </c>
      <c r="H705">
        <f>IFERROR(記録__2[[#This Row],[組]],"")</f>
        <v>1</v>
      </c>
      <c r="I705">
        <f>IFERROR(記録__2[[#This Row],[水路]],"")</f>
        <v>8</v>
      </c>
      <c r="J705" t="str">
        <f>IFERROR(VLOOKUP(F705,競技順!B:Q,14,0),"")</f>
        <v/>
      </c>
      <c r="K705" t="str">
        <f>IFERROR(VLOOKUP(F705,競技順!B:P,15,0),"")</f>
        <v>女子</v>
      </c>
      <c r="L705" t="str">
        <f>IFERROR(VLOOKUP(F705,競技順!B:N,13,0),"")</f>
        <v xml:space="preserve">  50m</v>
      </c>
      <c r="M705" t="str">
        <f>IFERROR(VLOOKUP(F705,競技順!B:K,10,0),"")</f>
        <v>バタフライ</v>
      </c>
      <c r="N705" t="str">
        <f>IFERROR(VLOOKUP(F705,競技順!B:Q,16,0),"")</f>
        <v>タイム決勝</v>
      </c>
      <c r="O705" t="str">
        <f t="shared" si="21"/>
        <v xml:space="preserve"> 女子   50m バタフライ タイム決勝</v>
      </c>
    </row>
    <row r="706" spans="1:15" x14ac:dyDescent="0.2">
      <c r="A706">
        <f>IFERROR(記録__2[[#This Row],[競技番号]],"")</f>
        <v>15</v>
      </c>
      <c r="B706">
        <f>IFERROR(記録__2[[#This Row],[選手番号]],"")</f>
        <v>0</v>
      </c>
      <c r="C706" t="str">
        <f>IFERROR(VLOOKUP(B706,選手番号!F:J,4,0),"")</f>
        <v/>
      </c>
      <c r="D706" t="str">
        <f>IFERROR(VLOOKUP(B706,選手番号!F:K,6,0),"")</f>
        <v/>
      </c>
      <c r="E706" t="str">
        <f>IFERROR(VLOOKUP(B706,チーム番号!E:F,2,0),"")</f>
        <v/>
      </c>
      <c r="F706">
        <f>IFERROR(VLOOKUP(A706,プログラム!B:C,2,0),"")</f>
        <v>15</v>
      </c>
      <c r="G706" t="str">
        <f t="shared" si="20"/>
        <v>000015</v>
      </c>
      <c r="H706">
        <f>IFERROR(記録__2[[#This Row],[組]],"")</f>
        <v>2</v>
      </c>
      <c r="I706">
        <f>IFERROR(記録__2[[#This Row],[水路]],"")</f>
        <v>1</v>
      </c>
      <c r="J706" t="str">
        <f>IFERROR(VLOOKUP(F706,競技順!B:Q,14,0),"")</f>
        <v/>
      </c>
      <c r="K706" t="str">
        <f>IFERROR(VLOOKUP(F706,競技順!B:P,15,0),"")</f>
        <v>女子</v>
      </c>
      <c r="L706" t="str">
        <f>IFERROR(VLOOKUP(F706,競技順!B:N,13,0),"")</f>
        <v xml:space="preserve">  50m</v>
      </c>
      <c r="M706" t="str">
        <f>IFERROR(VLOOKUP(F706,競技順!B:K,10,0),"")</f>
        <v>バタフライ</v>
      </c>
      <c r="N706" t="str">
        <f>IFERROR(VLOOKUP(F706,競技順!B:Q,16,0),"")</f>
        <v>タイム決勝</v>
      </c>
      <c r="O706" t="str">
        <f t="shared" si="21"/>
        <v xml:space="preserve"> 女子   50m バタフライ タイム決勝</v>
      </c>
    </row>
    <row r="707" spans="1:15" x14ac:dyDescent="0.2">
      <c r="A707">
        <f>IFERROR(記録__2[[#This Row],[競技番号]],"")</f>
        <v>15</v>
      </c>
      <c r="B707">
        <f>IFERROR(記録__2[[#This Row],[選手番号]],"")</f>
        <v>202</v>
      </c>
      <c r="C707" t="str">
        <f>IFERROR(VLOOKUP(B707,選手番号!F:J,4,0),"")</f>
        <v>須納瀬愛里</v>
      </c>
      <c r="D707" t="str">
        <f>IFERROR(VLOOKUP(B707,選手番号!F:K,6,0),"")</f>
        <v>ＭＧ瀬戸内</v>
      </c>
      <c r="E707" t="str">
        <f>IFERROR(VLOOKUP(B707,チーム番号!E:F,2,0),"")</f>
        <v/>
      </c>
      <c r="F707">
        <f>IFERROR(VLOOKUP(A707,プログラム!B:C,2,0),"")</f>
        <v>15</v>
      </c>
      <c r="G707" t="str">
        <f t="shared" ref="G707:G770" si="22">CONCATENATE(B707,0,0,0,F707)</f>
        <v>20200015</v>
      </c>
      <c r="H707">
        <f>IFERROR(記録__2[[#This Row],[組]],"")</f>
        <v>2</v>
      </c>
      <c r="I707">
        <f>IFERROR(記録__2[[#This Row],[水路]],"")</f>
        <v>2</v>
      </c>
      <c r="J707" t="str">
        <f>IFERROR(VLOOKUP(F707,競技順!B:Q,14,0),"")</f>
        <v/>
      </c>
      <c r="K707" t="str">
        <f>IFERROR(VLOOKUP(F707,競技順!B:P,15,0),"")</f>
        <v>女子</v>
      </c>
      <c r="L707" t="str">
        <f>IFERROR(VLOOKUP(F707,競技順!B:N,13,0),"")</f>
        <v xml:space="preserve">  50m</v>
      </c>
      <c r="M707" t="str">
        <f>IFERROR(VLOOKUP(F707,競技順!B:K,10,0),"")</f>
        <v>バタフライ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 xml:space="preserve"> 女子   50m バタフライ タイム決勝</v>
      </c>
    </row>
    <row r="708" spans="1:15" x14ac:dyDescent="0.2">
      <c r="A708">
        <f>IFERROR(記録__2[[#This Row],[競技番号]],"")</f>
        <v>15</v>
      </c>
      <c r="B708">
        <f>IFERROR(記録__2[[#This Row],[選手番号]],"")</f>
        <v>475</v>
      </c>
      <c r="C708" t="str">
        <f>IFERROR(VLOOKUP(B708,選手番号!F:J,4,0),"")</f>
        <v>濱田　彩生</v>
      </c>
      <c r="D708" t="str">
        <f>IFERROR(VLOOKUP(B708,選手番号!F:K,6,0),"")</f>
        <v>フィッタ重信</v>
      </c>
      <c r="E708" t="str">
        <f>IFERROR(VLOOKUP(B708,チーム番号!E:F,2,0),"")</f>
        <v/>
      </c>
      <c r="F708">
        <f>IFERROR(VLOOKUP(A708,プログラム!B:C,2,0),"")</f>
        <v>15</v>
      </c>
      <c r="G708" t="str">
        <f t="shared" si="22"/>
        <v>47500015</v>
      </c>
      <c r="H708">
        <f>IFERROR(記録__2[[#This Row],[組]],"")</f>
        <v>2</v>
      </c>
      <c r="I708">
        <f>IFERROR(記録__2[[#This Row],[水路]],"")</f>
        <v>3</v>
      </c>
      <c r="J708" t="str">
        <f>IFERROR(VLOOKUP(F708,競技順!B:Q,14,0),"")</f>
        <v/>
      </c>
      <c r="K708" t="str">
        <f>IFERROR(VLOOKUP(F708,競技順!B:P,15,0),"")</f>
        <v>女子</v>
      </c>
      <c r="L708" t="str">
        <f>IFERROR(VLOOKUP(F708,競技順!B:N,13,0),"")</f>
        <v xml:space="preserve">  50m</v>
      </c>
      <c r="M708" t="str">
        <f>IFERROR(VLOOKUP(F708,競技順!B:K,10,0),"")</f>
        <v>バタフライ</v>
      </c>
      <c r="N708" t="str">
        <f>IFERROR(VLOOKUP(F708,競技順!B:Q,16,0),"")</f>
        <v>タイム決勝</v>
      </c>
      <c r="O708" t="str">
        <f t="shared" si="23"/>
        <v xml:space="preserve"> 女子   50m バタフライ タイム決勝</v>
      </c>
    </row>
    <row r="709" spans="1:15" x14ac:dyDescent="0.2">
      <c r="A709">
        <f>IFERROR(記録__2[[#This Row],[競技番号]],"")</f>
        <v>15</v>
      </c>
      <c r="B709">
        <f>IFERROR(記録__2[[#This Row],[選手番号]],"")</f>
        <v>470</v>
      </c>
      <c r="C709" t="str">
        <f>IFERROR(VLOOKUP(B709,選手番号!F:J,4,0),"")</f>
        <v>松原　百花</v>
      </c>
      <c r="D709" t="str">
        <f>IFERROR(VLOOKUP(B709,選手番号!F:K,6,0),"")</f>
        <v>フィッタ重信</v>
      </c>
      <c r="E709" t="str">
        <f>IFERROR(VLOOKUP(B709,チーム番号!E:F,2,0),"")</f>
        <v/>
      </c>
      <c r="F709">
        <f>IFERROR(VLOOKUP(A709,プログラム!B:C,2,0),"")</f>
        <v>15</v>
      </c>
      <c r="G709" t="str">
        <f t="shared" si="22"/>
        <v>47000015</v>
      </c>
      <c r="H709">
        <f>IFERROR(記録__2[[#This Row],[組]],"")</f>
        <v>2</v>
      </c>
      <c r="I709">
        <f>IFERROR(記録__2[[#This Row],[水路]],"")</f>
        <v>4</v>
      </c>
      <c r="J709" t="str">
        <f>IFERROR(VLOOKUP(F709,競技順!B:Q,14,0),"")</f>
        <v/>
      </c>
      <c r="K709" t="str">
        <f>IFERROR(VLOOKUP(F709,競技順!B:P,15,0),"")</f>
        <v>女子</v>
      </c>
      <c r="L709" t="str">
        <f>IFERROR(VLOOKUP(F709,競技順!B:N,13,0),"")</f>
        <v xml:space="preserve">  50m</v>
      </c>
      <c r="M709" t="str">
        <f>IFERROR(VLOOKUP(F709,競技順!B:K,10,0),"")</f>
        <v>バタフライ</v>
      </c>
      <c r="N709" t="str">
        <f>IFERROR(VLOOKUP(F709,競技順!B:Q,16,0),"")</f>
        <v>タイム決勝</v>
      </c>
      <c r="O709" t="str">
        <f t="shared" si="23"/>
        <v xml:space="preserve"> 女子   50m バタフライ タイム決勝</v>
      </c>
    </row>
    <row r="710" spans="1:15" x14ac:dyDescent="0.2">
      <c r="A710">
        <f>IFERROR(記録__2[[#This Row],[競技番号]],"")</f>
        <v>15</v>
      </c>
      <c r="B710">
        <f>IFERROR(記録__2[[#This Row],[選手番号]],"")</f>
        <v>696</v>
      </c>
      <c r="C710" t="str">
        <f>IFERROR(VLOOKUP(B710,選手番号!F:J,4,0),"")</f>
        <v>船津りりあ</v>
      </c>
      <c r="D710" t="str">
        <f>IFERROR(VLOOKUP(B710,選手番号!F:K,6,0),"")</f>
        <v>えいしSC砥部</v>
      </c>
      <c r="E710" t="str">
        <f>IFERROR(VLOOKUP(B710,チーム番号!E:F,2,0),"")</f>
        <v/>
      </c>
      <c r="F710">
        <f>IFERROR(VLOOKUP(A710,プログラム!B:C,2,0),"")</f>
        <v>15</v>
      </c>
      <c r="G710" t="str">
        <f t="shared" si="22"/>
        <v>69600015</v>
      </c>
      <c r="H710">
        <f>IFERROR(記録__2[[#This Row],[組]],"")</f>
        <v>2</v>
      </c>
      <c r="I710">
        <f>IFERROR(記録__2[[#This Row],[水路]],"")</f>
        <v>5</v>
      </c>
      <c r="J710" t="str">
        <f>IFERROR(VLOOKUP(F710,競技順!B:Q,14,0),"")</f>
        <v/>
      </c>
      <c r="K710" t="str">
        <f>IFERROR(VLOOKUP(F710,競技順!B:P,15,0),"")</f>
        <v>女子</v>
      </c>
      <c r="L710" t="str">
        <f>IFERROR(VLOOKUP(F710,競技順!B:N,13,0),"")</f>
        <v xml:space="preserve">  50m</v>
      </c>
      <c r="M710" t="str">
        <f>IFERROR(VLOOKUP(F710,競技順!B:K,10,0),"")</f>
        <v>バタフライ</v>
      </c>
      <c r="N710" t="str">
        <f>IFERROR(VLOOKUP(F710,競技順!B:Q,16,0),"")</f>
        <v>タイム決勝</v>
      </c>
      <c r="O710" t="str">
        <f t="shared" si="23"/>
        <v xml:space="preserve"> 女子   50m バタフライ タイム決勝</v>
      </c>
    </row>
    <row r="711" spans="1:15" x14ac:dyDescent="0.2">
      <c r="A711">
        <f>IFERROR(記録__2[[#This Row],[競技番号]],"")</f>
        <v>15</v>
      </c>
      <c r="B711">
        <f>IFERROR(記録__2[[#This Row],[選手番号]],"")</f>
        <v>33</v>
      </c>
      <c r="C711" t="str">
        <f>IFERROR(VLOOKUP(B711,選手番号!F:J,4,0),"")</f>
        <v>武本　　渚</v>
      </c>
      <c r="D711" t="str">
        <f>IFERROR(VLOOKUP(B711,選手番号!F:K,6,0),"")</f>
        <v>松山中央高</v>
      </c>
      <c r="E711" t="str">
        <f>IFERROR(VLOOKUP(B711,チーム番号!E:F,2,0),"")</f>
        <v/>
      </c>
      <c r="F711">
        <f>IFERROR(VLOOKUP(A711,プログラム!B:C,2,0),"")</f>
        <v>15</v>
      </c>
      <c r="G711" t="str">
        <f t="shared" si="22"/>
        <v>3300015</v>
      </c>
      <c r="H711">
        <f>IFERROR(記録__2[[#This Row],[組]],"")</f>
        <v>2</v>
      </c>
      <c r="I711">
        <f>IFERROR(記録__2[[#This Row],[水路]],"")</f>
        <v>6</v>
      </c>
      <c r="J711" t="str">
        <f>IFERROR(VLOOKUP(F711,競技順!B:Q,14,0),"")</f>
        <v/>
      </c>
      <c r="K711" t="str">
        <f>IFERROR(VLOOKUP(F711,競技順!B:P,15,0),"")</f>
        <v>女子</v>
      </c>
      <c r="L711" t="str">
        <f>IFERROR(VLOOKUP(F711,競技順!B:N,13,0),"")</f>
        <v xml:space="preserve">  50m</v>
      </c>
      <c r="M711" t="str">
        <f>IFERROR(VLOOKUP(F711,競技順!B:K,10,0),"")</f>
        <v>バタフライ</v>
      </c>
      <c r="N711" t="str">
        <f>IFERROR(VLOOKUP(F711,競技順!B:Q,16,0),"")</f>
        <v>タイム決勝</v>
      </c>
      <c r="O711" t="str">
        <f t="shared" si="23"/>
        <v xml:space="preserve"> 女子   50m バタフライ タイム決勝</v>
      </c>
    </row>
    <row r="712" spans="1:15" x14ac:dyDescent="0.2">
      <c r="A712">
        <f>IFERROR(記録__2[[#This Row],[競技番号]],"")</f>
        <v>15</v>
      </c>
      <c r="B712">
        <f>IFERROR(記録__2[[#This Row],[選手番号]],"")</f>
        <v>330</v>
      </c>
      <c r="C712" t="str">
        <f>IFERROR(VLOOKUP(B712,選手番号!F:J,4,0),"")</f>
        <v>粟田　陽咲</v>
      </c>
      <c r="D712" t="str">
        <f>IFERROR(VLOOKUP(B712,選手番号!F:K,6,0),"")</f>
        <v>石原SC山越</v>
      </c>
      <c r="E712" t="str">
        <f>IFERROR(VLOOKUP(B712,チーム番号!E:F,2,0),"")</f>
        <v/>
      </c>
      <c r="F712">
        <f>IFERROR(VLOOKUP(A712,プログラム!B:C,2,0),"")</f>
        <v>15</v>
      </c>
      <c r="G712" t="str">
        <f t="shared" si="22"/>
        <v>33000015</v>
      </c>
      <c r="H712">
        <f>IFERROR(記録__2[[#This Row],[組]],"")</f>
        <v>2</v>
      </c>
      <c r="I712">
        <f>IFERROR(記録__2[[#This Row],[水路]],"")</f>
        <v>7</v>
      </c>
      <c r="J712" t="str">
        <f>IFERROR(VLOOKUP(F712,競技順!B:Q,14,0),"")</f>
        <v/>
      </c>
      <c r="K712" t="str">
        <f>IFERROR(VLOOKUP(F712,競技順!B:P,15,0),"")</f>
        <v>女子</v>
      </c>
      <c r="L712" t="str">
        <f>IFERROR(VLOOKUP(F712,競技順!B:N,13,0),"")</f>
        <v xml:space="preserve">  50m</v>
      </c>
      <c r="M712" t="str">
        <f>IFERROR(VLOOKUP(F712,競技順!B:K,10,0),"")</f>
        <v>バタフライ</v>
      </c>
      <c r="N712" t="str">
        <f>IFERROR(VLOOKUP(F712,競技順!B:Q,16,0),"")</f>
        <v>タイム決勝</v>
      </c>
      <c r="O712" t="str">
        <f t="shared" si="23"/>
        <v xml:space="preserve"> 女子   50m バタフライ タイム決勝</v>
      </c>
    </row>
    <row r="713" spans="1:15" x14ac:dyDescent="0.2">
      <c r="A713">
        <f>IFERROR(記録__2[[#This Row],[競技番号]],"")</f>
        <v>15</v>
      </c>
      <c r="B713">
        <f>IFERROR(記録__2[[#This Row],[選手番号]],"")</f>
        <v>0</v>
      </c>
      <c r="C713" t="str">
        <f>IFERROR(VLOOKUP(B713,選手番号!F:J,4,0),"")</f>
        <v/>
      </c>
      <c r="D713" t="str">
        <f>IFERROR(VLOOKUP(B713,選手番号!F:K,6,0),"")</f>
        <v/>
      </c>
      <c r="E713" t="str">
        <f>IFERROR(VLOOKUP(B713,チーム番号!E:F,2,0),"")</f>
        <v/>
      </c>
      <c r="F713">
        <f>IFERROR(VLOOKUP(A713,プログラム!B:C,2,0),"")</f>
        <v>15</v>
      </c>
      <c r="G713" t="str">
        <f t="shared" si="22"/>
        <v>000015</v>
      </c>
      <c r="H713">
        <f>IFERROR(記録__2[[#This Row],[組]],"")</f>
        <v>2</v>
      </c>
      <c r="I713">
        <f>IFERROR(記録__2[[#This Row],[水路]],"")</f>
        <v>8</v>
      </c>
      <c r="J713" t="str">
        <f>IFERROR(VLOOKUP(F713,競技順!B:Q,14,0),"")</f>
        <v/>
      </c>
      <c r="K713" t="str">
        <f>IFERROR(VLOOKUP(F713,競技順!B:P,15,0),"")</f>
        <v>女子</v>
      </c>
      <c r="L713" t="str">
        <f>IFERROR(VLOOKUP(F713,競技順!B:N,13,0),"")</f>
        <v xml:space="preserve">  50m</v>
      </c>
      <c r="M713" t="str">
        <f>IFERROR(VLOOKUP(F713,競技順!B:K,10,0),"")</f>
        <v>バタフライ</v>
      </c>
      <c r="N713" t="str">
        <f>IFERROR(VLOOKUP(F713,競技順!B:Q,16,0),"")</f>
        <v>タイム決勝</v>
      </c>
      <c r="O713" t="str">
        <f t="shared" si="23"/>
        <v xml:space="preserve"> 女子   50m バタフライ タイム決勝</v>
      </c>
    </row>
    <row r="714" spans="1:15" x14ac:dyDescent="0.2">
      <c r="A714">
        <f>IFERROR(記録__2[[#This Row],[競技番号]],"")</f>
        <v>15</v>
      </c>
      <c r="B714">
        <f>IFERROR(記録__2[[#This Row],[選手番号]],"")</f>
        <v>242</v>
      </c>
      <c r="C714" t="str">
        <f>IFERROR(VLOOKUP(B714,選手番号!F:J,4,0),"")</f>
        <v>髙橋　咲名</v>
      </c>
      <c r="D714" t="str">
        <f>IFERROR(VLOOKUP(B714,選手番号!F:K,6,0),"")</f>
        <v>ファイブテン</v>
      </c>
      <c r="E714" t="str">
        <f>IFERROR(VLOOKUP(B714,チーム番号!E:F,2,0),"")</f>
        <v/>
      </c>
      <c r="F714">
        <f>IFERROR(VLOOKUP(A714,プログラム!B:C,2,0),"")</f>
        <v>15</v>
      </c>
      <c r="G714" t="str">
        <f t="shared" si="22"/>
        <v>24200015</v>
      </c>
      <c r="H714">
        <f>IFERROR(記録__2[[#This Row],[組]],"")</f>
        <v>3</v>
      </c>
      <c r="I714">
        <f>IFERROR(記録__2[[#This Row],[水路]],"")</f>
        <v>1</v>
      </c>
      <c r="J714" t="str">
        <f>IFERROR(VLOOKUP(F714,競技順!B:Q,14,0),"")</f>
        <v/>
      </c>
      <c r="K714" t="str">
        <f>IFERROR(VLOOKUP(F714,競技順!B:P,15,0),"")</f>
        <v>女子</v>
      </c>
      <c r="L714" t="str">
        <f>IFERROR(VLOOKUP(F714,競技順!B:N,13,0),"")</f>
        <v xml:space="preserve">  50m</v>
      </c>
      <c r="M714" t="str">
        <f>IFERROR(VLOOKUP(F714,競技順!B:K,10,0),"")</f>
        <v>バタフライ</v>
      </c>
      <c r="N714" t="str">
        <f>IFERROR(VLOOKUP(F714,競技順!B:Q,16,0),"")</f>
        <v>タイム決勝</v>
      </c>
      <c r="O714" t="str">
        <f t="shared" si="23"/>
        <v xml:space="preserve"> 女子   50m バタフライ タイム決勝</v>
      </c>
    </row>
    <row r="715" spans="1:15" x14ac:dyDescent="0.2">
      <c r="A715">
        <f>IFERROR(記録__2[[#This Row],[競技番号]],"")</f>
        <v>15</v>
      </c>
      <c r="B715">
        <f>IFERROR(記録__2[[#This Row],[選手番号]],"")</f>
        <v>543</v>
      </c>
      <c r="C715" t="str">
        <f>IFERROR(VLOOKUP(B715,選手番号!F:J,4,0),"")</f>
        <v>越智　すず</v>
      </c>
      <c r="D715" t="str">
        <f>IFERROR(VLOOKUP(B715,選手番号!F:K,6,0),"")</f>
        <v>ﾌｧｲﾌﾞﾃﾝ東予</v>
      </c>
      <c r="E715" t="str">
        <f>IFERROR(VLOOKUP(B715,チーム番号!E:F,2,0),"")</f>
        <v/>
      </c>
      <c r="F715">
        <f>IFERROR(VLOOKUP(A715,プログラム!B:C,2,0),"")</f>
        <v>15</v>
      </c>
      <c r="G715" t="str">
        <f t="shared" si="22"/>
        <v>54300015</v>
      </c>
      <c r="H715">
        <f>IFERROR(記録__2[[#This Row],[組]],"")</f>
        <v>3</v>
      </c>
      <c r="I715">
        <f>IFERROR(記録__2[[#This Row],[水路]],"")</f>
        <v>2</v>
      </c>
      <c r="J715" t="str">
        <f>IFERROR(VLOOKUP(F715,競技順!B:Q,14,0),"")</f>
        <v/>
      </c>
      <c r="K715" t="str">
        <f>IFERROR(VLOOKUP(F715,競技順!B:P,15,0),"")</f>
        <v>女子</v>
      </c>
      <c r="L715" t="str">
        <f>IFERROR(VLOOKUP(F715,競技順!B:N,13,0),"")</f>
        <v xml:space="preserve">  50m</v>
      </c>
      <c r="M715" t="str">
        <f>IFERROR(VLOOKUP(F715,競技順!B:K,10,0),"")</f>
        <v>バタフライ</v>
      </c>
      <c r="N715" t="str">
        <f>IFERROR(VLOOKUP(F715,競技順!B:Q,16,0),"")</f>
        <v>タイム決勝</v>
      </c>
      <c r="O715" t="str">
        <f t="shared" si="23"/>
        <v xml:space="preserve"> 女子   50m バタフライ タイム決勝</v>
      </c>
    </row>
    <row r="716" spans="1:15" x14ac:dyDescent="0.2">
      <c r="A716">
        <f>IFERROR(記録__2[[#This Row],[競技番号]],"")</f>
        <v>15</v>
      </c>
      <c r="B716">
        <f>IFERROR(記録__2[[#This Row],[選手番号]],"")</f>
        <v>431</v>
      </c>
      <c r="C716" t="str">
        <f>IFERROR(VLOOKUP(B716,選手番号!F:J,4,0),"")</f>
        <v>山口　万葉</v>
      </c>
      <c r="D716" t="str">
        <f>IFERROR(VLOOKUP(B716,選手番号!F:K,6,0),"")</f>
        <v>フィッタ松山</v>
      </c>
      <c r="E716" t="str">
        <f>IFERROR(VLOOKUP(B716,チーム番号!E:F,2,0),"")</f>
        <v/>
      </c>
      <c r="F716">
        <f>IFERROR(VLOOKUP(A716,プログラム!B:C,2,0),"")</f>
        <v>15</v>
      </c>
      <c r="G716" t="str">
        <f t="shared" si="22"/>
        <v>43100015</v>
      </c>
      <c r="H716">
        <f>IFERROR(記録__2[[#This Row],[組]],"")</f>
        <v>3</v>
      </c>
      <c r="I716">
        <f>IFERROR(記録__2[[#This Row],[水路]],"")</f>
        <v>3</v>
      </c>
      <c r="J716" t="str">
        <f>IFERROR(VLOOKUP(F716,競技順!B:Q,14,0),"")</f>
        <v/>
      </c>
      <c r="K716" t="str">
        <f>IFERROR(VLOOKUP(F716,競技順!B:P,15,0),"")</f>
        <v>女子</v>
      </c>
      <c r="L716" t="str">
        <f>IFERROR(VLOOKUP(F716,競技順!B:N,13,0),"")</f>
        <v xml:space="preserve">  50m</v>
      </c>
      <c r="M716" t="str">
        <f>IFERROR(VLOOKUP(F716,競技順!B:K,10,0),"")</f>
        <v>バタフライ</v>
      </c>
      <c r="N716" t="str">
        <f>IFERROR(VLOOKUP(F716,競技順!B:Q,16,0),"")</f>
        <v>タイム決勝</v>
      </c>
      <c r="O716" t="str">
        <f t="shared" si="23"/>
        <v xml:space="preserve"> 女子   50m バタフライ タイム決勝</v>
      </c>
    </row>
    <row r="717" spans="1:15" x14ac:dyDescent="0.2">
      <c r="A717">
        <f>IFERROR(記録__2[[#This Row],[競技番号]],"")</f>
        <v>15</v>
      </c>
      <c r="B717">
        <f>IFERROR(記録__2[[#This Row],[選手番号]],"")</f>
        <v>295</v>
      </c>
      <c r="C717" t="str">
        <f>IFERROR(VLOOKUP(B717,選手番号!F:J,4,0),"")</f>
        <v>玉井　彩菜</v>
      </c>
      <c r="D717" t="str">
        <f>IFERROR(VLOOKUP(B717,選手番号!F:K,6,0),"")</f>
        <v>八幡浜ＳＣ</v>
      </c>
      <c r="E717" t="str">
        <f>IFERROR(VLOOKUP(B717,チーム番号!E:F,2,0),"")</f>
        <v/>
      </c>
      <c r="F717">
        <f>IFERROR(VLOOKUP(A717,プログラム!B:C,2,0),"")</f>
        <v>15</v>
      </c>
      <c r="G717" t="str">
        <f t="shared" si="22"/>
        <v>29500015</v>
      </c>
      <c r="H717">
        <f>IFERROR(記録__2[[#This Row],[組]],"")</f>
        <v>3</v>
      </c>
      <c r="I717">
        <f>IFERROR(記録__2[[#This Row],[水路]],"")</f>
        <v>4</v>
      </c>
      <c r="J717" t="str">
        <f>IFERROR(VLOOKUP(F717,競技順!B:Q,14,0),"")</f>
        <v/>
      </c>
      <c r="K717" t="str">
        <f>IFERROR(VLOOKUP(F717,競技順!B:P,15,0),"")</f>
        <v>女子</v>
      </c>
      <c r="L717" t="str">
        <f>IFERROR(VLOOKUP(F717,競技順!B:N,13,0),"")</f>
        <v xml:space="preserve">  50m</v>
      </c>
      <c r="M717" t="str">
        <f>IFERROR(VLOOKUP(F717,競技順!B:K,10,0),"")</f>
        <v>バタフライ</v>
      </c>
      <c r="N717" t="str">
        <f>IFERROR(VLOOKUP(F717,競技順!B:Q,16,0),"")</f>
        <v>タイム決勝</v>
      </c>
      <c r="O717" t="str">
        <f t="shared" si="23"/>
        <v xml:space="preserve"> 女子   50m バタフライ タイム決勝</v>
      </c>
    </row>
    <row r="718" spans="1:15" x14ac:dyDescent="0.2">
      <c r="A718">
        <f>IFERROR(記録__2[[#This Row],[競技番号]],"")</f>
        <v>15</v>
      </c>
      <c r="B718">
        <f>IFERROR(記録__2[[#This Row],[選手番号]],"")</f>
        <v>293</v>
      </c>
      <c r="C718" t="str">
        <f>IFERROR(VLOOKUP(B718,選手番号!F:J,4,0),"")</f>
        <v>益田　莉愛</v>
      </c>
      <c r="D718" t="str">
        <f>IFERROR(VLOOKUP(B718,選手番号!F:K,6,0),"")</f>
        <v>八幡浜ＳＣ</v>
      </c>
      <c r="E718" t="str">
        <f>IFERROR(VLOOKUP(B718,チーム番号!E:F,2,0),"")</f>
        <v/>
      </c>
      <c r="F718">
        <f>IFERROR(VLOOKUP(A718,プログラム!B:C,2,0),"")</f>
        <v>15</v>
      </c>
      <c r="G718" t="str">
        <f t="shared" si="22"/>
        <v>29300015</v>
      </c>
      <c r="H718">
        <f>IFERROR(記録__2[[#This Row],[組]],"")</f>
        <v>3</v>
      </c>
      <c r="I718">
        <f>IFERROR(記録__2[[#This Row],[水路]],"")</f>
        <v>5</v>
      </c>
      <c r="J718" t="str">
        <f>IFERROR(VLOOKUP(F718,競技順!B:Q,14,0),"")</f>
        <v/>
      </c>
      <c r="K718" t="str">
        <f>IFERROR(VLOOKUP(F718,競技順!B:P,15,0),"")</f>
        <v>女子</v>
      </c>
      <c r="L718" t="str">
        <f>IFERROR(VLOOKUP(F718,競技順!B:N,13,0),"")</f>
        <v xml:space="preserve">  50m</v>
      </c>
      <c r="M718" t="str">
        <f>IFERROR(VLOOKUP(F718,競技順!B:K,10,0),"")</f>
        <v>バタフライ</v>
      </c>
      <c r="N718" t="str">
        <f>IFERROR(VLOOKUP(F718,競技順!B:Q,16,0),"")</f>
        <v>タイム決勝</v>
      </c>
      <c r="O718" t="str">
        <f t="shared" si="23"/>
        <v xml:space="preserve"> 女子   50m バタフライ タイム決勝</v>
      </c>
    </row>
    <row r="719" spans="1:15" x14ac:dyDescent="0.2">
      <c r="A719">
        <f>IFERROR(記録__2[[#This Row],[競技番号]],"")</f>
        <v>15</v>
      </c>
      <c r="B719">
        <f>IFERROR(記録__2[[#This Row],[選手番号]],"")</f>
        <v>102</v>
      </c>
      <c r="C719" t="str">
        <f>IFERROR(VLOOKUP(B719,選手番号!F:J,4,0),"")</f>
        <v>高橋　芽依</v>
      </c>
      <c r="D719" t="str">
        <f>IFERROR(VLOOKUP(B719,選手番号!F:K,6,0),"")</f>
        <v>五百木ＳＣ</v>
      </c>
      <c r="E719" t="str">
        <f>IFERROR(VLOOKUP(B719,チーム番号!E:F,2,0),"")</f>
        <v/>
      </c>
      <c r="F719">
        <f>IFERROR(VLOOKUP(A719,プログラム!B:C,2,0),"")</f>
        <v>15</v>
      </c>
      <c r="G719" t="str">
        <f t="shared" si="22"/>
        <v>10200015</v>
      </c>
      <c r="H719">
        <f>IFERROR(記録__2[[#This Row],[組]],"")</f>
        <v>3</v>
      </c>
      <c r="I719">
        <f>IFERROR(記録__2[[#This Row],[水路]],"")</f>
        <v>6</v>
      </c>
      <c r="J719" t="str">
        <f>IFERROR(VLOOKUP(F719,競技順!B:Q,14,0),"")</f>
        <v/>
      </c>
      <c r="K719" t="str">
        <f>IFERROR(VLOOKUP(F719,競技順!B:P,15,0),"")</f>
        <v>女子</v>
      </c>
      <c r="L719" t="str">
        <f>IFERROR(VLOOKUP(F719,競技順!B:N,13,0),"")</f>
        <v xml:space="preserve">  50m</v>
      </c>
      <c r="M719" t="str">
        <f>IFERROR(VLOOKUP(F719,競技順!B:K,10,0),"")</f>
        <v>バタフライ</v>
      </c>
      <c r="N719" t="str">
        <f>IFERROR(VLOOKUP(F719,競技順!B:Q,16,0),"")</f>
        <v>タイム決勝</v>
      </c>
      <c r="O719" t="str">
        <f t="shared" si="23"/>
        <v xml:space="preserve"> 女子   50m バタフライ タイム決勝</v>
      </c>
    </row>
    <row r="720" spans="1:15" x14ac:dyDescent="0.2">
      <c r="A720">
        <f>IFERROR(記録__2[[#This Row],[競技番号]],"")</f>
        <v>15</v>
      </c>
      <c r="B720">
        <f>IFERROR(記録__2[[#This Row],[選手番号]],"")</f>
        <v>357</v>
      </c>
      <c r="C720" t="str">
        <f>IFERROR(VLOOKUP(B720,選手番号!F:J,4,0),"")</f>
        <v>田窪　　果</v>
      </c>
      <c r="D720" t="str">
        <f>IFERROR(VLOOKUP(B720,選手番号!F:K,6,0),"")</f>
        <v>ＭＧ双葉</v>
      </c>
      <c r="E720" t="str">
        <f>IFERROR(VLOOKUP(B720,チーム番号!E:F,2,0),"")</f>
        <v/>
      </c>
      <c r="F720">
        <f>IFERROR(VLOOKUP(A720,プログラム!B:C,2,0),"")</f>
        <v>15</v>
      </c>
      <c r="G720" t="str">
        <f t="shared" si="22"/>
        <v>35700015</v>
      </c>
      <c r="H720">
        <f>IFERROR(記録__2[[#This Row],[組]],"")</f>
        <v>3</v>
      </c>
      <c r="I720">
        <f>IFERROR(記録__2[[#This Row],[水路]],"")</f>
        <v>7</v>
      </c>
      <c r="J720" t="str">
        <f>IFERROR(VLOOKUP(F720,競技順!B:Q,14,0),"")</f>
        <v/>
      </c>
      <c r="K720" t="str">
        <f>IFERROR(VLOOKUP(F720,競技順!B:P,15,0),"")</f>
        <v>女子</v>
      </c>
      <c r="L720" t="str">
        <f>IFERROR(VLOOKUP(F720,競技順!B:N,13,0),"")</f>
        <v xml:space="preserve">  50m</v>
      </c>
      <c r="M720" t="str">
        <f>IFERROR(VLOOKUP(F720,競技順!B:K,10,0),"")</f>
        <v>バタフライ</v>
      </c>
      <c r="N720" t="str">
        <f>IFERROR(VLOOKUP(F720,競技順!B:Q,16,0),"")</f>
        <v>タイム決勝</v>
      </c>
      <c r="O720" t="str">
        <f t="shared" si="23"/>
        <v xml:space="preserve"> 女子   50m バタフライ タイム決勝</v>
      </c>
    </row>
    <row r="721" spans="1:15" x14ac:dyDescent="0.2">
      <c r="A721">
        <f>IFERROR(記録__2[[#This Row],[競技番号]],"")</f>
        <v>15</v>
      </c>
      <c r="B721">
        <f>IFERROR(記録__2[[#This Row],[選手番号]],"")</f>
        <v>393</v>
      </c>
      <c r="C721" t="str">
        <f>IFERROR(VLOOKUP(B721,選手番号!F:J,4,0),"")</f>
        <v>西尾　笑舞</v>
      </c>
      <c r="D721" t="str">
        <f>IFERROR(VLOOKUP(B721,選手番号!F:K,6,0),"")</f>
        <v>石原ＳＣ</v>
      </c>
      <c r="E721" t="str">
        <f>IFERROR(VLOOKUP(B721,チーム番号!E:F,2,0),"")</f>
        <v/>
      </c>
      <c r="F721">
        <f>IFERROR(VLOOKUP(A721,プログラム!B:C,2,0),"")</f>
        <v>15</v>
      </c>
      <c r="G721" t="str">
        <f t="shared" si="22"/>
        <v>39300015</v>
      </c>
      <c r="H721">
        <f>IFERROR(記録__2[[#This Row],[組]],"")</f>
        <v>3</v>
      </c>
      <c r="I721">
        <f>IFERROR(記録__2[[#This Row],[水路]],"")</f>
        <v>8</v>
      </c>
      <c r="J721" t="str">
        <f>IFERROR(VLOOKUP(F721,競技順!B:Q,14,0),"")</f>
        <v/>
      </c>
      <c r="K721" t="str">
        <f>IFERROR(VLOOKUP(F721,競技順!B:P,15,0),"")</f>
        <v>女子</v>
      </c>
      <c r="L721" t="str">
        <f>IFERROR(VLOOKUP(F721,競技順!B:N,13,0),"")</f>
        <v xml:space="preserve">  50m</v>
      </c>
      <c r="M721" t="str">
        <f>IFERROR(VLOOKUP(F721,競技順!B:K,10,0),"")</f>
        <v>バタフライ</v>
      </c>
      <c r="N721" t="str">
        <f>IFERROR(VLOOKUP(F721,競技順!B:Q,16,0),"")</f>
        <v>タイム決勝</v>
      </c>
      <c r="O721" t="str">
        <f t="shared" si="23"/>
        <v xml:space="preserve"> 女子   50m バタフライ タイム決勝</v>
      </c>
    </row>
    <row r="722" spans="1:15" x14ac:dyDescent="0.2">
      <c r="A722">
        <f>IFERROR(記録__2[[#This Row],[競技番号]],"")</f>
        <v>15</v>
      </c>
      <c r="B722">
        <f>IFERROR(記録__2[[#This Row],[選手番号]],"")</f>
        <v>237</v>
      </c>
      <c r="C722" t="str">
        <f>IFERROR(VLOOKUP(B722,選手番号!F:J,4,0),"")</f>
        <v>森田　緋珠</v>
      </c>
      <c r="D722" t="str">
        <f>IFERROR(VLOOKUP(B722,選手番号!F:K,6,0),"")</f>
        <v>ファイブテン</v>
      </c>
      <c r="E722" t="str">
        <f>IFERROR(VLOOKUP(B722,チーム番号!E:F,2,0),"")</f>
        <v/>
      </c>
      <c r="F722">
        <f>IFERROR(VLOOKUP(A722,プログラム!B:C,2,0),"")</f>
        <v>15</v>
      </c>
      <c r="G722" t="str">
        <f t="shared" si="22"/>
        <v>23700015</v>
      </c>
      <c r="H722">
        <f>IFERROR(記録__2[[#This Row],[組]],"")</f>
        <v>4</v>
      </c>
      <c r="I722">
        <f>IFERROR(記録__2[[#This Row],[水路]],"")</f>
        <v>1</v>
      </c>
      <c r="J722" t="str">
        <f>IFERROR(VLOOKUP(F722,競技順!B:Q,14,0),"")</f>
        <v/>
      </c>
      <c r="K722" t="str">
        <f>IFERROR(VLOOKUP(F722,競技順!B:P,15,0),"")</f>
        <v>女子</v>
      </c>
      <c r="L722" t="str">
        <f>IFERROR(VLOOKUP(F722,競技順!B:N,13,0),"")</f>
        <v xml:space="preserve">  50m</v>
      </c>
      <c r="M722" t="str">
        <f>IFERROR(VLOOKUP(F722,競技順!B:K,10,0),"")</f>
        <v>バタフライ</v>
      </c>
      <c r="N722" t="str">
        <f>IFERROR(VLOOKUP(F722,競技順!B:Q,16,0),"")</f>
        <v>タイム決勝</v>
      </c>
      <c r="O722" t="str">
        <f t="shared" si="23"/>
        <v xml:space="preserve"> 女子   50m バタフライ タイム決勝</v>
      </c>
    </row>
    <row r="723" spans="1:15" x14ac:dyDescent="0.2">
      <c r="A723">
        <f>IFERROR(記録__2[[#This Row],[競技番号]],"")</f>
        <v>15</v>
      </c>
      <c r="B723">
        <f>IFERROR(記録__2[[#This Row],[選手番号]],"")</f>
        <v>725</v>
      </c>
      <c r="C723" t="str">
        <f>IFERROR(VLOOKUP(B723,選手番号!F:J,4,0),"")</f>
        <v>筒井　愛梨</v>
      </c>
      <c r="D723" t="str">
        <f>IFERROR(VLOOKUP(B723,選手番号!F:K,6,0),"")</f>
        <v>ｽｲﾑﾌｧﾐﾘｰｴﾝｽﾞ</v>
      </c>
      <c r="E723" t="str">
        <f>IFERROR(VLOOKUP(B723,チーム番号!E:F,2,0),"")</f>
        <v/>
      </c>
      <c r="F723">
        <f>IFERROR(VLOOKUP(A723,プログラム!B:C,2,0),"")</f>
        <v>15</v>
      </c>
      <c r="G723" t="str">
        <f t="shared" si="22"/>
        <v>72500015</v>
      </c>
      <c r="H723">
        <f>IFERROR(記録__2[[#This Row],[組]],"")</f>
        <v>4</v>
      </c>
      <c r="I723">
        <f>IFERROR(記録__2[[#This Row],[水路]],"")</f>
        <v>2</v>
      </c>
      <c r="J723" t="str">
        <f>IFERROR(VLOOKUP(F723,競技順!B:Q,14,0),"")</f>
        <v/>
      </c>
      <c r="K723" t="str">
        <f>IFERROR(VLOOKUP(F723,競技順!B:P,15,0),"")</f>
        <v>女子</v>
      </c>
      <c r="L723" t="str">
        <f>IFERROR(VLOOKUP(F723,競技順!B:N,13,0),"")</f>
        <v xml:space="preserve">  50m</v>
      </c>
      <c r="M723" t="str">
        <f>IFERROR(VLOOKUP(F723,競技順!B:K,10,0),"")</f>
        <v>バタフライ</v>
      </c>
      <c r="N723" t="str">
        <f>IFERROR(VLOOKUP(F723,競技順!B:Q,16,0),"")</f>
        <v>タイム決勝</v>
      </c>
      <c r="O723" t="str">
        <f t="shared" si="23"/>
        <v xml:space="preserve"> 女子   50m バタフライ タイム決勝</v>
      </c>
    </row>
    <row r="724" spans="1:15" x14ac:dyDescent="0.2">
      <c r="A724">
        <f>IFERROR(記録__2[[#This Row],[競技番号]],"")</f>
        <v>15</v>
      </c>
      <c r="B724">
        <f>IFERROR(記録__2[[#This Row],[選手番号]],"")</f>
        <v>248</v>
      </c>
      <c r="C724" t="str">
        <f>IFERROR(VLOOKUP(B724,選手番号!F:J,4,0),"")</f>
        <v>飯尾　愛凜</v>
      </c>
      <c r="D724" t="str">
        <f>IFERROR(VLOOKUP(B724,選手番号!F:K,6,0),"")</f>
        <v>ファイブテン</v>
      </c>
      <c r="E724" t="str">
        <f>IFERROR(VLOOKUP(B724,チーム番号!E:F,2,0),"")</f>
        <v/>
      </c>
      <c r="F724">
        <f>IFERROR(VLOOKUP(A724,プログラム!B:C,2,0),"")</f>
        <v>15</v>
      </c>
      <c r="G724" t="str">
        <f t="shared" si="22"/>
        <v>24800015</v>
      </c>
      <c r="H724">
        <f>IFERROR(記録__2[[#This Row],[組]],"")</f>
        <v>4</v>
      </c>
      <c r="I724">
        <f>IFERROR(記録__2[[#This Row],[水路]],"")</f>
        <v>3</v>
      </c>
      <c r="J724" t="str">
        <f>IFERROR(VLOOKUP(F724,競技順!B:Q,14,0),"")</f>
        <v/>
      </c>
      <c r="K724" t="str">
        <f>IFERROR(VLOOKUP(F724,競技順!B:P,15,0),"")</f>
        <v>女子</v>
      </c>
      <c r="L724" t="str">
        <f>IFERROR(VLOOKUP(F724,競技順!B:N,13,0),"")</f>
        <v xml:space="preserve">  50m</v>
      </c>
      <c r="M724" t="str">
        <f>IFERROR(VLOOKUP(F724,競技順!B:K,10,0),"")</f>
        <v>バタフライ</v>
      </c>
      <c r="N724" t="str">
        <f>IFERROR(VLOOKUP(F724,競技順!B:Q,16,0),"")</f>
        <v>タイム決勝</v>
      </c>
      <c r="O724" t="str">
        <f t="shared" si="23"/>
        <v xml:space="preserve"> 女子   50m バタフライ タイム決勝</v>
      </c>
    </row>
    <row r="725" spans="1:15" x14ac:dyDescent="0.2">
      <c r="A725">
        <f>IFERROR(記録__2[[#This Row],[競技番号]],"")</f>
        <v>15</v>
      </c>
      <c r="B725">
        <f>IFERROR(記録__2[[#This Row],[選手番号]],"")</f>
        <v>201</v>
      </c>
      <c r="C725" t="str">
        <f>IFERROR(VLOOKUP(B725,選手番号!F:J,4,0),"")</f>
        <v>岡本　愛禾</v>
      </c>
      <c r="D725" t="str">
        <f>IFERROR(VLOOKUP(B725,選手番号!F:K,6,0),"")</f>
        <v>ＭＧ瀬戸内</v>
      </c>
      <c r="E725" t="str">
        <f>IFERROR(VLOOKUP(B725,チーム番号!E:F,2,0),"")</f>
        <v/>
      </c>
      <c r="F725">
        <f>IFERROR(VLOOKUP(A725,プログラム!B:C,2,0),"")</f>
        <v>15</v>
      </c>
      <c r="G725" t="str">
        <f t="shared" si="22"/>
        <v>20100015</v>
      </c>
      <c r="H725">
        <f>IFERROR(記録__2[[#This Row],[組]],"")</f>
        <v>4</v>
      </c>
      <c r="I725">
        <f>IFERROR(記録__2[[#This Row],[水路]],"")</f>
        <v>4</v>
      </c>
      <c r="J725" t="str">
        <f>IFERROR(VLOOKUP(F725,競技順!B:Q,14,0),"")</f>
        <v/>
      </c>
      <c r="K725" t="str">
        <f>IFERROR(VLOOKUP(F725,競技順!B:P,15,0),"")</f>
        <v>女子</v>
      </c>
      <c r="L725" t="str">
        <f>IFERROR(VLOOKUP(F725,競技順!B:N,13,0),"")</f>
        <v xml:space="preserve">  50m</v>
      </c>
      <c r="M725" t="str">
        <f>IFERROR(VLOOKUP(F725,競技順!B:K,10,0),"")</f>
        <v>バタフライ</v>
      </c>
      <c r="N725" t="str">
        <f>IFERROR(VLOOKUP(F725,競技順!B:Q,16,0),"")</f>
        <v>タイム決勝</v>
      </c>
      <c r="O725" t="str">
        <f t="shared" si="23"/>
        <v xml:space="preserve"> 女子   50m バタフライ タイム決勝</v>
      </c>
    </row>
    <row r="726" spans="1:15" x14ac:dyDescent="0.2">
      <c r="A726">
        <f>IFERROR(記録__2[[#This Row],[競技番号]],"")</f>
        <v>15</v>
      </c>
      <c r="B726">
        <f>IFERROR(記録__2[[#This Row],[選手番号]],"")</f>
        <v>246</v>
      </c>
      <c r="C726" t="str">
        <f>IFERROR(VLOOKUP(B726,選手番号!F:J,4,0),"")</f>
        <v>八塚　　凛</v>
      </c>
      <c r="D726" t="str">
        <f>IFERROR(VLOOKUP(B726,選手番号!F:K,6,0),"")</f>
        <v>ファイブテン</v>
      </c>
      <c r="E726" t="str">
        <f>IFERROR(VLOOKUP(B726,チーム番号!E:F,2,0),"")</f>
        <v/>
      </c>
      <c r="F726">
        <f>IFERROR(VLOOKUP(A726,プログラム!B:C,2,0),"")</f>
        <v>15</v>
      </c>
      <c r="G726" t="str">
        <f t="shared" si="22"/>
        <v>24600015</v>
      </c>
      <c r="H726">
        <f>IFERROR(記録__2[[#This Row],[組]],"")</f>
        <v>4</v>
      </c>
      <c r="I726">
        <f>IFERROR(記録__2[[#This Row],[水路]],"")</f>
        <v>5</v>
      </c>
      <c r="J726" t="str">
        <f>IFERROR(VLOOKUP(F726,競技順!B:Q,14,0),"")</f>
        <v/>
      </c>
      <c r="K726" t="str">
        <f>IFERROR(VLOOKUP(F726,競技順!B:P,15,0),"")</f>
        <v>女子</v>
      </c>
      <c r="L726" t="str">
        <f>IFERROR(VLOOKUP(F726,競技順!B:N,13,0),"")</f>
        <v xml:space="preserve">  50m</v>
      </c>
      <c r="M726" t="str">
        <f>IFERROR(VLOOKUP(F726,競技順!B:K,10,0),"")</f>
        <v>バタフライ</v>
      </c>
      <c r="N726" t="str">
        <f>IFERROR(VLOOKUP(F726,競技順!B:Q,16,0),"")</f>
        <v>タイム決勝</v>
      </c>
      <c r="O726" t="str">
        <f t="shared" si="23"/>
        <v xml:space="preserve"> 女子   50m バタフライ タイム決勝</v>
      </c>
    </row>
    <row r="727" spans="1:15" x14ac:dyDescent="0.2">
      <c r="A727">
        <f>IFERROR(記録__2[[#This Row],[競技番号]],"")</f>
        <v>15</v>
      </c>
      <c r="B727">
        <f>IFERROR(記録__2[[#This Row],[選手番号]],"")</f>
        <v>521</v>
      </c>
      <c r="C727" t="str">
        <f>IFERROR(VLOOKUP(B727,選手番号!F:J,4,0),"")</f>
        <v>前田　妃菜</v>
      </c>
      <c r="D727" t="str">
        <f>IFERROR(VLOOKUP(B727,選手番号!F:K,6,0),"")</f>
        <v>Ryuow</v>
      </c>
      <c r="E727" t="str">
        <f>IFERROR(VLOOKUP(B727,チーム番号!E:F,2,0),"")</f>
        <v/>
      </c>
      <c r="F727">
        <f>IFERROR(VLOOKUP(A727,プログラム!B:C,2,0),"")</f>
        <v>15</v>
      </c>
      <c r="G727" t="str">
        <f t="shared" si="22"/>
        <v>52100015</v>
      </c>
      <c r="H727">
        <f>IFERROR(記録__2[[#This Row],[組]],"")</f>
        <v>4</v>
      </c>
      <c r="I727">
        <f>IFERROR(記録__2[[#This Row],[水路]],"")</f>
        <v>6</v>
      </c>
      <c r="J727" t="str">
        <f>IFERROR(VLOOKUP(F727,競技順!B:Q,14,0),"")</f>
        <v/>
      </c>
      <c r="K727" t="str">
        <f>IFERROR(VLOOKUP(F727,競技順!B:P,15,0),"")</f>
        <v>女子</v>
      </c>
      <c r="L727" t="str">
        <f>IFERROR(VLOOKUP(F727,競技順!B:N,13,0),"")</f>
        <v xml:space="preserve">  50m</v>
      </c>
      <c r="M727" t="str">
        <f>IFERROR(VLOOKUP(F727,競技順!B:K,10,0),"")</f>
        <v>バタフライ</v>
      </c>
      <c r="N727" t="str">
        <f>IFERROR(VLOOKUP(F727,競技順!B:Q,16,0),"")</f>
        <v>タイム決勝</v>
      </c>
      <c r="O727" t="str">
        <f t="shared" si="23"/>
        <v xml:space="preserve"> 女子   50m バタフライ タイム決勝</v>
      </c>
    </row>
    <row r="728" spans="1:15" x14ac:dyDescent="0.2">
      <c r="A728">
        <f>IFERROR(記録__2[[#This Row],[競技番号]],"")</f>
        <v>15</v>
      </c>
      <c r="B728">
        <f>IFERROR(記録__2[[#This Row],[選手番号]],"")</f>
        <v>99</v>
      </c>
      <c r="C728" t="str">
        <f>IFERROR(VLOOKUP(B728,選手番号!F:J,4,0),"")</f>
        <v>横山　侑那</v>
      </c>
      <c r="D728" t="str">
        <f>IFERROR(VLOOKUP(B728,選手番号!F:K,6,0),"")</f>
        <v>五百木ＳＣ</v>
      </c>
      <c r="E728" t="str">
        <f>IFERROR(VLOOKUP(B728,チーム番号!E:F,2,0),"")</f>
        <v/>
      </c>
      <c r="F728">
        <f>IFERROR(VLOOKUP(A728,プログラム!B:C,2,0),"")</f>
        <v>15</v>
      </c>
      <c r="G728" t="str">
        <f t="shared" si="22"/>
        <v>9900015</v>
      </c>
      <c r="H728">
        <f>IFERROR(記録__2[[#This Row],[組]],"")</f>
        <v>4</v>
      </c>
      <c r="I728">
        <f>IFERROR(記録__2[[#This Row],[水路]],"")</f>
        <v>7</v>
      </c>
      <c r="J728" t="str">
        <f>IFERROR(VLOOKUP(F728,競技順!B:Q,14,0),"")</f>
        <v/>
      </c>
      <c r="K728" t="str">
        <f>IFERROR(VLOOKUP(F728,競技順!B:P,15,0),"")</f>
        <v>女子</v>
      </c>
      <c r="L728" t="str">
        <f>IFERROR(VLOOKUP(F728,競技順!B:N,13,0),"")</f>
        <v xml:space="preserve">  50m</v>
      </c>
      <c r="M728" t="str">
        <f>IFERROR(VLOOKUP(F728,競技順!B:K,10,0),"")</f>
        <v>バタフライ</v>
      </c>
      <c r="N728" t="str">
        <f>IFERROR(VLOOKUP(F728,競技順!B:Q,16,0),"")</f>
        <v>タイム決勝</v>
      </c>
      <c r="O728" t="str">
        <f t="shared" si="23"/>
        <v xml:space="preserve"> 女子   50m バタフライ タイム決勝</v>
      </c>
    </row>
    <row r="729" spans="1:15" x14ac:dyDescent="0.2">
      <c r="A729">
        <f>IFERROR(記録__2[[#This Row],[競技番号]],"")</f>
        <v>15</v>
      </c>
      <c r="B729">
        <f>IFERROR(記録__2[[#This Row],[選手番号]],"")</f>
        <v>360</v>
      </c>
      <c r="C729" t="str">
        <f>IFERROR(VLOOKUP(B729,選手番号!F:J,4,0),"")</f>
        <v>武方　心美</v>
      </c>
      <c r="D729" t="str">
        <f>IFERROR(VLOOKUP(B729,選手番号!F:K,6,0),"")</f>
        <v>ＭＧ双葉</v>
      </c>
      <c r="E729" t="str">
        <f>IFERROR(VLOOKUP(B729,チーム番号!E:F,2,0),"")</f>
        <v/>
      </c>
      <c r="F729">
        <f>IFERROR(VLOOKUP(A729,プログラム!B:C,2,0),"")</f>
        <v>15</v>
      </c>
      <c r="G729" t="str">
        <f t="shared" si="22"/>
        <v>36000015</v>
      </c>
      <c r="H729">
        <f>IFERROR(記録__2[[#This Row],[組]],"")</f>
        <v>4</v>
      </c>
      <c r="I729">
        <f>IFERROR(記録__2[[#This Row],[水路]],"")</f>
        <v>8</v>
      </c>
      <c r="J729" t="str">
        <f>IFERROR(VLOOKUP(F729,競技順!B:Q,14,0),"")</f>
        <v/>
      </c>
      <c r="K729" t="str">
        <f>IFERROR(VLOOKUP(F729,競技順!B:P,15,0),"")</f>
        <v>女子</v>
      </c>
      <c r="L729" t="str">
        <f>IFERROR(VLOOKUP(F729,競技順!B:N,13,0),"")</f>
        <v xml:space="preserve">  50m</v>
      </c>
      <c r="M729" t="str">
        <f>IFERROR(VLOOKUP(F729,競技順!B:K,10,0),"")</f>
        <v>バタフライ</v>
      </c>
      <c r="N729" t="str">
        <f>IFERROR(VLOOKUP(F729,競技順!B:Q,16,0),"")</f>
        <v>タイム決勝</v>
      </c>
      <c r="O729" t="str">
        <f t="shared" si="23"/>
        <v xml:space="preserve"> 女子   50m バタフライ タイム決勝</v>
      </c>
    </row>
    <row r="730" spans="1:15" x14ac:dyDescent="0.2">
      <c r="A730">
        <f>IFERROR(記録__2[[#This Row],[競技番号]],"")</f>
        <v>15</v>
      </c>
      <c r="B730">
        <f>IFERROR(記録__2[[#This Row],[選手番号]],"")</f>
        <v>692</v>
      </c>
      <c r="C730" t="str">
        <f>IFERROR(VLOOKUP(B730,選手番号!F:J,4,0),"")</f>
        <v>尾崎リンカ</v>
      </c>
      <c r="D730" t="str">
        <f>IFERROR(VLOOKUP(B730,選手番号!F:K,6,0),"")</f>
        <v>えいしSC砥部</v>
      </c>
      <c r="E730" t="str">
        <f>IFERROR(VLOOKUP(B730,チーム番号!E:F,2,0),"")</f>
        <v/>
      </c>
      <c r="F730">
        <f>IFERROR(VLOOKUP(A730,プログラム!B:C,2,0),"")</f>
        <v>15</v>
      </c>
      <c r="G730" t="str">
        <f t="shared" si="22"/>
        <v>69200015</v>
      </c>
      <c r="H730">
        <f>IFERROR(記録__2[[#This Row],[組]],"")</f>
        <v>5</v>
      </c>
      <c r="I730">
        <f>IFERROR(記録__2[[#This Row],[水路]],"")</f>
        <v>1</v>
      </c>
      <c r="J730" t="str">
        <f>IFERROR(VLOOKUP(F730,競技順!B:Q,14,0),"")</f>
        <v/>
      </c>
      <c r="K730" t="str">
        <f>IFERROR(VLOOKUP(F730,競技順!B:P,15,0),"")</f>
        <v>女子</v>
      </c>
      <c r="L730" t="str">
        <f>IFERROR(VLOOKUP(F730,競技順!B:N,13,0),"")</f>
        <v xml:space="preserve">  50m</v>
      </c>
      <c r="M730" t="str">
        <f>IFERROR(VLOOKUP(F730,競技順!B:K,10,0),"")</f>
        <v>バタフライ</v>
      </c>
      <c r="N730" t="str">
        <f>IFERROR(VLOOKUP(F730,競技順!B:Q,16,0),"")</f>
        <v>タイム決勝</v>
      </c>
      <c r="O730" t="str">
        <f t="shared" si="23"/>
        <v xml:space="preserve"> 女子   50m バタフライ タイム決勝</v>
      </c>
    </row>
    <row r="731" spans="1:15" x14ac:dyDescent="0.2">
      <c r="A731">
        <f>IFERROR(記録__2[[#This Row],[競技番号]],"")</f>
        <v>15</v>
      </c>
      <c r="B731">
        <f>IFERROR(記録__2[[#This Row],[選手番号]],"")</f>
        <v>433</v>
      </c>
      <c r="C731" t="str">
        <f>IFERROR(VLOOKUP(B731,選手番号!F:J,4,0),"")</f>
        <v>石岡　千波</v>
      </c>
      <c r="D731" t="str">
        <f>IFERROR(VLOOKUP(B731,選手番号!F:K,6,0),"")</f>
        <v>フィッタ松山</v>
      </c>
      <c r="E731" t="str">
        <f>IFERROR(VLOOKUP(B731,チーム番号!E:F,2,0),"")</f>
        <v/>
      </c>
      <c r="F731">
        <f>IFERROR(VLOOKUP(A731,プログラム!B:C,2,0),"")</f>
        <v>15</v>
      </c>
      <c r="G731" t="str">
        <f t="shared" si="22"/>
        <v>43300015</v>
      </c>
      <c r="H731">
        <f>IFERROR(記録__2[[#This Row],[組]],"")</f>
        <v>5</v>
      </c>
      <c r="I731">
        <f>IFERROR(記録__2[[#This Row],[水路]],"")</f>
        <v>2</v>
      </c>
      <c r="J731" t="str">
        <f>IFERROR(VLOOKUP(F731,競技順!B:Q,14,0),"")</f>
        <v/>
      </c>
      <c r="K731" t="str">
        <f>IFERROR(VLOOKUP(F731,競技順!B:P,15,0),"")</f>
        <v>女子</v>
      </c>
      <c r="L731" t="str">
        <f>IFERROR(VLOOKUP(F731,競技順!B:N,13,0),"")</f>
        <v xml:space="preserve">  50m</v>
      </c>
      <c r="M731" t="str">
        <f>IFERROR(VLOOKUP(F731,競技順!B:K,10,0),"")</f>
        <v>バタフライ</v>
      </c>
      <c r="N731" t="str">
        <f>IFERROR(VLOOKUP(F731,競技順!B:Q,16,0),"")</f>
        <v>タイム決勝</v>
      </c>
      <c r="O731" t="str">
        <f t="shared" si="23"/>
        <v xml:space="preserve"> 女子   50m バタフライ タイム決勝</v>
      </c>
    </row>
    <row r="732" spans="1:15" x14ac:dyDescent="0.2">
      <c r="A732">
        <f>IFERROR(記録__2[[#This Row],[競技番号]],"")</f>
        <v>15</v>
      </c>
      <c r="B732">
        <f>IFERROR(記録__2[[#This Row],[選手番号]],"")</f>
        <v>637</v>
      </c>
      <c r="C732" t="str">
        <f>IFERROR(VLOOKUP(B732,選手番号!F:J,4,0),"")</f>
        <v>泉　こころ</v>
      </c>
      <c r="D732" t="str">
        <f>IFERROR(VLOOKUP(B732,選手番号!F:K,6,0),"")</f>
        <v>ﾓｰﾆSS</v>
      </c>
      <c r="E732" t="str">
        <f>IFERROR(VLOOKUP(B732,チーム番号!E:F,2,0),"")</f>
        <v/>
      </c>
      <c r="F732">
        <f>IFERROR(VLOOKUP(A732,プログラム!B:C,2,0),"")</f>
        <v>15</v>
      </c>
      <c r="G732" t="str">
        <f t="shared" si="22"/>
        <v>63700015</v>
      </c>
      <c r="H732">
        <f>IFERROR(記録__2[[#This Row],[組]],"")</f>
        <v>5</v>
      </c>
      <c r="I732">
        <f>IFERROR(記録__2[[#This Row],[水路]],"")</f>
        <v>3</v>
      </c>
      <c r="J732" t="str">
        <f>IFERROR(VLOOKUP(F732,競技順!B:Q,14,0),"")</f>
        <v/>
      </c>
      <c r="K732" t="str">
        <f>IFERROR(VLOOKUP(F732,競技順!B:P,15,0),"")</f>
        <v>女子</v>
      </c>
      <c r="L732" t="str">
        <f>IFERROR(VLOOKUP(F732,競技順!B:N,13,0),"")</f>
        <v xml:space="preserve">  50m</v>
      </c>
      <c r="M732" t="str">
        <f>IFERROR(VLOOKUP(F732,競技順!B:K,10,0),"")</f>
        <v>バタフライ</v>
      </c>
      <c r="N732" t="str">
        <f>IFERROR(VLOOKUP(F732,競技順!B:Q,16,0),"")</f>
        <v>タイム決勝</v>
      </c>
      <c r="O732" t="str">
        <f t="shared" si="23"/>
        <v xml:space="preserve"> 女子   50m バタフライ タイム決勝</v>
      </c>
    </row>
    <row r="733" spans="1:15" x14ac:dyDescent="0.2">
      <c r="A733">
        <f>IFERROR(記録__2[[#This Row],[競技番号]],"")</f>
        <v>15</v>
      </c>
      <c r="B733">
        <f>IFERROR(記録__2[[#This Row],[選手番号]],"")</f>
        <v>720</v>
      </c>
      <c r="C733" t="str">
        <f>IFERROR(VLOOKUP(B733,選手番号!F:J,4,0),"")</f>
        <v>谷本　桜彩</v>
      </c>
      <c r="D733" t="str">
        <f>IFERROR(VLOOKUP(B733,選手番号!F:K,6,0),"")</f>
        <v>ｽｲﾑﾌｧﾐﾘｰｴﾝｽﾞ</v>
      </c>
      <c r="E733" t="str">
        <f>IFERROR(VLOOKUP(B733,チーム番号!E:F,2,0),"")</f>
        <v/>
      </c>
      <c r="F733">
        <f>IFERROR(VLOOKUP(A733,プログラム!B:C,2,0),"")</f>
        <v>15</v>
      </c>
      <c r="G733" t="str">
        <f t="shared" si="22"/>
        <v>72000015</v>
      </c>
      <c r="H733">
        <f>IFERROR(記録__2[[#This Row],[組]],"")</f>
        <v>5</v>
      </c>
      <c r="I733">
        <f>IFERROR(記録__2[[#This Row],[水路]],"")</f>
        <v>4</v>
      </c>
      <c r="J733" t="str">
        <f>IFERROR(VLOOKUP(F733,競技順!B:Q,14,0),"")</f>
        <v/>
      </c>
      <c r="K733" t="str">
        <f>IFERROR(VLOOKUP(F733,競技順!B:P,15,0),"")</f>
        <v>女子</v>
      </c>
      <c r="L733" t="str">
        <f>IFERROR(VLOOKUP(F733,競技順!B:N,13,0),"")</f>
        <v xml:space="preserve">  50m</v>
      </c>
      <c r="M733" t="str">
        <f>IFERROR(VLOOKUP(F733,競技順!B:K,10,0),"")</f>
        <v>バタフライ</v>
      </c>
      <c r="N733" t="str">
        <f>IFERROR(VLOOKUP(F733,競技順!B:Q,16,0),"")</f>
        <v>タイム決勝</v>
      </c>
      <c r="O733" t="str">
        <f t="shared" si="23"/>
        <v xml:space="preserve"> 女子   50m バタフライ タイム決勝</v>
      </c>
    </row>
    <row r="734" spans="1:15" x14ac:dyDescent="0.2">
      <c r="A734">
        <f>IFERROR(記録__2[[#This Row],[競技番号]],"")</f>
        <v>15</v>
      </c>
      <c r="B734">
        <f>IFERROR(記録__2[[#This Row],[選手番号]],"")</f>
        <v>155</v>
      </c>
      <c r="C734" t="str">
        <f>IFERROR(VLOOKUP(B734,選手番号!F:J,4,0),"")</f>
        <v>山下　　華</v>
      </c>
      <c r="D734" t="str">
        <f>IFERROR(VLOOKUP(B734,選手番号!F:K,6,0),"")</f>
        <v>南海ＤＣ</v>
      </c>
      <c r="E734" t="str">
        <f>IFERROR(VLOOKUP(B734,チーム番号!E:F,2,0),"")</f>
        <v/>
      </c>
      <c r="F734">
        <f>IFERROR(VLOOKUP(A734,プログラム!B:C,2,0),"")</f>
        <v>15</v>
      </c>
      <c r="G734" t="str">
        <f t="shared" si="22"/>
        <v>15500015</v>
      </c>
      <c r="H734">
        <f>IFERROR(記録__2[[#This Row],[組]],"")</f>
        <v>5</v>
      </c>
      <c r="I734">
        <f>IFERROR(記録__2[[#This Row],[水路]],"")</f>
        <v>5</v>
      </c>
      <c r="J734" t="str">
        <f>IFERROR(VLOOKUP(F734,競技順!B:Q,14,0),"")</f>
        <v/>
      </c>
      <c r="K734" t="str">
        <f>IFERROR(VLOOKUP(F734,競技順!B:P,15,0),"")</f>
        <v>女子</v>
      </c>
      <c r="L734" t="str">
        <f>IFERROR(VLOOKUP(F734,競技順!B:N,13,0),"")</f>
        <v xml:space="preserve">  50m</v>
      </c>
      <c r="M734" t="str">
        <f>IFERROR(VLOOKUP(F734,競技順!B:K,10,0),"")</f>
        <v>バタフライ</v>
      </c>
      <c r="N734" t="str">
        <f>IFERROR(VLOOKUP(F734,競技順!B:Q,16,0),"")</f>
        <v>タイム決勝</v>
      </c>
      <c r="O734" t="str">
        <f t="shared" si="23"/>
        <v xml:space="preserve"> 女子   50m バタフライ タイム決勝</v>
      </c>
    </row>
    <row r="735" spans="1:15" x14ac:dyDescent="0.2">
      <c r="A735">
        <f>IFERROR(記録__2[[#This Row],[競技番号]],"")</f>
        <v>15</v>
      </c>
      <c r="B735">
        <f>IFERROR(記録__2[[#This Row],[選手番号]],"")</f>
        <v>549</v>
      </c>
      <c r="C735" t="str">
        <f>IFERROR(VLOOKUP(B735,選手番号!F:J,4,0),"")</f>
        <v>井下　愛梨</v>
      </c>
      <c r="D735" t="str">
        <f>IFERROR(VLOOKUP(B735,選手番号!F:K,6,0),"")</f>
        <v>ﾌｧｲﾌﾞﾃﾝ東予</v>
      </c>
      <c r="E735" t="str">
        <f>IFERROR(VLOOKUP(B735,チーム番号!E:F,2,0),"")</f>
        <v/>
      </c>
      <c r="F735">
        <f>IFERROR(VLOOKUP(A735,プログラム!B:C,2,0),"")</f>
        <v>15</v>
      </c>
      <c r="G735" t="str">
        <f t="shared" si="22"/>
        <v>54900015</v>
      </c>
      <c r="H735">
        <f>IFERROR(記録__2[[#This Row],[組]],"")</f>
        <v>5</v>
      </c>
      <c r="I735">
        <f>IFERROR(記録__2[[#This Row],[水路]],"")</f>
        <v>6</v>
      </c>
      <c r="J735" t="str">
        <f>IFERROR(VLOOKUP(F735,競技順!B:Q,14,0),"")</f>
        <v/>
      </c>
      <c r="K735" t="str">
        <f>IFERROR(VLOOKUP(F735,競技順!B:P,15,0),"")</f>
        <v>女子</v>
      </c>
      <c r="L735" t="str">
        <f>IFERROR(VLOOKUP(F735,競技順!B:N,13,0),"")</f>
        <v xml:space="preserve">  50m</v>
      </c>
      <c r="M735" t="str">
        <f>IFERROR(VLOOKUP(F735,競技順!B:K,10,0),"")</f>
        <v>バタフライ</v>
      </c>
      <c r="N735" t="str">
        <f>IFERROR(VLOOKUP(F735,競技順!B:Q,16,0),"")</f>
        <v>タイム決勝</v>
      </c>
      <c r="O735" t="str">
        <f t="shared" si="23"/>
        <v xml:space="preserve"> 女子   50m バタフライ タイム決勝</v>
      </c>
    </row>
    <row r="736" spans="1:15" x14ac:dyDescent="0.2">
      <c r="A736">
        <f>IFERROR(記録__2[[#This Row],[競技番号]],"")</f>
        <v>15</v>
      </c>
      <c r="B736">
        <f>IFERROR(記録__2[[#This Row],[選手番号]],"")</f>
        <v>468</v>
      </c>
      <c r="C736" t="str">
        <f>IFERROR(VLOOKUP(B736,選手番号!F:J,4,0),"")</f>
        <v>嘉村　七海</v>
      </c>
      <c r="D736" t="str">
        <f>IFERROR(VLOOKUP(B736,選手番号!F:K,6,0),"")</f>
        <v>フィッタ重信</v>
      </c>
      <c r="E736" t="str">
        <f>IFERROR(VLOOKUP(B736,チーム番号!E:F,2,0),"")</f>
        <v/>
      </c>
      <c r="F736">
        <f>IFERROR(VLOOKUP(A736,プログラム!B:C,2,0),"")</f>
        <v>15</v>
      </c>
      <c r="G736" t="str">
        <f t="shared" si="22"/>
        <v>46800015</v>
      </c>
      <c r="H736">
        <f>IFERROR(記録__2[[#This Row],[組]],"")</f>
        <v>5</v>
      </c>
      <c r="I736">
        <f>IFERROR(記録__2[[#This Row],[水路]],"")</f>
        <v>7</v>
      </c>
      <c r="J736" t="str">
        <f>IFERROR(VLOOKUP(F736,競技順!B:Q,14,0),"")</f>
        <v/>
      </c>
      <c r="K736" t="str">
        <f>IFERROR(VLOOKUP(F736,競技順!B:P,15,0),"")</f>
        <v>女子</v>
      </c>
      <c r="L736" t="str">
        <f>IFERROR(VLOOKUP(F736,競技順!B:N,13,0),"")</f>
        <v xml:space="preserve">  50m</v>
      </c>
      <c r="M736" t="str">
        <f>IFERROR(VLOOKUP(F736,競技順!B:K,10,0),"")</f>
        <v>バタフライ</v>
      </c>
      <c r="N736" t="str">
        <f>IFERROR(VLOOKUP(F736,競技順!B:Q,16,0),"")</f>
        <v>タイム決勝</v>
      </c>
      <c r="O736" t="str">
        <f t="shared" si="23"/>
        <v xml:space="preserve"> 女子   50m バタフライ タイム決勝</v>
      </c>
    </row>
    <row r="737" spans="1:15" x14ac:dyDescent="0.2">
      <c r="A737">
        <f>IFERROR(記録__2[[#This Row],[競技番号]],"")</f>
        <v>15</v>
      </c>
      <c r="B737">
        <f>IFERROR(記録__2[[#This Row],[選手番号]],"")</f>
        <v>494</v>
      </c>
      <c r="C737" t="str">
        <f>IFERROR(VLOOKUP(B737,選手番号!F:J,4,0),"")</f>
        <v>渡辺　ゆこ</v>
      </c>
      <c r="D737" t="str">
        <f>IFERROR(VLOOKUP(B737,選手番号!F:K,6,0),"")</f>
        <v>フィッタ吉田</v>
      </c>
      <c r="E737" t="str">
        <f>IFERROR(VLOOKUP(B737,チーム番号!E:F,2,0),"")</f>
        <v/>
      </c>
      <c r="F737">
        <f>IFERROR(VLOOKUP(A737,プログラム!B:C,2,0),"")</f>
        <v>15</v>
      </c>
      <c r="G737" t="str">
        <f t="shared" si="22"/>
        <v>49400015</v>
      </c>
      <c r="H737">
        <f>IFERROR(記録__2[[#This Row],[組]],"")</f>
        <v>5</v>
      </c>
      <c r="I737">
        <f>IFERROR(記録__2[[#This Row],[水路]],"")</f>
        <v>8</v>
      </c>
      <c r="J737" t="str">
        <f>IFERROR(VLOOKUP(F737,競技順!B:Q,14,0),"")</f>
        <v/>
      </c>
      <c r="K737" t="str">
        <f>IFERROR(VLOOKUP(F737,競技順!B:P,15,0),"")</f>
        <v>女子</v>
      </c>
      <c r="L737" t="str">
        <f>IFERROR(VLOOKUP(F737,競技順!B:N,13,0),"")</f>
        <v xml:space="preserve">  50m</v>
      </c>
      <c r="M737" t="str">
        <f>IFERROR(VLOOKUP(F737,競技順!B:K,10,0),"")</f>
        <v>バタフライ</v>
      </c>
      <c r="N737" t="str">
        <f>IFERROR(VLOOKUP(F737,競技順!B:Q,16,0),"")</f>
        <v>タイム決勝</v>
      </c>
      <c r="O737" t="str">
        <f t="shared" si="23"/>
        <v xml:space="preserve"> 女子   50m バタフライ タイム決勝</v>
      </c>
    </row>
    <row r="738" spans="1:15" x14ac:dyDescent="0.2">
      <c r="A738">
        <f>IFERROR(記録__2[[#This Row],[競技番号]],"")</f>
        <v>15</v>
      </c>
      <c r="B738">
        <f>IFERROR(記録__2[[#This Row],[選手番号]],"")</f>
        <v>322</v>
      </c>
      <c r="C738" t="str">
        <f>IFERROR(VLOOKUP(B738,選手番号!F:J,4,0),"")</f>
        <v>井上　結楽</v>
      </c>
      <c r="D738" t="str">
        <f>IFERROR(VLOOKUP(B738,選手番号!F:K,6,0),"")</f>
        <v>石原SC山越</v>
      </c>
      <c r="E738" t="str">
        <f>IFERROR(VLOOKUP(B738,チーム番号!E:F,2,0),"")</f>
        <v/>
      </c>
      <c r="F738">
        <f>IFERROR(VLOOKUP(A738,プログラム!B:C,2,0),"")</f>
        <v>15</v>
      </c>
      <c r="G738" t="str">
        <f t="shared" si="22"/>
        <v>32200015</v>
      </c>
      <c r="H738">
        <f>IFERROR(記録__2[[#This Row],[組]],"")</f>
        <v>6</v>
      </c>
      <c r="I738">
        <f>IFERROR(記録__2[[#This Row],[水路]],"")</f>
        <v>1</v>
      </c>
      <c r="J738" t="str">
        <f>IFERROR(VLOOKUP(F738,競技順!B:Q,14,0),"")</f>
        <v/>
      </c>
      <c r="K738" t="str">
        <f>IFERROR(VLOOKUP(F738,競技順!B:P,15,0),"")</f>
        <v>女子</v>
      </c>
      <c r="L738" t="str">
        <f>IFERROR(VLOOKUP(F738,競技順!B:N,13,0),"")</f>
        <v xml:space="preserve">  50m</v>
      </c>
      <c r="M738" t="str">
        <f>IFERROR(VLOOKUP(F738,競技順!B:K,10,0),"")</f>
        <v>バタフライ</v>
      </c>
      <c r="N738" t="str">
        <f>IFERROR(VLOOKUP(F738,競技順!B:Q,16,0),"")</f>
        <v>タイム決勝</v>
      </c>
      <c r="O738" t="str">
        <f t="shared" si="23"/>
        <v xml:space="preserve"> 女子   50m バタフライ タイム決勝</v>
      </c>
    </row>
    <row r="739" spans="1:15" x14ac:dyDescent="0.2">
      <c r="A739">
        <f>IFERROR(記録__2[[#This Row],[競技番号]],"")</f>
        <v>15</v>
      </c>
      <c r="B739">
        <f>IFERROR(記録__2[[#This Row],[選手番号]],"")</f>
        <v>147</v>
      </c>
      <c r="C739" t="str">
        <f>IFERROR(VLOOKUP(B739,選手番号!F:J,4,0),"")</f>
        <v>青野　遥花</v>
      </c>
      <c r="D739" t="str">
        <f>IFERROR(VLOOKUP(B739,選手番号!F:K,6,0),"")</f>
        <v>南海ＤＣ</v>
      </c>
      <c r="E739" t="str">
        <f>IFERROR(VLOOKUP(B739,チーム番号!E:F,2,0),"")</f>
        <v/>
      </c>
      <c r="F739">
        <f>IFERROR(VLOOKUP(A739,プログラム!B:C,2,0),"")</f>
        <v>15</v>
      </c>
      <c r="G739" t="str">
        <f t="shared" si="22"/>
        <v>14700015</v>
      </c>
      <c r="H739">
        <f>IFERROR(記録__2[[#This Row],[組]],"")</f>
        <v>6</v>
      </c>
      <c r="I739">
        <f>IFERROR(記録__2[[#This Row],[水路]],"")</f>
        <v>2</v>
      </c>
      <c r="J739" t="str">
        <f>IFERROR(VLOOKUP(F739,競技順!B:Q,14,0),"")</f>
        <v/>
      </c>
      <c r="K739" t="str">
        <f>IFERROR(VLOOKUP(F739,競技順!B:P,15,0),"")</f>
        <v>女子</v>
      </c>
      <c r="L739" t="str">
        <f>IFERROR(VLOOKUP(F739,競技順!B:N,13,0),"")</f>
        <v xml:space="preserve">  50m</v>
      </c>
      <c r="M739" t="str">
        <f>IFERROR(VLOOKUP(F739,競技順!B:K,10,0),"")</f>
        <v>バタフライ</v>
      </c>
      <c r="N739" t="str">
        <f>IFERROR(VLOOKUP(F739,競技順!B:Q,16,0),"")</f>
        <v>タイム決勝</v>
      </c>
      <c r="O739" t="str">
        <f t="shared" si="23"/>
        <v xml:space="preserve"> 女子   50m バタフライ タイム決勝</v>
      </c>
    </row>
    <row r="740" spans="1:15" x14ac:dyDescent="0.2">
      <c r="A740">
        <f>IFERROR(記録__2[[#This Row],[競技番号]],"")</f>
        <v>15</v>
      </c>
      <c r="B740">
        <f>IFERROR(記録__2[[#This Row],[選手番号]],"")</f>
        <v>245</v>
      </c>
      <c r="C740" t="str">
        <f>IFERROR(VLOOKUP(B740,選手番号!F:J,4,0),"")</f>
        <v>近藤　和香</v>
      </c>
      <c r="D740" t="str">
        <f>IFERROR(VLOOKUP(B740,選手番号!F:K,6,0),"")</f>
        <v>ファイブテン</v>
      </c>
      <c r="E740" t="str">
        <f>IFERROR(VLOOKUP(B740,チーム番号!E:F,2,0),"")</f>
        <v/>
      </c>
      <c r="F740">
        <f>IFERROR(VLOOKUP(A740,プログラム!B:C,2,0),"")</f>
        <v>15</v>
      </c>
      <c r="G740" t="str">
        <f t="shared" si="22"/>
        <v>24500015</v>
      </c>
      <c r="H740">
        <f>IFERROR(記録__2[[#This Row],[組]],"")</f>
        <v>6</v>
      </c>
      <c r="I740">
        <f>IFERROR(記録__2[[#This Row],[水路]],"")</f>
        <v>3</v>
      </c>
      <c r="J740" t="str">
        <f>IFERROR(VLOOKUP(F740,競技順!B:Q,14,0),"")</f>
        <v/>
      </c>
      <c r="K740" t="str">
        <f>IFERROR(VLOOKUP(F740,競技順!B:P,15,0),"")</f>
        <v>女子</v>
      </c>
      <c r="L740" t="str">
        <f>IFERROR(VLOOKUP(F740,競技順!B:N,13,0),"")</f>
        <v xml:space="preserve">  50m</v>
      </c>
      <c r="M740" t="str">
        <f>IFERROR(VLOOKUP(F740,競技順!B:K,10,0),"")</f>
        <v>バタフライ</v>
      </c>
      <c r="N740" t="str">
        <f>IFERROR(VLOOKUP(F740,競技順!B:Q,16,0),"")</f>
        <v>タイム決勝</v>
      </c>
      <c r="O740" t="str">
        <f t="shared" si="23"/>
        <v xml:space="preserve"> 女子   50m バタフライ タイム決勝</v>
      </c>
    </row>
    <row r="741" spans="1:15" x14ac:dyDescent="0.2">
      <c r="A741">
        <f>IFERROR(記録__2[[#This Row],[競技番号]],"")</f>
        <v>15</v>
      </c>
      <c r="B741">
        <f>IFERROR(記録__2[[#This Row],[選手番号]],"")</f>
        <v>287</v>
      </c>
      <c r="C741" t="str">
        <f>IFERROR(VLOOKUP(B741,選手番号!F:J,4,0),"")</f>
        <v>渡邉　愛和</v>
      </c>
      <c r="D741" t="str">
        <f>IFERROR(VLOOKUP(B741,選手番号!F:K,6,0),"")</f>
        <v>八幡浜ＳＣ</v>
      </c>
      <c r="E741" t="str">
        <f>IFERROR(VLOOKUP(B741,チーム番号!E:F,2,0),"")</f>
        <v/>
      </c>
      <c r="F741">
        <f>IFERROR(VLOOKUP(A741,プログラム!B:C,2,0),"")</f>
        <v>15</v>
      </c>
      <c r="G741" t="str">
        <f t="shared" si="22"/>
        <v>28700015</v>
      </c>
      <c r="H741">
        <f>IFERROR(記録__2[[#This Row],[組]],"")</f>
        <v>6</v>
      </c>
      <c r="I741">
        <f>IFERROR(記録__2[[#This Row],[水路]],"")</f>
        <v>4</v>
      </c>
      <c r="J741" t="str">
        <f>IFERROR(VLOOKUP(F741,競技順!B:Q,14,0),"")</f>
        <v/>
      </c>
      <c r="K741" t="str">
        <f>IFERROR(VLOOKUP(F741,競技順!B:P,15,0),"")</f>
        <v>女子</v>
      </c>
      <c r="L741" t="str">
        <f>IFERROR(VLOOKUP(F741,競技順!B:N,13,0),"")</f>
        <v xml:space="preserve">  50m</v>
      </c>
      <c r="M741" t="str">
        <f>IFERROR(VLOOKUP(F741,競技順!B:K,10,0),"")</f>
        <v>バタフライ</v>
      </c>
      <c r="N741" t="str">
        <f>IFERROR(VLOOKUP(F741,競技順!B:Q,16,0),"")</f>
        <v>タイム決勝</v>
      </c>
      <c r="O741" t="str">
        <f t="shared" si="23"/>
        <v xml:space="preserve"> 女子   50m バタフライ タイム決勝</v>
      </c>
    </row>
    <row r="742" spans="1:15" x14ac:dyDescent="0.2">
      <c r="A742">
        <f>IFERROR(記録__2[[#This Row],[競技番号]],"")</f>
        <v>15</v>
      </c>
      <c r="B742">
        <f>IFERROR(記録__2[[#This Row],[選手番号]],"")</f>
        <v>243</v>
      </c>
      <c r="C742" t="str">
        <f>IFERROR(VLOOKUP(B742,選手番号!F:J,4,0),"")</f>
        <v>小野　紋芽</v>
      </c>
      <c r="D742" t="str">
        <f>IFERROR(VLOOKUP(B742,選手番号!F:K,6,0),"")</f>
        <v>ファイブテン</v>
      </c>
      <c r="E742" t="str">
        <f>IFERROR(VLOOKUP(B742,チーム番号!E:F,2,0),"")</f>
        <v/>
      </c>
      <c r="F742">
        <f>IFERROR(VLOOKUP(A742,プログラム!B:C,2,0),"")</f>
        <v>15</v>
      </c>
      <c r="G742" t="str">
        <f t="shared" si="22"/>
        <v>24300015</v>
      </c>
      <c r="H742">
        <f>IFERROR(記録__2[[#This Row],[組]],"")</f>
        <v>6</v>
      </c>
      <c r="I742">
        <f>IFERROR(記録__2[[#This Row],[水路]],"")</f>
        <v>5</v>
      </c>
      <c r="J742" t="str">
        <f>IFERROR(VLOOKUP(F742,競技順!B:Q,14,0),"")</f>
        <v/>
      </c>
      <c r="K742" t="str">
        <f>IFERROR(VLOOKUP(F742,競技順!B:P,15,0),"")</f>
        <v>女子</v>
      </c>
      <c r="L742" t="str">
        <f>IFERROR(VLOOKUP(F742,競技順!B:N,13,0),"")</f>
        <v xml:space="preserve">  50m</v>
      </c>
      <c r="M742" t="str">
        <f>IFERROR(VLOOKUP(F742,競技順!B:K,10,0),"")</f>
        <v>バタフライ</v>
      </c>
      <c r="N742" t="str">
        <f>IFERROR(VLOOKUP(F742,競技順!B:Q,16,0),"")</f>
        <v>タイム決勝</v>
      </c>
      <c r="O742" t="str">
        <f t="shared" si="23"/>
        <v xml:space="preserve"> 女子   50m バタフライ タイム決勝</v>
      </c>
    </row>
    <row r="743" spans="1:15" x14ac:dyDescent="0.2">
      <c r="A743">
        <f>IFERROR(記録__2[[#This Row],[競技番号]],"")</f>
        <v>15</v>
      </c>
      <c r="B743">
        <f>IFERROR(記録__2[[#This Row],[選手番号]],"")</f>
        <v>329</v>
      </c>
      <c r="C743" t="str">
        <f>IFERROR(VLOOKUP(B743,選手番号!F:J,4,0),"")</f>
        <v>粟田　愛梨</v>
      </c>
      <c r="D743" t="str">
        <f>IFERROR(VLOOKUP(B743,選手番号!F:K,6,0),"")</f>
        <v>石原SC山越</v>
      </c>
      <c r="E743" t="str">
        <f>IFERROR(VLOOKUP(B743,チーム番号!E:F,2,0),"")</f>
        <v/>
      </c>
      <c r="F743">
        <f>IFERROR(VLOOKUP(A743,プログラム!B:C,2,0),"")</f>
        <v>15</v>
      </c>
      <c r="G743" t="str">
        <f t="shared" si="22"/>
        <v>32900015</v>
      </c>
      <c r="H743">
        <f>IFERROR(記録__2[[#This Row],[組]],"")</f>
        <v>6</v>
      </c>
      <c r="I743">
        <f>IFERROR(記録__2[[#This Row],[水路]],"")</f>
        <v>6</v>
      </c>
      <c r="J743" t="str">
        <f>IFERROR(VLOOKUP(F743,競技順!B:Q,14,0),"")</f>
        <v/>
      </c>
      <c r="K743" t="str">
        <f>IFERROR(VLOOKUP(F743,競技順!B:P,15,0),"")</f>
        <v>女子</v>
      </c>
      <c r="L743" t="str">
        <f>IFERROR(VLOOKUP(F743,競技順!B:N,13,0),"")</f>
        <v xml:space="preserve">  50m</v>
      </c>
      <c r="M743" t="str">
        <f>IFERROR(VLOOKUP(F743,競技順!B:K,10,0),"")</f>
        <v>バタフライ</v>
      </c>
      <c r="N743" t="str">
        <f>IFERROR(VLOOKUP(F743,競技順!B:Q,16,0),"")</f>
        <v>タイム決勝</v>
      </c>
      <c r="O743" t="str">
        <f t="shared" si="23"/>
        <v xml:space="preserve"> 女子   50m バタフライ タイム決勝</v>
      </c>
    </row>
    <row r="744" spans="1:15" x14ac:dyDescent="0.2">
      <c r="A744">
        <f>IFERROR(記録__2[[#This Row],[競技番号]],"")</f>
        <v>15</v>
      </c>
      <c r="B744">
        <f>IFERROR(記録__2[[#This Row],[選手番号]],"")</f>
        <v>546</v>
      </c>
      <c r="C744" t="str">
        <f>IFERROR(VLOOKUP(B744,選手番号!F:J,4,0),"")</f>
        <v>早柏　　純</v>
      </c>
      <c r="D744" t="str">
        <f>IFERROR(VLOOKUP(B744,選手番号!F:K,6,0),"")</f>
        <v>ﾌｧｲﾌﾞﾃﾝ東予</v>
      </c>
      <c r="E744" t="str">
        <f>IFERROR(VLOOKUP(B744,チーム番号!E:F,2,0),"")</f>
        <v/>
      </c>
      <c r="F744">
        <f>IFERROR(VLOOKUP(A744,プログラム!B:C,2,0),"")</f>
        <v>15</v>
      </c>
      <c r="G744" t="str">
        <f t="shared" si="22"/>
        <v>54600015</v>
      </c>
      <c r="H744">
        <f>IFERROR(記録__2[[#This Row],[組]],"")</f>
        <v>6</v>
      </c>
      <c r="I744">
        <f>IFERROR(記録__2[[#This Row],[水路]],"")</f>
        <v>7</v>
      </c>
      <c r="J744" t="str">
        <f>IFERROR(VLOOKUP(F744,競技順!B:Q,14,0),"")</f>
        <v/>
      </c>
      <c r="K744" t="str">
        <f>IFERROR(VLOOKUP(F744,競技順!B:P,15,0),"")</f>
        <v>女子</v>
      </c>
      <c r="L744" t="str">
        <f>IFERROR(VLOOKUP(F744,競技順!B:N,13,0),"")</f>
        <v xml:space="preserve">  50m</v>
      </c>
      <c r="M744" t="str">
        <f>IFERROR(VLOOKUP(F744,競技順!B:K,10,0),"")</f>
        <v>バタフライ</v>
      </c>
      <c r="N744" t="str">
        <f>IFERROR(VLOOKUP(F744,競技順!B:Q,16,0),"")</f>
        <v>タイム決勝</v>
      </c>
      <c r="O744" t="str">
        <f t="shared" si="23"/>
        <v xml:space="preserve"> 女子   50m バタフライ タイム決勝</v>
      </c>
    </row>
    <row r="745" spans="1:15" x14ac:dyDescent="0.2">
      <c r="A745">
        <f>IFERROR(記録__2[[#This Row],[競技番号]],"")</f>
        <v>15</v>
      </c>
      <c r="B745">
        <f>IFERROR(記録__2[[#This Row],[選手番号]],"")</f>
        <v>663</v>
      </c>
      <c r="C745" t="str">
        <f>IFERROR(VLOOKUP(B745,選手番号!F:J,4,0),"")</f>
        <v>小島　采佐</v>
      </c>
      <c r="D745" t="str">
        <f>IFERROR(VLOOKUP(B745,選手番号!F:K,6,0),"")</f>
        <v>MESSA宇和島</v>
      </c>
      <c r="E745" t="str">
        <f>IFERROR(VLOOKUP(B745,チーム番号!E:F,2,0),"")</f>
        <v/>
      </c>
      <c r="F745">
        <f>IFERROR(VLOOKUP(A745,プログラム!B:C,2,0),"")</f>
        <v>15</v>
      </c>
      <c r="G745" t="str">
        <f t="shared" si="22"/>
        <v>66300015</v>
      </c>
      <c r="H745">
        <f>IFERROR(記録__2[[#This Row],[組]],"")</f>
        <v>6</v>
      </c>
      <c r="I745">
        <f>IFERROR(記録__2[[#This Row],[水路]],"")</f>
        <v>8</v>
      </c>
      <c r="J745" t="str">
        <f>IFERROR(VLOOKUP(F745,競技順!B:Q,14,0),"")</f>
        <v/>
      </c>
      <c r="K745" t="str">
        <f>IFERROR(VLOOKUP(F745,競技順!B:P,15,0),"")</f>
        <v>女子</v>
      </c>
      <c r="L745" t="str">
        <f>IFERROR(VLOOKUP(F745,競技順!B:N,13,0),"")</f>
        <v xml:space="preserve">  50m</v>
      </c>
      <c r="M745" t="str">
        <f>IFERROR(VLOOKUP(F745,競技順!B:K,10,0),"")</f>
        <v>バタフライ</v>
      </c>
      <c r="N745" t="str">
        <f>IFERROR(VLOOKUP(F745,競技順!B:Q,16,0),"")</f>
        <v>タイム決勝</v>
      </c>
      <c r="O745" t="str">
        <f t="shared" si="23"/>
        <v xml:space="preserve"> 女子   50m バタフライ タイム決勝</v>
      </c>
    </row>
    <row r="746" spans="1:15" x14ac:dyDescent="0.2">
      <c r="A746">
        <f>IFERROR(記録__2[[#This Row],[競技番号]],"")</f>
        <v>15</v>
      </c>
      <c r="B746">
        <f>IFERROR(記録__2[[#This Row],[選手番号]],"")</f>
        <v>519</v>
      </c>
      <c r="C746" t="str">
        <f>IFERROR(VLOOKUP(B746,選手番号!F:J,4,0),"")</f>
        <v>平井　　杏</v>
      </c>
      <c r="D746" t="str">
        <f>IFERROR(VLOOKUP(B746,選手番号!F:K,6,0),"")</f>
        <v>Ryuow</v>
      </c>
      <c r="E746" t="str">
        <f>IFERROR(VLOOKUP(B746,チーム番号!E:F,2,0),"")</f>
        <v/>
      </c>
      <c r="F746">
        <f>IFERROR(VLOOKUP(A746,プログラム!B:C,2,0),"")</f>
        <v>15</v>
      </c>
      <c r="G746" t="str">
        <f t="shared" si="22"/>
        <v>51900015</v>
      </c>
      <c r="H746">
        <f>IFERROR(記録__2[[#This Row],[組]],"")</f>
        <v>7</v>
      </c>
      <c r="I746">
        <f>IFERROR(記録__2[[#This Row],[水路]],"")</f>
        <v>1</v>
      </c>
      <c r="J746" t="str">
        <f>IFERROR(VLOOKUP(F746,競技順!B:Q,14,0),"")</f>
        <v/>
      </c>
      <c r="K746" t="str">
        <f>IFERROR(VLOOKUP(F746,競技順!B:P,15,0),"")</f>
        <v>女子</v>
      </c>
      <c r="L746" t="str">
        <f>IFERROR(VLOOKUP(F746,競技順!B:N,13,0),"")</f>
        <v xml:space="preserve">  50m</v>
      </c>
      <c r="M746" t="str">
        <f>IFERROR(VLOOKUP(F746,競技順!B:K,10,0),"")</f>
        <v>バタフライ</v>
      </c>
      <c r="N746" t="str">
        <f>IFERROR(VLOOKUP(F746,競技順!B:Q,16,0),"")</f>
        <v>タイム決勝</v>
      </c>
      <c r="O746" t="str">
        <f t="shared" si="23"/>
        <v xml:space="preserve"> 女子   50m バタフライ タイム決勝</v>
      </c>
    </row>
    <row r="747" spans="1:15" x14ac:dyDescent="0.2">
      <c r="A747">
        <f>IFERROR(記録__2[[#This Row],[競技番号]],"")</f>
        <v>15</v>
      </c>
      <c r="B747">
        <f>IFERROR(記録__2[[#This Row],[選手番号]],"")</f>
        <v>432</v>
      </c>
      <c r="C747" t="str">
        <f>IFERROR(VLOOKUP(B747,選手番号!F:J,4,0),"")</f>
        <v>吉津　朱莉</v>
      </c>
      <c r="D747" t="str">
        <f>IFERROR(VLOOKUP(B747,選手番号!F:K,6,0),"")</f>
        <v>フィッタ松山</v>
      </c>
      <c r="E747" t="str">
        <f>IFERROR(VLOOKUP(B747,チーム番号!E:F,2,0),"")</f>
        <v/>
      </c>
      <c r="F747">
        <f>IFERROR(VLOOKUP(A747,プログラム!B:C,2,0),"")</f>
        <v>15</v>
      </c>
      <c r="G747" t="str">
        <f t="shared" si="22"/>
        <v>43200015</v>
      </c>
      <c r="H747">
        <f>IFERROR(記録__2[[#This Row],[組]],"")</f>
        <v>7</v>
      </c>
      <c r="I747">
        <f>IFERROR(記録__2[[#This Row],[水路]],"")</f>
        <v>2</v>
      </c>
      <c r="J747" t="str">
        <f>IFERROR(VLOOKUP(F747,競技順!B:Q,14,0),"")</f>
        <v/>
      </c>
      <c r="K747" t="str">
        <f>IFERROR(VLOOKUP(F747,競技順!B:P,15,0),"")</f>
        <v>女子</v>
      </c>
      <c r="L747" t="str">
        <f>IFERROR(VLOOKUP(F747,競技順!B:N,13,0),"")</f>
        <v xml:space="preserve">  50m</v>
      </c>
      <c r="M747" t="str">
        <f>IFERROR(VLOOKUP(F747,競技順!B:K,10,0),"")</f>
        <v>バタフライ</v>
      </c>
      <c r="N747" t="str">
        <f>IFERROR(VLOOKUP(F747,競技順!B:Q,16,0),"")</f>
        <v>タイム決勝</v>
      </c>
      <c r="O747" t="str">
        <f t="shared" si="23"/>
        <v xml:space="preserve"> 女子   50m バタフライ タイム決勝</v>
      </c>
    </row>
    <row r="748" spans="1:15" x14ac:dyDescent="0.2">
      <c r="A748">
        <f>IFERROR(記録__2[[#This Row],[競技番号]],"")</f>
        <v>15</v>
      </c>
      <c r="B748">
        <f>IFERROR(記録__2[[#This Row],[選手番号]],"")</f>
        <v>547</v>
      </c>
      <c r="C748" t="str">
        <f>IFERROR(VLOOKUP(B748,選手番号!F:J,4,0),"")</f>
        <v>尾田　蘭帆</v>
      </c>
      <c r="D748" t="str">
        <f>IFERROR(VLOOKUP(B748,選手番号!F:K,6,0),"")</f>
        <v>ﾌｧｲﾌﾞﾃﾝ東予</v>
      </c>
      <c r="E748" t="str">
        <f>IFERROR(VLOOKUP(B748,チーム番号!E:F,2,0),"")</f>
        <v/>
      </c>
      <c r="F748">
        <f>IFERROR(VLOOKUP(A748,プログラム!B:C,2,0),"")</f>
        <v>15</v>
      </c>
      <c r="G748" t="str">
        <f t="shared" si="22"/>
        <v>54700015</v>
      </c>
      <c r="H748">
        <f>IFERROR(記録__2[[#This Row],[組]],"")</f>
        <v>7</v>
      </c>
      <c r="I748">
        <f>IFERROR(記録__2[[#This Row],[水路]],"")</f>
        <v>3</v>
      </c>
      <c r="J748" t="str">
        <f>IFERROR(VLOOKUP(F748,競技順!B:Q,14,0),"")</f>
        <v/>
      </c>
      <c r="K748" t="str">
        <f>IFERROR(VLOOKUP(F748,競技順!B:P,15,0),"")</f>
        <v>女子</v>
      </c>
      <c r="L748" t="str">
        <f>IFERROR(VLOOKUP(F748,競技順!B:N,13,0),"")</f>
        <v xml:space="preserve">  50m</v>
      </c>
      <c r="M748" t="str">
        <f>IFERROR(VLOOKUP(F748,競技順!B:K,10,0),"")</f>
        <v>バタフライ</v>
      </c>
      <c r="N748" t="str">
        <f>IFERROR(VLOOKUP(F748,競技順!B:Q,16,0),"")</f>
        <v>タイム決勝</v>
      </c>
      <c r="O748" t="str">
        <f t="shared" si="23"/>
        <v xml:space="preserve"> 女子   50m バタフライ タイム決勝</v>
      </c>
    </row>
    <row r="749" spans="1:15" x14ac:dyDescent="0.2">
      <c r="A749">
        <f>IFERROR(記録__2[[#This Row],[競技番号]],"")</f>
        <v>15</v>
      </c>
      <c r="B749">
        <f>IFERROR(記録__2[[#This Row],[選手番号]],"")</f>
        <v>614</v>
      </c>
      <c r="C749" t="str">
        <f>IFERROR(VLOOKUP(B749,選手番号!F:J,4,0),"")</f>
        <v>津田　月咲</v>
      </c>
      <c r="D749" t="str">
        <f>IFERROR(VLOOKUP(B749,選手番号!F:K,6,0),"")</f>
        <v>MESSA</v>
      </c>
      <c r="E749" t="str">
        <f>IFERROR(VLOOKUP(B749,チーム番号!E:F,2,0),"")</f>
        <v/>
      </c>
      <c r="F749">
        <f>IFERROR(VLOOKUP(A749,プログラム!B:C,2,0),"")</f>
        <v>15</v>
      </c>
      <c r="G749" t="str">
        <f t="shared" si="22"/>
        <v>61400015</v>
      </c>
      <c r="H749">
        <f>IFERROR(記録__2[[#This Row],[組]],"")</f>
        <v>7</v>
      </c>
      <c r="I749">
        <f>IFERROR(記録__2[[#This Row],[水路]],"")</f>
        <v>4</v>
      </c>
      <c r="J749" t="str">
        <f>IFERROR(VLOOKUP(F749,競技順!B:Q,14,0),"")</f>
        <v/>
      </c>
      <c r="K749" t="str">
        <f>IFERROR(VLOOKUP(F749,競技順!B:P,15,0),"")</f>
        <v>女子</v>
      </c>
      <c r="L749" t="str">
        <f>IFERROR(VLOOKUP(F749,競技順!B:N,13,0),"")</f>
        <v xml:space="preserve">  50m</v>
      </c>
      <c r="M749" t="str">
        <f>IFERROR(VLOOKUP(F749,競技順!B:K,10,0),"")</f>
        <v>バタフライ</v>
      </c>
      <c r="N749" t="str">
        <f>IFERROR(VLOOKUP(F749,競技順!B:Q,16,0),"")</f>
        <v>タイム決勝</v>
      </c>
      <c r="O749" t="str">
        <f t="shared" si="23"/>
        <v xml:space="preserve"> 女子   50m バタフライ タイム決勝</v>
      </c>
    </row>
    <row r="750" spans="1:15" x14ac:dyDescent="0.2">
      <c r="A750">
        <f>IFERROR(記録__2[[#This Row],[競技番号]],"")</f>
        <v>15</v>
      </c>
      <c r="B750">
        <f>IFERROR(記録__2[[#This Row],[選手番号]],"")</f>
        <v>199</v>
      </c>
      <c r="C750" t="str">
        <f>IFERROR(VLOOKUP(B750,選手番号!F:J,4,0),"")</f>
        <v>曽我部寿美</v>
      </c>
      <c r="D750" t="str">
        <f>IFERROR(VLOOKUP(B750,選手番号!F:K,6,0),"")</f>
        <v>ＭＧ瀬戸内</v>
      </c>
      <c r="E750" t="str">
        <f>IFERROR(VLOOKUP(B750,チーム番号!E:F,2,0),"")</f>
        <v/>
      </c>
      <c r="F750">
        <f>IFERROR(VLOOKUP(A750,プログラム!B:C,2,0),"")</f>
        <v>15</v>
      </c>
      <c r="G750" t="str">
        <f t="shared" si="22"/>
        <v>19900015</v>
      </c>
      <c r="H750">
        <f>IFERROR(記録__2[[#This Row],[組]],"")</f>
        <v>7</v>
      </c>
      <c r="I750">
        <f>IFERROR(記録__2[[#This Row],[水路]],"")</f>
        <v>5</v>
      </c>
      <c r="J750" t="str">
        <f>IFERROR(VLOOKUP(F750,競技順!B:Q,14,0),"")</f>
        <v/>
      </c>
      <c r="K750" t="str">
        <f>IFERROR(VLOOKUP(F750,競技順!B:P,15,0),"")</f>
        <v>女子</v>
      </c>
      <c r="L750" t="str">
        <f>IFERROR(VLOOKUP(F750,競技順!B:N,13,0),"")</f>
        <v xml:space="preserve">  50m</v>
      </c>
      <c r="M750" t="str">
        <f>IFERROR(VLOOKUP(F750,競技順!B:K,10,0),"")</f>
        <v>バタフライ</v>
      </c>
      <c r="N750" t="str">
        <f>IFERROR(VLOOKUP(F750,競技順!B:Q,16,0),"")</f>
        <v>タイム決勝</v>
      </c>
      <c r="O750" t="str">
        <f t="shared" si="23"/>
        <v xml:space="preserve"> 女子   50m バタフライ タイム決勝</v>
      </c>
    </row>
    <row r="751" spans="1:15" x14ac:dyDescent="0.2">
      <c r="A751">
        <f>IFERROR(記録__2[[#This Row],[競技番号]],"")</f>
        <v>15</v>
      </c>
      <c r="B751">
        <f>IFERROR(記録__2[[#This Row],[選手番号]],"")</f>
        <v>615</v>
      </c>
      <c r="C751" t="str">
        <f>IFERROR(VLOOKUP(B751,選手番号!F:J,4,0),"")</f>
        <v>村上　愛莉</v>
      </c>
      <c r="D751" t="str">
        <f>IFERROR(VLOOKUP(B751,選手番号!F:K,6,0),"")</f>
        <v>MESSA</v>
      </c>
      <c r="E751" t="str">
        <f>IFERROR(VLOOKUP(B751,チーム番号!E:F,2,0),"")</f>
        <v/>
      </c>
      <c r="F751">
        <f>IFERROR(VLOOKUP(A751,プログラム!B:C,2,0),"")</f>
        <v>15</v>
      </c>
      <c r="G751" t="str">
        <f t="shared" si="22"/>
        <v>61500015</v>
      </c>
      <c r="H751">
        <f>IFERROR(記録__2[[#This Row],[組]],"")</f>
        <v>7</v>
      </c>
      <c r="I751">
        <f>IFERROR(記録__2[[#This Row],[水路]],"")</f>
        <v>6</v>
      </c>
      <c r="J751" t="str">
        <f>IFERROR(VLOOKUP(F751,競技順!B:Q,14,0),"")</f>
        <v/>
      </c>
      <c r="K751" t="str">
        <f>IFERROR(VLOOKUP(F751,競技順!B:P,15,0),"")</f>
        <v>女子</v>
      </c>
      <c r="L751" t="str">
        <f>IFERROR(VLOOKUP(F751,競技順!B:N,13,0),"")</f>
        <v xml:space="preserve">  50m</v>
      </c>
      <c r="M751" t="str">
        <f>IFERROR(VLOOKUP(F751,競技順!B:K,10,0),"")</f>
        <v>バタフライ</v>
      </c>
      <c r="N751" t="str">
        <f>IFERROR(VLOOKUP(F751,競技順!B:Q,16,0),"")</f>
        <v>タイム決勝</v>
      </c>
      <c r="O751" t="str">
        <f t="shared" si="23"/>
        <v xml:space="preserve"> 女子   50m バタフライ タイム決勝</v>
      </c>
    </row>
    <row r="752" spans="1:15" x14ac:dyDescent="0.2">
      <c r="A752">
        <f>IFERROR(記録__2[[#This Row],[競技番号]],"")</f>
        <v>15</v>
      </c>
      <c r="B752">
        <f>IFERROR(記録__2[[#This Row],[選手番号]],"")</f>
        <v>383</v>
      </c>
      <c r="C752" t="str">
        <f>IFERROR(VLOOKUP(B752,選手番号!F:J,4,0),"")</f>
        <v>町田　　凛</v>
      </c>
      <c r="D752" t="str">
        <f>IFERROR(VLOOKUP(B752,選手番号!F:K,6,0),"")</f>
        <v>石原ＳＣ</v>
      </c>
      <c r="E752" t="str">
        <f>IFERROR(VLOOKUP(B752,チーム番号!E:F,2,0),"")</f>
        <v/>
      </c>
      <c r="F752">
        <f>IFERROR(VLOOKUP(A752,プログラム!B:C,2,0),"")</f>
        <v>15</v>
      </c>
      <c r="G752" t="str">
        <f t="shared" si="22"/>
        <v>38300015</v>
      </c>
      <c r="H752">
        <f>IFERROR(記録__2[[#This Row],[組]],"")</f>
        <v>7</v>
      </c>
      <c r="I752">
        <f>IFERROR(記録__2[[#This Row],[水路]],"")</f>
        <v>7</v>
      </c>
      <c r="J752" t="str">
        <f>IFERROR(VLOOKUP(F752,競技順!B:Q,14,0),"")</f>
        <v/>
      </c>
      <c r="K752" t="str">
        <f>IFERROR(VLOOKUP(F752,競技順!B:P,15,0),"")</f>
        <v>女子</v>
      </c>
      <c r="L752" t="str">
        <f>IFERROR(VLOOKUP(F752,競技順!B:N,13,0),"")</f>
        <v xml:space="preserve">  50m</v>
      </c>
      <c r="M752" t="str">
        <f>IFERROR(VLOOKUP(F752,競技順!B:K,10,0),"")</f>
        <v>バタフライ</v>
      </c>
      <c r="N752" t="str">
        <f>IFERROR(VLOOKUP(F752,競技順!B:Q,16,0),"")</f>
        <v>タイム決勝</v>
      </c>
      <c r="O752" t="str">
        <f t="shared" si="23"/>
        <v xml:space="preserve"> 女子   50m バタフライ タイム決勝</v>
      </c>
    </row>
    <row r="753" spans="1:15" x14ac:dyDescent="0.2">
      <c r="A753">
        <f>IFERROR(記録__2[[#This Row],[競技番号]],"")</f>
        <v>15</v>
      </c>
      <c r="B753">
        <f>IFERROR(記録__2[[#This Row],[選手番号]],"")</f>
        <v>288</v>
      </c>
      <c r="C753" t="str">
        <f>IFERROR(VLOOKUP(B753,選手番号!F:J,4,0),"")</f>
        <v>谷口　瑠奈</v>
      </c>
      <c r="D753" t="str">
        <f>IFERROR(VLOOKUP(B753,選手番号!F:K,6,0),"")</f>
        <v>八幡浜ＳＣ</v>
      </c>
      <c r="E753" t="str">
        <f>IFERROR(VLOOKUP(B753,チーム番号!E:F,2,0),"")</f>
        <v/>
      </c>
      <c r="F753">
        <f>IFERROR(VLOOKUP(A753,プログラム!B:C,2,0),"")</f>
        <v>15</v>
      </c>
      <c r="G753" t="str">
        <f t="shared" si="22"/>
        <v>28800015</v>
      </c>
      <c r="H753">
        <f>IFERROR(記録__2[[#This Row],[組]],"")</f>
        <v>7</v>
      </c>
      <c r="I753">
        <f>IFERROR(記録__2[[#This Row],[水路]],"")</f>
        <v>8</v>
      </c>
      <c r="J753" t="str">
        <f>IFERROR(VLOOKUP(F753,競技順!B:Q,14,0),"")</f>
        <v/>
      </c>
      <c r="K753" t="str">
        <f>IFERROR(VLOOKUP(F753,競技順!B:P,15,0),"")</f>
        <v>女子</v>
      </c>
      <c r="L753" t="str">
        <f>IFERROR(VLOOKUP(F753,競技順!B:N,13,0),"")</f>
        <v xml:space="preserve">  50m</v>
      </c>
      <c r="M753" t="str">
        <f>IFERROR(VLOOKUP(F753,競技順!B:K,10,0),"")</f>
        <v>バタフライ</v>
      </c>
      <c r="N753" t="str">
        <f>IFERROR(VLOOKUP(F753,競技順!B:Q,16,0),"")</f>
        <v>タイム決勝</v>
      </c>
      <c r="O753" t="str">
        <f t="shared" si="23"/>
        <v xml:space="preserve"> 女子   50m バタフライ タイム決勝</v>
      </c>
    </row>
    <row r="754" spans="1:15" x14ac:dyDescent="0.2">
      <c r="A754">
        <f>IFERROR(記録__2[[#This Row],[競技番号]],"")</f>
        <v>15</v>
      </c>
      <c r="B754">
        <f>IFERROR(記録__2[[#This Row],[選手番号]],"")</f>
        <v>545</v>
      </c>
      <c r="C754" t="str">
        <f>IFERROR(VLOOKUP(B754,選手番号!F:J,4,0),"")</f>
        <v>佐々木舞優</v>
      </c>
      <c r="D754" t="str">
        <f>IFERROR(VLOOKUP(B754,選手番号!F:K,6,0),"")</f>
        <v>ﾌｧｲﾌﾞﾃﾝ東予</v>
      </c>
      <c r="E754" t="str">
        <f>IFERROR(VLOOKUP(B754,チーム番号!E:F,2,0),"")</f>
        <v/>
      </c>
      <c r="F754">
        <f>IFERROR(VLOOKUP(A754,プログラム!B:C,2,0),"")</f>
        <v>15</v>
      </c>
      <c r="G754" t="str">
        <f t="shared" si="22"/>
        <v>54500015</v>
      </c>
      <c r="H754">
        <f>IFERROR(記録__2[[#This Row],[組]],"")</f>
        <v>8</v>
      </c>
      <c r="I754">
        <f>IFERROR(記録__2[[#This Row],[水路]],"")</f>
        <v>1</v>
      </c>
      <c r="J754" t="str">
        <f>IFERROR(VLOOKUP(F754,競技順!B:Q,14,0),"")</f>
        <v/>
      </c>
      <c r="K754" t="str">
        <f>IFERROR(VLOOKUP(F754,競技順!B:P,15,0),"")</f>
        <v>女子</v>
      </c>
      <c r="L754" t="str">
        <f>IFERROR(VLOOKUP(F754,競技順!B:N,13,0),"")</f>
        <v xml:space="preserve">  50m</v>
      </c>
      <c r="M754" t="str">
        <f>IFERROR(VLOOKUP(F754,競技順!B:K,10,0),"")</f>
        <v>バタフライ</v>
      </c>
      <c r="N754" t="str">
        <f>IFERROR(VLOOKUP(F754,競技順!B:Q,16,0),"")</f>
        <v>タイム決勝</v>
      </c>
      <c r="O754" t="str">
        <f t="shared" si="23"/>
        <v xml:space="preserve"> 女子   50m バタフライ タイム決勝</v>
      </c>
    </row>
    <row r="755" spans="1:15" x14ac:dyDescent="0.2">
      <c r="A755">
        <f>IFERROR(記録__2[[#This Row],[競技番号]],"")</f>
        <v>15</v>
      </c>
      <c r="B755">
        <f>IFERROR(記録__2[[#This Row],[選手番号]],"")</f>
        <v>488</v>
      </c>
      <c r="C755" t="str">
        <f>IFERROR(VLOOKUP(B755,選手番号!F:J,4,0),"")</f>
        <v>佐々木　洋</v>
      </c>
      <c r="D755" t="str">
        <f>IFERROR(VLOOKUP(B755,選手番号!F:K,6,0),"")</f>
        <v>フィッタ吉田</v>
      </c>
      <c r="E755" t="str">
        <f>IFERROR(VLOOKUP(B755,チーム番号!E:F,2,0),"")</f>
        <v/>
      </c>
      <c r="F755">
        <f>IFERROR(VLOOKUP(A755,プログラム!B:C,2,0),"")</f>
        <v>15</v>
      </c>
      <c r="G755" t="str">
        <f t="shared" si="22"/>
        <v>48800015</v>
      </c>
      <c r="H755">
        <f>IFERROR(記録__2[[#This Row],[組]],"")</f>
        <v>8</v>
      </c>
      <c r="I755">
        <f>IFERROR(記録__2[[#This Row],[水路]],"")</f>
        <v>2</v>
      </c>
      <c r="J755" t="str">
        <f>IFERROR(VLOOKUP(F755,競技順!B:Q,14,0),"")</f>
        <v/>
      </c>
      <c r="K755" t="str">
        <f>IFERROR(VLOOKUP(F755,競技順!B:P,15,0),"")</f>
        <v>女子</v>
      </c>
      <c r="L755" t="str">
        <f>IFERROR(VLOOKUP(F755,競技順!B:N,13,0),"")</f>
        <v xml:space="preserve">  50m</v>
      </c>
      <c r="M755" t="str">
        <f>IFERROR(VLOOKUP(F755,競技順!B:K,10,0),"")</f>
        <v>バタフライ</v>
      </c>
      <c r="N755" t="str">
        <f>IFERROR(VLOOKUP(F755,競技順!B:Q,16,0),"")</f>
        <v>タイム決勝</v>
      </c>
      <c r="O755" t="str">
        <f t="shared" si="23"/>
        <v xml:space="preserve"> 女子   50m バタフライ タイム決勝</v>
      </c>
    </row>
    <row r="756" spans="1:15" x14ac:dyDescent="0.2">
      <c r="A756">
        <f>IFERROR(記録__2[[#This Row],[競技番号]],"")</f>
        <v>15</v>
      </c>
      <c r="B756">
        <f>IFERROR(記録__2[[#This Row],[選手番号]],"")</f>
        <v>145</v>
      </c>
      <c r="C756" t="str">
        <f>IFERROR(VLOOKUP(B756,選手番号!F:J,4,0),"")</f>
        <v>藤本　彩里</v>
      </c>
      <c r="D756" t="str">
        <f>IFERROR(VLOOKUP(B756,選手番号!F:K,6,0),"")</f>
        <v>南海ＤＣ</v>
      </c>
      <c r="E756" t="str">
        <f>IFERROR(VLOOKUP(B756,チーム番号!E:F,2,0),"")</f>
        <v/>
      </c>
      <c r="F756">
        <f>IFERROR(VLOOKUP(A756,プログラム!B:C,2,0),"")</f>
        <v>15</v>
      </c>
      <c r="G756" t="str">
        <f t="shared" si="22"/>
        <v>14500015</v>
      </c>
      <c r="H756">
        <f>IFERROR(記録__2[[#This Row],[組]],"")</f>
        <v>8</v>
      </c>
      <c r="I756">
        <f>IFERROR(記録__2[[#This Row],[水路]],"")</f>
        <v>3</v>
      </c>
      <c r="J756" t="str">
        <f>IFERROR(VLOOKUP(F756,競技順!B:Q,14,0),"")</f>
        <v/>
      </c>
      <c r="K756" t="str">
        <f>IFERROR(VLOOKUP(F756,競技順!B:P,15,0),"")</f>
        <v>女子</v>
      </c>
      <c r="L756" t="str">
        <f>IFERROR(VLOOKUP(F756,競技順!B:N,13,0),"")</f>
        <v xml:space="preserve">  50m</v>
      </c>
      <c r="M756" t="str">
        <f>IFERROR(VLOOKUP(F756,競技順!B:K,10,0),"")</f>
        <v>バタフライ</v>
      </c>
      <c r="N756" t="str">
        <f>IFERROR(VLOOKUP(F756,競技順!B:Q,16,0),"")</f>
        <v>タイム決勝</v>
      </c>
      <c r="O756" t="str">
        <f t="shared" si="23"/>
        <v xml:space="preserve"> 女子   50m バタフライ タイム決勝</v>
      </c>
    </row>
    <row r="757" spans="1:15" x14ac:dyDescent="0.2">
      <c r="A757">
        <f>IFERROR(記録__2[[#This Row],[競技番号]],"")</f>
        <v>15</v>
      </c>
      <c r="B757">
        <f>IFERROR(記録__2[[#This Row],[選手番号]],"")</f>
        <v>34</v>
      </c>
      <c r="C757" t="str">
        <f>IFERROR(VLOOKUP(B757,選手番号!F:J,4,0),"")</f>
        <v>越智　美翔</v>
      </c>
      <c r="D757" t="str">
        <f>IFERROR(VLOOKUP(B757,選手番号!F:K,6,0),"")</f>
        <v>松山中央高</v>
      </c>
      <c r="E757" t="str">
        <f>IFERROR(VLOOKUP(B757,チーム番号!E:F,2,0),"")</f>
        <v/>
      </c>
      <c r="F757">
        <f>IFERROR(VLOOKUP(A757,プログラム!B:C,2,0),"")</f>
        <v>15</v>
      </c>
      <c r="G757" t="str">
        <f t="shared" si="22"/>
        <v>3400015</v>
      </c>
      <c r="H757">
        <f>IFERROR(記録__2[[#This Row],[組]],"")</f>
        <v>8</v>
      </c>
      <c r="I757">
        <f>IFERROR(記録__2[[#This Row],[水路]],"")</f>
        <v>4</v>
      </c>
      <c r="J757" t="str">
        <f>IFERROR(VLOOKUP(F757,競技順!B:Q,14,0),"")</f>
        <v/>
      </c>
      <c r="K757" t="str">
        <f>IFERROR(VLOOKUP(F757,競技順!B:P,15,0),"")</f>
        <v>女子</v>
      </c>
      <c r="L757" t="str">
        <f>IFERROR(VLOOKUP(F757,競技順!B:N,13,0),"")</f>
        <v xml:space="preserve">  50m</v>
      </c>
      <c r="M757" t="str">
        <f>IFERROR(VLOOKUP(F757,競技順!B:K,10,0),"")</f>
        <v>バタフライ</v>
      </c>
      <c r="N757" t="str">
        <f>IFERROR(VLOOKUP(F757,競技順!B:Q,16,0),"")</f>
        <v>タイム決勝</v>
      </c>
      <c r="O757" t="str">
        <f t="shared" si="23"/>
        <v xml:space="preserve"> 女子   50m バタフライ タイム決勝</v>
      </c>
    </row>
    <row r="758" spans="1:15" x14ac:dyDescent="0.2">
      <c r="A758">
        <f>IFERROR(記録__2[[#This Row],[競技番号]],"")</f>
        <v>15</v>
      </c>
      <c r="B758">
        <f>IFERROR(記録__2[[#This Row],[選手番号]],"")</f>
        <v>85</v>
      </c>
      <c r="C758" t="str">
        <f>IFERROR(VLOOKUP(B758,選手番号!F:J,4,0),"")</f>
        <v>森　　美桜</v>
      </c>
      <c r="D758" t="str">
        <f>IFERROR(VLOOKUP(B758,選手番号!F:K,6,0),"")</f>
        <v>五百木ＳＣ</v>
      </c>
      <c r="E758" t="str">
        <f>IFERROR(VLOOKUP(B758,チーム番号!E:F,2,0),"")</f>
        <v/>
      </c>
      <c r="F758">
        <f>IFERROR(VLOOKUP(A758,プログラム!B:C,2,0),"")</f>
        <v>15</v>
      </c>
      <c r="G758" t="str">
        <f t="shared" si="22"/>
        <v>8500015</v>
      </c>
      <c r="H758">
        <f>IFERROR(記録__2[[#This Row],[組]],"")</f>
        <v>8</v>
      </c>
      <c r="I758">
        <f>IFERROR(記録__2[[#This Row],[水路]],"")</f>
        <v>5</v>
      </c>
      <c r="J758" t="str">
        <f>IFERROR(VLOOKUP(F758,競技順!B:Q,14,0),"")</f>
        <v/>
      </c>
      <c r="K758" t="str">
        <f>IFERROR(VLOOKUP(F758,競技順!B:P,15,0),"")</f>
        <v>女子</v>
      </c>
      <c r="L758" t="str">
        <f>IFERROR(VLOOKUP(F758,競技順!B:N,13,0),"")</f>
        <v xml:space="preserve">  50m</v>
      </c>
      <c r="M758" t="str">
        <f>IFERROR(VLOOKUP(F758,競技順!B:K,10,0),"")</f>
        <v>バタフライ</v>
      </c>
      <c r="N758" t="str">
        <f>IFERROR(VLOOKUP(F758,競技順!B:Q,16,0),"")</f>
        <v>タイム決勝</v>
      </c>
      <c r="O758" t="str">
        <f t="shared" si="23"/>
        <v xml:space="preserve"> 女子   50m バタフライ タイム決勝</v>
      </c>
    </row>
    <row r="759" spans="1:15" x14ac:dyDescent="0.2">
      <c r="A759">
        <f>IFERROR(記録__2[[#This Row],[競技番号]],"")</f>
        <v>15</v>
      </c>
      <c r="B759">
        <f>IFERROR(記録__2[[#This Row],[選手番号]],"")</f>
        <v>324</v>
      </c>
      <c r="C759" t="str">
        <f>IFERROR(VLOOKUP(B759,選手番号!F:J,4,0),"")</f>
        <v>岩田　莉歩</v>
      </c>
      <c r="D759" t="str">
        <f>IFERROR(VLOOKUP(B759,選手番号!F:K,6,0),"")</f>
        <v>石原SC山越</v>
      </c>
      <c r="E759" t="str">
        <f>IFERROR(VLOOKUP(B759,チーム番号!E:F,2,0),"")</f>
        <v/>
      </c>
      <c r="F759">
        <f>IFERROR(VLOOKUP(A759,プログラム!B:C,2,0),"")</f>
        <v>15</v>
      </c>
      <c r="G759" t="str">
        <f t="shared" si="22"/>
        <v>32400015</v>
      </c>
      <c r="H759">
        <f>IFERROR(記録__2[[#This Row],[組]],"")</f>
        <v>8</v>
      </c>
      <c r="I759">
        <f>IFERROR(記録__2[[#This Row],[水路]],"")</f>
        <v>6</v>
      </c>
      <c r="J759" t="str">
        <f>IFERROR(VLOOKUP(F759,競技順!B:Q,14,0),"")</f>
        <v/>
      </c>
      <c r="K759" t="str">
        <f>IFERROR(VLOOKUP(F759,競技順!B:P,15,0),"")</f>
        <v>女子</v>
      </c>
      <c r="L759" t="str">
        <f>IFERROR(VLOOKUP(F759,競技順!B:N,13,0),"")</f>
        <v xml:space="preserve">  50m</v>
      </c>
      <c r="M759" t="str">
        <f>IFERROR(VLOOKUP(F759,競技順!B:K,10,0),"")</f>
        <v>バタフライ</v>
      </c>
      <c r="N759" t="str">
        <f>IFERROR(VLOOKUP(F759,競技順!B:Q,16,0),"")</f>
        <v>タイム決勝</v>
      </c>
      <c r="O759" t="str">
        <f t="shared" si="23"/>
        <v xml:space="preserve"> 女子   50m バタフライ タイム決勝</v>
      </c>
    </row>
    <row r="760" spans="1:15" x14ac:dyDescent="0.2">
      <c r="A760">
        <f>IFERROR(記録__2[[#This Row],[競技番号]],"")</f>
        <v>15</v>
      </c>
      <c r="B760">
        <f>IFERROR(記録__2[[#This Row],[選手番号]],"")</f>
        <v>148</v>
      </c>
      <c r="C760" t="str">
        <f>IFERROR(VLOOKUP(B760,選手番号!F:J,4,0),"")</f>
        <v>重松　裕乃</v>
      </c>
      <c r="D760" t="str">
        <f>IFERROR(VLOOKUP(B760,選手番号!F:K,6,0),"")</f>
        <v>南海ＤＣ</v>
      </c>
      <c r="E760" t="str">
        <f>IFERROR(VLOOKUP(B760,チーム番号!E:F,2,0),"")</f>
        <v/>
      </c>
      <c r="F760">
        <f>IFERROR(VLOOKUP(A760,プログラム!B:C,2,0),"")</f>
        <v>15</v>
      </c>
      <c r="G760" t="str">
        <f t="shared" si="22"/>
        <v>14800015</v>
      </c>
      <c r="H760">
        <f>IFERROR(記録__2[[#This Row],[組]],"")</f>
        <v>8</v>
      </c>
      <c r="I760">
        <f>IFERROR(記録__2[[#This Row],[水路]],"")</f>
        <v>7</v>
      </c>
      <c r="J760" t="str">
        <f>IFERROR(VLOOKUP(F760,競技順!B:Q,14,0),"")</f>
        <v/>
      </c>
      <c r="K760" t="str">
        <f>IFERROR(VLOOKUP(F760,競技順!B:P,15,0),"")</f>
        <v>女子</v>
      </c>
      <c r="L760" t="str">
        <f>IFERROR(VLOOKUP(F760,競技順!B:N,13,0),"")</f>
        <v xml:space="preserve">  50m</v>
      </c>
      <c r="M760" t="str">
        <f>IFERROR(VLOOKUP(F760,競技順!B:K,10,0),"")</f>
        <v>バタフライ</v>
      </c>
      <c r="N760" t="str">
        <f>IFERROR(VLOOKUP(F760,競技順!B:Q,16,0),"")</f>
        <v>タイム決勝</v>
      </c>
      <c r="O760" t="str">
        <f t="shared" si="23"/>
        <v xml:space="preserve"> 女子   50m バタフライ タイム決勝</v>
      </c>
    </row>
    <row r="761" spans="1:15" x14ac:dyDescent="0.2">
      <c r="A761">
        <f>IFERROR(記録__2[[#This Row],[競技番号]],"")</f>
        <v>15</v>
      </c>
      <c r="B761">
        <f>IFERROR(記録__2[[#This Row],[選手番号]],"")</f>
        <v>86</v>
      </c>
      <c r="C761" t="str">
        <f>IFERROR(VLOOKUP(B761,選手番号!F:J,4,0),"")</f>
        <v>久門　咲和</v>
      </c>
      <c r="D761" t="str">
        <f>IFERROR(VLOOKUP(B761,選手番号!F:K,6,0),"")</f>
        <v>五百木ＳＣ</v>
      </c>
      <c r="E761" t="str">
        <f>IFERROR(VLOOKUP(B761,チーム番号!E:F,2,0),"")</f>
        <v/>
      </c>
      <c r="F761">
        <f>IFERROR(VLOOKUP(A761,プログラム!B:C,2,0),"")</f>
        <v>15</v>
      </c>
      <c r="G761" t="str">
        <f t="shared" si="22"/>
        <v>8600015</v>
      </c>
      <c r="H761">
        <f>IFERROR(記録__2[[#This Row],[組]],"")</f>
        <v>8</v>
      </c>
      <c r="I761">
        <f>IFERROR(記録__2[[#This Row],[水路]],"")</f>
        <v>8</v>
      </c>
      <c r="J761" t="str">
        <f>IFERROR(VLOOKUP(F761,競技順!B:Q,14,0),"")</f>
        <v/>
      </c>
      <c r="K761" t="str">
        <f>IFERROR(VLOOKUP(F761,競技順!B:P,15,0),"")</f>
        <v>女子</v>
      </c>
      <c r="L761" t="str">
        <f>IFERROR(VLOOKUP(F761,競技順!B:N,13,0),"")</f>
        <v xml:space="preserve">  50m</v>
      </c>
      <c r="M761" t="str">
        <f>IFERROR(VLOOKUP(F761,競技順!B:K,10,0),"")</f>
        <v>バタフライ</v>
      </c>
      <c r="N761" t="str">
        <f>IFERROR(VLOOKUP(F761,競技順!B:Q,16,0),"")</f>
        <v>タイム決勝</v>
      </c>
      <c r="O761" t="str">
        <f t="shared" si="23"/>
        <v xml:space="preserve"> 女子   50m バタフライ タイム決勝</v>
      </c>
    </row>
    <row r="762" spans="1:15" x14ac:dyDescent="0.2">
      <c r="A762">
        <f>IFERROR(記録__2[[#This Row],[競技番号]],"")</f>
        <v>15</v>
      </c>
      <c r="B762">
        <f>IFERROR(記録__2[[#This Row],[選手番号]],"")</f>
        <v>236</v>
      </c>
      <c r="C762" t="str">
        <f>IFERROR(VLOOKUP(B762,選手番号!F:J,4,0),"")</f>
        <v>星田　一華</v>
      </c>
      <c r="D762" t="str">
        <f>IFERROR(VLOOKUP(B762,選手番号!F:K,6,0),"")</f>
        <v>ファイブテン</v>
      </c>
      <c r="E762" t="str">
        <f>IFERROR(VLOOKUP(B762,チーム番号!E:F,2,0),"")</f>
        <v/>
      </c>
      <c r="F762">
        <f>IFERROR(VLOOKUP(A762,プログラム!B:C,2,0),"")</f>
        <v>15</v>
      </c>
      <c r="G762" t="str">
        <f t="shared" si="22"/>
        <v>23600015</v>
      </c>
      <c r="H762">
        <f>IFERROR(記録__2[[#This Row],[組]],"")</f>
        <v>9</v>
      </c>
      <c r="I762">
        <f>IFERROR(記録__2[[#This Row],[水路]],"")</f>
        <v>1</v>
      </c>
      <c r="J762" t="str">
        <f>IFERROR(VLOOKUP(F762,競技順!B:Q,14,0),"")</f>
        <v/>
      </c>
      <c r="K762" t="str">
        <f>IFERROR(VLOOKUP(F762,競技順!B:P,15,0),"")</f>
        <v>女子</v>
      </c>
      <c r="L762" t="str">
        <f>IFERROR(VLOOKUP(F762,競技順!B:N,13,0),"")</f>
        <v xml:space="preserve">  50m</v>
      </c>
      <c r="M762" t="str">
        <f>IFERROR(VLOOKUP(F762,競技順!B:K,10,0),"")</f>
        <v>バタフライ</v>
      </c>
      <c r="N762" t="str">
        <f>IFERROR(VLOOKUP(F762,競技順!B:Q,16,0),"")</f>
        <v>タイム決勝</v>
      </c>
      <c r="O762" t="str">
        <f t="shared" si="23"/>
        <v xml:space="preserve"> 女子   50m バタフライ タイム決勝</v>
      </c>
    </row>
    <row r="763" spans="1:15" x14ac:dyDescent="0.2">
      <c r="A763">
        <f>IFERROR(記録__2[[#This Row],[競技番号]],"")</f>
        <v>15</v>
      </c>
      <c r="B763">
        <f>IFERROR(記録__2[[#This Row],[選手番号]],"")</f>
        <v>16</v>
      </c>
      <c r="C763" t="str">
        <f>IFERROR(VLOOKUP(B763,選手番号!F:J,4,0),"")</f>
        <v>大川　心暖</v>
      </c>
      <c r="D763" t="str">
        <f>IFERROR(VLOOKUP(B763,選手番号!F:K,6,0),"")</f>
        <v>松山北高</v>
      </c>
      <c r="E763" t="str">
        <f>IFERROR(VLOOKUP(B763,チーム番号!E:F,2,0),"")</f>
        <v/>
      </c>
      <c r="F763">
        <f>IFERROR(VLOOKUP(A763,プログラム!B:C,2,0),"")</f>
        <v>15</v>
      </c>
      <c r="G763" t="str">
        <f t="shared" si="22"/>
        <v>1600015</v>
      </c>
      <c r="H763">
        <f>IFERROR(記録__2[[#This Row],[組]],"")</f>
        <v>9</v>
      </c>
      <c r="I763">
        <f>IFERROR(記録__2[[#This Row],[水路]],"")</f>
        <v>2</v>
      </c>
      <c r="J763" t="str">
        <f>IFERROR(VLOOKUP(F763,競技順!B:Q,14,0),"")</f>
        <v/>
      </c>
      <c r="K763" t="str">
        <f>IFERROR(VLOOKUP(F763,競技順!B:P,15,0),"")</f>
        <v>女子</v>
      </c>
      <c r="L763" t="str">
        <f>IFERROR(VLOOKUP(F763,競技順!B:N,13,0),"")</f>
        <v xml:space="preserve">  50m</v>
      </c>
      <c r="M763" t="str">
        <f>IFERROR(VLOOKUP(F763,競技順!B:K,10,0),"")</f>
        <v>バタフライ</v>
      </c>
      <c r="N763" t="str">
        <f>IFERROR(VLOOKUP(F763,競技順!B:Q,16,0),"")</f>
        <v>タイム決勝</v>
      </c>
      <c r="O763" t="str">
        <f t="shared" si="23"/>
        <v xml:space="preserve"> 女子   50m バタフライ タイム決勝</v>
      </c>
    </row>
    <row r="764" spans="1:15" x14ac:dyDescent="0.2">
      <c r="A764">
        <f>IFERROR(記録__2[[#This Row],[競技番号]],"")</f>
        <v>15</v>
      </c>
      <c r="B764">
        <f>IFERROR(記録__2[[#This Row],[選手番号]],"")</f>
        <v>424</v>
      </c>
      <c r="C764" t="str">
        <f>IFERROR(VLOOKUP(B764,選手番号!F:J,4,0),"")</f>
        <v>塚本　理華</v>
      </c>
      <c r="D764" t="str">
        <f>IFERROR(VLOOKUP(B764,選手番号!F:K,6,0),"")</f>
        <v>フィッタ松山</v>
      </c>
      <c r="E764" t="str">
        <f>IFERROR(VLOOKUP(B764,チーム番号!E:F,2,0),"")</f>
        <v/>
      </c>
      <c r="F764">
        <f>IFERROR(VLOOKUP(A764,プログラム!B:C,2,0),"")</f>
        <v>15</v>
      </c>
      <c r="G764" t="str">
        <f t="shared" si="22"/>
        <v>42400015</v>
      </c>
      <c r="H764">
        <f>IFERROR(記録__2[[#This Row],[組]],"")</f>
        <v>9</v>
      </c>
      <c r="I764">
        <f>IFERROR(記録__2[[#This Row],[水路]],"")</f>
        <v>3</v>
      </c>
      <c r="J764" t="str">
        <f>IFERROR(VLOOKUP(F764,競技順!B:Q,14,0),"")</f>
        <v/>
      </c>
      <c r="K764" t="str">
        <f>IFERROR(VLOOKUP(F764,競技順!B:P,15,0),"")</f>
        <v>女子</v>
      </c>
      <c r="L764" t="str">
        <f>IFERROR(VLOOKUP(F764,競技順!B:N,13,0),"")</f>
        <v xml:space="preserve">  50m</v>
      </c>
      <c r="M764" t="str">
        <f>IFERROR(VLOOKUP(F764,競技順!B:K,10,0),"")</f>
        <v>バタフライ</v>
      </c>
      <c r="N764" t="str">
        <f>IFERROR(VLOOKUP(F764,競技順!B:Q,16,0),"")</f>
        <v>タイム決勝</v>
      </c>
      <c r="O764" t="str">
        <f t="shared" si="23"/>
        <v xml:space="preserve"> 女子   50m バタフライ タイム決勝</v>
      </c>
    </row>
    <row r="765" spans="1:15" x14ac:dyDescent="0.2">
      <c r="A765">
        <f>IFERROR(記録__2[[#This Row],[競技番号]],"")</f>
        <v>15</v>
      </c>
      <c r="B765">
        <f>IFERROR(記録__2[[#This Row],[選手番号]],"")</f>
        <v>577</v>
      </c>
      <c r="C765" t="str">
        <f>IFERROR(VLOOKUP(B765,選手番号!F:J,4,0),"")</f>
        <v>武智　咲來</v>
      </c>
      <c r="D765" t="str">
        <f>IFERROR(VLOOKUP(B765,選手番号!F:K,6,0),"")</f>
        <v>ﾌｨｯﾀｴﾐﾌﾙ松前</v>
      </c>
      <c r="E765" t="str">
        <f>IFERROR(VLOOKUP(B765,チーム番号!E:F,2,0),"")</f>
        <v/>
      </c>
      <c r="F765">
        <f>IFERROR(VLOOKUP(A765,プログラム!B:C,2,0),"")</f>
        <v>15</v>
      </c>
      <c r="G765" t="str">
        <f t="shared" si="22"/>
        <v>57700015</v>
      </c>
      <c r="H765">
        <f>IFERROR(記録__2[[#This Row],[組]],"")</f>
        <v>9</v>
      </c>
      <c r="I765">
        <f>IFERROR(記録__2[[#This Row],[水路]],"")</f>
        <v>4</v>
      </c>
      <c r="J765" t="str">
        <f>IFERROR(VLOOKUP(F765,競技順!B:Q,14,0),"")</f>
        <v/>
      </c>
      <c r="K765" t="str">
        <f>IFERROR(VLOOKUP(F765,競技順!B:P,15,0),"")</f>
        <v>女子</v>
      </c>
      <c r="L765" t="str">
        <f>IFERROR(VLOOKUP(F765,競技順!B:N,13,0),"")</f>
        <v xml:space="preserve">  50m</v>
      </c>
      <c r="M765" t="str">
        <f>IFERROR(VLOOKUP(F765,競技順!B:K,10,0),"")</f>
        <v>バタフライ</v>
      </c>
      <c r="N765" t="str">
        <f>IFERROR(VLOOKUP(F765,競技順!B:Q,16,0),"")</f>
        <v>タイム決勝</v>
      </c>
      <c r="O765" t="str">
        <f t="shared" si="23"/>
        <v xml:space="preserve"> 女子   50m バタフライ タイム決勝</v>
      </c>
    </row>
    <row r="766" spans="1:15" x14ac:dyDescent="0.2">
      <c r="A766">
        <f>IFERROR(記録__2[[#This Row],[競技番号]],"")</f>
        <v>15</v>
      </c>
      <c r="B766">
        <f>IFERROR(記録__2[[#This Row],[選手番号]],"")</f>
        <v>384</v>
      </c>
      <c r="C766" t="str">
        <f>IFERROR(VLOOKUP(B766,選手番号!F:J,4,0),"")</f>
        <v>城戸　南海</v>
      </c>
      <c r="D766" t="str">
        <f>IFERROR(VLOOKUP(B766,選手番号!F:K,6,0),"")</f>
        <v>石原ＳＣ</v>
      </c>
      <c r="E766" t="str">
        <f>IFERROR(VLOOKUP(B766,チーム番号!E:F,2,0),"")</f>
        <v/>
      </c>
      <c r="F766">
        <f>IFERROR(VLOOKUP(A766,プログラム!B:C,2,0),"")</f>
        <v>15</v>
      </c>
      <c r="G766" t="str">
        <f t="shared" si="22"/>
        <v>38400015</v>
      </c>
      <c r="H766">
        <f>IFERROR(記録__2[[#This Row],[組]],"")</f>
        <v>9</v>
      </c>
      <c r="I766">
        <f>IFERROR(記録__2[[#This Row],[水路]],"")</f>
        <v>5</v>
      </c>
      <c r="J766" t="str">
        <f>IFERROR(VLOOKUP(F766,競技順!B:Q,14,0),"")</f>
        <v/>
      </c>
      <c r="K766" t="str">
        <f>IFERROR(VLOOKUP(F766,競技順!B:P,15,0),"")</f>
        <v>女子</v>
      </c>
      <c r="L766" t="str">
        <f>IFERROR(VLOOKUP(F766,競技順!B:N,13,0),"")</f>
        <v xml:space="preserve">  50m</v>
      </c>
      <c r="M766" t="str">
        <f>IFERROR(VLOOKUP(F766,競技順!B:K,10,0),"")</f>
        <v>バタフライ</v>
      </c>
      <c r="N766" t="str">
        <f>IFERROR(VLOOKUP(F766,競技順!B:Q,16,0),"")</f>
        <v>タイム決勝</v>
      </c>
      <c r="O766" t="str">
        <f t="shared" si="23"/>
        <v xml:space="preserve"> 女子   50m バタフライ タイム決勝</v>
      </c>
    </row>
    <row r="767" spans="1:15" x14ac:dyDescent="0.2">
      <c r="A767">
        <f>IFERROR(記録__2[[#This Row],[競技番号]],"")</f>
        <v>15</v>
      </c>
      <c r="B767">
        <f>IFERROR(記録__2[[#This Row],[選手番号]],"")</f>
        <v>140</v>
      </c>
      <c r="C767" t="str">
        <f>IFERROR(VLOOKUP(B767,選手番号!F:J,4,0),"")</f>
        <v>白石穂乃花</v>
      </c>
      <c r="D767" t="str">
        <f>IFERROR(VLOOKUP(B767,選手番号!F:K,6,0),"")</f>
        <v>南海ＤＣ</v>
      </c>
      <c r="E767" t="str">
        <f>IFERROR(VLOOKUP(B767,チーム番号!E:F,2,0),"")</f>
        <v/>
      </c>
      <c r="F767">
        <f>IFERROR(VLOOKUP(A767,プログラム!B:C,2,0),"")</f>
        <v>15</v>
      </c>
      <c r="G767" t="str">
        <f t="shared" si="22"/>
        <v>14000015</v>
      </c>
      <c r="H767">
        <f>IFERROR(記録__2[[#This Row],[組]],"")</f>
        <v>9</v>
      </c>
      <c r="I767">
        <f>IFERROR(記録__2[[#This Row],[水路]],"")</f>
        <v>6</v>
      </c>
      <c r="J767" t="str">
        <f>IFERROR(VLOOKUP(F767,競技順!B:Q,14,0),"")</f>
        <v/>
      </c>
      <c r="K767" t="str">
        <f>IFERROR(VLOOKUP(F767,競技順!B:P,15,0),"")</f>
        <v>女子</v>
      </c>
      <c r="L767" t="str">
        <f>IFERROR(VLOOKUP(F767,競技順!B:N,13,0),"")</f>
        <v xml:space="preserve">  50m</v>
      </c>
      <c r="M767" t="str">
        <f>IFERROR(VLOOKUP(F767,競技順!B:K,10,0),"")</f>
        <v>バタフライ</v>
      </c>
      <c r="N767" t="str">
        <f>IFERROR(VLOOKUP(F767,競技順!B:Q,16,0),"")</f>
        <v>タイム決勝</v>
      </c>
      <c r="O767" t="str">
        <f t="shared" si="23"/>
        <v xml:space="preserve"> 女子   50m バタフライ タイム決勝</v>
      </c>
    </row>
    <row r="768" spans="1:15" x14ac:dyDescent="0.2">
      <c r="A768">
        <f>IFERROR(記録__2[[#This Row],[競技番号]],"")</f>
        <v>15</v>
      </c>
      <c r="B768">
        <f>IFERROR(記録__2[[#This Row],[選手番号]],"")</f>
        <v>278</v>
      </c>
      <c r="C768" t="str">
        <f>IFERROR(VLOOKUP(B768,選手番号!F:J,4,0),"")</f>
        <v>中田　桃歌</v>
      </c>
      <c r="D768" t="str">
        <f>IFERROR(VLOOKUP(B768,選手番号!F:K,6,0),"")</f>
        <v>八幡浜ＳＣ</v>
      </c>
      <c r="E768" t="str">
        <f>IFERROR(VLOOKUP(B768,チーム番号!E:F,2,0),"")</f>
        <v/>
      </c>
      <c r="F768">
        <f>IFERROR(VLOOKUP(A768,プログラム!B:C,2,0),"")</f>
        <v>15</v>
      </c>
      <c r="G768" t="str">
        <f t="shared" si="22"/>
        <v>27800015</v>
      </c>
      <c r="H768">
        <f>IFERROR(記録__2[[#This Row],[組]],"")</f>
        <v>9</v>
      </c>
      <c r="I768">
        <f>IFERROR(記録__2[[#This Row],[水路]],"")</f>
        <v>7</v>
      </c>
      <c r="J768" t="str">
        <f>IFERROR(VLOOKUP(F768,競技順!B:Q,14,0),"")</f>
        <v/>
      </c>
      <c r="K768" t="str">
        <f>IFERROR(VLOOKUP(F768,競技順!B:P,15,0),"")</f>
        <v>女子</v>
      </c>
      <c r="L768" t="str">
        <f>IFERROR(VLOOKUP(F768,競技順!B:N,13,0),"")</f>
        <v xml:space="preserve">  50m</v>
      </c>
      <c r="M768" t="str">
        <f>IFERROR(VLOOKUP(F768,競技順!B:K,10,0),"")</f>
        <v>バタフライ</v>
      </c>
      <c r="N768" t="str">
        <f>IFERROR(VLOOKUP(F768,競技順!B:Q,16,0),"")</f>
        <v>タイム決勝</v>
      </c>
      <c r="O768" t="str">
        <f t="shared" si="23"/>
        <v xml:space="preserve"> 女子   50m バタフライ タイム決勝</v>
      </c>
    </row>
    <row r="769" spans="1:15" x14ac:dyDescent="0.2">
      <c r="A769">
        <f>IFERROR(記録__2[[#This Row],[競技番号]],"")</f>
        <v>15</v>
      </c>
      <c r="B769">
        <f>IFERROR(記録__2[[#This Row],[選手番号]],"")</f>
        <v>195</v>
      </c>
      <c r="C769" t="str">
        <f>IFERROR(VLOOKUP(B769,選手番号!F:J,4,0),"")</f>
        <v>門田　七海</v>
      </c>
      <c r="D769" t="str">
        <f>IFERROR(VLOOKUP(B769,選手番号!F:K,6,0),"")</f>
        <v>ＭＧ瀬戸内</v>
      </c>
      <c r="E769" t="str">
        <f>IFERROR(VLOOKUP(B769,チーム番号!E:F,2,0),"")</f>
        <v/>
      </c>
      <c r="F769">
        <f>IFERROR(VLOOKUP(A769,プログラム!B:C,2,0),"")</f>
        <v>15</v>
      </c>
      <c r="G769" t="str">
        <f t="shared" si="22"/>
        <v>19500015</v>
      </c>
      <c r="H769">
        <f>IFERROR(記録__2[[#This Row],[組]],"")</f>
        <v>9</v>
      </c>
      <c r="I769">
        <f>IFERROR(記録__2[[#This Row],[水路]],"")</f>
        <v>8</v>
      </c>
      <c r="J769" t="str">
        <f>IFERROR(VLOOKUP(F769,競技順!B:Q,14,0),"")</f>
        <v/>
      </c>
      <c r="K769" t="str">
        <f>IFERROR(VLOOKUP(F769,競技順!B:P,15,0),"")</f>
        <v>女子</v>
      </c>
      <c r="L769" t="str">
        <f>IFERROR(VLOOKUP(F769,競技順!B:N,13,0),"")</f>
        <v xml:space="preserve">  50m</v>
      </c>
      <c r="M769" t="str">
        <f>IFERROR(VLOOKUP(F769,競技順!B:K,10,0),"")</f>
        <v>バタフライ</v>
      </c>
      <c r="N769" t="str">
        <f>IFERROR(VLOOKUP(F769,競技順!B:Q,16,0),"")</f>
        <v>タイム決勝</v>
      </c>
      <c r="O769" t="str">
        <f t="shared" si="23"/>
        <v xml:space="preserve"> 女子   50m バタフライ タイム決勝</v>
      </c>
    </row>
    <row r="770" spans="1:15" x14ac:dyDescent="0.2">
      <c r="A770">
        <f>IFERROR(記録__2[[#This Row],[競技番号]],"")</f>
        <v>15</v>
      </c>
      <c r="B770">
        <f>IFERROR(記録__2[[#This Row],[選手番号]],"")</f>
        <v>355</v>
      </c>
      <c r="C770" t="str">
        <f>IFERROR(VLOOKUP(B770,選手番号!F:J,4,0),"")</f>
        <v>鳥生　美帆</v>
      </c>
      <c r="D770" t="str">
        <f>IFERROR(VLOOKUP(B770,選手番号!F:K,6,0),"")</f>
        <v>ＭＧ双葉</v>
      </c>
      <c r="E770" t="str">
        <f>IFERROR(VLOOKUP(B770,チーム番号!E:F,2,0),"")</f>
        <v/>
      </c>
      <c r="F770">
        <f>IFERROR(VLOOKUP(A770,プログラム!B:C,2,0),"")</f>
        <v>15</v>
      </c>
      <c r="G770" t="str">
        <f t="shared" si="22"/>
        <v>35500015</v>
      </c>
      <c r="H770">
        <f>IFERROR(記録__2[[#This Row],[組]],"")</f>
        <v>10</v>
      </c>
      <c r="I770">
        <f>IFERROR(記録__2[[#This Row],[水路]],"")</f>
        <v>1</v>
      </c>
      <c r="J770" t="str">
        <f>IFERROR(VLOOKUP(F770,競技順!B:Q,14,0),"")</f>
        <v/>
      </c>
      <c r="K770" t="str">
        <f>IFERROR(VLOOKUP(F770,競技順!B:P,15,0),"")</f>
        <v>女子</v>
      </c>
      <c r="L770" t="str">
        <f>IFERROR(VLOOKUP(F770,競技順!B:N,13,0),"")</f>
        <v xml:space="preserve">  50m</v>
      </c>
      <c r="M770" t="str">
        <f>IFERROR(VLOOKUP(F770,競技順!B:K,10,0),"")</f>
        <v>バタフライ</v>
      </c>
      <c r="N770" t="str">
        <f>IFERROR(VLOOKUP(F770,競技順!B:Q,16,0),"")</f>
        <v>タイム決勝</v>
      </c>
      <c r="O770" t="str">
        <f t="shared" si="23"/>
        <v xml:space="preserve"> 女子   50m バタフライ タイム決勝</v>
      </c>
    </row>
    <row r="771" spans="1:15" x14ac:dyDescent="0.2">
      <c r="A771">
        <f>IFERROR(記録__2[[#This Row],[競技番号]],"")</f>
        <v>15</v>
      </c>
      <c r="B771">
        <f>IFERROR(記録__2[[#This Row],[選手番号]],"")</f>
        <v>82</v>
      </c>
      <c r="C771" t="str">
        <f>IFERROR(VLOOKUP(B771,選手番号!F:J,4,0),"")</f>
        <v>山本　　実</v>
      </c>
      <c r="D771" t="str">
        <f>IFERROR(VLOOKUP(B771,選手番号!F:K,6,0),"")</f>
        <v>五百木ＳＣ</v>
      </c>
      <c r="E771" t="str">
        <f>IFERROR(VLOOKUP(B771,チーム番号!E:F,2,0),"")</f>
        <v/>
      </c>
      <c r="F771">
        <f>IFERROR(VLOOKUP(A771,プログラム!B:C,2,0),"")</f>
        <v>15</v>
      </c>
      <c r="G771" t="str">
        <f t="shared" ref="G771:G834" si="24">CONCATENATE(B771,0,0,0,F771)</f>
        <v>8200015</v>
      </c>
      <c r="H771">
        <f>IFERROR(記録__2[[#This Row],[組]],"")</f>
        <v>10</v>
      </c>
      <c r="I771">
        <f>IFERROR(記録__2[[#This Row],[水路]],"")</f>
        <v>2</v>
      </c>
      <c r="J771" t="str">
        <f>IFERROR(VLOOKUP(F771,競技順!B:Q,14,0),"")</f>
        <v/>
      </c>
      <c r="K771" t="str">
        <f>IFERROR(VLOOKUP(F771,競技順!B:P,15,0),"")</f>
        <v>女子</v>
      </c>
      <c r="L771" t="str">
        <f>IFERROR(VLOOKUP(F771,競技順!B:N,13,0),"")</f>
        <v xml:space="preserve">  50m</v>
      </c>
      <c r="M771" t="str">
        <f>IFERROR(VLOOKUP(F771,競技順!B:K,10,0),"")</f>
        <v>バタフライ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 xml:space="preserve"> 女子   50m バタフライ タイム決勝</v>
      </c>
    </row>
    <row r="772" spans="1:15" x14ac:dyDescent="0.2">
      <c r="A772">
        <f>IFERROR(記録__2[[#This Row],[競技番号]],"")</f>
        <v>15</v>
      </c>
      <c r="B772">
        <f>IFERROR(記録__2[[#This Row],[選手番号]],"")</f>
        <v>351</v>
      </c>
      <c r="C772" t="str">
        <f>IFERROR(VLOOKUP(B772,選手番号!F:J,4,0),"")</f>
        <v>門田　紗空</v>
      </c>
      <c r="D772" t="str">
        <f>IFERROR(VLOOKUP(B772,選手番号!F:K,6,0),"")</f>
        <v>ＭＧ双葉</v>
      </c>
      <c r="E772" t="str">
        <f>IFERROR(VLOOKUP(B772,チーム番号!E:F,2,0),"")</f>
        <v/>
      </c>
      <c r="F772">
        <f>IFERROR(VLOOKUP(A772,プログラム!B:C,2,0),"")</f>
        <v>15</v>
      </c>
      <c r="G772" t="str">
        <f t="shared" si="24"/>
        <v>35100015</v>
      </c>
      <c r="H772">
        <f>IFERROR(記録__2[[#This Row],[組]],"")</f>
        <v>10</v>
      </c>
      <c r="I772">
        <f>IFERROR(記録__2[[#This Row],[水路]],"")</f>
        <v>3</v>
      </c>
      <c r="J772" t="str">
        <f>IFERROR(VLOOKUP(F772,競技順!B:Q,14,0),"")</f>
        <v/>
      </c>
      <c r="K772" t="str">
        <f>IFERROR(VLOOKUP(F772,競技順!B:P,15,0),"")</f>
        <v>女子</v>
      </c>
      <c r="L772" t="str">
        <f>IFERROR(VLOOKUP(F772,競技順!B:N,13,0),"")</f>
        <v xml:space="preserve">  50m</v>
      </c>
      <c r="M772" t="str">
        <f>IFERROR(VLOOKUP(F772,競技順!B:K,10,0),"")</f>
        <v>バタフライ</v>
      </c>
      <c r="N772" t="str">
        <f>IFERROR(VLOOKUP(F772,競技順!B:Q,16,0),"")</f>
        <v>タイム決勝</v>
      </c>
      <c r="O772" t="str">
        <f t="shared" si="25"/>
        <v xml:space="preserve"> 女子   50m バタフライ タイム決勝</v>
      </c>
    </row>
    <row r="773" spans="1:15" x14ac:dyDescent="0.2">
      <c r="A773">
        <f>IFERROR(記録__2[[#This Row],[競技番号]],"")</f>
        <v>15</v>
      </c>
      <c r="B773">
        <f>IFERROR(記録__2[[#This Row],[選手番号]],"")</f>
        <v>231</v>
      </c>
      <c r="C773" t="str">
        <f>IFERROR(VLOOKUP(B773,選手番号!F:J,4,0),"")</f>
        <v>岡本　彩花</v>
      </c>
      <c r="D773" t="str">
        <f>IFERROR(VLOOKUP(B773,選手番号!F:K,6,0),"")</f>
        <v>ファイブテン</v>
      </c>
      <c r="E773" t="str">
        <f>IFERROR(VLOOKUP(B773,チーム番号!E:F,2,0),"")</f>
        <v/>
      </c>
      <c r="F773">
        <f>IFERROR(VLOOKUP(A773,プログラム!B:C,2,0),"")</f>
        <v>15</v>
      </c>
      <c r="G773" t="str">
        <f t="shared" si="24"/>
        <v>23100015</v>
      </c>
      <c r="H773">
        <f>IFERROR(記録__2[[#This Row],[組]],"")</f>
        <v>10</v>
      </c>
      <c r="I773">
        <f>IFERROR(記録__2[[#This Row],[水路]],"")</f>
        <v>4</v>
      </c>
      <c r="J773" t="str">
        <f>IFERROR(VLOOKUP(F773,競技順!B:Q,14,0),"")</f>
        <v/>
      </c>
      <c r="K773" t="str">
        <f>IFERROR(VLOOKUP(F773,競技順!B:P,15,0),"")</f>
        <v>女子</v>
      </c>
      <c r="L773" t="str">
        <f>IFERROR(VLOOKUP(F773,競技順!B:N,13,0),"")</f>
        <v xml:space="preserve">  50m</v>
      </c>
      <c r="M773" t="str">
        <f>IFERROR(VLOOKUP(F773,競技順!B:K,10,0),"")</f>
        <v>バタフライ</v>
      </c>
      <c r="N773" t="str">
        <f>IFERROR(VLOOKUP(F773,競技順!B:Q,16,0),"")</f>
        <v>タイム決勝</v>
      </c>
      <c r="O773" t="str">
        <f t="shared" si="25"/>
        <v xml:space="preserve"> 女子   50m バタフライ タイム決勝</v>
      </c>
    </row>
    <row r="774" spans="1:15" x14ac:dyDescent="0.2">
      <c r="A774">
        <f>IFERROR(記録__2[[#This Row],[競技番号]],"")</f>
        <v>15</v>
      </c>
      <c r="B774">
        <f>IFERROR(記録__2[[#This Row],[選手番号]],"")</f>
        <v>580</v>
      </c>
      <c r="C774" t="str">
        <f>IFERROR(VLOOKUP(B774,選手番号!F:J,4,0),"")</f>
        <v>此下　栞奈</v>
      </c>
      <c r="D774" t="str">
        <f>IFERROR(VLOOKUP(B774,選手番号!F:K,6,0),"")</f>
        <v>ﾌｨｯﾀｴﾐﾌﾙ松前</v>
      </c>
      <c r="E774" t="str">
        <f>IFERROR(VLOOKUP(B774,チーム番号!E:F,2,0),"")</f>
        <v/>
      </c>
      <c r="F774">
        <f>IFERROR(VLOOKUP(A774,プログラム!B:C,2,0),"")</f>
        <v>15</v>
      </c>
      <c r="G774" t="str">
        <f t="shared" si="24"/>
        <v>58000015</v>
      </c>
      <c r="H774">
        <f>IFERROR(記録__2[[#This Row],[組]],"")</f>
        <v>10</v>
      </c>
      <c r="I774">
        <f>IFERROR(記録__2[[#This Row],[水路]],"")</f>
        <v>5</v>
      </c>
      <c r="J774" t="str">
        <f>IFERROR(VLOOKUP(F774,競技順!B:Q,14,0),"")</f>
        <v/>
      </c>
      <c r="K774" t="str">
        <f>IFERROR(VLOOKUP(F774,競技順!B:P,15,0),"")</f>
        <v>女子</v>
      </c>
      <c r="L774" t="str">
        <f>IFERROR(VLOOKUP(F774,競技順!B:N,13,0),"")</f>
        <v xml:space="preserve">  50m</v>
      </c>
      <c r="M774" t="str">
        <f>IFERROR(VLOOKUP(F774,競技順!B:K,10,0),"")</f>
        <v>バタフライ</v>
      </c>
      <c r="N774" t="str">
        <f>IFERROR(VLOOKUP(F774,競技順!B:Q,16,0),"")</f>
        <v>タイム決勝</v>
      </c>
      <c r="O774" t="str">
        <f t="shared" si="25"/>
        <v xml:space="preserve"> 女子   50m バタフライ タイム決勝</v>
      </c>
    </row>
    <row r="775" spans="1:15" x14ac:dyDescent="0.2">
      <c r="A775">
        <f>IFERROR(記録__2[[#This Row],[競技番号]],"")</f>
        <v>15</v>
      </c>
      <c r="B775">
        <f>IFERROR(記録__2[[#This Row],[選手番号]],"")</f>
        <v>458</v>
      </c>
      <c r="C775" t="str">
        <f>IFERROR(VLOOKUP(B775,選手番号!F:J,4,0),"")</f>
        <v>参川　莉子</v>
      </c>
      <c r="D775" t="str">
        <f>IFERROR(VLOOKUP(B775,選手番号!F:K,6,0),"")</f>
        <v>フィッタ重信</v>
      </c>
      <c r="E775" t="str">
        <f>IFERROR(VLOOKUP(B775,チーム番号!E:F,2,0),"")</f>
        <v/>
      </c>
      <c r="F775">
        <f>IFERROR(VLOOKUP(A775,プログラム!B:C,2,0),"")</f>
        <v>15</v>
      </c>
      <c r="G775" t="str">
        <f t="shared" si="24"/>
        <v>45800015</v>
      </c>
      <c r="H775">
        <f>IFERROR(記録__2[[#This Row],[組]],"")</f>
        <v>10</v>
      </c>
      <c r="I775">
        <f>IFERROR(記録__2[[#This Row],[水路]],"")</f>
        <v>6</v>
      </c>
      <c r="J775" t="str">
        <f>IFERROR(VLOOKUP(F775,競技順!B:Q,14,0),"")</f>
        <v/>
      </c>
      <c r="K775" t="str">
        <f>IFERROR(VLOOKUP(F775,競技順!B:P,15,0),"")</f>
        <v>女子</v>
      </c>
      <c r="L775" t="str">
        <f>IFERROR(VLOOKUP(F775,競技順!B:N,13,0),"")</f>
        <v xml:space="preserve">  50m</v>
      </c>
      <c r="M775" t="str">
        <f>IFERROR(VLOOKUP(F775,競技順!B:K,10,0),"")</f>
        <v>バタフライ</v>
      </c>
      <c r="N775" t="str">
        <f>IFERROR(VLOOKUP(F775,競技順!B:Q,16,0),"")</f>
        <v>タイム決勝</v>
      </c>
      <c r="O775" t="str">
        <f t="shared" si="25"/>
        <v xml:space="preserve"> 女子   50m バタフライ タイム決勝</v>
      </c>
    </row>
    <row r="776" spans="1:15" x14ac:dyDescent="0.2">
      <c r="A776">
        <f>IFERROR(記録__2[[#This Row],[競技番号]],"")</f>
        <v>15</v>
      </c>
      <c r="B776">
        <f>IFERROR(記録__2[[#This Row],[選手番号]],"")</f>
        <v>426</v>
      </c>
      <c r="C776" t="str">
        <f>IFERROR(VLOOKUP(B776,選手番号!F:J,4,0),"")</f>
        <v>渡部　花音</v>
      </c>
      <c r="D776" t="str">
        <f>IFERROR(VLOOKUP(B776,選手番号!F:K,6,0),"")</f>
        <v>フィッタ松山</v>
      </c>
      <c r="E776" t="str">
        <f>IFERROR(VLOOKUP(B776,チーム番号!E:F,2,0),"")</f>
        <v/>
      </c>
      <c r="F776">
        <f>IFERROR(VLOOKUP(A776,プログラム!B:C,2,0),"")</f>
        <v>15</v>
      </c>
      <c r="G776" t="str">
        <f t="shared" si="24"/>
        <v>42600015</v>
      </c>
      <c r="H776">
        <f>IFERROR(記録__2[[#This Row],[組]],"")</f>
        <v>10</v>
      </c>
      <c r="I776">
        <f>IFERROR(記録__2[[#This Row],[水路]],"")</f>
        <v>7</v>
      </c>
      <c r="J776" t="str">
        <f>IFERROR(VLOOKUP(F776,競技順!B:Q,14,0),"")</f>
        <v/>
      </c>
      <c r="K776" t="str">
        <f>IFERROR(VLOOKUP(F776,競技順!B:P,15,0),"")</f>
        <v>女子</v>
      </c>
      <c r="L776" t="str">
        <f>IFERROR(VLOOKUP(F776,競技順!B:N,13,0),"")</f>
        <v xml:space="preserve">  50m</v>
      </c>
      <c r="M776" t="str">
        <f>IFERROR(VLOOKUP(F776,競技順!B:K,10,0),"")</f>
        <v>バタフライ</v>
      </c>
      <c r="N776" t="str">
        <f>IFERROR(VLOOKUP(F776,競技順!B:Q,16,0),"")</f>
        <v>タイム決勝</v>
      </c>
      <c r="O776" t="str">
        <f t="shared" si="25"/>
        <v xml:space="preserve"> 女子   50m バタフライ タイム決勝</v>
      </c>
    </row>
    <row r="777" spans="1:15" x14ac:dyDescent="0.2">
      <c r="A777">
        <f>IFERROR(記録__2[[#This Row],[競技番号]],"")</f>
        <v>15</v>
      </c>
      <c r="B777">
        <f>IFERROR(記録__2[[#This Row],[選手番号]],"")</f>
        <v>194</v>
      </c>
      <c r="C777" t="str">
        <f>IFERROR(VLOOKUP(B777,選手番号!F:J,4,0),"")</f>
        <v>稲田　悠久</v>
      </c>
      <c r="D777" t="str">
        <f>IFERROR(VLOOKUP(B777,選手番号!F:K,6,0),"")</f>
        <v>ＭＧ瀬戸内</v>
      </c>
      <c r="E777" t="str">
        <f>IFERROR(VLOOKUP(B777,チーム番号!E:F,2,0),"")</f>
        <v/>
      </c>
      <c r="F777">
        <f>IFERROR(VLOOKUP(A777,プログラム!B:C,2,0),"")</f>
        <v>15</v>
      </c>
      <c r="G777" t="str">
        <f t="shared" si="24"/>
        <v>19400015</v>
      </c>
      <c r="H777">
        <f>IFERROR(記録__2[[#This Row],[組]],"")</f>
        <v>10</v>
      </c>
      <c r="I777">
        <f>IFERROR(記録__2[[#This Row],[水路]],"")</f>
        <v>8</v>
      </c>
      <c r="J777" t="str">
        <f>IFERROR(VLOOKUP(F777,競技順!B:Q,14,0),"")</f>
        <v/>
      </c>
      <c r="K777" t="str">
        <f>IFERROR(VLOOKUP(F777,競技順!B:P,15,0),"")</f>
        <v>女子</v>
      </c>
      <c r="L777" t="str">
        <f>IFERROR(VLOOKUP(F777,競技順!B:N,13,0),"")</f>
        <v xml:space="preserve">  50m</v>
      </c>
      <c r="M777" t="str">
        <f>IFERROR(VLOOKUP(F777,競技順!B:K,10,0),"")</f>
        <v>バタフライ</v>
      </c>
      <c r="N777" t="str">
        <f>IFERROR(VLOOKUP(F777,競技順!B:Q,16,0),"")</f>
        <v>タイム決勝</v>
      </c>
      <c r="O777" t="str">
        <f t="shared" si="25"/>
        <v xml:space="preserve"> 女子   50m バタフライ タイム決勝</v>
      </c>
    </row>
    <row r="778" spans="1:15" x14ac:dyDescent="0.2">
      <c r="A778">
        <f>IFERROR(記録__2[[#This Row],[競技番号]],"")</f>
        <v>15</v>
      </c>
      <c r="B778">
        <f>IFERROR(記録__2[[#This Row],[選手番号]],"")</f>
        <v>571</v>
      </c>
      <c r="C778" t="str">
        <f>IFERROR(VLOOKUP(B778,選手番号!F:J,4,0),"")</f>
        <v>渡邊　杏奈</v>
      </c>
      <c r="D778" t="str">
        <f>IFERROR(VLOOKUP(B778,選手番号!F:K,6,0),"")</f>
        <v>ﾌｨｯﾀｴﾐﾌﾙ松前</v>
      </c>
      <c r="E778" t="str">
        <f>IFERROR(VLOOKUP(B778,チーム番号!E:F,2,0),"")</f>
        <v/>
      </c>
      <c r="F778">
        <f>IFERROR(VLOOKUP(A778,プログラム!B:C,2,0),"")</f>
        <v>15</v>
      </c>
      <c r="G778" t="str">
        <f t="shared" si="24"/>
        <v>57100015</v>
      </c>
      <c r="H778">
        <f>IFERROR(記録__2[[#This Row],[組]],"")</f>
        <v>11</v>
      </c>
      <c r="I778">
        <f>IFERROR(記録__2[[#This Row],[水路]],"")</f>
        <v>1</v>
      </c>
      <c r="J778" t="str">
        <f>IFERROR(VLOOKUP(F778,競技順!B:Q,14,0),"")</f>
        <v/>
      </c>
      <c r="K778" t="str">
        <f>IFERROR(VLOOKUP(F778,競技順!B:P,15,0),"")</f>
        <v>女子</v>
      </c>
      <c r="L778" t="str">
        <f>IFERROR(VLOOKUP(F778,競技順!B:N,13,0),"")</f>
        <v xml:space="preserve">  50m</v>
      </c>
      <c r="M778" t="str">
        <f>IFERROR(VLOOKUP(F778,競技順!B:K,10,0),"")</f>
        <v>バタフライ</v>
      </c>
      <c r="N778" t="str">
        <f>IFERROR(VLOOKUP(F778,競技順!B:Q,16,0),"")</f>
        <v>タイム決勝</v>
      </c>
      <c r="O778" t="str">
        <f t="shared" si="25"/>
        <v xml:space="preserve"> 女子   50m バタフライ タイム決勝</v>
      </c>
    </row>
    <row r="779" spans="1:15" x14ac:dyDescent="0.2">
      <c r="A779">
        <f>IFERROR(記録__2[[#This Row],[競技番号]],"")</f>
        <v>15</v>
      </c>
      <c r="B779">
        <f>IFERROR(記録__2[[#This Row],[選手番号]],"")</f>
        <v>660</v>
      </c>
      <c r="C779" t="str">
        <f>IFERROR(VLOOKUP(B779,選手番号!F:J,4,0),"")</f>
        <v>小島　侑芭</v>
      </c>
      <c r="D779" t="str">
        <f>IFERROR(VLOOKUP(B779,選手番号!F:K,6,0),"")</f>
        <v>MESSA宇和島</v>
      </c>
      <c r="E779" t="str">
        <f>IFERROR(VLOOKUP(B779,チーム番号!E:F,2,0),"")</f>
        <v/>
      </c>
      <c r="F779">
        <f>IFERROR(VLOOKUP(A779,プログラム!B:C,2,0),"")</f>
        <v>15</v>
      </c>
      <c r="G779" t="str">
        <f t="shared" si="24"/>
        <v>66000015</v>
      </c>
      <c r="H779">
        <f>IFERROR(記録__2[[#This Row],[組]],"")</f>
        <v>11</v>
      </c>
      <c r="I779">
        <f>IFERROR(記録__2[[#This Row],[水路]],"")</f>
        <v>2</v>
      </c>
      <c r="J779" t="str">
        <f>IFERROR(VLOOKUP(F779,競技順!B:Q,14,0),"")</f>
        <v/>
      </c>
      <c r="K779" t="str">
        <f>IFERROR(VLOOKUP(F779,競技順!B:P,15,0),"")</f>
        <v>女子</v>
      </c>
      <c r="L779" t="str">
        <f>IFERROR(VLOOKUP(F779,競技順!B:N,13,0),"")</f>
        <v xml:space="preserve">  50m</v>
      </c>
      <c r="M779" t="str">
        <f>IFERROR(VLOOKUP(F779,競技順!B:K,10,0),"")</f>
        <v>バタフライ</v>
      </c>
      <c r="N779" t="str">
        <f>IFERROR(VLOOKUP(F779,競技順!B:Q,16,0),"")</f>
        <v>タイム決勝</v>
      </c>
      <c r="O779" t="str">
        <f t="shared" si="25"/>
        <v xml:space="preserve"> 女子   50m バタフライ タイム決勝</v>
      </c>
    </row>
    <row r="780" spans="1:15" x14ac:dyDescent="0.2">
      <c r="A780">
        <f>IFERROR(記録__2[[#This Row],[競技番号]],"")</f>
        <v>15</v>
      </c>
      <c r="B780">
        <f>IFERROR(記録__2[[#This Row],[選手番号]],"")</f>
        <v>233</v>
      </c>
      <c r="C780" t="str">
        <f>IFERROR(VLOOKUP(B780,選手番号!F:J,4,0),"")</f>
        <v>成松　咲南</v>
      </c>
      <c r="D780" t="str">
        <f>IFERROR(VLOOKUP(B780,選手番号!F:K,6,0),"")</f>
        <v>ファイブテン</v>
      </c>
      <c r="E780" t="str">
        <f>IFERROR(VLOOKUP(B780,チーム番号!E:F,2,0),"")</f>
        <v/>
      </c>
      <c r="F780">
        <f>IFERROR(VLOOKUP(A780,プログラム!B:C,2,0),"")</f>
        <v>15</v>
      </c>
      <c r="G780" t="str">
        <f t="shared" si="24"/>
        <v>23300015</v>
      </c>
      <c r="H780">
        <f>IFERROR(記録__2[[#This Row],[組]],"")</f>
        <v>11</v>
      </c>
      <c r="I780">
        <f>IFERROR(記録__2[[#This Row],[水路]],"")</f>
        <v>3</v>
      </c>
      <c r="J780" t="str">
        <f>IFERROR(VLOOKUP(F780,競技順!B:Q,14,0),"")</f>
        <v/>
      </c>
      <c r="K780" t="str">
        <f>IFERROR(VLOOKUP(F780,競技順!B:P,15,0),"")</f>
        <v>女子</v>
      </c>
      <c r="L780" t="str">
        <f>IFERROR(VLOOKUP(F780,競技順!B:N,13,0),"")</f>
        <v xml:space="preserve">  50m</v>
      </c>
      <c r="M780" t="str">
        <f>IFERROR(VLOOKUP(F780,競技順!B:K,10,0),"")</f>
        <v>バタフライ</v>
      </c>
      <c r="N780" t="str">
        <f>IFERROR(VLOOKUP(F780,競技順!B:Q,16,0),"")</f>
        <v>タイム決勝</v>
      </c>
      <c r="O780" t="str">
        <f t="shared" si="25"/>
        <v xml:space="preserve"> 女子   50m バタフライ タイム決勝</v>
      </c>
    </row>
    <row r="781" spans="1:15" x14ac:dyDescent="0.2">
      <c r="A781">
        <f>IFERROR(記録__2[[#This Row],[競技番号]],"")</f>
        <v>15</v>
      </c>
      <c r="B781">
        <f>IFERROR(記録__2[[#This Row],[選手番号]],"")</f>
        <v>75</v>
      </c>
      <c r="C781" t="str">
        <f>IFERROR(VLOOKUP(B781,選手番号!F:J,4,0),"")</f>
        <v>芝　　怜菜</v>
      </c>
      <c r="D781" t="str">
        <f>IFERROR(VLOOKUP(B781,選手番号!F:K,6,0),"")</f>
        <v>五百木ＳＣ</v>
      </c>
      <c r="E781" t="str">
        <f>IFERROR(VLOOKUP(B781,チーム番号!E:F,2,0),"")</f>
        <v/>
      </c>
      <c r="F781">
        <f>IFERROR(VLOOKUP(A781,プログラム!B:C,2,0),"")</f>
        <v>15</v>
      </c>
      <c r="G781" t="str">
        <f t="shared" si="24"/>
        <v>7500015</v>
      </c>
      <c r="H781">
        <f>IFERROR(記録__2[[#This Row],[組]],"")</f>
        <v>11</v>
      </c>
      <c r="I781">
        <f>IFERROR(記録__2[[#This Row],[水路]],"")</f>
        <v>4</v>
      </c>
      <c r="J781" t="str">
        <f>IFERROR(VLOOKUP(F781,競技順!B:Q,14,0),"")</f>
        <v/>
      </c>
      <c r="K781" t="str">
        <f>IFERROR(VLOOKUP(F781,競技順!B:P,15,0),"")</f>
        <v>女子</v>
      </c>
      <c r="L781" t="str">
        <f>IFERROR(VLOOKUP(F781,競技順!B:N,13,0),"")</f>
        <v xml:space="preserve">  50m</v>
      </c>
      <c r="M781" t="str">
        <f>IFERROR(VLOOKUP(F781,競技順!B:K,10,0),"")</f>
        <v>バタフライ</v>
      </c>
      <c r="N781" t="str">
        <f>IFERROR(VLOOKUP(F781,競技順!B:Q,16,0),"")</f>
        <v>タイム決勝</v>
      </c>
      <c r="O781" t="str">
        <f t="shared" si="25"/>
        <v xml:space="preserve"> 女子   50m バタフライ タイム決勝</v>
      </c>
    </row>
    <row r="782" spans="1:15" x14ac:dyDescent="0.2">
      <c r="A782">
        <f>IFERROR(記録__2[[#This Row],[競技番号]],"")</f>
        <v>15</v>
      </c>
      <c r="B782">
        <f>IFERROR(記録__2[[#This Row],[選手番号]],"")</f>
        <v>80</v>
      </c>
      <c r="C782" t="str">
        <f>IFERROR(VLOOKUP(B782,選手番号!F:J,4,0),"")</f>
        <v>秀野　　葵</v>
      </c>
      <c r="D782" t="str">
        <f>IFERROR(VLOOKUP(B782,選手番号!F:K,6,0),"")</f>
        <v>五百木ＳＣ</v>
      </c>
      <c r="E782" t="str">
        <f>IFERROR(VLOOKUP(B782,チーム番号!E:F,2,0),"")</f>
        <v/>
      </c>
      <c r="F782">
        <f>IFERROR(VLOOKUP(A782,プログラム!B:C,2,0),"")</f>
        <v>15</v>
      </c>
      <c r="G782" t="str">
        <f t="shared" si="24"/>
        <v>8000015</v>
      </c>
      <c r="H782">
        <f>IFERROR(記録__2[[#This Row],[組]],"")</f>
        <v>11</v>
      </c>
      <c r="I782">
        <f>IFERROR(記録__2[[#This Row],[水路]],"")</f>
        <v>5</v>
      </c>
      <c r="J782" t="str">
        <f>IFERROR(VLOOKUP(F782,競技順!B:Q,14,0),"")</f>
        <v/>
      </c>
      <c r="K782" t="str">
        <f>IFERROR(VLOOKUP(F782,競技順!B:P,15,0),"")</f>
        <v>女子</v>
      </c>
      <c r="L782" t="str">
        <f>IFERROR(VLOOKUP(F782,競技順!B:N,13,0),"")</f>
        <v xml:space="preserve">  50m</v>
      </c>
      <c r="M782" t="str">
        <f>IFERROR(VLOOKUP(F782,競技順!B:K,10,0),"")</f>
        <v>バタフライ</v>
      </c>
      <c r="N782" t="str">
        <f>IFERROR(VLOOKUP(F782,競技順!B:Q,16,0),"")</f>
        <v>タイム決勝</v>
      </c>
      <c r="O782" t="str">
        <f t="shared" si="25"/>
        <v xml:space="preserve"> 女子   50m バタフライ タイム決勝</v>
      </c>
    </row>
    <row r="783" spans="1:15" x14ac:dyDescent="0.2">
      <c r="A783">
        <f>IFERROR(記録__2[[#This Row],[競技番号]],"")</f>
        <v>15</v>
      </c>
      <c r="B783">
        <f>IFERROR(記録__2[[#This Row],[選手番号]],"")</f>
        <v>138</v>
      </c>
      <c r="C783" t="str">
        <f>IFERROR(VLOOKUP(B783,選手番号!F:J,4,0),"")</f>
        <v>西岡　泉美</v>
      </c>
      <c r="D783" t="str">
        <f>IFERROR(VLOOKUP(B783,選手番号!F:K,6,0),"")</f>
        <v>南海ＤＣ</v>
      </c>
      <c r="E783" t="str">
        <f>IFERROR(VLOOKUP(B783,チーム番号!E:F,2,0),"")</f>
        <v/>
      </c>
      <c r="F783">
        <f>IFERROR(VLOOKUP(A783,プログラム!B:C,2,0),"")</f>
        <v>15</v>
      </c>
      <c r="G783" t="str">
        <f t="shared" si="24"/>
        <v>13800015</v>
      </c>
      <c r="H783">
        <f>IFERROR(記録__2[[#This Row],[組]],"")</f>
        <v>11</v>
      </c>
      <c r="I783">
        <f>IFERROR(記録__2[[#This Row],[水路]],"")</f>
        <v>6</v>
      </c>
      <c r="J783" t="str">
        <f>IFERROR(VLOOKUP(F783,競技順!B:Q,14,0),"")</f>
        <v/>
      </c>
      <c r="K783" t="str">
        <f>IFERROR(VLOOKUP(F783,競技順!B:P,15,0),"")</f>
        <v>女子</v>
      </c>
      <c r="L783" t="str">
        <f>IFERROR(VLOOKUP(F783,競技順!B:N,13,0),"")</f>
        <v xml:space="preserve">  50m</v>
      </c>
      <c r="M783" t="str">
        <f>IFERROR(VLOOKUP(F783,競技順!B:K,10,0),"")</f>
        <v>バタフライ</v>
      </c>
      <c r="N783" t="str">
        <f>IFERROR(VLOOKUP(F783,競技順!B:Q,16,0),"")</f>
        <v>タイム決勝</v>
      </c>
      <c r="O783" t="str">
        <f t="shared" si="25"/>
        <v xml:space="preserve"> 女子   50m バタフライ タイム決勝</v>
      </c>
    </row>
    <row r="784" spans="1:15" x14ac:dyDescent="0.2">
      <c r="A784">
        <f>IFERROR(記録__2[[#This Row],[競技番号]],"")</f>
        <v>15</v>
      </c>
      <c r="B784">
        <f>IFERROR(記録__2[[#This Row],[選手番号]],"")</f>
        <v>349</v>
      </c>
      <c r="C784" t="str">
        <f>IFERROR(VLOOKUP(B784,選手番号!F:J,4,0),"")</f>
        <v>濵田　瑠美</v>
      </c>
      <c r="D784" t="str">
        <f>IFERROR(VLOOKUP(B784,選手番号!F:K,6,0),"")</f>
        <v>ＭＧ双葉</v>
      </c>
      <c r="E784" t="str">
        <f>IFERROR(VLOOKUP(B784,チーム番号!E:F,2,0),"")</f>
        <v/>
      </c>
      <c r="F784">
        <f>IFERROR(VLOOKUP(A784,プログラム!B:C,2,0),"")</f>
        <v>15</v>
      </c>
      <c r="G784" t="str">
        <f t="shared" si="24"/>
        <v>34900015</v>
      </c>
      <c r="H784">
        <f>IFERROR(記録__2[[#This Row],[組]],"")</f>
        <v>11</v>
      </c>
      <c r="I784">
        <f>IFERROR(記録__2[[#This Row],[水路]],"")</f>
        <v>7</v>
      </c>
      <c r="J784" t="str">
        <f>IFERROR(VLOOKUP(F784,競技順!B:Q,14,0),"")</f>
        <v/>
      </c>
      <c r="K784" t="str">
        <f>IFERROR(VLOOKUP(F784,競技順!B:P,15,0),"")</f>
        <v>女子</v>
      </c>
      <c r="L784" t="str">
        <f>IFERROR(VLOOKUP(F784,競技順!B:N,13,0),"")</f>
        <v xml:space="preserve">  50m</v>
      </c>
      <c r="M784" t="str">
        <f>IFERROR(VLOOKUP(F784,競技順!B:K,10,0),"")</f>
        <v>バタフライ</v>
      </c>
      <c r="N784" t="str">
        <f>IFERROR(VLOOKUP(F784,競技順!B:Q,16,0),"")</f>
        <v>タイム決勝</v>
      </c>
      <c r="O784" t="str">
        <f t="shared" si="25"/>
        <v xml:space="preserve"> 女子   50m バタフライ タイム決勝</v>
      </c>
    </row>
    <row r="785" spans="1:15" x14ac:dyDescent="0.2">
      <c r="A785">
        <f>IFERROR(記録__2[[#This Row],[競技番号]],"")</f>
        <v>15</v>
      </c>
      <c r="B785">
        <f>IFERROR(記録__2[[#This Row],[選手番号]],"")</f>
        <v>573</v>
      </c>
      <c r="C785" t="str">
        <f>IFERROR(VLOOKUP(B785,選手番号!F:J,4,0),"")</f>
        <v>黒田　　菫</v>
      </c>
      <c r="D785" t="str">
        <f>IFERROR(VLOOKUP(B785,選手番号!F:K,6,0),"")</f>
        <v>ﾌｨｯﾀｴﾐﾌﾙ松前</v>
      </c>
      <c r="E785" t="str">
        <f>IFERROR(VLOOKUP(B785,チーム番号!E:F,2,0),"")</f>
        <v/>
      </c>
      <c r="F785">
        <f>IFERROR(VLOOKUP(A785,プログラム!B:C,2,0),"")</f>
        <v>15</v>
      </c>
      <c r="G785" t="str">
        <f t="shared" si="24"/>
        <v>57300015</v>
      </c>
      <c r="H785">
        <f>IFERROR(記録__2[[#This Row],[組]],"")</f>
        <v>11</v>
      </c>
      <c r="I785">
        <f>IFERROR(記録__2[[#This Row],[水路]],"")</f>
        <v>8</v>
      </c>
      <c r="J785" t="str">
        <f>IFERROR(VLOOKUP(F785,競技順!B:Q,14,0),"")</f>
        <v/>
      </c>
      <c r="K785" t="str">
        <f>IFERROR(VLOOKUP(F785,競技順!B:P,15,0),"")</f>
        <v>女子</v>
      </c>
      <c r="L785" t="str">
        <f>IFERROR(VLOOKUP(F785,競技順!B:N,13,0),"")</f>
        <v xml:space="preserve">  50m</v>
      </c>
      <c r="M785" t="str">
        <f>IFERROR(VLOOKUP(F785,競技順!B:K,10,0),"")</f>
        <v>バタフライ</v>
      </c>
      <c r="N785" t="str">
        <f>IFERROR(VLOOKUP(F785,競技順!B:Q,16,0),"")</f>
        <v>タイム決勝</v>
      </c>
      <c r="O785" t="str">
        <f t="shared" si="25"/>
        <v xml:space="preserve"> 女子   50m バタフライ タイム決勝</v>
      </c>
    </row>
    <row r="786" spans="1:15" x14ac:dyDescent="0.2">
      <c r="A786">
        <f>IFERROR(記録__2[[#This Row],[競技番号]],"")</f>
        <v>16</v>
      </c>
      <c r="B786">
        <f>IFERROR(記録__2[[#This Row],[選手番号]],"")</f>
        <v>228</v>
      </c>
      <c r="C786" t="str">
        <f>IFERROR(VLOOKUP(B786,選手番号!F:J,4,0),"")</f>
        <v>白石　泰豊</v>
      </c>
      <c r="D786" t="str">
        <f>IFERROR(VLOOKUP(B786,選手番号!F:K,6,0),"")</f>
        <v>ファイブテン</v>
      </c>
      <c r="E786" t="str">
        <f>IFERROR(VLOOKUP(B786,チーム番号!E:F,2,0),"")</f>
        <v/>
      </c>
      <c r="F786">
        <f>IFERROR(VLOOKUP(A786,プログラム!B:C,2,0),"")</f>
        <v>16</v>
      </c>
      <c r="G786" t="str">
        <f t="shared" si="24"/>
        <v>22800016</v>
      </c>
      <c r="H786">
        <f>IFERROR(記録__2[[#This Row],[組]],"")</f>
        <v>1</v>
      </c>
      <c r="I786">
        <f>IFERROR(記録__2[[#This Row],[水路]],"")</f>
        <v>1</v>
      </c>
      <c r="J786" t="str">
        <f>IFERROR(VLOOKUP(F786,競技順!B:Q,14,0),"")</f>
        <v/>
      </c>
      <c r="K786" t="str">
        <f>IFERROR(VLOOKUP(F786,競技順!B:P,15,0),"")</f>
        <v>男子</v>
      </c>
      <c r="L786" t="str">
        <f>IFERROR(VLOOKUP(F786,競技順!B:N,13,0),"")</f>
        <v xml:space="preserve">  50m</v>
      </c>
      <c r="M786" t="str">
        <f>IFERROR(VLOOKUP(F786,競技順!B:K,10,0),"")</f>
        <v>バタフライ</v>
      </c>
      <c r="N786" t="str">
        <f>IFERROR(VLOOKUP(F786,競技順!B:Q,16,0),"")</f>
        <v>タイム決勝</v>
      </c>
      <c r="O786" t="str">
        <f t="shared" si="25"/>
        <v xml:space="preserve"> 男子   50m バタフライ タイム決勝</v>
      </c>
    </row>
    <row r="787" spans="1:15" x14ac:dyDescent="0.2">
      <c r="A787">
        <f>IFERROR(記録__2[[#This Row],[競技番号]],"")</f>
        <v>16</v>
      </c>
      <c r="B787">
        <f>IFERROR(記録__2[[#This Row],[選手番号]],"")</f>
        <v>482</v>
      </c>
      <c r="C787" t="str">
        <f>IFERROR(VLOOKUP(B787,選手番号!F:J,4,0),"")</f>
        <v>岡田　一心</v>
      </c>
      <c r="D787" t="str">
        <f>IFERROR(VLOOKUP(B787,選手番号!F:K,6,0),"")</f>
        <v>フィッタ吉田</v>
      </c>
      <c r="E787" t="str">
        <f>IFERROR(VLOOKUP(B787,チーム番号!E:F,2,0),"")</f>
        <v/>
      </c>
      <c r="F787">
        <f>IFERROR(VLOOKUP(A787,プログラム!B:C,2,0),"")</f>
        <v>16</v>
      </c>
      <c r="G787" t="str">
        <f t="shared" si="24"/>
        <v>48200016</v>
      </c>
      <c r="H787">
        <f>IFERROR(記録__2[[#This Row],[組]],"")</f>
        <v>1</v>
      </c>
      <c r="I787">
        <f>IFERROR(記録__2[[#This Row],[水路]],"")</f>
        <v>2</v>
      </c>
      <c r="J787" t="str">
        <f>IFERROR(VLOOKUP(F787,競技順!B:Q,14,0),"")</f>
        <v/>
      </c>
      <c r="K787" t="str">
        <f>IFERROR(VLOOKUP(F787,競技順!B:P,15,0),"")</f>
        <v>男子</v>
      </c>
      <c r="L787" t="str">
        <f>IFERROR(VLOOKUP(F787,競技順!B:N,13,0),"")</f>
        <v xml:space="preserve">  50m</v>
      </c>
      <c r="M787" t="str">
        <f>IFERROR(VLOOKUP(F787,競技順!B:K,10,0),"")</f>
        <v>バタフライ</v>
      </c>
      <c r="N787" t="str">
        <f>IFERROR(VLOOKUP(F787,競技順!B:Q,16,0),"")</f>
        <v>タイム決勝</v>
      </c>
      <c r="O787" t="str">
        <f t="shared" si="25"/>
        <v xml:space="preserve"> 男子   50m バタフライ タイム決勝</v>
      </c>
    </row>
    <row r="788" spans="1:15" x14ac:dyDescent="0.2">
      <c r="A788">
        <f>IFERROR(記録__2[[#This Row],[競技番号]],"")</f>
        <v>16</v>
      </c>
      <c r="B788">
        <f>IFERROR(記録__2[[#This Row],[選手番号]],"")</f>
        <v>377</v>
      </c>
      <c r="C788" t="str">
        <f>IFERROR(VLOOKUP(B788,選手番号!F:J,4,0),"")</f>
        <v>山本　義祐</v>
      </c>
      <c r="D788" t="str">
        <f>IFERROR(VLOOKUP(B788,選手番号!F:K,6,0),"")</f>
        <v>石原ＳＣ</v>
      </c>
      <c r="E788" t="str">
        <f>IFERROR(VLOOKUP(B788,チーム番号!E:F,2,0),"")</f>
        <v/>
      </c>
      <c r="F788">
        <f>IFERROR(VLOOKUP(A788,プログラム!B:C,2,0),"")</f>
        <v>16</v>
      </c>
      <c r="G788" t="str">
        <f t="shared" si="24"/>
        <v>37700016</v>
      </c>
      <c r="H788">
        <f>IFERROR(記録__2[[#This Row],[組]],"")</f>
        <v>1</v>
      </c>
      <c r="I788">
        <f>IFERROR(記録__2[[#This Row],[水路]],"")</f>
        <v>3</v>
      </c>
      <c r="J788" t="str">
        <f>IFERROR(VLOOKUP(F788,競技順!B:Q,14,0),"")</f>
        <v/>
      </c>
      <c r="K788" t="str">
        <f>IFERROR(VLOOKUP(F788,競技順!B:P,15,0),"")</f>
        <v>男子</v>
      </c>
      <c r="L788" t="str">
        <f>IFERROR(VLOOKUP(F788,競技順!B:N,13,0),"")</f>
        <v xml:space="preserve">  50m</v>
      </c>
      <c r="M788" t="str">
        <f>IFERROR(VLOOKUP(F788,競技順!B:K,10,0),"")</f>
        <v>バタフライ</v>
      </c>
      <c r="N788" t="str">
        <f>IFERROR(VLOOKUP(F788,競技順!B:Q,16,0),"")</f>
        <v>タイム決勝</v>
      </c>
      <c r="O788" t="str">
        <f t="shared" si="25"/>
        <v xml:space="preserve"> 男子   50m バタフライ タイム決勝</v>
      </c>
    </row>
    <row r="789" spans="1:15" x14ac:dyDescent="0.2">
      <c r="A789">
        <f>IFERROR(記録__2[[#This Row],[競技番号]],"")</f>
        <v>16</v>
      </c>
      <c r="B789">
        <f>IFERROR(記録__2[[#This Row],[選手番号]],"")</f>
        <v>135</v>
      </c>
      <c r="C789" t="str">
        <f>IFERROR(VLOOKUP(B789,選手番号!F:J,4,0),"")</f>
        <v>谷山　瑛飛</v>
      </c>
      <c r="D789" t="str">
        <f>IFERROR(VLOOKUP(B789,選手番号!F:K,6,0),"")</f>
        <v>南海ＤＣ</v>
      </c>
      <c r="E789" t="str">
        <f>IFERROR(VLOOKUP(B789,チーム番号!E:F,2,0),"")</f>
        <v/>
      </c>
      <c r="F789">
        <f>IFERROR(VLOOKUP(A789,プログラム!B:C,2,0),"")</f>
        <v>16</v>
      </c>
      <c r="G789" t="str">
        <f t="shared" si="24"/>
        <v>13500016</v>
      </c>
      <c r="H789">
        <f>IFERROR(記録__2[[#This Row],[組]],"")</f>
        <v>1</v>
      </c>
      <c r="I789">
        <f>IFERROR(記録__2[[#This Row],[水路]],"")</f>
        <v>4</v>
      </c>
      <c r="J789" t="str">
        <f>IFERROR(VLOOKUP(F789,競技順!B:Q,14,0),"")</f>
        <v/>
      </c>
      <c r="K789" t="str">
        <f>IFERROR(VLOOKUP(F789,競技順!B:P,15,0),"")</f>
        <v>男子</v>
      </c>
      <c r="L789" t="str">
        <f>IFERROR(VLOOKUP(F789,競技順!B:N,13,0),"")</f>
        <v xml:space="preserve">  50m</v>
      </c>
      <c r="M789" t="str">
        <f>IFERROR(VLOOKUP(F789,競技順!B:K,10,0),"")</f>
        <v>バタフライ</v>
      </c>
      <c r="N789" t="str">
        <f>IFERROR(VLOOKUP(F789,競技順!B:Q,16,0),"")</f>
        <v>タイム決勝</v>
      </c>
      <c r="O789" t="str">
        <f t="shared" si="25"/>
        <v xml:space="preserve"> 男子   50m バタフライ タイム決勝</v>
      </c>
    </row>
    <row r="790" spans="1:15" x14ac:dyDescent="0.2">
      <c r="A790">
        <f>IFERROR(記録__2[[#This Row],[競技番号]],"")</f>
        <v>16</v>
      </c>
      <c r="B790">
        <f>IFERROR(記録__2[[#This Row],[選手番号]],"")</f>
        <v>133</v>
      </c>
      <c r="C790" t="str">
        <f>IFERROR(VLOOKUP(B790,選手番号!F:J,4,0),"")</f>
        <v>客野　　舜</v>
      </c>
      <c r="D790" t="str">
        <f>IFERROR(VLOOKUP(B790,選手番号!F:K,6,0),"")</f>
        <v>南海ＤＣ</v>
      </c>
      <c r="E790" t="str">
        <f>IFERROR(VLOOKUP(B790,チーム番号!E:F,2,0),"")</f>
        <v/>
      </c>
      <c r="F790">
        <f>IFERROR(VLOOKUP(A790,プログラム!B:C,2,0),"")</f>
        <v>16</v>
      </c>
      <c r="G790" t="str">
        <f t="shared" si="24"/>
        <v>13300016</v>
      </c>
      <c r="H790">
        <f>IFERROR(記録__2[[#This Row],[組]],"")</f>
        <v>1</v>
      </c>
      <c r="I790">
        <f>IFERROR(記録__2[[#This Row],[水路]],"")</f>
        <v>5</v>
      </c>
      <c r="J790" t="str">
        <f>IFERROR(VLOOKUP(F790,競技順!B:Q,14,0),"")</f>
        <v/>
      </c>
      <c r="K790" t="str">
        <f>IFERROR(VLOOKUP(F790,競技順!B:P,15,0),"")</f>
        <v>男子</v>
      </c>
      <c r="L790" t="str">
        <f>IFERROR(VLOOKUP(F790,競技順!B:N,13,0),"")</f>
        <v xml:space="preserve">  50m</v>
      </c>
      <c r="M790" t="str">
        <f>IFERROR(VLOOKUP(F790,競技順!B:K,10,0),"")</f>
        <v>バタフライ</v>
      </c>
      <c r="N790" t="str">
        <f>IFERROR(VLOOKUP(F790,競技順!B:Q,16,0),"")</f>
        <v>タイム決勝</v>
      </c>
      <c r="O790" t="str">
        <f t="shared" si="25"/>
        <v xml:space="preserve"> 男子   50m バタフライ タイム決勝</v>
      </c>
    </row>
    <row r="791" spans="1:15" x14ac:dyDescent="0.2">
      <c r="A791">
        <f>IFERROR(記録__2[[#This Row],[競技番号]],"")</f>
        <v>16</v>
      </c>
      <c r="B791">
        <f>IFERROR(記録__2[[#This Row],[選手番号]],"")</f>
        <v>655</v>
      </c>
      <c r="C791" t="str">
        <f>IFERROR(VLOOKUP(B791,選手番号!F:J,4,0),"")</f>
        <v>熊坂　　遼</v>
      </c>
      <c r="D791" t="str">
        <f>IFERROR(VLOOKUP(B791,選手番号!F:K,6,0),"")</f>
        <v>MESSA宇和島</v>
      </c>
      <c r="E791" t="str">
        <f>IFERROR(VLOOKUP(B791,チーム番号!E:F,2,0),"")</f>
        <v/>
      </c>
      <c r="F791">
        <f>IFERROR(VLOOKUP(A791,プログラム!B:C,2,0),"")</f>
        <v>16</v>
      </c>
      <c r="G791" t="str">
        <f t="shared" si="24"/>
        <v>65500016</v>
      </c>
      <c r="H791">
        <f>IFERROR(記録__2[[#This Row],[組]],"")</f>
        <v>1</v>
      </c>
      <c r="I791">
        <f>IFERROR(記録__2[[#This Row],[水路]],"")</f>
        <v>6</v>
      </c>
      <c r="J791" t="str">
        <f>IFERROR(VLOOKUP(F791,競技順!B:Q,14,0),"")</f>
        <v/>
      </c>
      <c r="K791" t="str">
        <f>IFERROR(VLOOKUP(F791,競技順!B:P,15,0),"")</f>
        <v>男子</v>
      </c>
      <c r="L791" t="str">
        <f>IFERROR(VLOOKUP(F791,競技順!B:N,13,0),"")</f>
        <v xml:space="preserve">  50m</v>
      </c>
      <c r="M791" t="str">
        <f>IFERROR(VLOOKUP(F791,競技順!B:K,10,0),"")</f>
        <v>バタフライ</v>
      </c>
      <c r="N791" t="str">
        <f>IFERROR(VLOOKUP(F791,競技順!B:Q,16,0),"")</f>
        <v>タイム決勝</v>
      </c>
      <c r="O791" t="str">
        <f t="shared" si="25"/>
        <v xml:space="preserve"> 男子   50m バタフライ タイム決勝</v>
      </c>
    </row>
    <row r="792" spans="1:15" x14ac:dyDescent="0.2">
      <c r="A792">
        <f>IFERROR(記録__2[[#This Row],[競技番号]],"")</f>
        <v>16</v>
      </c>
      <c r="B792">
        <f>IFERROR(記録__2[[#This Row],[選手番号]],"")</f>
        <v>70</v>
      </c>
      <c r="C792" t="str">
        <f>IFERROR(VLOOKUP(B792,選手番号!F:J,4,0),"")</f>
        <v>高橋　優斗</v>
      </c>
      <c r="D792" t="str">
        <f>IFERROR(VLOOKUP(B792,選手番号!F:K,6,0),"")</f>
        <v>五百木ＳＣ</v>
      </c>
      <c r="E792" t="str">
        <f>IFERROR(VLOOKUP(B792,チーム番号!E:F,2,0),"")</f>
        <v/>
      </c>
      <c r="F792">
        <f>IFERROR(VLOOKUP(A792,プログラム!B:C,2,0),"")</f>
        <v>16</v>
      </c>
      <c r="G792" t="str">
        <f t="shared" si="24"/>
        <v>7000016</v>
      </c>
      <c r="H792">
        <f>IFERROR(記録__2[[#This Row],[組]],"")</f>
        <v>1</v>
      </c>
      <c r="I792">
        <f>IFERROR(記録__2[[#This Row],[水路]],"")</f>
        <v>7</v>
      </c>
      <c r="J792" t="str">
        <f>IFERROR(VLOOKUP(F792,競技順!B:Q,14,0),"")</f>
        <v/>
      </c>
      <c r="K792" t="str">
        <f>IFERROR(VLOOKUP(F792,競技順!B:P,15,0),"")</f>
        <v>男子</v>
      </c>
      <c r="L792" t="str">
        <f>IFERROR(VLOOKUP(F792,競技順!B:N,13,0),"")</f>
        <v xml:space="preserve">  50m</v>
      </c>
      <c r="M792" t="str">
        <f>IFERROR(VLOOKUP(F792,競技順!B:K,10,0),"")</f>
        <v>バタフライ</v>
      </c>
      <c r="N792" t="str">
        <f>IFERROR(VLOOKUP(F792,競技順!B:Q,16,0),"")</f>
        <v>タイム決勝</v>
      </c>
      <c r="O792" t="str">
        <f t="shared" si="25"/>
        <v xml:space="preserve"> 男子   50m バタフライ タイム決勝</v>
      </c>
    </row>
    <row r="793" spans="1:15" x14ac:dyDescent="0.2">
      <c r="A793">
        <f>IFERROR(記録__2[[#This Row],[競技番号]],"")</f>
        <v>16</v>
      </c>
      <c r="B793">
        <f>IFERROR(記録__2[[#This Row],[選手番号]],"")</f>
        <v>274</v>
      </c>
      <c r="C793" t="str">
        <f>IFERROR(VLOOKUP(B793,選手番号!F:J,4,0),"")</f>
        <v>廣瀬　諒人</v>
      </c>
      <c r="D793" t="str">
        <f>IFERROR(VLOOKUP(B793,選手番号!F:K,6,0),"")</f>
        <v>八幡浜ＳＣ</v>
      </c>
      <c r="E793" t="str">
        <f>IFERROR(VLOOKUP(B793,チーム番号!E:F,2,0),"")</f>
        <v/>
      </c>
      <c r="F793">
        <f>IFERROR(VLOOKUP(A793,プログラム!B:C,2,0),"")</f>
        <v>16</v>
      </c>
      <c r="G793" t="str">
        <f t="shared" si="24"/>
        <v>27400016</v>
      </c>
      <c r="H793">
        <f>IFERROR(記録__2[[#This Row],[組]],"")</f>
        <v>1</v>
      </c>
      <c r="I793">
        <f>IFERROR(記録__2[[#This Row],[水路]],"")</f>
        <v>8</v>
      </c>
      <c r="J793" t="str">
        <f>IFERROR(VLOOKUP(F793,競技順!B:Q,14,0),"")</f>
        <v/>
      </c>
      <c r="K793" t="str">
        <f>IFERROR(VLOOKUP(F793,競技順!B:P,15,0),"")</f>
        <v>男子</v>
      </c>
      <c r="L793" t="str">
        <f>IFERROR(VLOOKUP(F793,競技順!B:N,13,0),"")</f>
        <v xml:space="preserve">  50m</v>
      </c>
      <c r="M793" t="str">
        <f>IFERROR(VLOOKUP(F793,競技順!B:K,10,0),"")</f>
        <v>バタフライ</v>
      </c>
      <c r="N793" t="str">
        <f>IFERROR(VLOOKUP(F793,競技順!B:Q,16,0),"")</f>
        <v>タイム決勝</v>
      </c>
      <c r="O793" t="str">
        <f t="shared" si="25"/>
        <v xml:space="preserve"> 男子   50m バタフライ タイム決勝</v>
      </c>
    </row>
    <row r="794" spans="1:15" x14ac:dyDescent="0.2">
      <c r="A794">
        <f>IFERROR(記録__2[[#This Row],[競技番号]],"")</f>
        <v>16</v>
      </c>
      <c r="B794">
        <f>IFERROR(記録__2[[#This Row],[選手番号]],"")</f>
        <v>689</v>
      </c>
      <c r="C794" t="str">
        <f>IFERROR(VLOOKUP(B794,選手番号!F:J,4,0),"")</f>
        <v>栗田　大雅</v>
      </c>
      <c r="D794" t="str">
        <f>IFERROR(VLOOKUP(B794,選手番号!F:K,6,0),"")</f>
        <v>えいしSC砥部</v>
      </c>
      <c r="E794" t="str">
        <f>IFERROR(VLOOKUP(B794,チーム番号!E:F,2,0),"")</f>
        <v/>
      </c>
      <c r="F794">
        <f>IFERROR(VLOOKUP(A794,プログラム!B:C,2,0),"")</f>
        <v>16</v>
      </c>
      <c r="G794" t="str">
        <f t="shared" si="24"/>
        <v>68900016</v>
      </c>
      <c r="H794">
        <f>IFERROR(記録__2[[#This Row],[組]],"")</f>
        <v>2</v>
      </c>
      <c r="I794">
        <f>IFERROR(記録__2[[#This Row],[水路]],"")</f>
        <v>1</v>
      </c>
      <c r="J794" t="str">
        <f>IFERROR(VLOOKUP(F794,競技順!B:Q,14,0),"")</f>
        <v/>
      </c>
      <c r="K794" t="str">
        <f>IFERROR(VLOOKUP(F794,競技順!B:P,15,0),"")</f>
        <v>男子</v>
      </c>
      <c r="L794" t="str">
        <f>IFERROR(VLOOKUP(F794,競技順!B:N,13,0),"")</f>
        <v xml:space="preserve">  50m</v>
      </c>
      <c r="M794" t="str">
        <f>IFERROR(VLOOKUP(F794,競技順!B:K,10,0),"")</f>
        <v>バタフライ</v>
      </c>
      <c r="N794" t="str">
        <f>IFERROR(VLOOKUP(F794,競技順!B:Q,16,0),"")</f>
        <v>タイム決勝</v>
      </c>
      <c r="O794" t="str">
        <f t="shared" si="25"/>
        <v xml:space="preserve"> 男子   50m バタフライ タイム決勝</v>
      </c>
    </row>
    <row r="795" spans="1:15" x14ac:dyDescent="0.2">
      <c r="A795">
        <f>IFERROR(記録__2[[#This Row],[競技番号]],"")</f>
        <v>16</v>
      </c>
      <c r="B795">
        <f>IFERROR(記録__2[[#This Row],[選手番号]],"")</f>
        <v>645</v>
      </c>
      <c r="C795" t="str">
        <f>IFERROR(VLOOKUP(B795,選手番号!F:J,4,0),"")</f>
        <v>吉野　颯斗</v>
      </c>
      <c r="D795" t="str">
        <f>IFERROR(VLOOKUP(B795,選手番号!F:K,6,0),"")</f>
        <v>えいしSC北条</v>
      </c>
      <c r="E795" t="str">
        <f>IFERROR(VLOOKUP(B795,チーム番号!E:F,2,0),"")</f>
        <v/>
      </c>
      <c r="F795">
        <f>IFERROR(VLOOKUP(A795,プログラム!B:C,2,0),"")</f>
        <v>16</v>
      </c>
      <c r="G795" t="str">
        <f t="shared" si="24"/>
        <v>64500016</v>
      </c>
      <c r="H795">
        <f>IFERROR(記録__2[[#This Row],[組]],"")</f>
        <v>2</v>
      </c>
      <c r="I795">
        <f>IFERROR(記録__2[[#This Row],[水路]],"")</f>
        <v>2</v>
      </c>
      <c r="J795" t="str">
        <f>IFERROR(VLOOKUP(F795,競技順!B:Q,14,0),"")</f>
        <v/>
      </c>
      <c r="K795" t="str">
        <f>IFERROR(VLOOKUP(F795,競技順!B:P,15,0),"")</f>
        <v>男子</v>
      </c>
      <c r="L795" t="str">
        <f>IFERROR(VLOOKUP(F795,競技順!B:N,13,0),"")</f>
        <v xml:space="preserve">  50m</v>
      </c>
      <c r="M795" t="str">
        <f>IFERROR(VLOOKUP(F795,競技順!B:K,10,0),"")</f>
        <v>バタフライ</v>
      </c>
      <c r="N795" t="str">
        <f>IFERROR(VLOOKUP(F795,競技順!B:Q,16,0),"")</f>
        <v>タイム決勝</v>
      </c>
      <c r="O795" t="str">
        <f t="shared" si="25"/>
        <v xml:space="preserve"> 男子   50m バタフライ タイム決勝</v>
      </c>
    </row>
    <row r="796" spans="1:15" x14ac:dyDescent="0.2">
      <c r="A796">
        <f>IFERROR(記録__2[[#This Row],[競技番号]],"")</f>
        <v>16</v>
      </c>
      <c r="B796">
        <f>IFERROR(記録__2[[#This Row],[選手番号]],"")</f>
        <v>346</v>
      </c>
      <c r="C796" t="str">
        <f>IFERROR(VLOOKUP(B796,選手番号!F:J,4,0),"")</f>
        <v>水田　快志</v>
      </c>
      <c r="D796" t="str">
        <f>IFERROR(VLOOKUP(B796,選手番号!F:K,6,0),"")</f>
        <v>ＭＧ双葉</v>
      </c>
      <c r="E796" t="str">
        <f>IFERROR(VLOOKUP(B796,チーム番号!E:F,2,0),"")</f>
        <v/>
      </c>
      <c r="F796">
        <f>IFERROR(VLOOKUP(A796,プログラム!B:C,2,0),"")</f>
        <v>16</v>
      </c>
      <c r="G796" t="str">
        <f t="shared" si="24"/>
        <v>34600016</v>
      </c>
      <c r="H796">
        <f>IFERROR(記録__2[[#This Row],[組]],"")</f>
        <v>2</v>
      </c>
      <c r="I796">
        <f>IFERROR(記録__2[[#This Row],[水路]],"")</f>
        <v>3</v>
      </c>
      <c r="J796" t="str">
        <f>IFERROR(VLOOKUP(F796,競技順!B:Q,14,0),"")</f>
        <v/>
      </c>
      <c r="K796" t="str">
        <f>IFERROR(VLOOKUP(F796,競技順!B:P,15,0),"")</f>
        <v>男子</v>
      </c>
      <c r="L796" t="str">
        <f>IFERROR(VLOOKUP(F796,競技順!B:N,13,0),"")</f>
        <v xml:space="preserve">  50m</v>
      </c>
      <c r="M796" t="str">
        <f>IFERROR(VLOOKUP(F796,競技順!B:K,10,0),"")</f>
        <v>バタフライ</v>
      </c>
      <c r="N796" t="str">
        <f>IFERROR(VLOOKUP(F796,競技順!B:Q,16,0),"")</f>
        <v>タイム決勝</v>
      </c>
      <c r="O796" t="str">
        <f t="shared" si="25"/>
        <v xml:space="preserve"> 男子   50m バタフライ タイム決勝</v>
      </c>
    </row>
    <row r="797" spans="1:15" x14ac:dyDescent="0.2">
      <c r="A797">
        <f>IFERROR(記録__2[[#This Row],[競技番号]],"")</f>
        <v>16</v>
      </c>
      <c r="B797">
        <f>IFERROR(記録__2[[#This Row],[選手番号]],"")</f>
        <v>567</v>
      </c>
      <c r="C797" t="str">
        <f>IFERROR(VLOOKUP(B797,選手番号!F:J,4,0),"")</f>
        <v>大山　稜生</v>
      </c>
      <c r="D797" t="str">
        <f>IFERROR(VLOOKUP(B797,選手番号!F:K,6,0),"")</f>
        <v>ﾌｨｯﾀｴﾐﾌﾙ松前</v>
      </c>
      <c r="E797" t="str">
        <f>IFERROR(VLOOKUP(B797,チーム番号!E:F,2,0),"")</f>
        <v/>
      </c>
      <c r="F797">
        <f>IFERROR(VLOOKUP(A797,プログラム!B:C,2,0),"")</f>
        <v>16</v>
      </c>
      <c r="G797" t="str">
        <f t="shared" si="24"/>
        <v>56700016</v>
      </c>
      <c r="H797">
        <f>IFERROR(記録__2[[#This Row],[組]],"")</f>
        <v>2</v>
      </c>
      <c r="I797">
        <f>IFERROR(記録__2[[#This Row],[水路]],"")</f>
        <v>4</v>
      </c>
      <c r="J797" t="str">
        <f>IFERROR(VLOOKUP(F797,競技順!B:Q,14,0),"")</f>
        <v/>
      </c>
      <c r="K797" t="str">
        <f>IFERROR(VLOOKUP(F797,競技順!B:P,15,0),"")</f>
        <v>男子</v>
      </c>
      <c r="L797" t="str">
        <f>IFERROR(VLOOKUP(F797,競技順!B:N,13,0),"")</f>
        <v xml:space="preserve">  50m</v>
      </c>
      <c r="M797" t="str">
        <f>IFERROR(VLOOKUP(F797,競技順!B:K,10,0),"")</f>
        <v>バタフライ</v>
      </c>
      <c r="N797" t="str">
        <f>IFERROR(VLOOKUP(F797,競技順!B:Q,16,0),"")</f>
        <v>タイム決勝</v>
      </c>
      <c r="O797" t="str">
        <f t="shared" si="25"/>
        <v xml:space="preserve"> 男子   50m バタフライ タイム決勝</v>
      </c>
    </row>
    <row r="798" spans="1:15" x14ac:dyDescent="0.2">
      <c r="A798">
        <f>IFERROR(記録__2[[#This Row],[競技番号]],"")</f>
        <v>16</v>
      </c>
      <c r="B798">
        <f>IFERROR(記録__2[[#This Row],[選手番号]],"")</f>
        <v>175</v>
      </c>
      <c r="C798" t="str">
        <f>IFERROR(VLOOKUP(B798,選手番号!F:J,4,0),"")</f>
        <v>河谷　瞬司</v>
      </c>
      <c r="D798" t="str">
        <f>IFERROR(VLOOKUP(B798,選手番号!F:K,6,0),"")</f>
        <v>西条ＳＣ</v>
      </c>
      <c r="E798" t="str">
        <f>IFERROR(VLOOKUP(B798,チーム番号!E:F,2,0),"")</f>
        <v/>
      </c>
      <c r="F798">
        <f>IFERROR(VLOOKUP(A798,プログラム!B:C,2,0),"")</f>
        <v>16</v>
      </c>
      <c r="G798" t="str">
        <f t="shared" si="24"/>
        <v>17500016</v>
      </c>
      <c r="H798">
        <f>IFERROR(記録__2[[#This Row],[組]],"")</f>
        <v>2</v>
      </c>
      <c r="I798">
        <f>IFERROR(記録__2[[#This Row],[水路]],"")</f>
        <v>5</v>
      </c>
      <c r="J798" t="str">
        <f>IFERROR(VLOOKUP(F798,競技順!B:Q,14,0),"")</f>
        <v/>
      </c>
      <c r="K798" t="str">
        <f>IFERROR(VLOOKUP(F798,競技順!B:P,15,0),"")</f>
        <v>男子</v>
      </c>
      <c r="L798" t="str">
        <f>IFERROR(VLOOKUP(F798,競技順!B:N,13,0),"")</f>
        <v xml:space="preserve">  50m</v>
      </c>
      <c r="M798" t="str">
        <f>IFERROR(VLOOKUP(F798,競技順!B:K,10,0),"")</f>
        <v>バタフライ</v>
      </c>
      <c r="N798" t="str">
        <f>IFERROR(VLOOKUP(F798,競技順!B:Q,16,0),"")</f>
        <v>タイム決勝</v>
      </c>
      <c r="O798" t="str">
        <f t="shared" si="25"/>
        <v xml:space="preserve"> 男子   50m バタフライ タイム決勝</v>
      </c>
    </row>
    <row r="799" spans="1:15" x14ac:dyDescent="0.2">
      <c r="A799">
        <f>IFERROR(記録__2[[#This Row],[競技番号]],"")</f>
        <v>16</v>
      </c>
      <c r="B799">
        <f>IFERROR(記録__2[[#This Row],[選手番号]],"")</f>
        <v>226</v>
      </c>
      <c r="C799" t="str">
        <f>IFERROR(VLOOKUP(B799,選手番号!F:J,4,0),"")</f>
        <v>森本　正鷹</v>
      </c>
      <c r="D799" t="str">
        <f>IFERROR(VLOOKUP(B799,選手番号!F:K,6,0),"")</f>
        <v>ファイブテン</v>
      </c>
      <c r="E799" t="str">
        <f>IFERROR(VLOOKUP(B799,チーム番号!E:F,2,0),"")</f>
        <v/>
      </c>
      <c r="F799">
        <f>IFERROR(VLOOKUP(A799,プログラム!B:C,2,0),"")</f>
        <v>16</v>
      </c>
      <c r="G799" t="str">
        <f t="shared" si="24"/>
        <v>22600016</v>
      </c>
      <c r="H799">
        <f>IFERROR(記録__2[[#This Row],[組]],"")</f>
        <v>2</v>
      </c>
      <c r="I799">
        <f>IFERROR(記録__2[[#This Row],[水路]],"")</f>
        <v>6</v>
      </c>
      <c r="J799" t="str">
        <f>IFERROR(VLOOKUP(F799,競技順!B:Q,14,0),"")</f>
        <v/>
      </c>
      <c r="K799" t="str">
        <f>IFERROR(VLOOKUP(F799,競技順!B:P,15,0),"")</f>
        <v>男子</v>
      </c>
      <c r="L799" t="str">
        <f>IFERROR(VLOOKUP(F799,競技順!B:N,13,0),"")</f>
        <v xml:space="preserve">  50m</v>
      </c>
      <c r="M799" t="str">
        <f>IFERROR(VLOOKUP(F799,競技順!B:K,10,0),"")</f>
        <v>バタフライ</v>
      </c>
      <c r="N799" t="str">
        <f>IFERROR(VLOOKUP(F799,競技順!B:Q,16,0),"")</f>
        <v>タイム決勝</v>
      </c>
      <c r="O799" t="str">
        <f t="shared" si="25"/>
        <v xml:space="preserve"> 男子   50m バタフライ タイム決勝</v>
      </c>
    </row>
    <row r="800" spans="1:15" x14ac:dyDescent="0.2">
      <c r="A800">
        <f>IFERROR(記録__2[[#This Row],[競技番号]],"")</f>
        <v>16</v>
      </c>
      <c r="B800">
        <f>IFERROR(記録__2[[#This Row],[選手番号]],"")</f>
        <v>515</v>
      </c>
      <c r="C800" t="str">
        <f>IFERROR(VLOOKUP(B800,選手番号!F:J,4,0),"")</f>
        <v>松本　悠生</v>
      </c>
      <c r="D800" t="str">
        <f>IFERROR(VLOOKUP(B800,選手番号!F:K,6,0),"")</f>
        <v>Ryuow</v>
      </c>
      <c r="E800" t="str">
        <f>IFERROR(VLOOKUP(B800,チーム番号!E:F,2,0),"")</f>
        <v/>
      </c>
      <c r="F800">
        <f>IFERROR(VLOOKUP(A800,プログラム!B:C,2,0),"")</f>
        <v>16</v>
      </c>
      <c r="G800" t="str">
        <f t="shared" si="24"/>
        <v>51500016</v>
      </c>
      <c r="H800">
        <f>IFERROR(記録__2[[#This Row],[組]],"")</f>
        <v>2</v>
      </c>
      <c r="I800">
        <f>IFERROR(記録__2[[#This Row],[水路]],"")</f>
        <v>7</v>
      </c>
      <c r="J800" t="str">
        <f>IFERROR(VLOOKUP(F800,競技順!B:Q,14,0),"")</f>
        <v/>
      </c>
      <c r="K800" t="str">
        <f>IFERROR(VLOOKUP(F800,競技順!B:P,15,0),"")</f>
        <v>男子</v>
      </c>
      <c r="L800" t="str">
        <f>IFERROR(VLOOKUP(F800,競技順!B:N,13,0),"")</f>
        <v xml:space="preserve">  50m</v>
      </c>
      <c r="M800" t="str">
        <f>IFERROR(VLOOKUP(F800,競技順!B:K,10,0),"")</f>
        <v>バタフライ</v>
      </c>
      <c r="N800" t="str">
        <f>IFERROR(VLOOKUP(F800,競技順!B:Q,16,0),"")</f>
        <v>タイム決勝</v>
      </c>
      <c r="O800" t="str">
        <f t="shared" si="25"/>
        <v xml:space="preserve"> 男子   50m バタフライ タイム決勝</v>
      </c>
    </row>
    <row r="801" spans="1:15" x14ac:dyDescent="0.2">
      <c r="A801">
        <f>IFERROR(記録__2[[#This Row],[競技番号]],"")</f>
        <v>16</v>
      </c>
      <c r="B801">
        <f>IFERROR(記録__2[[#This Row],[選手番号]],"")</f>
        <v>136</v>
      </c>
      <c r="C801" t="str">
        <f>IFERROR(VLOOKUP(B801,選手番号!F:J,4,0),"")</f>
        <v>山下　朝陽</v>
      </c>
      <c r="D801" t="str">
        <f>IFERROR(VLOOKUP(B801,選手番号!F:K,6,0),"")</f>
        <v>南海ＤＣ</v>
      </c>
      <c r="E801" t="str">
        <f>IFERROR(VLOOKUP(B801,チーム番号!E:F,2,0),"")</f>
        <v/>
      </c>
      <c r="F801">
        <f>IFERROR(VLOOKUP(A801,プログラム!B:C,2,0),"")</f>
        <v>16</v>
      </c>
      <c r="G801" t="str">
        <f t="shared" si="24"/>
        <v>13600016</v>
      </c>
      <c r="H801">
        <f>IFERROR(記録__2[[#This Row],[組]],"")</f>
        <v>2</v>
      </c>
      <c r="I801">
        <f>IFERROR(記録__2[[#This Row],[水路]],"")</f>
        <v>8</v>
      </c>
      <c r="J801" t="str">
        <f>IFERROR(VLOOKUP(F801,競技順!B:Q,14,0),"")</f>
        <v/>
      </c>
      <c r="K801" t="str">
        <f>IFERROR(VLOOKUP(F801,競技順!B:P,15,0),"")</f>
        <v>男子</v>
      </c>
      <c r="L801" t="str">
        <f>IFERROR(VLOOKUP(F801,競技順!B:N,13,0),"")</f>
        <v xml:space="preserve">  50m</v>
      </c>
      <c r="M801" t="str">
        <f>IFERROR(VLOOKUP(F801,競技順!B:K,10,0),"")</f>
        <v>バタフライ</v>
      </c>
      <c r="N801" t="str">
        <f>IFERROR(VLOOKUP(F801,競技順!B:Q,16,0),"")</f>
        <v>タイム決勝</v>
      </c>
      <c r="O801" t="str">
        <f t="shared" si="25"/>
        <v xml:space="preserve"> 男子   50m バタフライ タイム決勝</v>
      </c>
    </row>
    <row r="802" spans="1:15" x14ac:dyDescent="0.2">
      <c r="A802">
        <f>IFERROR(記録__2[[#This Row],[競技番号]],"")</f>
        <v>16</v>
      </c>
      <c r="B802">
        <f>IFERROR(記録__2[[#This Row],[選手番号]],"")</f>
        <v>564</v>
      </c>
      <c r="C802" t="str">
        <f>IFERROR(VLOOKUP(B802,選手番号!F:J,4,0),"")</f>
        <v>重木　爽輔</v>
      </c>
      <c r="D802" t="str">
        <f>IFERROR(VLOOKUP(B802,選手番号!F:K,6,0),"")</f>
        <v>ﾌｨｯﾀｴﾐﾌﾙ松前</v>
      </c>
      <c r="E802" t="str">
        <f>IFERROR(VLOOKUP(B802,チーム番号!E:F,2,0),"")</f>
        <v/>
      </c>
      <c r="F802">
        <f>IFERROR(VLOOKUP(A802,プログラム!B:C,2,0),"")</f>
        <v>16</v>
      </c>
      <c r="G802" t="str">
        <f t="shared" si="24"/>
        <v>56400016</v>
      </c>
      <c r="H802">
        <f>IFERROR(記録__2[[#This Row],[組]],"")</f>
        <v>3</v>
      </c>
      <c r="I802">
        <f>IFERROR(記録__2[[#This Row],[水路]],"")</f>
        <v>1</v>
      </c>
      <c r="J802" t="str">
        <f>IFERROR(VLOOKUP(F802,競技順!B:Q,14,0),"")</f>
        <v/>
      </c>
      <c r="K802" t="str">
        <f>IFERROR(VLOOKUP(F802,競技順!B:P,15,0),"")</f>
        <v>男子</v>
      </c>
      <c r="L802" t="str">
        <f>IFERROR(VLOOKUP(F802,競技順!B:N,13,0),"")</f>
        <v xml:space="preserve">  50m</v>
      </c>
      <c r="M802" t="str">
        <f>IFERROR(VLOOKUP(F802,競技順!B:K,10,0),"")</f>
        <v>バタフライ</v>
      </c>
      <c r="N802" t="str">
        <f>IFERROR(VLOOKUP(F802,競技順!B:Q,16,0),"")</f>
        <v>タイム決勝</v>
      </c>
      <c r="O802" t="str">
        <f t="shared" si="25"/>
        <v xml:space="preserve"> 男子   50m バタフライ タイム決勝</v>
      </c>
    </row>
    <row r="803" spans="1:15" x14ac:dyDescent="0.2">
      <c r="A803">
        <f>IFERROR(記録__2[[#This Row],[競技番号]],"")</f>
        <v>16</v>
      </c>
      <c r="B803">
        <f>IFERROR(記録__2[[#This Row],[選手番号]],"")</f>
        <v>511</v>
      </c>
      <c r="C803" t="str">
        <f>IFERROR(VLOOKUP(B803,選手番号!F:J,4,0),"")</f>
        <v>城戸　陽向</v>
      </c>
      <c r="D803" t="str">
        <f>IFERROR(VLOOKUP(B803,選手番号!F:K,6,0),"")</f>
        <v>Ryuow</v>
      </c>
      <c r="E803" t="str">
        <f>IFERROR(VLOOKUP(B803,チーム番号!E:F,2,0),"")</f>
        <v/>
      </c>
      <c r="F803">
        <f>IFERROR(VLOOKUP(A803,プログラム!B:C,2,0),"")</f>
        <v>16</v>
      </c>
      <c r="G803" t="str">
        <f t="shared" si="24"/>
        <v>51100016</v>
      </c>
      <c r="H803">
        <f>IFERROR(記録__2[[#This Row],[組]],"")</f>
        <v>3</v>
      </c>
      <c r="I803">
        <f>IFERROR(記録__2[[#This Row],[水路]],"")</f>
        <v>2</v>
      </c>
      <c r="J803" t="str">
        <f>IFERROR(VLOOKUP(F803,競技順!B:Q,14,0),"")</f>
        <v/>
      </c>
      <c r="K803" t="str">
        <f>IFERROR(VLOOKUP(F803,競技順!B:P,15,0),"")</f>
        <v>男子</v>
      </c>
      <c r="L803" t="str">
        <f>IFERROR(VLOOKUP(F803,競技順!B:N,13,0),"")</f>
        <v xml:space="preserve">  50m</v>
      </c>
      <c r="M803" t="str">
        <f>IFERROR(VLOOKUP(F803,競技順!B:K,10,0),"")</f>
        <v>バタフライ</v>
      </c>
      <c r="N803" t="str">
        <f>IFERROR(VLOOKUP(F803,競技順!B:Q,16,0),"")</f>
        <v>タイム決勝</v>
      </c>
      <c r="O803" t="str">
        <f t="shared" si="25"/>
        <v xml:space="preserve"> 男子   50m バタフライ タイム決勝</v>
      </c>
    </row>
    <row r="804" spans="1:15" x14ac:dyDescent="0.2">
      <c r="A804">
        <f>IFERROR(記録__2[[#This Row],[競技番号]],"")</f>
        <v>16</v>
      </c>
      <c r="B804">
        <f>IFERROR(記録__2[[#This Row],[選手番号]],"")</f>
        <v>191</v>
      </c>
      <c r="C804" t="str">
        <f>IFERROR(VLOOKUP(B804,選手番号!F:J,4,0),"")</f>
        <v>寺田　琉晟</v>
      </c>
      <c r="D804" t="str">
        <f>IFERROR(VLOOKUP(B804,選手番号!F:K,6,0),"")</f>
        <v>ＭＧ瀬戸内</v>
      </c>
      <c r="E804" t="str">
        <f>IFERROR(VLOOKUP(B804,チーム番号!E:F,2,0),"")</f>
        <v/>
      </c>
      <c r="F804">
        <f>IFERROR(VLOOKUP(A804,プログラム!B:C,2,0),"")</f>
        <v>16</v>
      </c>
      <c r="G804" t="str">
        <f t="shared" si="24"/>
        <v>19100016</v>
      </c>
      <c r="H804">
        <f>IFERROR(記録__2[[#This Row],[組]],"")</f>
        <v>3</v>
      </c>
      <c r="I804">
        <f>IFERROR(記録__2[[#This Row],[水路]],"")</f>
        <v>3</v>
      </c>
      <c r="J804" t="str">
        <f>IFERROR(VLOOKUP(F804,競技順!B:Q,14,0),"")</f>
        <v/>
      </c>
      <c r="K804" t="str">
        <f>IFERROR(VLOOKUP(F804,競技順!B:P,15,0),"")</f>
        <v>男子</v>
      </c>
      <c r="L804" t="str">
        <f>IFERROR(VLOOKUP(F804,競技順!B:N,13,0),"")</f>
        <v xml:space="preserve">  50m</v>
      </c>
      <c r="M804" t="str">
        <f>IFERROR(VLOOKUP(F804,競技順!B:K,10,0),"")</f>
        <v>バタフライ</v>
      </c>
      <c r="N804" t="str">
        <f>IFERROR(VLOOKUP(F804,競技順!B:Q,16,0),"")</f>
        <v>タイム決勝</v>
      </c>
      <c r="O804" t="str">
        <f t="shared" si="25"/>
        <v xml:space="preserve"> 男子   50m バタフライ タイム決勝</v>
      </c>
    </row>
    <row r="805" spans="1:15" x14ac:dyDescent="0.2">
      <c r="A805">
        <f>IFERROR(記録__2[[#This Row],[競技番号]],"")</f>
        <v>16</v>
      </c>
      <c r="B805">
        <f>IFERROR(記録__2[[#This Row],[選手番号]],"")</f>
        <v>417</v>
      </c>
      <c r="C805" t="str">
        <f>IFERROR(VLOOKUP(B805,選手番号!F:J,4,0),"")</f>
        <v>星加　悠成</v>
      </c>
      <c r="D805" t="str">
        <f>IFERROR(VLOOKUP(B805,選手番号!F:K,6,0),"")</f>
        <v>フィッタ松山</v>
      </c>
      <c r="E805" t="str">
        <f>IFERROR(VLOOKUP(B805,チーム番号!E:F,2,0),"")</f>
        <v/>
      </c>
      <c r="F805">
        <f>IFERROR(VLOOKUP(A805,プログラム!B:C,2,0),"")</f>
        <v>16</v>
      </c>
      <c r="G805" t="str">
        <f t="shared" si="24"/>
        <v>41700016</v>
      </c>
      <c r="H805">
        <f>IFERROR(記録__2[[#This Row],[組]],"")</f>
        <v>3</v>
      </c>
      <c r="I805">
        <f>IFERROR(記録__2[[#This Row],[水路]],"")</f>
        <v>4</v>
      </c>
      <c r="J805" t="str">
        <f>IFERROR(VLOOKUP(F805,競技順!B:Q,14,0),"")</f>
        <v/>
      </c>
      <c r="K805" t="str">
        <f>IFERROR(VLOOKUP(F805,競技順!B:P,15,0),"")</f>
        <v>男子</v>
      </c>
      <c r="L805" t="str">
        <f>IFERROR(VLOOKUP(F805,競技順!B:N,13,0),"")</f>
        <v xml:space="preserve">  50m</v>
      </c>
      <c r="M805" t="str">
        <f>IFERROR(VLOOKUP(F805,競技順!B:K,10,0),"")</f>
        <v>バタフライ</v>
      </c>
      <c r="N805" t="str">
        <f>IFERROR(VLOOKUP(F805,競技順!B:Q,16,0),"")</f>
        <v>タイム決勝</v>
      </c>
      <c r="O805" t="str">
        <f t="shared" si="25"/>
        <v xml:space="preserve"> 男子   50m バタフライ タイム決勝</v>
      </c>
    </row>
    <row r="806" spans="1:15" x14ac:dyDescent="0.2">
      <c r="A806">
        <f>IFERROR(記録__2[[#This Row],[競技番号]],"")</f>
        <v>16</v>
      </c>
      <c r="B806">
        <f>IFERROR(記録__2[[#This Row],[選手番号]],"")</f>
        <v>687</v>
      </c>
      <c r="C806" t="str">
        <f>IFERROR(VLOOKUP(B806,選手番号!F:J,4,0),"")</f>
        <v>堀田　旬佑</v>
      </c>
      <c r="D806" t="str">
        <f>IFERROR(VLOOKUP(B806,選手番号!F:K,6,0),"")</f>
        <v>えいしSC砥部</v>
      </c>
      <c r="E806" t="str">
        <f>IFERROR(VLOOKUP(B806,チーム番号!E:F,2,0),"")</f>
        <v/>
      </c>
      <c r="F806">
        <f>IFERROR(VLOOKUP(A806,プログラム!B:C,2,0),"")</f>
        <v>16</v>
      </c>
      <c r="G806" t="str">
        <f t="shared" si="24"/>
        <v>68700016</v>
      </c>
      <c r="H806">
        <f>IFERROR(記録__2[[#This Row],[組]],"")</f>
        <v>3</v>
      </c>
      <c r="I806">
        <f>IFERROR(記録__2[[#This Row],[水路]],"")</f>
        <v>5</v>
      </c>
      <c r="J806" t="str">
        <f>IFERROR(VLOOKUP(F806,競技順!B:Q,14,0),"")</f>
        <v/>
      </c>
      <c r="K806" t="str">
        <f>IFERROR(VLOOKUP(F806,競技順!B:P,15,0),"")</f>
        <v>男子</v>
      </c>
      <c r="L806" t="str">
        <f>IFERROR(VLOOKUP(F806,競技順!B:N,13,0),"")</f>
        <v xml:space="preserve">  50m</v>
      </c>
      <c r="M806" t="str">
        <f>IFERROR(VLOOKUP(F806,競技順!B:K,10,0),"")</f>
        <v>バタフライ</v>
      </c>
      <c r="N806" t="str">
        <f>IFERROR(VLOOKUP(F806,競技順!B:Q,16,0),"")</f>
        <v>タイム決勝</v>
      </c>
      <c r="O806" t="str">
        <f t="shared" si="25"/>
        <v xml:space="preserve"> 男子   50m バタフライ タイム決勝</v>
      </c>
    </row>
    <row r="807" spans="1:15" x14ac:dyDescent="0.2">
      <c r="A807">
        <f>IFERROR(記録__2[[#This Row],[競技番号]],"")</f>
        <v>16</v>
      </c>
      <c r="B807">
        <f>IFERROR(記録__2[[#This Row],[選手番号]],"")</f>
        <v>340</v>
      </c>
      <c r="C807" t="str">
        <f>IFERROR(VLOOKUP(B807,選手番号!F:J,4,0),"")</f>
        <v>岡田　陽斗</v>
      </c>
      <c r="D807" t="str">
        <f>IFERROR(VLOOKUP(B807,選手番号!F:K,6,0),"")</f>
        <v>ＭＧ双葉</v>
      </c>
      <c r="E807" t="str">
        <f>IFERROR(VLOOKUP(B807,チーム番号!E:F,2,0),"")</f>
        <v/>
      </c>
      <c r="F807">
        <f>IFERROR(VLOOKUP(A807,プログラム!B:C,2,0),"")</f>
        <v>16</v>
      </c>
      <c r="G807" t="str">
        <f t="shared" si="24"/>
        <v>34000016</v>
      </c>
      <c r="H807">
        <f>IFERROR(記録__2[[#This Row],[組]],"")</f>
        <v>3</v>
      </c>
      <c r="I807">
        <f>IFERROR(記録__2[[#This Row],[水路]],"")</f>
        <v>6</v>
      </c>
      <c r="J807" t="str">
        <f>IFERROR(VLOOKUP(F807,競技順!B:Q,14,0),"")</f>
        <v/>
      </c>
      <c r="K807" t="str">
        <f>IFERROR(VLOOKUP(F807,競技順!B:P,15,0),"")</f>
        <v>男子</v>
      </c>
      <c r="L807" t="str">
        <f>IFERROR(VLOOKUP(F807,競技順!B:N,13,0),"")</f>
        <v xml:space="preserve">  50m</v>
      </c>
      <c r="M807" t="str">
        <f>IFERROR(VLOOKUP(F807,競技順!B:K,10,0),"")</f>
        <v>バタフライ</v>
      </c>
      <c r="N807" t="str">
        <f>IFERROR(VLOOKUP(F807,競技順!B:Q,16,0),"")</f>
        <v>タイム決勝</v>
      </c>
      <c r="O807" t="str">
        <f t="shared" si="25"/>
        <v xml:space="preserve"> 男子   50m バタフライ タイム決勝</v>
      </c>
    </row>
    <row r="808" spans="1:15" x14ac:dyDescent="0.2">
      <c r="A808">
        <f>IFERROR(記録__2[[#This Row],[競技番号]],"")</f>
        <v>16</v>
      </c>
      <c r="B808">
        <f>IFERROR(記録__2[[#This Row],[選手番号]],"")</f>
        <v>715</v>
      </c>
      <c r="C808" t="str">
        <f>IFERROR(VLOOKUP(B808,選手番号!F:J,4,0),"")</f>
        <v>橘　　　侑</v>
      </c>
      <c r="D808" t="str">
        <f>IFERROR(VLOOKUP(B808,選手番号!F:K,6,0),"")</f>
        <v>ｽｲﾑﾌｧﾐﾘｰｴﾝｽﾞ</v>
      </c>
      <c r="E808" t="str">
        <f>IFERROR(VLOOKUP(B808,チーム番号!E:F,2,0),"")</f>
        <v/>
      </c>
      <c r="F808">
        <f>IFERROR(VLOOKUP(A808,プログラム!B:C,2,0),"")</f>
        <v>16</v>
      </c>
      <c r="G808" t="str">
        <f t="shared" si="24"/>
        <v>71500016</v>
      </c>
      <c r="H808">
        <f>IFERROR(記録__2[[#This Row],[組]],"")</f>
        <v>3</v>
      </c>
      <c r="I808">
        <f>IFERROR(記録__2[[#This Row],[水路]],"")</f>
        <v>7</v>
      </c>
      <c r="J808" t="str">
        <f>IFERROR(VLOOKUP(F808,競技順!B:Q,14,0),"")</f>
        <v/>
      </c>
      <c r="K808" t="str">
        <f>IFERROR(VLOOKUP(F808,競技順!B:P,15,0),"")</f>
        <v>男子</v>
      </c>
      <c r="L808" t="str">
        <f>IFERROR(VLOOKUP(F808,競技順!B:N,13,0),"")</f>
        <v xml:space="preserve">  50m</v>
      </c>
      <c r="M808" t="str">
        <f>IFERROR(VLOOKUP(F808,競技順!B:K,10,0),"")</f>
        <v>バタフライ</v>
      </c>
      <c r="N808" t="str">
        <f>IFERROR(VLOOKUP(F808,競技順!B:Q,16,0),"")</f>
        <v>タイム決勝</v>
      </c>
      <c r="O808" t="str">
        <f t="shared" si="25"/>
        <v xml:space="preserve"> 男子   50m バタフライ タイム決勝</v>
      </c>
    </row>
    <row r="809" spans="1:15" x14ac:dyDescent="0.2">
      <c r="A809">
        <f>IFERROR(記録__2[[#This Row],[競技番号]],"")</f>
        <v>16</v>
      </c>
      <c r="B809">
        <f>IFERROR(記録__2[[#This Row],[選手番号]],"")</f>
        <v>481</v>
      </c>
      <c r="C809" t="str">
        <f>IFERROR(VLOOKUP(B809,選手番号!F:J,4,0),"")</f>
        <v>中村　輝明</v>
      </c>
      <c r="D809" t="str">
        <f>IFERROR(VLOOKUP(B809,選手番号!F:K,6,0),"")</f>
        <v>フィッタ吉田</v>
      </c>
      <c r="E809" t="str">
        <f>IFERROR(VLOOKUP(B809,チーム番号!E:F,2,0),"")</f>
        <v/>
      </c>
      <c r="F809">
        <f>IFERROR(VLOOKUP(A809,プログラム!B:C,2,0),"")</f>
        <v>16</v>
      </c>
      <c r="G809" t="str">
        <f t="shared" si="24"/>
        <v>48100016</v>
      </c>
      <c r="H809">
        <f>IFERROR(記録__2[[#This Row],[組]],"")</f>
        <v>3</v>
      </c>
      <c r="I809">
        <f>IFERROR(記録__2[[#This Row],[水路]],"")</f>
        <v>8</v>
      </c>
      <c r="J809" t="str">
        <f>IFERROR(VLOOKUP(F809,競技順!B:Q,14,0),"")</f>
        <v/>
      </c>
      <c r="K809" t="str">
        <f>IFERROR(VLOOKUP(F809,競技順!B:P,15,0),"")</f>
        <v>男子</v>
      </c>
      <c r="L809" t="str">
        <f>IFERROR(VLOOKUP(F809,競技順!B:N,13,0),"")</f>
        <v xml:space="preserve">  50m</v>
      </c>
      <c r="M809" t="str">
        <f>IFERROR(VLOOKUP(F809,競技順!B:K,10,0),"")</f>
        <v>バタフライ</v>
      </c>
      <c r="N809" t="str">
        <f>IFERROR(VLOOKUP(F809,競技順!B:Q,16,0),"")</f>
        <v>タイム決勝</v>
      </c>
      <c r="O809" t="str">
        <f t="shared" si="25"/>
        <v xml:space="preserve"> 男子   50m バタフライ タイム決勝</v>
      </c>
    </row>
    <row r="810" spans="1:15" x14ac:dyDescent="0.2">
      <c r="A810">
        <f>IFERROR(記録__2[[#This Row],[競技番号]],"")</f>
        <v>16</v>
      </c>
      <c r="B810">
        <f>IFERROR(記録__2[[#This Row],[選手番号]],"")</f>
        <v>268</v>
      </c>
      <c r="C810" t="str">
        <f>IFERROR(VLOOKUP(B810,選手番号!F:J,4,0),"")</f>
        <v>河野　駿太</v>
      </c>
      <c r="D810" t="str">
        <f>IFERROR(VLOOKUP(B810,選手番号!F:K,6,0),"")</f>
        <v>八幡浜ＳＣ</v>
      </c>
      <c r="E810" t="str">
        <f>IFERROR(VLOOKUP(B810,チーム番号!E:F,2,0),"")</f>
        <v/>
      </c>
      <c r="F810">
        <f>IFERROR(VLOOKUP(A810,プログラム!B:C,2,0),"")</f>
        <v>16</v>
      </c>
      <c r="G810" t="str">
        <f t="shared" si="24"/>
        <v>26800016</v>
      </c>
      <c r="H810">
        <f>IFERROR(記録__2[[#This Row],[組]],"")</f>
        <v>4</v>
      </c>
      <c r="I810">
        <f>IFERROR(記録__2[[#This Row],[水路]],"")</f>
        <v>1</v>
      </c>
      <c r="J810" t="str">
        <f>IFERROR(VLOOKUP(F810,競技順!B:Q,14,0),"")</f>
        <v/>
      </c>
      <c r="K810" t="str">
        <f>IFERROR(VLOOKUP(F810,競技順!B:P,15,0),"")</f>
        <v>男子</v>
      </c>
      <c r="L810" t="str">
        <f>IFERROR(VLOOKUP(F810,競技順!B:N,13,0),"")</f>
        <v xml:space="preserve">  50m</v>
      </c>
      <c r="M810" t="str">
        <f>IFERROR(VLOOKUP(F810,競技順!B:K,10,0),"")</f>
        <v>バタフライ</v>
      </c>
      <c r="N810" t="str">
        <f>IFERROR(VLOOKUP(F810,競技順!B:Q,16,0),"")</f>
        <v>タイム決勝</v>
      </c>
      <c r="O810" t="str">
        <f t="shared" si="25"/>
        <v xml:space="preserve"> 男子   50m バタフライ タイム決勝</v>
      </c>
    </row>
    <row r="811" spans="1:15" x14ac:dyDescent="0.2">
      <c r="A811">
        <f>IFERROR(記録__2[[#This Row],[競技番号]],"")</f>
        <v>16</v>
      </c>
      <c r="B811">
        <f>IFERROR(記録__2[[#This Row],[選手番号]],"")</f>
        <v>535</v>
      </c>
      <c r="C811" t="str">
        <f>IFERROR(VLOOKUP(B811,選手番号!F:J,4,0),"")</f>
        <v>小笠原蒼空</v>
      </c>
      <c r="D811" t="str">
        <f>IFERROR(VLOOKUP(B811,選手番号!F:K,6,0),"")</f>
        <v>ﾌｧｲﾌﾞﾃﾝ東予</v>
      </c>
      <c r="E811" t="str">
        <f>IFERROR(VLOOKUP(B811,チーム番号!E:F,2,0),"")</f>
        <v/>
      </c>
      <c r="F811">
        <f>IFERROR(VLOOKUP(A811,プログラム!B:C,2,0),"")</f>
        <v>16</v>
      </c>
      <c r="G811" t="str">
        <f t="shared" si="24"/>
        <v>53500016</v>
      </c>
      <c r="H811">
        <f>IFERROR(記録__2[[#This Row],[組]],"")</f>
        <v>4</v>
      </c>
      <c r="I811">
        <f>IFERROR(記録__2[[#This Row],[水路]],"")</f>
        <v>2</v>
      </c>
      <c r="J811" t="str">
        <f>IFERROR(VLOOKUP(F811,競技順!B:Q,14,0),"")</f>
        <v/>
      </c>
      <c r="K811" t="str">
        <f>IFERROR(VLOOKUP(F811,競技順!B:P,15,0),"")</f>
        <v>男子</v>
      </c>
      <c r="L811" t="str">
        <f>IFERROR(VLOOKUP(F811,競技順!B:N,13,0),"")</f>
        <v xml:space="preserve">  50m</v>
      </c>
      <c r="M811" t="str">
        <f>IFERROR(VLOOKUP(F811,競技順!B:K,10,0),"")</f>
        <v>バタフライ</v>
      </c>
      <c r="N811" t="str">
        <f>IFERROR(VLOOKUP(F811,競技順!B:Q,16,0),"")</f>
        <v>タイム決勝</v>
      </c>
      <c r="O811" t="str">
        <f t="shared" si="25"/>
        <v xml:space="preserve"> 男子   50m バタフライ タイム決勝</v>
      </c>
    </row>
    <row r="812" spans="1:15" x14ac:dyDescent="0.2">
      <c r="A812">
        <f>IFERROR(記録__2[[#This Row],[競技番号]],"")</f>
        <v>16</v>
      </c>
      <c r="B812">
        <f>IFERROR(記録__2[[#This Row],[選手番号]],"")</f>
        <v>219</v>
      </c>
      <c r="C812" t="str">
        <f>IFERROR(VLOOKUP(B812,選手番号!F:J,4,0),"")</f>
        <v>大西　紫功</v>
      </c>
      <c r="D812" t="str">
        <f>IFERROR(VLOOKUP(B812,選手番号!F:K,6,0),"")</f>
        <v>ファイブテン</v>
      </c>
      <c r="E812" t="str">
        <f>IFERROR(VLOOKUP(B812,チーム番号!E:F,2,0),"")</f>
        <v/>
      </c>
      <c r="F812">
        <f>IFERROR(VLOOKUP(A812,プログラム!B:C,2,0),"")</f>
        <v>16</v>
      </c>
      <c r="G812" t="str">
        <f t="shared" si="24"/>
        <v>21900016</v>
      </c>
      <c r="H812">
        <f>IFERROR(記録__2[[#This Row],[組]],"")</f>
        <v>4</v>
      </c>
      <c r="I812">
        <f>IFERROR(記録__2[[#This Row],[水路]],"")</f>
        <v>3</v>
      </c>
      <c r="J812" t="str">
        <f>IFERROR(VLOOKUP(F812,競技順!B:Q,14,0),"")</f>
        <v/>
      </c>
      <c r="K812" t="str">
        <f>IFERROR(VLOOKUP(F812,競技順!B:P,15,0),"")</f>
        <v>男子</v>
      </c>
      <c r="L812" t="str">
        <f>IFERROR(VLOOKUP(F812,競技順!B:N,13,0),"")</f>
        <v xml:space="preserve">  50m</v>
      </c>
      <c r="M812" t="str">
        <f>IFERROR(VLOOKUP(F812,競技順!B:K,10,0),"")</f>
        <v>バタフライ</v>
      </c>
      <c r="N812" t="str">
        <f>IFERROR(VLOOKUP(F812,競技順!B:Q,16,0),"")</f>
        <v>タイム決勝</v>
      </c>
      <c r="O812" t="str">
        <f t="shared" si="25"/>
        <v xml:space="preserve"> 男子   50m バタフライ タイム決勝</v>
      </c>
    </row>
    <row r="813" spans="1:15" x14ac:dyDescent="0.2">
      <c r="A813">
        <f>IFERROR(記録__2[[#This Row],[競技番号]],"")</f>
        <v>16</v>
      </c>
      <c r="B813">
        <f>IFERROR(記録__2[[#This Row],[選手番号]],"")</f>
        <v>347</v>
      </c>
      <c r="C813" t="str">
        <f>IFERROR(VLOOKUP(B813,選手番号!F:J,4,0),"")</f>
        <v>大河内康介</v>
      </c>
      <c r="D813" t="str">
        <f>IFERROR(VLOOKUP(B813,選手番号!F:K,6,0),"")</f>
        <v>ＭＧ双葉</v>
      </c>
      <c r="E813" t="str">
        <f>IFERROR(VLOOKUP(B813,チーム番号!E:F,2,0),"")</f>
        <v/>
      </c>
      <c r="F813">
        <f>IFERROR(VLOOKUP(A813,プログラム!B:C,2,0),"")</f>
        <v>16</v>
      </c>
      <c r="G813" t="str">
        <f t="shared" si="24"/>
        <v>34700016</v>
      </c>
      <c r="H813">
        <f>IFERROR(記録__2[[#This Row],[組]],"")</f>
        <v>4</v>
      </c>
      <c r="I813">
        <f>IFERROR(記録__2[[#This Row],[水路]],"")</f>
        <v>4</v>
      </c>
      <c r="J813" t="str">
        <f>IFERROR(VLOOKUP(F813,競技順!B:Q,14,0),"")</f>
        <v/>
      </c>
      <c r="K813" t="str">
        <f>IFERROR(VLOOKUP(F813,競技順!B:P,15,0),"")</f>
        <v>男子</v>
      </c>
      <c r="L813" t="str">
        <f>IFERROR(VLOOKUP(F813,競技順!B:N,13,0),"")</f>
        <v xml:space="preserve">  50m</v>
      </c>
      <c r="M813" t="str">
        <f>IFERROR(VLOOKUP(F813,競技順!B:K,10,0),"")</f>
        <v>バタフライ</v>
      </c>
      <c r="N813" t="str">
        <f>IFERROR(VLOOKUP(F813,競技順!B:Q,16,0),"")</f>
        <v>タイム決勝</v>
      </c>
      <c r="O813" t="str">
        <f t="shared" si="25"/>
        <v xml:space="preserve"> 男子   50m バタフライ タイム決勝</v>
      </c>
    </row>
    <row r="814" spans="1:15" x14ac:dyDescent="0.2">
      <c r="A814">
        <f>IFERROR(記録__2[[#This Row],[競技番号]],"")</f>
        <v>16</v>
      </c>
      <c r="B814">
        <f>IFERROR(記録__2[[#This Row],[選手番号]],"")</f>
        <v>708</v>
      </c>
      <c r="C814" t="str">
        <f>IFERROR(VLOOKUP(B814,選手番号!F:J,4,0),"")</f>
        <v>西川　稜真</v>
      </c>
      <c r="D814" t="str">
        <f>IFERROR(VLOOKUP(B814,選手番号!F:K,6,0),"")</f>
        <v>えいしSC松山</v>
      </c>
      <c r="E814" t="str">
        <f>IFERROR(VLOOKUP(B814,チーム番号!E:F,2,0),"")</f>
        <v/>
      </c>
      <c r="F814">
        <f>IFERROR(VLOOKUP(A814,プログラム!B:C,2,0),"")</f>
        <v>16</v>
      </c>
      <c r="G814" t="str">
        <f t="shared" si="24"/>
        <v>70800016</v>
      </c>
      <c r="H814">
        <f>IFERROR(記録__2[[#This Row],[組]],"")</f>
        <v>4</v>
      </c>
      <c r="I814">
        <f>IFERROR(記録__2[[#This Row],[水路]],"")</f>
        <v>5</v>
      </c>
      <c r="J814" t="str">
        <f>IFERROR(VLOOKUP(F814,競技順!B:Q,14,0),"")</f>
        <v/>
      </c>
      <c r="K814" t="str">
        <f>IFERROR(VLOOKUP(F814,競技順!B:P,15,0),"")</f>
        <v>男子</v>
      </c>
      <c r="L814" t="str">
        <f>IFERROR(VLOOKUP(F814,競技順!B:N,13,0),"")</f>
        <v xml:space="preserve">  50m</v>
      </c>
      <c r="M814" t="str">
        <f>IFERROR(VLOOKUP(F814,競技順!B:K,10,0),"")</f>
        <v>バタフライ</v>
      </c>
      <c r="N814" t="str">
        <f>IFERROR(VLOOKUP(F814,競技順!B:Q,16,0),"")</f>
        <v>タイム決勝</v>
      </c>
      <c r="O814" t="str">
        <f t="shared" si="25"/>
        <v xml:space="preserve"> 男子   50m バタフライ タイム決勝</v>
      </c>
    </row>
    <row r="815" spans="1:15" x14ac:dyDescent="0.2">
      <c r="A815">
        <f>IFERROR(記録__2[[#This Row],[競技番号]],"")</f>
        <v>16</v>
      </c>
      <c r="B815">
        <f>IFERROR(記録__2[[#This Row],[選手番号]],"")</f>
        <v>641</v>
      </c>
      <c r="C815" t="str">
        <f>IFERROR(VLOOKUP(B815,選手番号!F:J,4,0),"")</f>
        <v>谷本　　工</v>
      </c>
      <c r="D815" t="str">
        <f>IFERROR(VLOOKUP(B815,選手番号!F:K,6,0),"")</f>
        <v>えいしSC北条</v>
      </c>
      <c r="E815" t="str">
        <f>IFERROR(VLOOKUP(B815,チーム番号!E:F,2,0),"")</f>
        <v/>
      </c>
      <c r="F815">
        <f>IFERROR(VLOOKUP(A815,プログラム!B:C,2,0),"")</f>
        <v>16</v>
      </c>
      <c r="G815" t="str">
        <f t="shared" si="24"/>
        <v>64100016</v>
      </c>
      <c r="H815">
        <f>IFERROR(記録__2[[#This Row],[組]],"")</f>
        <v>4</v>
      </c>
      <c r="I815">
        <f>IFERROR(記録__2[[#This Row],[水路]],"")</f>
        <v>6</v>
      </c>
      <c r="J815" t="str">
        <f>IFERROR(VLOOKUP(F815,競技順!B:Q,14,0),"")</f>
        <v/>
      </c>
      <c r="K815" t="str">
        <f>IFERROR(VLOOKUP(F815,競技順!B:P,15,0),"")</f>
        <v>男子</v>
      </c>
      <c r="L815" t="str">
        <f>IFERROR(VLOOKUP(F815,競技順!B:N,13,0),"")</f>
        <v xml:space="preserve">  50m</v>
      </c>
      <c r="M815" t="str">
        <f>IFERROR(VLOOKUP(F815,競技順!B:K,10,0),"")</f>
        <v>バタフライ</v>
      </c>
      <c r="N815" t="str">
        <f>IFERROR(VLOOKUP(F815,競技順!B:Q,16,0),"")</f>
        <v>タイム決勝</v>
      </c>
      <c r="O815" t="str">
        <f t="shared" si="25"/>
        <v xml:space="preserve"> 男子   50m バタフライ タイム決勝</v>
      </c>
    </row>
    <row r="816" spans="1:15" x14ac:dyDescent="0.2">
      <c r="A816">
        <f>IFERROR(記録__2[[#This Row],[競技番号]],"")</f>
        <v>16</v>
      </c>
      <c r="B816">
        <f>IFERROR(記録__2[[#This Row],[選手番号]],"")</f>
        <v>131</v>
      </c>
      <c r="C816" t="str">
        <f>IFERROR(VLOOKUP(B816,選手番号!F:J,4,0),"")</f>
        <v>古茂田悠人</v>
      </c>
      <c r="D816" t="str">
        <f>IFERROR(VLOOKUP(B816,選手番号!F:K,6,0),"")</f>
        <v>南海ＤＣ</v>
      </c>
      <c r="E816" t="str">
        <f>IFERROR(VLOOKUP(B816,チーム番号!E:F,2,0),"")</f>
        <v/>
      </c>
      <c r="F816">
        <f>IFERROR(VLOOKUP(A816,プログラム!B:C,2,0),"")</f>
        <v>16</v>
      </c>
      <c r="G816" t="str">
        <f t="shared" si="24"/>
        <v>13100016</v>
      </c>
      <c r="H816">
        <f>IFERROR(記録__2[[#This Row],[組]],"")</f>
        <v>4</v>
      </c>
      <c r="I816">
        <f>IFERROR(記録__2[[#This Row],[水路]],"")</f>
        <v>7</v>
      </c>
      <c r="J816" t="str">
        <f>IFERROR(VLOOKUP(F816,競技順!B:Q,14,0),"")</f>
        <v/>
      </c>
      <c r="K816" t="str">
        <f>IFERROR(VLOOKUP(F816,競技順!B:P,15,0),"")</f>
        <v>男子</v>
      </c>
      <c r="L816" t="str">
        <f>IFERROR(VLOOKUP(F816,競技順!B:N,13,0),"")</f>
        <v xml:space="preserve">  50m</v>
      </c>
      <c r="M816" t="str">
        <f>IFERROR(VLOOKUP(F816,競技順!B:K,10,0),"")</f>
        <v>バタフライ</v>
      </c>
      <c r="N816" t="str">
        <f>IFERROR(VLOOKUP(F816,競技順!B:Q,16,0),"")</f>
        <v>タイム決勝</v>
      </c>
      <c r="O816" t="str">
        <f t="shared" si="25"/>
        <v xml:space="preserve"> 男子   50m バタフライ タイム決勝</v>
      </c>
    </row>
    <row r="817" spans="1:15" x14ac:dyDescent="0.2">
      <c r="A817">
        <f>IFERROR(記録__2[[#This Row],[競技番号]],"")</f>
        <v>16</v>
      </c>
      <c r="B817">
        <f>IFERROR(記録__2[[#This Row],[選手番号]],"")</f>
        <v>172</v>
      </c>
      <c r="C817" t="str">
        <f>IFERROR(VLOOKUP(B817,選手番号!F:J,4,0),"")</f>
        <v>深井悠二朗</v>
      </c>
      <c r="D817" t="str">
        <f>IFERROR(VLOOKUP(B817,選手番号!F:K,6,0),"")</f>
        <v>西条ＳＣ</v>
      </c>
      <c r="E817" t="str">
        <f>IFERROR(VLOOKUP(B817,チーム番号!E:F,2,0),"")</f>
        <v/>
      </c>
      <c r="F817">
        <f>IFERROR(VLOOKUP(A817,プログラム!B:C,2,0),"")</f>
        <v>16</v>
      </c>
      <c r="G817" t="str">
        <f t="shared" si="24"/>
        <v>17200016</v>
      </c>
      <c r="H817">
        <f>IFERROR(記録__2[[#This Row],[組]],"")</f>
        <v>4</v>
      </c>
      <c r="I817">
        <f>IFERROR(記録__2[[#This Row],[水路]],"")</f>
        <v>8</v>
      </c>
      <c r="J817" t="str">
        <f>IFERROR(VLOOKUP(F817,競技順!B:Q,14,0),"")</f>
        <v/>
      </c>
      <c r="K817" t="str">
        <f>IFERROR(VLOOKUP(F817,競技順!B:P,15,0),"")</f>
        <v>男子</v>
      </c>
      <c r="L817" t="str">
        <f>IFERROR(VLOOKUP(F817,競技順!B:N,13,0),"")</f>
        <v xml:space="preserve">  50m</v>
      </c>
      <c r="M817" t="str">
        <f>IFERROR(VLOOKUP(F817,競技順!B:K,10,0),"")</f>
        <v>バタフライ</v>
      </c>
      <c r="N817" t="str">
        <f>IFERROR(VLOOKUP(F817,競技順!B:Q,16,0),"")</f>
        <v>タイム決勝</v>
      </c>
      <c r="O817" t="str">
        <f t="shared" si="25"/>
        <v xml:space="preserve"> 男子   50m バタフライ タイム決勝</v>
      </c>
    </row>
    <row r="818" spans="1:15" x14ac:dyDescent="0.2">
      <c r="A818">
        <f>IFERROR(記録__2[[#This Row],[競技番号]],"")</f>
        <v>16</v>
      </c>
      <c r="B818">
        <f>IFERROR(記録__2[[#This Row],[選手番号]],"")</f>
        <v>657</v>
      </c>
      <c r="C818" t="str">
        <f>IFERROR(VLOOKUP(B818,選手番号!F:J,4,0),"")</f>
        <v>中村　真都</v>
      </c>
      <c r="D818" t="str">
        <f>IFERROR(VLOOKUP(B818,選手番号!F:K,6,0),"")</f>
        <v>MESSA宇和島</v>
      </c>
      <c r="E818" t="str">
        <f>IFERROR(VLOOKUP(B818,チーム番号!E:F,2,0),"")</f>
        <v/>
      </c>
      <c r="F818">
        <f>IFERROR(VLOOKUP(A818,プログラム!B:C,2,0),"")</f>
        <v>16</v>
      </c>
      <c r="G818" t="str">
        <f t="shared" si="24"/>
        <v>65700016</v>
      </c>
      <c r="H818">
        <f>IFERROR(記録__2[[#This Row],[組]],"")</f>
        <v>5</v>
      </c>
      <c r="I818">
        <f>IFERROR(記録__2[[#This Row],[水路]],"")</f>
        <v>1</v>
      </c>
      <c r="J818" t="str">
        <f>IFERROR(VLOOKUP(F818,競技順!B:Q,14,0),"")</f>
        <v/>
      </c>
      <c r="K818" t="str">
        <f>IFERROR(VLOOKUP(F818,競技順!B:P,15,0),"")</f>
        <v>男子</v>
      </c>
      <c r="L818" t="str">
        <f>IFERROR(VLOOKUP(F818,競技順!B:N,13,0),"")</f>
        <v xml:space="preserve">  50m</v>
      </c>
      <c r="M818" t="str">
        <f>IFERROR(VLOOKUP(F818,競技順!B:K,10,0),"")</f>
        <v>バタフライ</v>
      </c>
      <c r="N818" t="str">
        <f>IFERROR(VLOOKUP(F818,競技順!B:Q,16,0),"")</f>
        <v>タイム決勝</v>
      </c>
      <c r="O818" t="str">
        <f t="shared" si="25"/>
        <v xml:space="preserve"> 男子   50m バタフライ タイム決勝</v>
      </c>
    </row>
    <row r="819" spans="1:15" x14ac:dyDescent="0.2">
      <c r="A819">
        <f>IFERROR(記録__2[[#This Row],[競技番号]],"")</f>
        <v>16</v>
      </c>
      <c r="B819">
        <f>IFERROR(記録__2[[#This Row],[選手番号]],"")</f>
        <v>45</v>
      </c>
      <c r="C819" t="str">
        <f>IFERROR(VLOOKUP(B819,選手番号!F:J,4,0),"")</f>
        <v>後藤　希望</v>
      </c>
      <c r="D819" t="str">
        <f>IFERROR(VLOOKUP(B819,選手番号!F:K,6,0),"")</f>
        <v>五百木ＳＣ</v>
      </c>
      <c r="E819" t="str">
        <f>IFERROR(VLOOKUP(B819,チーム番号!E:F,2,0),"")</f>
        <v/>
      </c>
      <c r="F819">
        <f>IFERROR(VLOOKUP(A819,プログラム!B:C,2,0),"")</f>
        <v>16</v>
      </c>
      <c r="G819" t="str">
        <f t="shared" si="24"/>
        <v>4500016</v>
      </c>
      <c r="H819">
        <f>IFERROR(記録__2[[#This Row],[組]],"")</f>
        <v>5</v>
      </c>
      <c r="I819">
        <f>IFERROR(記録__2[[#This Row],[水路]],"")</f>
        <v>2</v>
      </c>
      <c r="J819" t="str">
        <f>IFERROR(VLOOKUP(F819,競技順!B:Q,14,0),"")</f>
        <v/>
      </c>
      <c r="K819" t="str">
        <f>IFERROR(VLOOKUP(F819,競技順!B:P,15,0),"")</f>
        <v>男子</v>
      </c>
      <c r="L819" t="str">
        <f>IFERROR(VLOOKUP(F819,競技順!B:N,13,0),"")</f>
        <v xml:space="preserve">  50m</v>
      </c>
      <c r="M819" t="str">
        <f>IFERROR(VLOOKUP(F819,競技順!B:K,10,0),"")</f>
        <v>バタフライ</v>
      </c>
      <c r="N819" t="str">
        <f>IFERROR(VLOOKUP(F819,競技順!B:Q,16,0),"")</f>
        <v>タイム決勝</v>
      </c>
      <c r="O819" t="str">
        <f t="shared" si="25"/>
        <v xml:space="preserve"> 男子   50m バタフライ タイム決勝</v>
      </c>
    </row>
    <row r="820" spans="1:15" x14ac:dyDescent="0.2">
      <c r="A820">
        <f>IFERROR(記録__2[[#This Row],[競技番号]],"")</f>
        <v>16</v>
      </c>
      <c r="B820">
        <f>IFERROR(記録__2[[#This Row],[選手番号]],"")</f>
        <v>56</v>
      </c>
      <c r="C820" t="str">
        <f>IFERROR(VLOOKUP(B820,選手番号!F:J,4,0),"")</f>
        <v>山本　凌奨</v>
      </c>
      <c r="D820" t="str">
        <f>IFERROR(VLOOKUP(B820,選手番号!F:K,6,0),"")</f>
        <v>五百木ＳＣ</v>
      </c>
      <c r="E820" t="str">
        <f>IFERROR(VLOOKUP(B820,チーム番号!E:F,2,0),"")</f>
        <v/>
      </c>
      <c r="F820">
        <f>IFERROR(VLOOKUP(A820,プログラム!B:C,2,0),"")</f>
        <v>16</v>
      </c>
      <c r="G820" t="str">
        <f t="shared" si="24"/>
        <v>5600016</v>
      </c>
      <c r="H820">
        <f>IFERROR(記録__2[[#This Row],[組]],"")</f>
        <v>5</v>
      </c>
      <c r="I820">
        <f>IFERROR(記録__2[[#This Row],[水路]],"")</f>
        <v>3</v>
      </c>
      <c r="J820" t="str">
        <f>IFERROR(VLOOKUP(F820,競技順!B:Q,14,0),"")</f>
        <v/>
      </c>
      <c r="K820" t="str">
        <f>IFERROR(VLOOKUP(F820,競技順!B:P,15,0),"")</f>
        <v>男子</v>
      </c>
      <c r="L820" t="str">
        <f>IFERROR(VLOOKUP(F820,競技順!B:N,13,0),"")</f>
        <v xml:space="preserve">  50m</v>
      </c>
      <c r="M820" t="str">
        <f>IFERROR(VLOOKUP(F820,競技順!B:K,10,0),"")</f>
        <v>バタフライ</v>
      </c>
      <c r="N820" t="str">
        <f>IFERROR(VLOOKUP(F820,競技順!B:Q,16,0),"")</f>
        <v>タイム決勝</v>
      </c>
      <c r="O820" t="str">
        <f t="shared" si="25"/>
        <v xml:space="preserve"> 男子   50m バタフライ タイム決勝</v>
      </c>
    </row>
    <row r="821" spans="1:15" x14ac:dyDescent="0.2">
      <c r="A821">
        <f>IFERROR(記録__2[[#This Row],[競技番号]],"")</f>
        <v>16</v>
      </c>
      <c r="B821">
        <f>IFERROR(記録__2[[#This Row],[選手番号]],"")</f>
        <v>220</v>
      </c>
      <c r="C821" t="str">
        <f>IFERROR(VLOOKUP(B821,選手番号!F:J,4,0),"")</f>
        <v>横山　健伸</v>
      </c>
      <c r="D821" t="str">
        <f>IFERROR(VLOOKUP(B821,選手番号!F:K,6,0),"")</f>
        <v>ファイブテン</v>
      </c>
      <c r="E821" t="str">
        <f>IFERROR(VLOOKUP(B821,チーム番号!E:F,2,0),"")</f>
        <v/>
      </c>
      <c r="F821">
        <f>IFERROR(VLOOKUP(A821,プログラム!B:C,2,0),"")</f>
        <v>16</v>
      </c>
      <c r="G821" t="str">
        <f t="shared" si="24"/>
        <v>22000016</v>
      </c>
      <c r="H821">
        <f>IFERROR(記録__2[[#This Row],[組]],"")</f>
        <v>5</v>
      </c>
      <c r="I821">
        <f>IFERROR(記録__2[[#This Row],[水路]],"")</f>
        <v>4</v>
      </c>
      <c r="J821" t="str">
        <f>IFERROR(VLOOKUP(F821,競技順!B:Q,14,0),"")</f>
        <v/>
      </c>
      <c r="K821" t="str">
        <f>IFERROR(VLOOKUP(F821,競技順!B:P,15,0),"")</f>
        <v>男子</v>
      </c>
      <c r="L821" t="str">
        <f>IFERROR(VLOOKUP(F821,競技順!B:N,13,0),"")</f>
        <v xml:space="preserve">  50m</v>
      </c>
      <c r="M821" t="str">
        <f>IFERROR(VLOOKUP(F821,競技順!B:K,10,0),"")</f>
        <v>バタフライ</v>
      </c>
      <c r="N821" t="str">
        <f>IFERROR(VLOOKUP(F821,競技順!B:Q,16,0),"")</f>
        <v>タイム決勝</v>
      </c>
      <c r="O821" t="str">
        <f t="shared" si="25"/>
        <v xml:space="preserve"> 男子   50m バタフライ タイム決勝</v>
      </c>
    </row>
    <row r="822" spans="1:15" x14ac:dyDescent="0.2">
      <c r="A822">
        <f>IFERROR(記録__2[[#This Row],[競技番号]],"")</f>
        <v>16</v>
      </c>
      <c r="B822">
        <f>IFERROR(記録__2[[#This Row],[選手番号]],"")</f>
        <v>600</v>
      </c>
      <c r="C822" t="str">
        <f>IFERROR(VLOOKUP(B822,選手番号!F:J,4,0),"")</f>
        <v>二宮　陸斗</v>
      </c>
      <c r="D822" t="str">
        <f>IFERROR(VLOOKUP(B822,選手番号!F:K,6,0),"")</f>
        <v>MESSA</v>
      </c>
      <c r="E822" t="str">
        <f>IFERROR(VLOOKUP(B822,チーム番号!E:F,2,0),"")</f>
        <v/>
      </c>
      <c r="F822">
        <f>IFERROR(VLOOKUP(A822,プログラム!B:C,2,0),"")</f>
        <v>16</v>
      </c>
      <c r="G822" t="str">
        <f t="shared" si="24"/>
        <v>60000016</v>
      </c>
      <c r="H822">
        <f>IFERROR(記録__2[[#This Row],[組]],"")</f>
        <v>5</v>
      </c>
      <c r="I822">
        <f>IFERROR(記録__2[[#This Row],[水路]],"")</f>
        <v>5</v>
      </c>
      <c r="J822" t="str">
        <f>IFERROR(VLOOKUP(F822,競技順!B:Q,14,0),"")</f>
        <v/>
      </c>
      <c r="K822" t="str">
        <f>IFERROR(VLOOKUP(F822,競技順!B:P,15,0),"")</f>
        <v>男子</v>
      </c>
      <c r="L822" t="str">
        <f>IFERROR(VLOOKUP(F822,競技順!B:N,13,0),"")</f>
        <v xml:space="preserve">  50m</v>
      </c>
      <c r="M822" t="str">
        <f>IFERROR(VLOOKUP(F822,競技順!B:K,10,0),"")</f>
        <v>バタフライ</v>
      </c>
      <c r="N822" t="str">
        <f>IFERROR(VLOOKUP(F822,競技順!B:Q,16,0),"")</f>
        <v>タイム決勝</v>
      </c>
      <c r="O822" t="str">
        <f t="shared" si="25"/>
        <v xml:space="preserve"> 男子   50m バタフライ タイム決勝</v>
      </c>
    </row>
    <row r="823" spans="1:15" x14ac:dyDescent="0.2">
      <c r="A823">
        <f>IFERROR(記録__2[[#This Row],[競技番号]],"")</f>
        <v>16</v>
      </c>
      <c r="B823">
        <f>IFERROR(記録__2[[#This Row],[選手番号]],"")</f>
        <v>627</v>
      </c>
      <c r="C823" t="str">
        <f>IFERROR(VLOOKUP(B823,選手番号!F:J,4,0),"")</f>
        <v>宇都宮　颯</v>
      </c>
      <c r="D823" t="str">
        <f>IFERROR(VLOOKUP(B823,選手番号!F:K,6,0),"")</f>
        <v>ﾓｰﾆSS</v>
      </c>
      <c r="E823" t="str">
        <f>IFERROR(VLOOKUP(B823,チーム番号!E:F,2,0),"")</f>
        <v/>
      </c>
      <c r="F823">
        <f>IFERROR(VLOOKUP(A823,プログラム!B:C,2,0),"")</f>
        <v>16</v>
      </c>
      <c r="G823" t="str">
        <f t="shared" si="24"/>
        <v>62700016</v>
      </c>
      <c r="H823">
        <f>IFERROR(記録__2[[#This Row],[組]],"")</f>
        <v>5</v>
      </c>
      <c r="I823">
        <f>IFERROR(記録__2[[#This Row],[水路]],"")</f>
        <v>6</v>
      </c>
      <c r="J823" t="str">
        <f>IFERROR(VLOOKUP(F823,競技順!B:Q,14,0),"")</f>
        <v/>
      </c>
      <c r="K823" t="str">
        <f>IFERROR(VLOOKUP(F823,競技順!B:P,15,0),"")</f>
        <v>男子</v>
      </c>
      <c r="L823" t="str">
        <f>IFERROR(VLOOKUP(F823,競技順!B:N,13,0),"")</f>
        <v xml:space="preserve">  50m</v>
      </c>
      <c r="M823" t="str">
        <f>IFERROR(VLOOKUP(F823,競技順!B:K,10,0),"")</f>
        <v>バタフライ</v>
      </c>
      <c r="N823" t="str">
        <f>IFERROR(VLOOKUP(F823,競技順!B:Q,16,0),"")</f>
        <v>タイム決勝</v>
      </c>
      <c r="O823" t="str">
        <f t="shared" si="25"/>
        <v xml:space="preserve"> 男子   50m バタフライ タイム決勝</v>
      </c>
    </row>
    <row r="824" spans="1:15" x14ac:dyDescent="0.2">
      <c r="A824">
        <f>IFERROR(記録__2[[#This Row],[競技番号]],"")</f>
        <v>16</v>
      </c>
      <c r="B824">
        <f>IFERROR(記録__2[[#This Row],[選手番号]],"")</f>
        <v>270</v>
      </c>
      <c r="C824" t="str">
        <f>IFERROR(VLOOKUP(B824,選手番号!F:J,4,0),"")</f>
        <v>玉井心來斐</v>
      </c>
      <c r="D824" t="str">
        <f>IFERROR(VLOOKUP(B824,選手番号!F:K,6,0),"")</f>
        <v>八幡浜ＳＣ</v>
      </c>
      <c r="E824" t="str">
        <f>IFERROR(VLOOKUP(B824,チーム番号!E:F,2,0),"")</f>
        <v/>
      </c>
      <c r="F824">
        <f>IFERROR(VLOOKUP(A824,プログラム!B:C,2,0),"")</f>
        <v>16</v>
      </c>
      <c r="G824" t="str">
        <f t="shared" si="24"/>
        <v>27000016</v>
      </c>
      <c r="H824">
        <f>IFERROR(記録__2[[#This Row],[組]],"")</f>
        <v>5</v>
      </c>
      <c r="I824">
        <f>IFERROR(記録__2[[#This Row],[水路]],"")</f>
        <v>7</v>
      </c>
      <c r="J824" t="str">
        <f>IFERROR(VLOOKUP(F824,競技順!B:Q,14,0),"")</f>
        <v/>
      </c>
      <c r="K824" t="str">
        <f>IFERROR(VLOOKUP(F824,競技順!B:P,15,0),"")</f>
        <v>男子</v>
      </c>
      <c r="L824" t="str">
        <f>IFERROR(VLOOKUP(F824,競技順!B:N,13,0),"")</f>
        <v xml:space="preserve">  50m</v>
      </c>
      <c r="M824" t="str">
        <f>IFERROR(VLOOKUP(F824,競技順!B:K,10,0),"")</f>
        <v>バタフライ</v>
      </c>
      <c r="N824" t="str">
        <f>IFERROR(VLOOKUP(F824,競技順!B:Q,16,0),"")</f>
        <v>タイム決勝</v>
      </c>
      <c r="O824" t="str">
        <f t="shared" si="25"/>
        <v xml:space="preserve"> 男子   50m バタフライ タイム決勝</v>
      </c>
    </row>
    <row r="825" spans="1:15" x14ac:dyDescent="0.2">
      <c r="A825">
        <f>IFERROR(記録__2[[#This Row],[競技番号]],"")</f>
        <v>16</v>
      </c>
      <c r="B825">
        <f>IFERROR(記録__2[[#This Row],[選手番号]],"")</f>
        <v>536</v>
      </c>
      <c r="C825" t="str">
        <f>IFERROR(VLOOKUP(B825,選手番号!F:J,4,0),"")</f>
        <v>川又　彩人</v>
      </c>
      <c r="D825" t="str">
        <f>IFERROR(VLOOKUP(B825,選手番号!F:K,6,0),"")</f>
        <v>ﾌｧｲﾌﾞﾃﾝ東予</v>
      </c>
      <c r="E825" t="str">
        <f>IFERROR(VLOOKUP(B825,チーム番号!E:F,2,0),"")</f>
        <v/>
      </c>
      <c r="F825">
        <f>IFERROR(VLOOKUP(A825,プログラム!B:C,2,0),"")</f>
        <v>16</v>
      </c>
      <c r="G825" t="str">
        <f t="shared" si="24"/>
        <v>53600016</v>
      </c>
      <c r="H825">
        <f>IFERROR(記録__2[[#This Row],[組]],"")</f>
        <v>5</v>
      </c>
      <c r="I825">
        <f>IFERROR(記録__2[[#This Row],[水路]],"")</f>
        <v>8</v>
      </c>
      <c r="J825" t="str">
        <f>IFERROR(VLOOKUP(F825,競技順!B:Q,14,0),"")</f>
        <v/>
      </c>
      <c r="K825" t="str">
        <f>IFERROR(VLOOKUP(F825,競技順!B:P,15,0),"")</f>
        <v>男子</v>
      </c>
      <c r="L825" t="str">
        <f>IFERROR(VLOOKUP(F825,競技順!B:N,13,0),"")</f>
        <v xml:space="preserve">  50m</v>
      </c>
      <c r="M825" t="str">
        <f>IFERROR(VLOOKUP(F825,競技順!B:K,10,0),"")</f>
        <v>バタフライ</v>
      </c>
      <c r="N825" t="str">
        <f>IFERROR(VLOOKUP(F825,競技順!B:Q,16,0),"")</f>
        <v>タイム決勝</v>
      </c>
      <c r="O825" t="str">
        <f t="shared" si="25"/>
        <v xml:space="preserve"> 男子   50m バタフライ タイム決勝</v>
      </c>
    </row>
    <row r="826" spans="1:15" x14ac:dyDescent="0.2">
      <c r="A826">
        <f>IFERROR(記録__2[[#This Row],[競技番号]],"")</f>
        <v>16</v>
      </c>
      <c r="B826">
        <f>IFERROR(記録__2[[#This Row],[選手番号]],"")</f>
        <v>217</v>
      </c>
      <c r="C826" t="str">
        <f>IFERROR(VLOOKUP(B826,選手番号!F:J,4,0),"")</f>
        <v>岡本　颯馬</v>
      </c>
      <c r="D826" t="str">
        <f>IFERROR(VLOOKUP(B826,選手番号!F:K,6,0),"")</f>
        <v>ファイブテン</v>
      </c>
      <c r="E826" t="str">
        <f>IFERROR(VLOOKUP(B826,チーム番号!E:F,2,0),"")</f>
        <v/>
      </c>
      <c r="F826">
        <f>IFERROR(VLOOKUP(A826,プログラム!B:C,2,0),"")</f>
        <v>16</v>
      </c>
      <c r="G826" t="str">
        <f t="shared" si="24"/>
        <v>21700016</v>
      </c>
      <c r="H826">
        <f>IFERROR(記録__2[[#This Row],[組]],"")</f>
        <v>6</v>
      </c>
      <c r="I826">
        <f>IFERROR(記録__2[[#This Row],[水路]],"")</f>
        <v>1</v>
      </c>
      <c r="J826" t="str">
        <f>IFERROR(VLOOKUP(F826,競技順!B:Q,14,0),"")</f>
        <v/>
      </c>
      <c r="K826" t="str">
        <f>IFERROR(VLOOKUP(F826,競技順!B:P,15,0),"")</f>
        <v>男子</v>
      </c>
      <c r="L826" t="str">
        <f>IFERROR(VLOOKUP(F826,競技順!B:N,13,0),"")</f>
        <v xml:space="preserve">  50m</v>
      </c>
      <c r="M826" t="str">
        <f>IFERROR(VLOOKUP(F826,競技順!B:K,10,0),"")</f>
        <v>バタフライ</v>
      </c>
      <c r="N826" t="str">
        <f>IFERROR(VLOOKUP(F826,競技順!B:Q,16,0),"")</f>
        <v>タイム決勝</v>
      </c>
      <c r="O826" t="str">
        <f t="shared" si="25"/>
        <v xml:space="preserve"> 男子   50m バタフライ タイム決勝</v>
      </c>
    </row>
    <row r="827" spans="1:15" x14ac:dyDescent="0.2">
      <c r="A827">
        <f>IFERROR(記録__2[[#This Row],[競技番号]],"")</f>
        <v>16</v>
      </c>
      <c r="B827">
        <f>IFERROR(記録__2[[#This Row],[選手番号]],"")</f>
        <v>560</v>
      </c>
      <c r="C827" t="str">
        <f>IFERROR(VLOOKUP(B827,選手番号!F:J,4,0),"")</f>
        <v>前川　鎧志</v>
      </c>
      <c r="D827" t="str">
        <f>IFERROR(VLOOKUP(B827,選手番号!F:K,6,0),"")</f>
        <v>ﾌｨｯﾀｴﾐﾌﾙ松前</v>
      </c>
      <c r="E827" t="str">
        <f>IFERROR(VLOOKUP(B827,チーム番号!E:F,2,0),"")</f>
        <v/>
      </c>
      <c r="F827">
        <f>IFERROR(VLOOKUP(A827,プログラム!B:C,2,0),"")</f>
        <v>16</v>
      </c>
      <c r="G827" t="str">
        <f t="shared" si="24"/>
        <v>56000016</v>
      </c>
      <c r="H827">
        <f>IFERROR(記録__2[[#This Row],[組]],"")</f>
        <v>6</v>
      </c>
      <c r="I827">
        <f>IFERROR(記録__2[[#This Row],[水路]],"")</f>
        <v>2</v>
      </c>
      <c r="J827" t="str">
        <f>IFERROR(VLOOKUP(F827,競技順!B:Q,14,0),"")</f>
        <v/>
      </c>
      <c r="K827" t="str">
        <f>IFERROR(VLOOKUP(F827,競技順!B:P,15,0),"")</f>
        <v>男子</v>
      </c>
      <c r="L827" t="str">
        <f>IFERROR(VLOOKUP(F827,競技順!B:N,13,0),"")</f>
        <v xml:space="preserve">  50m</v>
      </c>
      <c r="M827" t="str">
        <f>IFERROR(VLOOKUP(F827,競技順!B:K,10,0),"")</f>
        <v>バタフライ</v>
      </c>
      <c r="N827" t="str">
        <f>IFERROR(VLOOKUP(F827,競技順!B:Q,16,0),"")</f>
        <v>タイム決勝</v>
      </c>
      <c r="O827" t="str">
        <f t="shared" si="25"/>
        <v xml:space="preserve"> 男子   50m バタフライ タイム決勝</v>
      </c>
    </row>
    <row r="828" spans="1:15" x14ac:dyDescent="0.2">
      <c r="A828">
        <f>IFERROR(記録__2[[#This Row],[競技番号]],"")</f>
        <v>16</v>
      </c>
      <c r="B828">
        <f>IFERROR(記録__2[[#This Row],[選手番号]],"")</f>
        <v>409</v>
      </c>
      <c r="C828" t="str">
        <f>IFERROR(VLOOKUP(B828,選手番号!F:J,4,0),"")</f>
        <v>前田　快里</v>
      </c>
      <c r="D828" t="str">
        <f>IFERROR(VLOOKUP(B828,選手番号!F:K,6,0),"")</f>
        <v>フィッタ松山</v>
      </c>
      <c r="E828" t="str">
        <f>IFERROR(VLOOKUP(B828,チーム番号!E:F,2,0),"")</f>
        <v/>
      </c>
      <c r="F828">
        <f>IFERROR(VLOOKUP(A828,プログラム!B:C,2,0),"")</f>
        <v>16</v>
      </c>
      <c r="G828" t="str">
        <f t="shared" si="24"/>
        <v>40900016</v>
      </c>
      <c r="H828">
        <f>IFERROR(記録__2[[#This Row],[組]],"")</f>
        <v>6</v>
      </c>
      <c r="I828">
        <f>IFERROR(記録__2[[#This Row],[水路]],"")</f>
        <v>3</v>
      </c>
      <c r="J828" t="str">
        <f>IFERROR(VLOOKUP(F828,競技順!B:Q,14,0),"")</f>
        <v/>
      </c>
      <c r="K828" t="str">
        <f>IFERROR(VLOOKUP(F828,競技順!B:P,15,0),"")</f>
        <v>男子</v>
      </c>
      <c r="L828" t="str">
        <f>IFERROR(VLOOKUP(F828,競技順!B:N,13,0),"")</f>
        <v xml:space="preserve">  50m</v>
      </c>
      <c r="M828" t="str">
        <f>IFERROR(VLOOKUP(F828,競技順!B:K,10,0),"")</f>
        <v>バタフライ</v>
      </c>
      <c r="N828" t="str">
        <f>IFERROR(VLOOKUP(F828,競技順!B:Q,16,0),"")</f>
        <v>タイム決勝</v>
      </c>
      <c r="O828" t="str">
        <f t="shared" si="25"/>
        <v xml:space="preserve"> 男子   50m バタフライ タイム決勝</v>
      </c>
    </row>
    <row r="829" spans="1:15" x14ac:dyDescent="0.2">
      <c r="A829">
        <f>IFERROR(記録__2[[#This Row],[競技番号]],"")</f>
        <v>16</v>
      </c>
      <c r="B829">
        <f>IFERROR(記録__2[[#This Row],[選手番号]],"")</f>
        <v>716</v>
      </c>
      <c r="C829" t="str">
        <f>IFERROR(VLOOKUP(B829,選手番号!F:J,4,0),"")</f>
        <v>筒井凛太朗</v>
      </c>
      <c r="D829" t="str">
        <f>IFERROR(VLOOKUP(B829,選手番号!F:K,6,0),"")</f>
        <v>ｽｲﾑﾌｧﾐﾘｰｴﾝｽﾞ</v>
      </c>
      <c r="E829" t="str">
        <f>IFERROR(VLOOKUP(B829,チーム番号!E:F,2,0),"")</f>
        <v/>
      </c>
      <c r="F829">
        <f>IFERROR(VLOOKUP(A829,プログラム!B:C,2,0),"")</f>
        <v>16</v>
      </c>
      <c r="G829" t="str">
        <f t="shared" si="24"/>
        <v>71600016</v>
      </c>
      <c r="H829">
        <f>IFERROR(記録__2[[#This Row],[組]],"")</f>
        <v>6</v>
      </c>
      <c r="I829">
        <f>IFERROR(記録__2[[#This Row],[水路]],"")</f>
        <v>4</v>
      </c>
      <c r="J829" t="str">
        <f>IFERROR(VLOOKUP(F829,競技順!B:Q,14,0),"")</f>
        <v/>
      </c>
      <c r="K829" t="str">
        <f>IFERROR(VLOOKUP(F829,競技順!B:P,15,0),"")</f>
        <v>男子</v>
      </c>
      <c r="L829" t="str">
        <f>IFERROR(VLOOKUP(F829,競技順!B:N,13,0),"")</f>
        <v xml:space="preserve">  50m</v>
      </c>
      <c r="M829" t="str">
        <f>IFERROR(VLOOKUP(F829,競技順!B:K,10,0),"")</f>
        <v>バタフライ</v>
      </c>
      <c r="N829" t="str">
        <f>IFERROR(VLOOKUP(F829,競技順!B:Q,16,0),"")</f>
        <v>タイム決勝</v>
      </c>
      <c r="O829" t="str">
        <f t="shared" si="25"/>
        <v xml:space="preserve"> 男子   50m バタフライ タイム決勝</v>
      </c>
    </row>
    <row r="830" spans="1:15" x14ac:dyDescent="0.2">
      <c r="A830">
        <f>IFERROR(記録__2[[#This Row],[競技番号]],"")</f>
        <v>16</v>
      </c>
      <c r="B830">
        <f>IFERROR(記録__2[[#This Row],[選手番号]],"")</f>
        <v>509</v>
      </c>
      <c r="C830" t="str">
        <f>IFERROR(VLOOKUP(B830,選手番号!F:J,4,0),"")</f>
        <v>西山　蒼将</v>
      </c>
      <c r="D830" t="str">
        <f>IFERROR(VLOOKUP(B830,選手番号!F:K,6,0),"")</f>
        <v>Ryuow</v>
      </c>
      <c r="E830" t="str">
        <f>IFERROR(VLOOKUP(B830,チーム番号!E:F,2,0),"")</f>
        <v/>
      </c>
      <c r="F830">
        <f>IFERROR(VLOOKUP(A830,プログラム!B:C,2,0),"")</f>
        <v>16</v>
      </c>
      <c r="G830" t="str">
        <f t="shared" si="24"/>
        <v>50900016</v>
      </c>
      <c r="H830">
        <f>IFERROR(記録__2[[#This Row],[組]],"")</f>
        <v>6</v>
      </c>
      <c r="I830">
        <f>IFERROR(記録__2[[#This Row],[水路]],"")</f>
        <v>5</v>
      </c>
      <c r="J830" t="str">
        <f>IFERROR(VLOOKUP(F830,競技順!B:Q,14,0),"")</f>
        <v/>
      </c>
      <c r="K830" t="str">
        <f>IFERROR(VLOOKUP(F830,競技順!B:P,15,0),"")</f>
        <v>男子</v>
      </c>
      <c r="L830" t="str">
        <f>IFERROR(VLOOKUP(F830,競技順!B:N,13,0),"")</f>
        <v xml:space="preserve">  50m</v>
      </c>
      <c r="M830" t="str">
        <f>IFERROR(VLOOKUP(F830,競技順!B:K,10,0),"")</f>
        <v>バタフライ</v>
      </c>
      <c r="N830" t="str">
        <f>IFERROR(VLOOKUP(F830,競技順!B:Q,16,0),"")</f>
        <v>タイム決勝</v>
      </c>
      <c r="O830" t="str">
        <f t="shared" si="25"/>
        <v xml:space="preserve"> 男子   50m バタフライ タイム決勝</v>
      </c>
    </row>
    <row r="831" spans="1:15" x14ac:dyDescent="0.2">
      <c r="A831">
        <f>IFERROR(記録__2[[#This Row],[競技番号]],"")</f>
        <v>16</v>
      </c>
      <c r="B831">
        <f>IFERROR(記録__2[[#This Row],[選手番号]],"")</f>
        <v>451</v>
      </c>
      <c r="C831" t="str">
        <f>IFERROR(VLOOKUP(B831,選手番号!F:J,4,0),"")</f>
        <v>橋本　啓希</v>
      </c>
      <c r="D831" t="str">
        <f>IFERROR(VLOOKUP(B831,選手番号!F:K,6,0),"")</f>
        <v>フィッタ重信</v>
      </c>
      <c r="E831" t="str">
        <f>IFERROR(VLOOKUP(B831,チーム番号!E:F,2,0),"")</f>
        <v/>
      </c>
      <c r="F831">
        <f>IFERROR(VLOOKUP(A831,プログラム!B:C,2,0),"")</f>
        <v>16</v>
      </c>
      <c r="G831" t="str">
        <f t="shared" si="24"/>
        <v>45100016</v>
      </c>
      <c r="H831">
        <f>IFERROR(記録__2[[#This Row],[組]],"")</f>
        <v>6</v>
      </c>
      <c r="I831">
        <f>IFERROR(記録__2[[#This Row],[水路]],"")</f>
        <v>6</v>
      </c>
      <c r="J831" t="str">
        <f>IFERROR(VLOOKUP(F831,競技順!B:Q,14,0),"")</f>
        <v/>
      </c>
      <c r="K831" t="str">
        <f>IFERROR(VLOOKUP(F831,競技順!B:P,15,0),"")</f>
        <v>男子</v>
      </c>
      <c r="L831" t="str">
        <f>IFERROR(VLOOKUP(F831,競技順!B:N,13,0),"")</f>
        <v xml:space="preserve">  50m</v>
      </c>
      <c r="M831" t="str">
        <f>IFERROR(VLOOKUP(F831,競技順!B:K,10,0),"")</f>
        <v>バタフライ</v>
      </c>
      <c r="N831" t="str">
        <f>IFERROR(VLOOKUP(F831,競技順!B:Q,16,0),"")</f>
        <v>タイム決勝</v>
      </c>
      <c r="O831" t="str">
        <f t="shared" si="25"/>
        <v xml:space="preserve"> 男子   50m バタフライ タイム決勝</v>
      </c>
    </row>
    <row r="832" spans="1:15" x14ac:dyDescent="0.2">
      <c r="A832">
        <f>IFERROR(記録__2[[#This Row],[競技番号]],"")</f>
        <v>16</v>
      </c>
      <c r="B832">
        <f>IFERROR(記録__2[[#This Row],[選手番号]],"")</f>
        <v>55</v>
      </c>
      <c r="C832" t="str">
        <f>IFERROR(VLOOKUP(B832,選手番号!F:J,4,0),"")</f>
        <v>金子　祐也</v>
      </c>
      <c r="D832" t="str">
        <f>IFERROR(VLOOKUP(B832,選手番号!F:K,6,0),"")</f>
        <v>五百木ＳＣ</v>
      </c>
      <c r="E832" t="str">
        <f>IFERROR(VLOOKUP(B832,チーム番号!E:F,2,0),"")</f>
        <v/>
      </c>
      <c r="F832">
        <f>IFERROR(VLOOKUP(A832,プログラム!B:C,2,0),"")</f>
        <v>16</v>
      </c>
      <c r="G832" t="str">
        <f t="shared" si="24"/>
        <v>5500016</v>
      </c>
      <c r="H832">
        <f>IFERROR(記録__2[[#This Row],[組]],"")</f>
        <v>6</v>
      </c>
      <c r="I832">
        <f>IFERROR(記録__2[[#This Row],[水路]],"")</f>
        <v>7</v>
      </c>
      <c r="J832" t="str">
        <f>IFERROR(VLOOKUP(F832,競技順!B:Q,14,0),"")</f>
        <v/>
      </c>
      <c r="K832" t="str">
        <f>IFERROR(VLOOKUP(F832,競技順!B:P,15,0),"")</f>
        <v>男子</v>
      </c>
      <c r="L832" t="str">
        <f>IFERROR(VLOOKUP(F832,競技順!B:N,13,0),"")</f>
        <v xml:space="preserve">  50m</v>
      </c>
      <c r="M832" t="str">
        <f>IFERROR(VLOOKUP(F832,競技順!B:K,10,0),"")</f>
        <v>バタフライ</v>
      </c>
      <c r="N832" t="str">
        <f>IFERROR(VLOOKUP(F832,競技順!B:Q,16,0),"")</f>
        <v>タイム決勝</v>
      </c>
      <c r="O832" t="str">
        <f t="shared" si="25"/>
        <v xml:space="preserve"> 男子   50m バタフライ タイム決勝</v>
      </c>
    </row>
    <row r="833" spans="1:15" x14ac:dyDescent="0.2">
      <c r="A833">
        <f>IFERROR(記録__2[[#This Row],[競技番号]],"")</f>
        <v>16</v>
      </c>
      <c r="B833">
        <f>IFERROR(記録__2[[#This Row],[選手番号]],"")</f>
        <v>218</v>
      </c>
      <c r="C833" t="str">
        <f>IFERROR(VLOOKUP(B833,選手番号!F:J,4,0),"")</f>
        <v>吉原　知寿</v>
      </c>
      <c r="D833" t="str">
        <f>IFERROR(VLOOKUP(B833,選手番号!F:K,6,0),"")</f>
        <v>ファイブテン</v>
      </c>
      <c r="E833" t="str">
        <f>IFERROR(VLOOKUP(B833,チーム番号!E:F,2,0),"")</f>
        <v/>
      </c>
      <c r="F833">
        <f>IFERROR(VLOOKUP(A833,プログラム!B:C,2,0),"")</f>
        <v>16</v>
      </c>
      <c r="G833" t="str">
        <f t="shared" si="24"/>
        <v>21800016</v>
      </c>
      <c r="H833">
        <f>IFERROR(記録__2[[#This Row],[組]],"")</f>
        <v>6</v>
      </c>
      <c r="I833">
        <f>IFERROR(記録__2[[#This Row],[水路]],"")</f>
        <v>8</v>
      </c>
      <c r="J833" t="str">
        <f>IFERROR(VLOOKUP(F833,競技順!B:Q,14,0),"")</f>
        <v/>
      </c>
      <c r="K833" t="str">
        <f>IFERROR(VLOOKUP(F833,競技順!B:P,15,0),"")</f>
        <v>男子</v>
      </c>
      <c r="L833" t="str">
        <f>IFERROR(VLOOKUP(F833,競技順!B:N,13,0),"")</f>
        <v xml:space="preserve">  50m</v>
      </c>
      <c r="M833" t="str">
        <f>IFERROR(VLOOKUP(F833,競技順!B:K,10,0),"")</f>
        <v>バタフライ</v>
      </c>
      <c r="N833" t="str">
        <f>IFERROR(VLOOKUP(F833,競技順!B:Q,16,0),"")</f>
        <v>タイム決勝</v>
      </c>
      <c r="O833" t="str">
        <f t="shared" si="25"/>
        <v xml:space="preserve"> 男子   50m バタフライ タイム決勝</v>
      </c>
    </row>
    <row r="834" spans="1:15" x14ac:dyDescent="0.2">
      <c r="A834">
        <f>IFERROR(記録__2[[#This Row],[競技番号]],"")</f>
        <v>16</v>
      </c>
      <c r="B834">
        <f>IFERROR(記録__2[[#This Row],[選手番号]],"")</f>
        <v>653</v>
      </c>
      <c r="C834" t="str">
        <f>IFERROR(VLOOKUP(B834,選手番号!F:J,4,0),"")</f>
        <v>近藤　元樹</v>
      </c>
      <c r="D834" t="str">
        <f>IFERROR(VLOOKUP(B834,選手番号!F:K,6,0),"")</f>
        <v>MESSA宇和島</v>
      </c>
      <c r="E834" t="str">
        <f>IFERROR(VLOOKUP(B834,チーム番号!E:F,2,0),"")</f>
        <v/>
      </c>
      <c r="F834">
        <f>IFERROR(VLOOKUP(A834,プログラム!B:C,2,0),"")</f>
        <v>16</v>
      </c>
      <c r="G834" t="str">
        <f t="shared" si="24"/>
        <v>65300016</v>
      </c>
      <c r="H834">
        <f>IFERROR(記録__2[[#This Row],[組]],"")</f>
        <v>7</v>
      </c>
      <c r="I834">
        <f>IFERROR(記録__2[[#This Row],[水路]],"")</f>
        <v>1</v>
      </c>
      <c r="J834" t="str">
        <f>IFERROR(VLOOKUP(F834,競技順!B:Q,14,0),"")</f>
        <v/>
      </c>
      <c r="K834" t="str">
        <f>IFERROR(VLOOKUP(F834,競技順!B:P,15,0),"")</f>
        <v>男子</v>
      </c>
      <c r="L834" t="str">
        <f>IFERROR(VLOOKUP(F834,競技順!B:N,13,0),"")</f>
        <v xml:space="preserve">  50m</v>
      </c>
      <c r="M834" t="str">
        <f>IFERROR(VLOOKUP(F834,競技順!B:K,10,0),"")</f>
        <v>バタフライ</v>
      </c>
      <c r="N834" t="str">
        <f>IFERROR(VLOOKUP(F834,競技順!B:Q,16,0),"")</f>
        <v>タイム決勝</v>
      </c>
      <c r="O834" t="str">
        <f t="shared" si="25"/>
        <v xml:space="preserve"> 男子   50m バタフライ タイム決勝</v>
      </c>
    </row>
    <row r="835" spans="1:15" x14ac:dyDescent="0.2">
      <c r="A835">
        <f>IFERROR(記録__2[[#This Row],[競技番号]],"")</f>
        <v>16</v>
      </c>
      <c r="B835">
        <f>IFERROR(記録__2[[#This Row],[選手番号]],"")</f>
        <v>52</v>
      </c>
      <c r="C835" t="str">
        <f>IFERROR(VLOOKUP(B835,選手番号!F:J,4,0),"")</f>
        <v>高橋　龍正</v>
      </c>
      <c r="D835" t="str">
        <f>IFERROR(VLOOKUP(B835,選手番号!F:K,6,0),"")</f>
        <v>五百木ＳＣ</v>
      </c>
      <c r="E835" t="str">
        <f>IFERROR(VLOOKUP(B835,チーム番号!E:F,2,0),"")</f>
        <v/>
      </c>
      <c r="F835">
        <f>IFERROR(VLOOKUP(A835,プログラム!B:C,2,0),"")</f>
        <v>16</v>
      </c>
      <c r="G835" t="str">
        <f t="shared" ref="G835:G898" si="26">CONCATENATE(B835,0,0,0,F835)</f>
        <v>5200016</v>
      </c>
      <c r="H835">
        <f>IFERROR(記録__2[[#This Row],[組]],"")</f>
        <v>7</v>
      </c>
      <c r="I835">
        <f>IFERROR(記録__2[[#This Row],[水路]],"")</f>
        <v>2</v>
      </c>
      <c r="J835" t="str">
        <f>IFERROR(VLOOKUP(F835,競技順!B:Q,14,0),"")</f>
        <v/>
      </c>
      <c r="K835" t="str">
        <f>IFERROR(VLOOKUP(F835,競技順!B:P,15,0),"")</f>
        <v>男子</v>
      </c>
      <c r="L835" t="str">
        <f>IFERROR(VLOOKUP(F835,競技順!B:N,13,0),"")</f>
        <v xml:space="preserve">  50m</v>
      </c>
      <c r="M835" t="str">
        <f>IFERROR(VLOOKUP(F835,競技順!B:K,10,0),"")</f>
        <v>バタフライ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 xml:space="preserve"> 男子   50m バタフライ タイム決勝</v>
      </c>
    </row>
    <row r="836" spans="1:15" x14ac:dyDescent="0.2">
      <c r="A836">
        <f>IFERROR(記録__2[[#This Row],[競技番号]],"")</f>
        <v>16</v>
      </c>
      <c r="B836">
        <f>IFERROR(記録__2[[#This Row],[選手番号]],"")</f>
        <v>339</v>
      </c>
      <c r="C836" t="str">
        <f>IFERROR(VLOOKUP(B836,選手番号!F:J,4,0),"")</f>
        <v>中西　　一</v>
      </c>
      <c r="D836" t="str">
        <f>IFERROR(VLOOKUP(B836,選手番号!F:K,6,0),"")</f>
        <v>ＭＧ双葉</v>
      </c>
      <c r="E836" t="str">
        <f>IFERROR(VLOOKUP(B836,チーム番号!E:F,2,0),"")</f>
        <v/>
      </c>
      <c r="F836">
        <f>IFERROR(VLOOKUP(A836,プログラム!B:C,2,0),"")</f>
        <v>16</v>
      </c>
      <c r="G836" t="str">
        <f t="shared" si="26"/>
        <v>33900016</v>
      </c>
      <c r="H836">
        <f>IFERROR(記録__2[[#This Row],[組]],"")</f>
        <v>7</v>
      </c>
      <c r="I836">
        <f>IFERROR(記録__2[[#This Row],[水路]],"")</f>
        <v>3</v>
      </c>
      <c r="J836" t="str">
        <f>IFERROR(VLOOKUP(F836,競技順!B:Q,14,0),"")</f>
        <v/>
      </c>
      <c r="K836" t="str">
        <f>IFERROR(VLOOKUP(F836,競技順!B:P,15,0),"")</f>
        <v>男子</v>
      </c>
      <c r="L836" t="str">
        <f>IFERROR(VLOOKUP(F836,競技順!B:N,13,0),"")</f>
        <v xml:space="preserve">  50m</v>
      </c>
      <c r="M836" t="str">
        <f>IFERROR(VLOOKUP(F836,競技順!B:K,10,0),"")</f>
        <v>バタフライ</v>
      </c>
      <c r="N836" t="str">
        <f>IFERROR(VLOOKUP(F836,競技順!B:Q,16,0),"")</f>
        <v>タイム決勝</v>
      </c>
      <c r="O836" t="str">
        <f t="shared" si="27"/>
        <v xml:space="preserve"> 男子   50m バタフライ タイム決勝</v>
      </c>
    </row>
    <row r="837" spans="1:15" x14ac:dyDescent="0.2">
      <c r="A837">
        <f>IFERROR(記録__2[[#This Row],[競技番号]],"")</f>
        <v>16</v>
      </c>
      <c r="B837">
        <f>IFERROR(記録__2[[#This Row],[選手番号]],"")</f>
        <v>267</v>
      </c>
      <c r="C837" t="str">
        <f>IFERROR(VLOOKUP(B837,選手番号!F:J,4,0),"")</f>
        <v>平井　斗雅</v>
      </c>
      <c r="D837" t="str">
        <f>IFERROR(VLOOKUP(B837,選手番号!F:K,6,0),"")</f>
        <v>八幡浜ＳＣ</v>
      </c>
      <c r="E837" t="str">
        <f>IFERROR(VLOOKUP(B837,チーム番号!E:F,2,0),"")</f>
        <v/>
      </c>
      <c r="F837">
        <f>IFERROR(VLOOKUP(A837,プログラム!B:C,2,0),"")</f>
        <v>16</v>
      </c>
      <c r="G837" t="str">
        <f t="shared" si="26"/>
        <v>26700016</v>
      </c>
      <c r="H837">
        <f>IFERROR(記録__2[[#This Row],[組]],"")</f>
        <v>7</v>
      </c>
      <c r="I837">
        <f>IFERROR(記録__2[[#This Row],[水路]],"")</f>
        <v>4</v>
      </c>
      <c r="J837" t="str">
        <f>IFERROR(VLOOKUP(F837,競技順!B:Q,14,0),"")</f>
        <v/>
      </c>
      <c r="K837" t="str">
        <f>IFERROR(VLOOKUP(F837,競技順!B:P,15,0),"")</f>
        <v>男子</v>
      </c>
      <c r="L837" t="str">
        <f>IFERROR(VLOOKUP(F837,競技順!B:N,13,0),"")</f>
        <v xml:space="preserve">  50m</v>
      </c>
      <c r="M837" t="str">
        <f>IFERROR(VLOOKUP(F837,競技順!B:K,10,0),"")</f>
        <v>バタフライ</v>
      </c>
      <c r="N837" t="str">
        <f>IFERROR(VLOOKUP(F837,競技順!B:Q,16,0),"")</f>
        <v>タイム決勝</v>
      </c>
      <c r="O837" t="str">
        <f t="shared" si="27"/>
        <v xml:space="preserve"> 男子   50m バタフライ タイム決勝</v>
      </c>
    </row>
    <row r="838" spans="1:15" x14ac:dyDescent="0.2">
      <c r="A838">
        <f>IFERROR(記録__2[[#This Row],[競技番号]],"")</f>
        <v>16</v>
      </c>
      <c r="B838">
        <f>IFERROR(記録__2[[#This Row],[選手番号]],"")</f>
        <v>561</v>
      </c>
      <c r="C838" t="str">
        <f>IFERROR(VLOOKUP(B838,選手番号!F:J,4,0),"")</f>
        <v>弓達　　悠</v>
      </c>
      <c r="D838" t="str">
        <f>IFERROR(VLOOKUP(B838,選手番号!F:K,6,0),"")</f>
        <v>ﾌｨｯﾀｴﾐﾌﾙ松前</v>
      </c>
      <c r="E838" t="str">
        <f>IFERROR(VLOOKUP(B838,チーム番号!E:F,2,0),"")</f>
        <v/>
      </c>
      <c r="F838">
        <f>IFERROR(VLOOKUP(A838,プログラム!B:C,2,0),"")</f>
        <v>16</v>
      </c>
      <c r="G838" t="str">
        <f t="shared" si="26"/>
        <v>56100016</v>
      </c>
      <c r="H838">
        <f>IFERROR(記録__2[[#This Row],[組]],"")</f>
        <v>7</v>
      </c>
      <c r="I838">
        <f>IFERROR(記録__2[[#This Row],[水路]],"")</f>
        <v>5</v>
      </c>
      <c r="J838" t="str">
        <f>IFERROR(VLOOKUP(F838,競技順!B:Q,14,0),"")</f>
        <v/>
      </c>
      <c r="K838" t="str">
        <f>IFERROR(VLOOKUP(F838,競技順!B:P,15,0),"")</f>
        <v>男子</v>
      </c>
      <c r="L838" t="str">
        <f>IFERROR(VLOOKUP(F838,競技順!B:N,13,0),"")</f>
        <v xml:space="preserve">  50m</v>
      </c>
      <c r="M838" t="str">
        <f>IFERROR(VLOOKUP(F838,競技順!B:K,10,0),"")</f>
        <v>バタフライ</v>
      </c>
      <c r="N838" t="str">
        <f>IFERROR(VLOOKUP(F838,競技順!B:Q,16,0),"")</f>
        <v>タイム決勝</v>
      </c>
      <c r="O838" t="str">
        <f t="shared" si="27"/>
        <v xml:space="preserve"> 男子   50m バタフライ タイム決勝</v>
      </c>
    </row>
    <row r="839" spans="1:15" x14ac:dyDescent="0.2">
      <c r="A839">
        <f>IFERROR(記録__2[[#This Row],[競技番号]],"")</f>
        <v>16</v>
      </c>
      <c r="B839">
        <f>IFERROR(記録__2[[#This Row],[選手番号]],"")</f>
        <v>51</v>
      </c>
      <c r="C839" t="str">
        <f>IFERROR(VLOOKUP(B839,選手番号!F:J,4,0),"")</f>
        <v>中矢　景介</v>
      </c>
      <c r="D839" t="str">
        <f>IFERROR(VLOOKUP(B839,選手番号!F:K,6,0),"")</f>
        <v>五百木ＳＣ</v>
      </c>
      <c r="E839" t="str">
        <f>IFERROR(VLOOKUP(B839,チーム番号!E:F,2,0),"")</f>
        <v/>
      </c>
      <c r="F839">
        <f>IFERROR(VLOOKUP(A839,プログラム!B:C,2,0),"")</f>
        <v>16</v>
      </c>
      <c r="G839" t="str">
        <f t="shared" si="26"/>
        <v>5100016</v>
      </c>
      <c r="H839">
        <f>IFERROR(記録__2[[#This Row],[組]],"")</f>
        <v>7</v>
      </c>
      <c r="I839">
        <f>IFERROR(記録__2[[#This Row],[水路]],"")</f>
        <v>6</v>
      </c>
      <c r="J839" t="str">
        <f>IFERROR(VLOOKUP(F839,競技順!B:Q,14,0),"")</f>
        <v/>
      </c>
      <c r="K839" t="str">
        <f>IFERROR(VLOOKUP(F839,競技順!B:P,15,0),"")</f>
        <v>男子</v>
      </c>
      <c r="L839" t="str">
        <f>IFERROR(VLOOKUP(F839,競技順!B:N,13,0),"")</f>
        <v xml:space="preserve">  50m</v>
      </c>
      <c r="M839" t="str">
        <f>IFERROR(VLOOKUP(F839,競技順!B:K,10,0),"")</f>
        <v>バタフライ</v>
      </c>
      <c r="N839" t="str">
        <f>IFERROR(VLOOKUP(F839,競技順!B:Q,16,0),"")</f>
        <v>タイム決勝</v>
      </c>
      <c r="O839" t="str">
        <f t="shared" si="27"/>
        <v xml:space="preserve"> 男子   50m バタフライ タイム決勝</v>
      </c>
    </row>
    <row r="840" spans="1:15" x14ac:dyDescent="0.2">
      <c r="A840">
        <f>IFERROR(記録__2[[#This Row],[競技番号]],"")</f>
        <v>16</v>
      </c>
      <c r="B840">
        <f>IFERROR(記録__2[[#This Row],[選手番号]],"")</f>
        <v>15</v>
      </c>
      <c r="C840" t="str">
        <f>IFERROR(VLOOKUP(B840,選手番号!F:J,4,0),"")</f>
        <v>細川　遥翔</v>
      </c>
      <c r="D840" t="str">
        <f>IFERROR(VLOOKUP(B840,選手番号!F:K,6,0),"")</f>
        <v>松山北高</v>
      </c>
      <c r="E840" t="str">
        <f>IFERROR(VLOOKUP(B840,チーム番号!E:F,2,0),"")</f>
        <v/>
      </c>
      <c r="F840">
        <f>IFERROR(VLOOKUP(A840,プログラム!B:C,2,0),"")</f>
        <v>16</v>
      </c>
      <c r="G840" t="str">
        <f t="shared" si="26"/>
        <v>1500016</v>
      </c>
      <c r="H840">
        <f>IFERROR(記録__2[[#This Row],[組]],"")</f>
        <v>7</v>
      </c>
      <c r="I840">
        <f>IFERROR(記録__2[[#This Row],[水路]],"")</f>
        <v>7</v>
      </c>
      <c r="J840" t="str">
        <f>IFERROR(VLOOKUP(F840,競技順!B:Q,14,0),"")</f>
        <v/>
      </c>
      <c r="K840" t="str">
        <f>IFERROR(VLOOKUP(F840,競技順!B:P,15,0),"")</f>
        <v>男子</v>
      </c>
      <c r="L840" t="str">
        <f>IFERROR(VLOOKUP(F840,競技順!B:N,13,0),"")</f>
        <v xml:space="preserve">  50m</v>
      </c>
      <c r="M840" t="str">
        <f>IFERROR(VLOOKUP(F840,競技順!B:K,10,0),"")</f>
        <v>バタフライ</v>
      </c>
      <c r="N840" t="str">
        <f>IFERROR(VLOOKUP(F840,競技順!B:Q,16,0),"")</f>
        <v>タイム決勝</v>
      </c>
      <c r="O840" t="str">
        <f t="shared" si="27"/>
        <v xml:space="preserve"> 男子   50m バタフライ タイム決勝</v>
      </c>
    </row>
    <row r="841" spans="1:15" x14ac:dyDescent="0.2">
      <c r="A841">
        <f>IFERROR(記録__2[[#This Row],[競技番号]],"")</f>
        <v>16</v>
      </c>
      <c r="B841">
        <f>IFERROR(記録__2[[#This Row],[選手番号]],"")</f>
        <v>404</v>
      </c>
      <c r="C841" t="str">
        <f>IFERROR(VLOOKUP(B841,選手番号!F:J,4,0),"")</f>
        <v>久保　勇人</v>
      </c>
      <c r="D841" t="str">
        <f>IFERROR(VLOOKUP(B841,選手番号!F:K,6,0),"")</f>
        <v>フィッタ松山</v>
      </c>
      <c r="E841" t="str">
        <f>IFERROR(VLOOKUP(B841,チーム番号!E:F,2,0),"")</f>
        <v/>
      </c>
      <c r="F841">
        <f>IFERROR(VLOOKUP(A841,プログラム!B:C,2,0),"")</f>
        <v>16</v>
      </c>
      <c r="G841" t="str">
        <f t="shared" si="26"/>
        <v>40400016</v>
      </c>
      <c r="H841">
        <f>IFERROR(記録__2[[#This Row],[組]],"")</f>
        <v>7</v>
      </c>
      <c r="I841">
        <f>IFERROR(記録__2[[#This Row],[水路]],"")</f>
        <v>8</v>
      </c>
      <c r="J841" t="str">
        <f>IFERROR(VLOOKUP(F841,競技順!B:Q,14,0),"")</f>
        <v/>
      </c>
      <c r="K841" t="str">
        <f>IFERROR(VLOOKUP(F841,競技順!B:P,15,0),"")</f>
        <v>男子</v>
      </c>
      <c r="L841" t="str">
        <f>IFERROR(VLOOKUP(F841,競技順!B:N,13,0),"")</f>
        <v xml:space="preserve">  50m</v>
      </c>
      <c r="M841" t="str">
        <f>IFERROR(VLOOKUP(F841,競技順!B:K,10,0),"")</f>
        <v>バタフライ</v>
      </c>
      <c r="N841" t="str">
        <f>IFERROR(VLOOKUP(F841,競技順!B:Q,16,0),"")</f>
        <v>タイム決勝</v>
      </c>
      <c r="O841" t="str">
        <f t="shared" si="27"/>
        <v xml:space="preserve"> 男子   50m バタフライ タイム決勝</v>
      </c>
    </row>
    <row r="842" spans="1:15" x14ac:dyDescent="0.2">
      <c r="A842">
        <f>IFERROR(記録__2[[#This Row],[競技番号]],"")</f>
        <v>16</v>
      </c>
      <c r="B842">
        <f>IFERROR(記録__2[[#This Row],[選手番号]],"")</f>
        <v>626</v>
      </c>
      <c r="C842" t="str">
        <f>IFERROR(VLOOKUP(B842,選手番号!F:J,4,0),"")</f>
        <v>金原　　蓮</v>
      </c>
      <c r="D842" t="str">
        <f>IFERROR(VLOOKUP(B842,選手番号!F:K,6,0),"")</f>
        <v>ﾓｰﾆSS</v>
      </c>
      <c r="E842" t="str">
        <f>IFERROR(VLOOKUP(B842,チーム番号!E:F,2,0),"")</f>
        <v/>
      </c>
      <c r="F842">
        <f>IFERROR(VLOOKUP(A842,プログラム!B:C,2,0),"")</f>
        <v>16</v>
      </c>
      <c r="G842" t="str">
        <f t="shared" si="26"/>
        <v>62600016</v>
      </c>
      <c r="H842">
        <f>IFERROR(記録__2[[#This Row],[組]],"")</f>
        <v>8</v>
      </c>
      <c r="I842">
        <f>IFERROR(記録__2[[#This Row],[水路]],"")</f>
        <v>1</v>
      </c>
      <c r="J842" t="str">
        <f>IFERROR(VLOOKUP(F842,競技順!B:Q,14,0),"")</f>
        <v/>
      </c>
      <c r="K842" t="str">
        <f>IFERROR(VLOOKUP(F842,競技順!B:P,15,0),"")</f>
        <v>男子</v>
      </c>
      <c r="L842" t="str">
        <f>IFERROR(VLOOKUP(F842,競技順!B:N,13,0),"")</f>
        <v xml:space="preserve">  50m</v>
      </c>
      <c r="M842" t="str">
        <f>IFERROR(VLOOKUP(F842,競技順!B:K,10,0),"")</f>
        <v>バタフライ</v>
      </c>
      <c r="N842" t="str">
        <f>IFERROR(VLOOKUP(F842,競技順!B:Q,16,0),"")</f>
        <v>タイム決勝</v>
      </c>
      <c r="O842" t="str">
        <f t="shared" si="27"/>
        <v xml:space="preserve"> 男子   50m バタフライ タイム決勝</v>
      </c>
    </row>
    <row r="843" spans="1:15" x14ac:dyDescent="0.2">
      <c r="A843">
        <f>IFERROR(記録__2[[#This Row],[競技番号]],"")</f>
        <v>16</v>
      </c>
      <c r="B843">
        <f>IFERROR(記録__2[[#This Row],[選手番号]],"")</f>
        <v>371</v>
      </c>
      <c r="C843" t="str">
        <f>IFERROR(VLOOKUP(B843,選手番号!F:J,4,0),"")</f>
        <v>本多　晴大</v>
      </c>
      <c r="D843" t="str">
        <f>IFERROR(VLOOKUP(B843,選手番号!F:K,6,0),"")</f>
        <v>石原ＳＣ</v>
      </c>
      <c r="E843" t="str">
        <f>IFERROR(VLOOKUP(B843,チーム番号!E:F,2,0),"")</f>
        <v/>
      </c>
      <c r="F843">
        <f>IFERROR(VLOOKUP(A843,プログラム!B:C,2,0),"")</f>
        <v>16</v>
      </c>
      <c r="G843" t="str">
        <f t="shared" si="26"/>
        <v>37100016</v>
      </c>
      <c r="H843">
        <f>IFERROR(記録__2[[#This Row],[組]],"")</f>
        <v>8</v>
      </c>
      <c r="I843">
        <f>IFERROR(記録__2[[#This Row],[水路]],"")</f>
        <v>2</v>
      </c>
      <c r="J843" t="str">
        <f>IFERROR(VLOOKUP(F843,競技順!B:Q,14,0),"")</f>
        <v/>
      </c>
      <c r="K843" t="str">
        <f>IFERROR(VLOOKUP(F843,競技順!B:P,15,0),"")</f>
        <v>男子</v>
      </c>
      <c r="L843" t="str">
        <f>IFERROR(VLOOKUP(F843,競技順!B:N,13,0),"")</f>
        <v xml:space="preserve">  50m</v>
      </c>
      <c r="M843" t="str">
        <f>IFERROR(VLOOKUP(F843,競技順!B:K,10,0),"")</f>
        <v>バタフライ</v>
      </c>
      <c r="N843" t="str">
        <f>IFERROR(VLOOKUP(F843,競技順!B:Q,16,0),"")</f>
        <v>タイム決勝</v>
      </c>
      <c r="O843" t="str">
        <f t="shared" si="27"/>
        <v xml:space="preserve"> 男子   50m バタフライ タイム決勝</v>
      </c>
    </row>
    <row r="844" spans="1:15" x14ac:dyDescent="0.2">
      <c r="A844">
        <f>IFERROR(記録__2[[#This Row],[競技番号]],"")</f>
        <v>16</v>
      </c>
      <c r="B844">
        <f>IFERROR(記録__2[[#This Row],[選手番号]],"")</f>
        <v>624</v>
      </c>
      <c r="C844" t="str">
        <f>IFERROR(VLOOKUP(B844,選手番号!F:J,4,0),"")</f>
        <v>古谷　　旭</v>
      </c>
      <c r="D844" t="str">
        <f>IFERROR(VLOOKUP(B844,選手番号!F:K,6,0),"")</f>
        <v>ﾓｰﾆSS</v>
      </c>
      <c r="E844" t="str">
        <f>IFERROR(VLOOKUP(B844,チーム番号!E:F,2,0),"")</f>
        <v/>
      </c>
      <c r="F844">
        <f>IFERROR(VLOOKUP(A844,プログラム!B:C,2,0),"")</f>
        <v>16</v>
      </c>
      <c r="G844" t="str">
        <f t="shared" si="26"/>
        <v>62400016</v>
      </c>
      <c r="H844">
        <f>IFERROR(記録__2[[#This Row],[組]],"")</f>
        <v>8</v>
      </c>
      <c r="I844">
        <f>IFERROR(記録__2[[#This Row],[水路]],"")</f>
        <v>3</v>
      </c>
      <c r="J844" t="str">
        <f>IFERROR(VLOOKUP(F844,競技順!B:Q,14,0),"")</f>
        <v/>
      </c>
      <c r="K844" t="str">
        <f>IFERROR(VLOOKUP(F844,競技順!B:P,15,0),"")</f>
        <v>男子</v>
      </c>
      <c r="L844" t="str">
        <f>IFERROR(VLOOKUP(F844,競技順!B:N,13,0),"")</f>
        <v xml:space="preserve">  50m</v>
      </c>
      <c r="M844" t="str">
        <f>IFERROR(VLOOKUP(F844,競技順!B:K,10,0),"")</f>
        <v>バタフライ</v>
      </c>
      <c r="N844" t="str">
        <f>IFERROR(VLOOKUP(F844,競技順!B:Q,16,0),"")</f>
        <v>タイム決勝</v>
      </c>
      <c r="O844" t="str">
        <f t="shared" si="27"/>
        <v xml:space="preserve"> 男子   50m バタフライ タイム決勝</v>
      </c>
    </row>
    <row r="845" spans="1:15" x14ac:dyDescent="0.2">
      <c r="A845">
        <f>IFERROR(記録__2[[#This Row],[競技番号]],"")</f>
        <v>16</v>
      </c>
      <c r="B845">
        <f>IFERROR(記録__2[[#This Row],[選手番号]],"")</f>
        <v>23</v>
      </c>
      <c r="C845" t="str">
        <f>IFERROR(VLOOKUP(B845,選手番号!F:J,4,0),"")</f>
        <v>中山　太智</v>
      </c>
      <c r="D845" t="str">
        <f>IFERROR(VLOOKUP(B845,選手番号!F:K,6,0),"")</f>
        <v>松山中央高</v>
      </c>
      <c r="E845" t="str">
        <f>IFERROR(VLOOKUP(B845,チーム番号!E:F,2,0),"")</f>
        <v/>
      </c>
      <c r="F845">
        <f>IFERROR(VLOOKUP(A845,プログラム!B:C,2,0),"")</f>
        <v>16</v>
      </c>
      <c r="G845" t="str">
        <f t="shared" si="26"/>
        <v>2300016</v>
      </c>
      <c r="H845">
        <f>IFERROR(記録__2[[#This Row],[組]],"")</f>
        <v>8</v>
      </c>
      <c r="I845">
        <f>IFERROR(記録__2[[#This Row],[水路]],"")</f>
        <v>4</v>
      </c>
      <c r="J845" t="str">
        <f>IFERROR(VLOOKUP(F845,競技順!B:Q,14,0),"")</f>
        <v/>
      </c>
      <c r="K845" t="str">
        <f>IFERROR(VLOOKUP(F845,競技順!B:P,15,0),"")</f>
        <v>男子</v>
      </c>
      <c r="L845" t="str">
        <f>IFERROR(VLOOKUP(F845,競技順!B:N,13,0),"")</f>
        <v xml:space="preserve">  50m</v>
      </c>
      <c r="M845" t="str">
        <f>IFERROR(VLOOKUP(F845,競技順!B:K,10,0),"")</f>
        <v>バタフライ</v>
      </c>
      <c r="N845" t="str">
        <f>IFERROR(VLOOKUP(F845,競技順!B:Q,16,0),"")</f>
        <v>タイム決勝</v>
      </c>
      <c r="O845" t="str">
        <f t="shared" si="27"/>
        <v xml:space="preserve"> 男子   50m バタフライ タイム決勝</v>
      </c>
    </row>
    <row r="846" spans="1:15" x14ac:dyDescent="0.2">
      <c r="A846">
        <f>IFERROR(記録__2[[#This Row],[競技番号]],"")</f>
        <v>16</v>
      </c>
      <c r="B846">
        <f>IFERROR(記録__2[[#This Row],[選手番号]],"")</f>
        <v>534</v>
      </c>
      <c r="C846" t="str">
        <f>IFERROR(VLOOKUP(B846,選手番号!F:J,4,0),"")</f>
        <v>井下　耀翔</v>
      </c>
      <c r="D846" t="str">
        <f>IFERROR(VLOOKUP(B846,選手番号!F:K,6,0),"")</f>
        <v>ﾌｧｲﾌﾞﾃﾝ東予</v>
      </c>
      <c r="E846" t="str">
        <f>IFERROR(VLOOKUP(B846,チーム番号!E:F,2,0),"")</f>
        <v/>
      </c>
      <c r="F846">
        <f>IFERROR(VLOOKUP(A846,プログラム!B:C,2,0),"")</f>
        <v>16</v>
      </c>
      <c r="G846" t="str">
        <f t="shared" si="26"/>
        <v>53400016</v>
      </c>
      <c r="H846">
        <f>IFERROR(記録__2[[#This Row],[組]],"")</f>
        <v>8</v>
      </c>
      <c r="I846">
        <f>IFERROR(記録__2[[#This Row],[水路]],"")</f>
        <v>5</v>
      </c>
      <c r="J846" t="str">
        <f>IFERROR(VLOOKUP(F846,競技順!B:Q,14,0),"")</f>
        <v/>
      </c>
      <c r="K846" t="str">
        <f>IFERROR(VLOOKUP(F846,競技順!B:P,15,0),"")</f>
        <v>男子</v>
      </c>
      <c r="L846" t="str">
        <f>IFERROR(VLOOKUP(F846,競技順!B:N,13,0),"")</f>
        <v xml:space="preserve">  50m</v>
      </c>
      <c r="M846" t="str">
        <f>IFERROR(VLOOKUP(F846,競技順!B:K,10,0),"")</f>
        <v>バタフライ</v>
      </c>
      <c r="N846" t="str">
        <f>IFERROR(VLOOKUP(F846,競技順!B:Q,16,0),"")</f>
        <v>タイム決勝</v>
      </c>
      <c r="O846" t="str">
        <f t="shared" si="27"/>
        <v xml:space="preserve"> 男子   50m バタフライ タイム決勝</v>
      </c>
    </row>
    <row r="847" spans="1:15" x14ac:dyDescent="0.2">
      <c r="A847">
        <f>IFERROR(記録__2[[#This Row],[競技番号]],"")</f>
        <v>16</v>
      </c>
      <c r="B847">
        <f>IFERROR(記録__2[[#This Row],[選手番号]],"")</f>
        <v>123</v>
      </c>
      <c r="C847" t="str">
        <f>IFERROR(VLOOKUP(B847,選手番号!F:J,4,0),"")</f>
        <v>玉井　悠慎</v>
      </c>
      <c r="D847" t="str">
        <f>IFERROR(VLOOKUP(B847,選手番号!F:K,6,0),"")</f>
        <v>南海ＤＣ</v>
      </c>
      <c r="E847" t="str">
        <f>IFERROR(VLOOKUP(B847,チーム番号!E:F,2,0),"")</f>
        <v/>
      </c>
      <c r="F847">
        <f>IFERROR(VLOOKUP(A847,プログラム!B:C,2,0),"")</f>
        <v>16</v>
      </c>
      <c r="G847" t="str">
        <f t="shared" si="26"/>
        <v>12300016</v>
      </c>
      <c r="H847">
        <f>IFERROR(記録__2[[#This Row],[組]],"")</f>
        <v>8</v>
      </c>
      <c r="I847">
        <f>IFERROR(記録__2[[#This Row],[水路]],"")</f>
        <v>6</v>
      </c>
      <c r="J847" t="str">
        <f>IFERROR(VLOOKUP(F847,競技順!B:Q,14,0),"")</f>
        <v/>
      </c>
      <c r="K847" t="str">
        <f>IFERROR(VLOOKUP(F847,競技順!B:P,15,0),"")</f>
        <v>男子</v>
      </c>
      <c r="L847" t="str">
        <f>IFERROR(VLOOKUP(F847,競技順!B:N,13,0),"")</f>
        <v xml:space="preserve">  50m</v>
      </c>
      <c r="M847" t="str">
        <f>IFERROR(VLOOKUP(F847,競技順!B:K,10,0),"")</f>
        <v>バタフライ</v>
      </c>
      <c r="N847" t="str">
        <f>IFERROR(VLOOKUP(F847,競技順!B:Q,16,0),"")</f>
        <v>タイム決勝</v>
      </c>
      <c r="O847" t="str">
        <f t="shared" si="27"/>
        <v xml:space="preserve"> 男子   50m バタフライ タイム決勝</v>
      </c>
    </row>
    <row r="848" spans="1:15" x14ac:dyDescent="0.2">
      <c r="A848">
        <f>IFERROR(記録__2[[#This Row],[競技番号]],"")</f>
        <v>16</v>
      </c>
      <c r="B848">
        <f>IFERROR(記録__2[[#This Row],[選手番号]],"")</f>
        <v>188</v>
      </c>
      <c r="C848" t="str">
        <f>IFERROR(VLOOKUP(B848,選手番号!F:J,4,0),"")</f>
        <v>越智　翔悟</v>
      </c>
      <c r="D848" t="str">
        <f>IFERROR(VLOOKUP(B848,選手番号!F:K,6,0),"")</f>
        <v>ＭＧ瀬戸内</v>
      </c>
      <c r="E848" t="str">
        <f>IFERROR(VLOOKUP(B848,チーム番号!E:F,2,0),"")</f>
        <v/>
      </c>
      <c r="F848">
        <f>IFERROR(VLOOKUP(A848,プログラム!B:C,2,0),"")</f>
        <v>16</v>
      </c>
      <c r="G848" t="str">
        <f t="shared" si="26"/>
        <v>18800016</v>
      </c>
      <c r="H848">
        <f>IFERROR(記録__2[[#This Row],[組]],"")</f>
        <v>8</v>
      </c>
      <c r="I848">
        <f>IFERROR(記録__2[[#This Row],[水路]],"")</f>
        <v>7</v>
      </c>
      <c r="J848" t="str">
        <f>IFERROR(VLOOKUP(F848,競技順!B:Q,14,0),"")</f>
        <v/>
      </c>
      <c r="K848" t="str">
        <f>IFERROR(VLOOKUP(F848,競技順!B:P,15,0),"")</f>
        <v>男子</v>
      </c>
      <c r="L848" t="str">
        <f>IFERROR(VLOOKUP(F848,競技順!B:N,13,0),"")</f>
        <v xml:space="preserve">  50m</v>
      </c>
      <c r="M848" t="str">
        <f>IFERROR(VLOOKUP(F848,競技順!B:K,10,0),"")</f>
        <v>バタフライ</v>
      </c>
      <c r="N848" t="str">
        <f>IFERROR(VLOOKUP(F848,競技順!B:Q,16,0),"")</f>
        <v>タイム決勝</v>
      </c>
      <c r="O848" t="str">
        <f t="shared" si="27"/>
        <v xml:space="preserve"> 男子   50m バタフライ タイム決勝</v>
      </c>
    </row>
    <row r="849" spans="1:15" x14ac:dyDescent="0.2">
      <c r="A849">
        <f>IFERROR(記録__2[[#This Row],[競技番号]],"")</f>
        <v>16</v>
      </c>
      <c r="B849">
        <f>IFERROR(記録__2[[#This Row],[選手番号]],"")</f>
        <v>265</v>
      </c>
      <c r="C849" t="str">
        <f>IFERROR(VLOOKUP(B849,選手番号!F:J,4,0),"")</f>
        <v>繁桝　　翔</v>
      </c>
      <c r="D849" t="str">
        <f>IFERROR(VLOOKUP(B849,選手番号!F:K,6,0),"")</f>
        <v>八幡浜ＳＣ</v>
      </c>
      <c r="E849" t="str">
        <f>IFERROR(VLOOKUP(B849,チーム番号!E:F,2,0),"")</f>
        <v/>
      </c>
      <c r="F849">
        <f>IFERROR(VLOOKUP(A849,プログラム!B:C,2,0),"")</f>
        <v>16</v>
      </c>
      <c r="G849" t="str">
        <f t="shared" si="26"/>
        <v>26500016</v>
      </c>
      <c r="H849">
        <f>IFERROR(記録__2[[#This Row],[組]],"")</f>
        <v>8</v>
      </c>
      <c r="I849">
        <f>IFERROR(記録__2[[#This Row],[水路]],"")</f>
        <v>8</v>
      </c>
      <c r="J849" t="str">
        <f>IFERROR(VLOOKUP(F849,競技順!B:Q,14,0),"")</f>
        <v/>
      </c>
      <c r="K849" t="str">
        <f>IFERROR(VLOOKUP(F849,競技順!B:P,15,0),"")</f>
        <v>男子</v>
      </c>
      <c r="L849" t="str">
        <f>IFERROR(VLOOKUP(F849,競技順!B:N,13,0),"")</f>
        <v xml:space="preserve">  50m</v>
      </c>
      <c r="M849" t="str">
        <f>IFERROR(VLOOKUP(F849,競技順!B:K,10,0),"")</f>
        <v>バタフライ</v>
      </c>
      <c r="N849" t="str">
        <f>IFERROR(VLOOKUP(F849,競技順!B:Q,16,0),"")</f>
        <v>タイム決勝</v>
      </c>
      <c r="O849" t="str">
        <f t="shared" si="27"/>
        <v xml:space="preserve"> 男子   50m バタフライ タイム決勝</v>
      </c>
    </row>
    <row r="850" spans="1:15" x14ac:dyDescent="0.2">
      <c r="A850">
        <f>IFERROR(記録__2[[#This Row],[競技番号]],"")</f>
        <v>16</v>
      </c>
      <c r="B850">
        <f>IFERROR(記録__2[[#This Row],[選手番号]],"")</f>
        <v>261</v>
      </c>
      <c r="C850" t="str">
        <f>IFERROR(VLOOKUP(B850,選手番号!F:J,4,0),"")</f>
        <v>井上　晴貴</v>
      </c>
      <c r="D850" t="str">
        <f>IFERROR(VLOOKUP(B850,選手番号!F:K,6,0),"")</f>
        <v>八幡浜ＳＣ</v>
      </c>
      <c r="E850" t="str">
        <f>IFERROR(VLOOKUP(B850,チーム番号!E:F,2,0),"")</f>
        <v/>
      </c>
      <c r="F850">
        <f>IFERROR(VLOOKUP(A850,プログラム!B:C,2,0),"")</f>
        <v>16</v>
      </c>
      <c r="G850" t="str">
        <f t="shared" si="26"/>
        <v>26100016</v>
      </c>
      <c r="H850">
        <f>IFERROR(記録__2[[#This Row],[組]],"")</f>
        <v>9</v>
      </c>
      <c r="I850">
        <f>IFERROR(記録__2[[#This Row],[水路]],"")</f>
        <v>1</v>
      </c>
      <c r="J850" t="str">
        <f>IFERROR(VLOOKUP(F850,競技順!B:Q,14,0),"")</f>
        <v/>
      </c>
      <c r="K850" t="str">
        <f>IFERROR(VLOOKUP(F850,競技順!B:P,15,0),"")</f>
        <v>男子</v>
      </c>
      <c r="L850" t="str">
        <f>IFERROR(VLOOKUP(F850,競技順!B:N,13,0),"")</f>
        <v xml:space="preserve">  50m</v>
      </c>
      <c r="M850" t="str">
        <f>IFERROR(VLOOKUP(F850,競技順!B:K,10,0),"")</f>
        <v>バタフライ</v>
      </c>
      <c r="N850" t="str">
        <f>IFERROR(VLOOKUP(F850,競技順!B:Q,16,0),"")</f>
        <v>タイム決勝</v>
      </c>
      <c r="O850" t="str">
        <f t="shared" si="27"/>
        <v xml:space="preserve"> 男子   50m バタフライ タイム決勝</v>
      </c>
    </row>
    <row r="851" spans="1:15" x14ac:dyDescent="0.2">
      <c r="A851">
        <f>IFERROR(記録__2[[#This Row],[競技番号]],"")</f>
        <v>16</v>
      </c>
      <c r="B851">
        <f>IFERROR(記録__2[[#This Row],[選手番号]],"")</f>
        <v>343</v>
      </c>
      <c r="C851" t="str">
        <f>IFERROR(VLOOKUP(B851,選手番号!F:J,4,0),"")</f>
        <v>大河内陽介</v>
      </c>
      <c r="D851" t="str">
        <f>IFERROR(VLOOKUP(B851,選手番号!F:K,6,0),"")</f>
        <v>ＭＧ双葉</v>
      </c>
      <c r="E851" t="str">
        <f>IFERROR(VLOOKUP(B851,チーム番号!E:F,2,0),"")</f>
        <v/>
      </c>
      <c r="F851">
        <f>IFERROR(VLOOKUP(A851,プログラム!B:C,2,0),"")</f>
        <v>16</v>
      </c>
      <c r="G851" t="str">
        <f t="shared" si="26"/>
        <v>34300016</v>
      </c>
      <c r="H851">
        <f>IFERROR(記録__2[[#This Row],[組]],"")</f>
        <v>9</v>
      </c>
      <c r="I851">
        <f>IFERROR(記録__2[[#This Row],[水路]],"")</f>
        <v>2</v>
      </c>
      <c r="J851" t="str">
        <f>IFERROR(VLOOKUP(F851,競技順!B:Q,14,0),"")</f>
        <v/>
      </c>
      <c r="K851" t="str">
        <f>IFERROR(VLOOKUP(F851,競技順!B:P,15,0),"")</f>
        <v>男子</v>
      </c>
      <c r="L851" t="str">
        <f>IFERROR(VLOOKUP(F851,競技順!B:N,13,0),"")</f>
        <v xml:space="preserve">  50m</v>
      </c>
      <c r="M851" t="str">
        <f>IFERROR(VLOOKUP(F851,競技順!B:K,10,0),"")</f>
        <v>バタフライ</v>
      </c>
      <c r="N851" t="str">
        <f>IFERROR(VLOOKUP(F851,競技順!B:Q,16,0),"")</f>
        <v>タイム決勝</v>
      </c>
      <c r="O851" t="str">
        <f t="shared" si="27"/>
        <v xml:space="preserve"> 男子   50m バタフライ タイム決勝</v>
      </c>
    </row>
    <row r="852" spans="1:15" x14ac:dyDescent="0.2">
      <c r="A852">
        <f>IFERROR(記録__2[[#This Row],[競技番号]],"")</f>
        <v>16</v>
      </c>
      <c r="B852">
        <f>IFERROR(記録__2[[#This Row],[選手番号]],"")</f>
        <v>211</v>
      </c>
      <c r="C852" t="str">
        <f>IFERROR(VLOOKUP(B852,選手番号!F:J,4,0),"")</f>
        <v>金田　莉東</v>
      </c>
      <c r="D852" t="str">
        <f>IFERROR(VLOOKUP(B852,選手番号!F:K,6,0),"")</f>
        <v>ファイブテン</v>
      </c>
      <c r="E852" t="str">
        <f>IFERROR(VLOOKUP(B852,チーム番号!E:F,2,0),"")</f>
        <v/>
      </c>
      <c r="F852">
        <f>IFERROR(VLOOKUP(A852,プログラム!B:C,2,0),"")</f>
        <v>16</v>
      </c>
      <c r="G852" t="str">
        <f t="shared" si="26"/>
        <v>21100016</v>
      </c>
      <c r="H852">
        <f>IFERROR(記録__2[[#This Row],[組]],"")</f>
        <v>9</v>
      </c>
      <c r="I852">
        <f>IFERROR(記録__2[[#This Row],[水路]],"")</f>
        <v>3</v>
      </c>
      <c r="J852" t="str">
        <f>IFERROR(VLOOKUP(F852,競技順!B:Q,14,0),"")</f>
        <v/>
      </c>
      <c r="K852" t="str">
        <f>IFERROR(VLOOKUP(F852,競技順!B:P,15,0),"")</f>
        <v>男子</v>
      </c>
      <c r="L852" t="str">
        <f>IFERROR(VLOOKUP(F852,競技順!B:N,13,0),"")</f>
        <v xml:space="preserve">  50m</v>
      </c>
      <c r="M852" t="str">
        <f>IFERROR(VLOOKUP(F852,競技順!B:K,10,0),"")</f>
        <v>バタフライ</v>
      </c>
      <c r="N852" t="str">
        <f>IFERROR(VLOOKUP(F852,競技順!B:Q,16,0),"")</f>
        <v>タイム決勝</v>
      </c>
      <c r="O852" t="str">
        <f t="shared" si="27"/>
        <v xml:space="preserve"> 男子   50m バタフライ タイム決勝</v>
      </c>
    </row>
    <row r="853" spans="1:15" x14ac:dyDescent="0.2">
      <c r="A853">
        <f>IFERROR(記録__2[[#This Row],[競技番号]],"")</f>
        <v>16</v>
      </c>
      <c r="B853">
        <f>IFERROR(記録__2[[#This Row],[選手番号]],"")</f>
        <v>337</v>
      </c>
      <c r="C853" t="str">
        <f>IFERROR(VLOOKUP(B853,選手番号!F:J,4,0),"")</f>
        <v>山内　大和</v>
      </c>
      <c r="D853" t="str">
        <f>IFERROR(VLOOKUP(B853,選手番号!F:K,6,0),"")</f>
        <v>ＭＧ双葉</v>
      </c>
      <c r="E853" t="str">
        <f>IFERROR(VLOOKUP(B853,チーム番号!E:F,2,0),"")</f>
        <v/>
      </c>
      <c r="F853">
        <f>IFERROR(VLOOKUP(A853,プログラム!B:C,2,0),"")</f>
        <v>16</v>
      </c>
      <c r="G853" t="str">
        <f t="shared" si="26"/>
        <v>33700016</v>
      </c>
      <c r="H853">
        <f>IFERROR(記録__2[[#This Row],[組]],"")</f>
        <v>9</v>
      </c>
      <c r="I853">
        <f>IFERROR(記録__2[[#This Row],[水路]],"")</f>
        <v>4</v>
      </c>
      <c r="J853" t="str">
        <f>IFERROR(VLOOKUP(F853,競技順!B:Q,14,0),"")</f>
        <v/>
      </c>
      <c r="K853" t="str">
        <f>IFERROR(VLOOKUP(F853,競技順!B:P,15,0),"")</f>
        <v>男子</v>
      </c>
      <c r="L853" t="str">
        <f>IFERROR(VLOOKUP(F853,競技順!B:N,13,0),"")</f>
        <v xml:space="preserve">  50m</v>
      </c>
      <c r="M853" t="str">
        <f>IFERROR(VLOOKUP(F853,競技順!B:K,10,0),"")</f>
        <v>バタフライ</v>
      </c>
      <c r="N853" t="str">
        <f>IFERROR(VLOOKUP(F853,競技順!B:Q,16,0),"")</f>
        <v>タイム決勝</v>
      </c>
      <c r="O853" t="str">
        <f t="shared" si="27"/>
        <v xml:space="preserve"> 男子   50m バタフライ タイム決勝</v>
      </c>
    </row>
    <row r="854" spans="1:15" x14ac:dyDescent="0.2">
      <c r="A854">
        <f>IFERROR(記録__2[[#This Row],[競技番号]],"")</f>
        <v>16</v>
      </c>
      <c r="B854">
        <f>IFERROR(記録__2[[#This Row],[選手番号]],"")</f>
        <v>312</v>
      </c>
      <c r="C854" t="str">
        <f>IFERROR(VLOOKUP(B854,選手番号!F:J,4,0),"")</f>
        <v>木原　康貴</v>
      </c>
      <c r="D854" t="str">
        <f>IFERROR(VLOOKUP(B854,選手番号!F:K,6,0),"")</f>
        <v>石原SC山越</v>
      </c>
      <c r="E854" t="str">
        <f>IFERROR(VLOOKUP(B854,チーム番号!E:F,2,0),"")</f>
        <v/>
      </c>
      <c r="F854">
        <f>IFERROR(VLOOKUP(A854,プログラム!B:C,2,0),"")</f>
        <v>16</v>
      </c>
      <c r="G854" t="str">
        <f t="shared" si="26"/>
        <v>31200016</v>
      </c>
      <c r="H854">
        <f>IFERROR(記録__2[[#This Row],[組]],"")</f>
        <v>9</v>
      </c>
      <c r="I854">
        <f>IFERROR(記録__2[[#This Row],[水路]],"")</f>
        <v>5</v>
      </c>
      <c r="J854" t="str">
        <f>IFERROR(VLOOKUP(F854,競技順!B:Q,14,0),"")</f>
        <v/>
      </c>
      <c r="K854" t="str">
        <f>IFERROR(VLOOKUP(F854,競技順!B:P,15,0),"")</f>
        <v>男子</v>
      </c>
      <c r="L854" t="str">
        <f>IFERROR(VLOOKUP(F854,競技順!B:N,13,0),"")</f>
        <v xml:space="preserve">  50m</v>
      </c>
      <c r="M854" t="str">
        <f>IFERROR(VLOOKUP(F854,競技順!B:K,10,0),"")</f>
        <v>バタフライ</v>
      </c>
      <c r="N854" t="str">
        <f>IFERROR(VLOOKUP(F854,競技順!B:Q,16,0),"")</f>
        <v>タイム決勝</v>
      </c>
      <c r="O854" t="str">
        <f t="shared" si="27"/>
        <v xml:space="preserve"> 男子   50m バタフライ タイム決勝</v>
      </c>
    </row>
    <row r="855" spans="1:15" x14ac:dyDescent="0.2">
      <c r="A855">
        <f>IFERROR(記録__2[[#This Row],[競技番号]],"")</f>
        <v>16</v>
      </c>
      <c r="B855">
        <f>IFERROR(記録__2[[#This Row],[選手番号]],"")</f>
        <v>675</v>
      </c>
      <c r="C855" t="str">
        <f>IFERROR(VLOOKUP(B855,選手番号!F:J,4,0),"")</f>
        <v>堀田　宗佑</v>
      </c>
      <c r="D855" t="str">
        <f>IFERROR(VLOOKUP(B855,選手番号!F:K,6,0),"")</f>
        <v>えいしSC砥部</v>
      </c>
      <c r="E855" t="str">
        <f>IFERROR(VLOOKUP(B855,チーム番号!E:F,2,0),"")</f>
        <v/>
      </c>
      <c r="F855">
        <f>IFERROR(VLOOKUP(A855,プログラム!B:C,2,0),"")</f>
        <v>16</v>
      </c>
      <c r="G855" t="str">
        <f t="shared" si="26"/>
        <v>67500016</v>
      </c>
      <c r="H855">
        <f>IFERROR(記録__2[[#This Row],[組]],"")</f>
        <v>9</v>
      </c>
      <c r="I855">
        <f>IFERROR(記録__2[[#This Row],[水路]],"")</f>
        <v>6</v>
      </c>
      <c r="J855" t="str">
        <f>IFERROR(VLOOKUP(F855,競技順!B:Q,14,0),"")</f>
        <v/>
      </c>
      <c r="K855" t="str">
        <f>IFERROR(VLOOKUP(F855,競技順!B:P,15,0),"")</f>
        <v>男子</v>
      </c>
      <c r="L855" t="str">
        <f>IFERROR(VLOOKUP(F855,競技順!B:N,13,0),"")</f>
        <v xml:space="preserve">  50m</v>
      </c>
      <c r="M855" t="str">
        <f>IFERROR(VLOOKUP(F855,競技順!B:K,10,0),"")</f>
        <v>バタフライ</v>
      </c>
      <c r="N855" t="str">
        <f>IFERROR(VLOOKUP(F855,競技順!B:Q,16,0),"")</f>
        <v>タイム決勝</v>
      </c>
      <c r="O855" t="str">
        <f t="shared" si="27"/>
        <v xml:space="preserve"> 男子   50m バタフライ タイム決勝</v>
      </c>
    </row>
    <row r="856" spans="1:15" x14ac:dyDescent="0.2">
      <c r="A856">
        <f>IFERROR(記録__2[[#This Row],[競技番号]],"")</f>
        <v>16</v>
      </c>
      <c r="B856">
        <f>IFERROR(記録__2[[#This Row],[選手番号]],"")</f>
        <v>43</v>
      </c>
      <c r="C856" t="str">
        <f>IFERROR(VLOOKUP(B856,選手番号!F:J,4,0),"")</f>
        <v>近藤　麻斗</v>
      </c>
      <c r="D856" t="str">
        <f>IFERROR(VLOOKUP(B856,選手番号!F:K,6,0),"")</f>
        <v>五百木ＳＣ</v>
      </c>
      <c r="E856" t="str">
        <f>IFERROR(VLOOKUP(B856,チーム番号!E:F,2,0),"")</f>
        <v/>
      </c>
      <c r="F856">
        <f>IFERROR(VLOOKUP(A856,プログラム!B:C,2,0),"")</f>
        <v>16</v>
      </c>
      <c r="G856" t="str">
        <f t="shared" si="26"/>
        <v>4300016</v>
      </c>
      <c r="H856">
        <f>IFERROR(記録__2[[#This Row],[組]],"")</f>
        <v>9</v>
      </c>
      <c r="I856">
        <f>IFERROR(記録__2[[#This Row],[水路]],"")</f>
        <v>7</v>
      </c>
      <c r="J856" t="str">
        <f>IFERROR(VLOOKUP(F856,競技順!B:Q,14,0),"")</f>
        <v/>
      </c>
      <c r="K856" t="str">
        <f>IFERROR(VLOOKUP(F856,競技順!B:P,15,0),"")</f>
        <v>男子</v>
      </c>
      <c r="L856" t="str">
        <f>IFERROR(VLOOKUP(F856,競技順!B:N,13,0),"")</f>
        <v xml:space="preserve">  50m</v>
      </c>
      <c r="M856" t="str">
        <f>IFERROR(VLOOKUP(F856,競技順!B:K,10,0),"")</f>
        <v>バタフライ</v>
      </c>
      <c r="N856" t="str">
        <f>IFERROR(VLOOKUP(F856,競技順!B:Q,16,0),"")</f>
        <v>タイム決勝</v>
      </c>
      <c r="O856" t="str">
        <f t="shared" si="27"/>
        <v xml:space="preserve"> 男子   50m バタフライ タイム決勝</v>
      </c>
    </row>
    <row r="857" spans="1:15" x14ac:dyDescent="0.2">
      <c r="A857">
        <f>IFERROR(記録__2[[#This Row],[競技番号]],"")</f>
        <v>16</v>
      </c>
      <c r="B857">
        <f>IFERROR(記録__2[[#This Row],[選手番号]],"")</f>
        <v>443</v>
      </c>
      <c r="C857" t="str">
        <f>IFERROR(VLOOKUP(B857,選手番号!F:J,4,0),"")</f>
        <v>中谷　栄翔</v>
      </c>
      <c r="D857" t="str">
        <f>IFERROR(VLOOKUP(B857,選手番号!F:K,6,0),"")</f>
        <v>フィッタ重信</v>
      </c>
      <c r="E857" t="str">
        <f>IFERROR(VLOOKUP(B857,チーム番号!E:F,2,0),"")</f>
        <v/>
      </c>
      <c r="F857">
        <f>IFERROR(VLOOKUP(A857,プログラム!B:C,2,0),"")</f>
        <v>16</v>
      </c>
      <c r="G857" t="str">
        <f t="shared" si="26"/>
        <v>44300016</v>
      </c>
      <c r="H857">
        <f>IFERROR(記録__2[[#This Row],[組]],"")</f>
        <v>9</v>
      </c>
      <c r="I857">
        <f>IFERROR(記録__2[[#This Row],[水路]],"")</f>
        <v>8</v>
      </c>
      <c r="J857" t="str">
        <f>IFERROR(VLOOKUP(F857,競技順!B:Q,14,0),"")</f>
        <v/>
      </c>
      <c r="K857" t="str">
        <f>IFERROR(VLOOKUP(F857,競技順!B:P,15,0),"")</f>
        <v>男子</v>
      </c>
      <c r="L857" t="str">
        <f>IFERROR(VLOOKUP(F857,競技順!B:N,13,0),"")</f>
        <v xml:space="preserve">  50m</v>
      </c>
      <c r="M857" t="str">
        <f>IFERROR(VLOOKUP(F857,競技順!B:K,10,0),"")</f>
        <v>バタフライ</v>
      </c>
      <c r="N857" t="str">
        <f>IFERROR(VLOOKUP(F857,競技順!B:Q,16,0),"")</f>
        <v>タイム決勝</v>
      </c>
      <c r="O857" t="str">
        <f t="shared" si="27"/>
        <v xml:space="preserve"> 男子   50m バタフライ タイム決勝</v>
      </c>
    </row>
    <row r="858" spans="1:15" x14ac:dyDescent="0.2">
      <c r="A858">
        <f>IFERROR(記録__2[[#This Row],[競技番号]],"")</f>
        <v>16</v>
      </c>
      <c r="B858">
        <f>IFERROR(記録__2[[#This Row],[選手番号]],"")</f>
        <v>591</v>
      </c>
      <c r="C858" t="str">
        <f>IFERROR(VLOOKUP(B858,選手番号!F:J,4,0),"")</f>
        <v>東谷　一輝</v>
      </c>
      <c r="D858" t="str">
        <f>IFERROR(VLOOKUP(B858,選手番号!F:K,6,0),"")</f>
        <v>MESSA</v>
      </c>
      <c r="E858" t="str">
        <f>IFERROR(VLOOKUP(B858,チーム番号!E:F,2,0),"")</f>
        <v/>
      </c>
      <c r="F858">
        <f>IFERROR(VLOOKUP(A858,プログラム!B:C,2,0),"")</f>
        <v>16</v>
      </c>
      <c r="G858" t="str">
        <f t="shared" si="26"/>
        <v>59100016</v>
      </c>
      <c r="H858">
        <f>IFERROR(記録__2[[#This Row],[組]],"")</f>
        <v>10</v>
      </c>
      <c r="I858">
        <f>IFERROR(記録__2[[#This Row],[水路]],"")</f>
        <v>1</v>
      </c>
      <c r="J858" t="str">
        <f>IFERROR(VLOOKUP(F858,競技順!B:Q,14,0),"")</f>
        <v/>
      </c>
      <c r="K858" t="str">
        <f>IFERROR(VLOOKUP(F858,競技順!B:P,15,0),"")</f>
        <v>男子</v>
      </c>
      <c r="L858" t="str">
        <f>IFERROR(VLOOKUP(F858,競技順!B:N,13,0),"")</f>
        <v xml:space="preserve">  50m</v>
      </c>
      <c r="M858" t="str">
        <f>IFERROR(VLOOKUP(F858,競技順!B:K,10,0),"")</f>
        <v>バタフライ</v>
      </c>
      <c r="N858" t="str">
        <f>IFERROR(VLOOKUP(F858,競技順!B:Q,16,0),"")</f>
        <v>タイム決勝</v>
      </c>
      <c r="O858" t="str">
        <f t="shared" si="27"/>
        <v xml:space="preserve"> 男子   50m バタフライ タイム決勝</v>
      </c>
    </row>
    <row r="859" spans="1:15" x14ac:dyDescent="0.2">
      <c r="A859">
        <f>IFERROR(記録__2[[#This Row],[競技番号]],"")</f>
        <v>16</v>
      </c>
      <c r="B859">
        <f>IFERROR(記録__2[[#This Row],[選手番号]],"")</f>
        <v>504</v>
      </c>
      <c r="C859" t="str">
        <f>IFERROR(VLOOKUP(B859,選手番号!F:J,4,0),"")</f>
        <v>井上　幹雄</v>
      </c>
      <c r="D859" t="str">
        <f>IFERROR(VLOOKUP(B859,選手番号!F:K,6,0),"")</f>
        <v>Ryuow</v>
      </c>
      <c r="E859" t="str">
        <f>IFERROR(VLOOKUP(B859,チーム番号!E:F,2,0),"")</f>
        <v/>
      </c>
      <c r="F859">
        <f>IFERROR(VLOOKUP(A859,プログラム!B:C,2,0),"")</f>
        <v>16</v>
      </c>
      <c r="G859" t="str">
        <f t="shared" si="26"/>
        <v>50400016</v>
      </c>
      <c r="H859">
        <f>IFERROR(記録__2[[#This Row],[組]],"")</f>
        <v>10</v>
      </c>
      <c r="I859">
        <f>IFERROR(記録__2[[#This Row],[水路]],"")</f>
        <v>2</v>
      </c>
      <c r="J859" t="str">
        <f>IFERROR(VLOOKUP(F859,競技順!B:Q,14,0),"")</f>
        <v/>
      </c>
      <c r="K859" t="str">
        <f>IFERROR(VLOOKUP(F859,競技順!B:P,15,0),"")</f>
        <v>男子</v>
      </c>
      <c r="L859" t="str">
        <f>IFERROR(VLOOKUP(F859,競技順!B:N,13,0),"")</f>
        <v xml:space="preserve">  50m</v>
      </c>
      <c r="M859" t="str">
        <f>IFERROR(VLOOKUP(F859,競技順!B:K,10,0),"")</f>
        <v>バタフライ</v>
      </c>
      <c r="N859" t="str">
        <f>IFERROR(VLOOKUP(F859,競技順!B:Q,16,0),"")</f>
        <v>タイム決勝</v>
      </c>
      <c r="O859" t="str">
        <f t="shared" si="27"/>
        <v xml:space="preserve"> 男子   50m バタフライ タイム決勝</v>
      </c>
    </row>
    <row r="860" spans="1:15" x14ac:dyDescent="0.2">
      <c r="A860">
        <f>IFERROR(記録__2[[#This Row],[競技番号]],"")</f>
        <v>16</v>
      </c>
      <c r="B860">
        <f>IFERROR(記録__2[[#This Row],[選手番号]],"")</f>
        <v>671</v>
      </c>
      <c r="C860" t="str">
        <f>IFERROR(VLOOKUP(B860,選手番号!F:J,4,0),"")</f>
        <v>小池　大翔</v>
      </c>
      <c r="D860" t="str">
        <f>IFERROR(VLOOKUP(B860,選手番号!F:K,6,0),"")</f>
        <v>えいしSC砥部</v>
      </c>
      <c r="E860" t="str">
        <f>IFERROR(VLOOKUP(B860,チーム番号!E:F,2,0),"")</f>
        <v/>
      </c>
      <c r="F860">
        <f>IFERROR(VLOOKUP(A860,プログラム!B:C,2,0),"")</f>
        <v>16</v>
      </c>
      <c r="G860" t="str">
        <f t="shared" si="26"/>
        <v>67100016</v>
      </c>
      <c r="H860">
        <f>IFERROR(記録__2[[#This Row],[組]],"")</f>
        <v>10</v>
      </c>
      <c r="I860">
        <f>IFERROR(記録__2[[#This Row],[水路]],"")</f>
        <v>3</v>
      </c>
      <c r="J860" t="str">
        <f>IFERROR(VLOOKUP(F860,競技順!B:Q,14,0),"")</f>
        <v/>
      </c>
      <c r="K860" t="str">
        <f>IFERROR(VLOOKUP(F860,競技順!B:P,15,0),"")</f>
        <v>男子</v>
      </c>
      <c r="L860" t="str">
        <f>IFERROR(VLOOKUP(F860,競技順!B:N,13,0),"")</f>
        <v xml:space="preserve">  50m</v>
      </c>
      <c r="M860" t="str">
        <f>IFERROR(VLOOKUP(F860,競技順!B:K,10,0),"")</f>
        <v>バタフライ</v>
      </c>
      <c r="N860" t="str">
        <f>IFERROR(VLOOKUP(F860,競技順!B:Q,16,0),"")</f>
        <v>タイム決勝</v>
      </c>
      <c r="O860" t="str">
        <f t="shared" si="27"/>
        <v xml:space="preserve"> 男子   50m バタフライ タイム決勝</v>
      </c>
    </row>
    <row r="861" spans="1:15" x14ac:dyDescent="0.2">
      <c r="A861">
        <f>IFERROR(記録__2[[#This Row],[競技番号]],"")</f>
        <v>16</v>
      </c>
      <c r="B861">
        <f>IFERROR(記録__2[[#This Row],[選手番号]],"")</f>
        <v>42</v>
      </c>
      <c r="C861" t="str">
        <f>IFERROR(VLOOKUP(B861,選手番号!F:J,4,0),"")</f>
        <v>玉井　央輔</v>
      </c>
      <c r="D861" t="str">
        <f>IFERROR(VLOOKUP(B861,選手番号!F:K,6,0),"")</f>
        <v>五百木ＳＣ</v>
      </c>
      <c r="E861" t="str">
        <f>IFERROR(VLOOKUP(B861,チーム番号!E:F,2,0),"")</f>
        <v/>
      </c>
      <c r="F861">
        <f>IFERROR(VLOOKUP(A861,プログラム!B:C,2,0),"")</f>
        <v>16</v>
      </c>
      <c r="G861" t="str">
        <f t="shared" si="26"/>
        <v>4200016</v>
      </c>
      <c r="H861">
        <f>IFERROR(記録__2[[#This Row],[組]],"")</f>
        <v>10</v>
      </c>
      <c r="I861">
        <f>IFERROR(記録__2[[#This Row],[水路]],"")</f>
        <v>4</v>
      </c>
      <c r="J861" t="str">
        <f>IFERROR(VLOOKUP(F861,競技順!B:Q,14,0),"")</f>
        <v/>
      </c>
      <c r="K861" t="str">
        <f>IFERROR(VLOOKUP(F861,競技順!B:P,15,0),"")</f>
        <v>男子</v>
      </c>
      <c r="L861" t="str">
        <f>IFERROR(VLOOKUP(F861,競技順!B:N,13,0),"")</f>
        <v xml:space="preserve">  50m</v>
      </c>
      <c r="M861" t="str">
        <f>IFERROR(VLOOKUP(F861,競技順!B:K,10,0),"")</f>
        <v>バタフライ</v>
      </c>
      <c r="N861" t="str">
        <f>IFERROR(VLOOKUP(F861,競技順!B:Q,16,0),"")</f>
        <v>タイム決勝</v>
      </c>
      <c r="O861" t="str">
        <f t="shared" si="27"/>
        <v xml:space="preserve"> 男子   50m バタフライ タイム決勝</v>
      </c>
    </row>
    <row r="862" spans="1:15" x14ac:dyDescent="0.2">
      <c r="A862">
        <f>IFERROR(記録__2[[#This Row],[競技番号]],"")</f>
        <v>16</v>
      </c>
      <c r="B862">
        <f>IFERROR(記録__2[[#This Row],[選手番号]],"")</f>
        <v>46</v>
      </c>
      <c r="C862" t="str">
        <f>IFERROR(VLOOKUP(B862,選手番号!F:J,4,0),"")</f>
        <v>菅野　　笙</v>
      </c>
      <c r="D862" t="str">
        <f>IFERROR(VLOOKUP(B862,選手番号!F:K,6,0),"")</f>
        <v>五百木ＳＣ</v>
      </c>
      <c r="E862" t="str">
        <f>IFERROR(VLOOKUP(B862,チーム番号!E:F,2,0),"")</f>
        <v/>
      </c>
      <c r="F862">
        <f>IFERROR(VLOOKUP(A862,プログラム!B:C,2,0),"")</f>
        <v>16</v>
      </c>
      <c r="G862" t="str">
        <f t="shared" si="26"/>
        <v>4600016</v>
      </c>
      <c r="H862">
        <f>IFERROR(記録__2[[#This Row],[組]],"")</f>
        <v>10</v>
      </c>
      <c r="I862">
        <f>IFERROR(記録__2[[#This Row],[水路]],"")</f>
        <v>5</v>
      </c>
      <c r="J862" t="str">
        <f>IFERROR(VLOOKUP(F862,競技順!B:Q,14,0),"")</f>
        <v/>
      </c>
      <c r="K862" t="str">
        <f>IFERROR(VLOOKUP(F862,競技順!B:P,15,0),"")</f>
        <v>男子</v>
      </c>
      <c r="L862" t="str">
        <f>IFERROR(VLOOKUP(F862,競技順!B:N,13,0),"")</f>
        <v xml:space="preserve">  50m</v>
      </c>
      <c r="M862" t="str">
        <f>IFERROR(VLOOKUP(F862,競技順!B:K,10,0),"")</f>
        <v>バタフライ</v>
      </c>
      <c r="N862" t="str">
        <f>IFERROR(VLOOKUP(F862,競技順!B:Q,16,0),"")</f>
        <v>タイム決勝</v>
      </c>
      <c r="O862" t="str">
        <f t="shared" si="27"/>
        <v xml:space="preserve"> 男子   50m バタフライ タイム決勝</v>
      </c>
    </row>
    <row r="863" spans="1:15" x14ac:dyDescent="0.2">
      <c r="A863">
        <f>IFERROR(記録__2[[#This Row],[競技番号]],"")</f>
        <v>16</v>
      </c>
      <c r="B863">
        <f>IFERROR(記録__2[[#This Row],[選手番号]],"")</f>
        <v>593</v>
      </c>
      <c r="C863" t="str">
        <f>IFERROR(VLOOKUP(B863,選手番号!F:J,4,0),"")</f>
        <v>木村　雷武</v>
      </c>
      <c r="D863" t="str">
        <f>IFERROR(VLOOKUP(B863,選手番号!F:K,6,0),"")</f>
        <v>MESSA</v>
      </c>
      <c r="E863" t="str">
        <f>IFERROR(VLOOKUP(B863,チーム番号!E:F,2,0),"")</f>
        <v/>
      </c>
      <c r="F863">
        <f>IFERROR(VLOOKUP(A863,プログラム!B:C,2,0),"")</f>
        <v>16</v>
      </c>
      <c r="G863" t="str">
        <f t="shared" si="26"/>
        <v>59300016</v>
      </c>
      <c r="H863">
        <f>IFERROR(記録__2[[#This Row],[組]],"")</f>
        <v>10</v>
      </c>
      <c r="I863">
        <f>IFERROR(記録__2[[#This Row],[水路]],"")</f>
        <v>6</v>
      </c>
      <c r="J863" t="str">
        <f>IFERROR(VLOOKUP(F863,競技順!B:Q,14,0),"")</f>
        <v/>
      </c>
      <c r="K863" t="str">
        <f>IFERROR(VLOOKUP(F863,競技順!B:P,15,0),"")</f>
        <v>男子</v>
      </c>
      <c r="L863" t="str">
        <f>IFERROR(VLOOKUP(F863,競技順!B:N,13,0),"")</f>
        <v xml:space="preserve">  50m</v>
      </c>
      <c r="M863" t="str">
        <f>IFERROR(VLOOKUP(F863,競技順!B:K,10,0),"")</f>
        <v>バタフライ</v>
      </c>
      <c r="N863" t="str">
        <f>IFERROR(VLOOKUP(F863,競技順!B:Q,16,0),"")</f>
        <v>タイム決勝</v>
      </c>
      <c r="O863" t="str">
        <f t="shared" si="27"/>
        <v xml:space="preserve"> 男子   50m バタフライ タイム決勝</v>
      </c>
    </row>
    <row r="864" spans="1:15" x14ac:dyDescent="0.2">
      <c r="A864">
        <f>IFERROR(記録__2[[#This Row],[競技番号]],"")</f>
        <v>16</v>
      </c>
      <c r="B864">
        <f>IFERROR(記録__2[[#This Row],[選手番号]],"")</f>
        <v>213</v>
      </c>
      <c r="C864" t="str">
        <f>IFERROR(VLOOKUP(B864,選手番号!F:J,4,0),"")</f>
        <v>近藤　由都</v>
      </c>
      <c r="D864" t="str">
        <f>IFERROR(VLOOKUP(B864,選手番号!F:K,6,0),"")</f>
        <v>ファイブテン</v>
      </c>
      <c r="E864" t="str">
        <f>IFERROR(VLOOKUP(B864,チーム番号!E:F,2,0),"")</f>
        <v/>
      </c>
      <c r="F864">
        <f>IFERROR(VLOOKUP(A864,プログラム!B:C,2,0),"")</f>
        <v>16</v>
      </c>
      <c r="G864" t="str">
        <f t="shared" si="26"/>
        <v>21300016</v>
      </c>
      <c r="H864">
        <f>IFERROR(記録__2[[#This Row],[組]],"")</f>
        <v>10</v>
      </c>
      <c r="I864">
        <f>IFERROR(記録__2[[#This Row],[水路]],"")</f>
        <v>7</v>
      </c>
      <c r="J864" t="str">
        <f>IFERROR(VLOOKUP(F864,競技順!B:Q,14,0),"")</f>
        <v/>
      </c>
      <c r="K864" t="str">
        <f>IFERROR(VLOOKUP(F864,競技順!B:P,15,0),"")</f>
        <v>男子</v>
      </c>
      <c r="L864" t="str">
        <f>IFERROR(VLOOKUP(F864,競技順!B:N,13,0),"")</f>
        <v xml:space="preserve">  50m</v>
      </c>
      <c r="M864" t="str">
        <f>IFERROR(VLOOKUP(F864,競技順!B:K,10,0),"")</f>
        <v>バタフライ</v>
      </c>
      <c r="N864" t="str">
        <f>IFERROR(VLOOKUP(F864,競技順!B:Q,16,0),"")</f>
        <v>タイム決勝</v>
      </c>
      <c r="O864" t="str">
        <f t="shared" si="27"/>
        <v xml:space="preserve"> 男子   50m バタフライ タイム決勝</v>
      </c>
    </row>
    <row r="865" spans="1:15" x14ac:dyDescent="0.2">
      <c r="A865">
        <f>IFERROR(記録__2[[#This Row],[競技番号]],"")</f>
        <v>16</v>
      </c>
      <c r="B865">
        <f>IFERROR(記録__2[[#This Row],[選手番号]],"")</f>
        <v>9</v>
      </c>
      <c r="C865" t="str">
        <f>IFERROR(VLOOKUP(B865,選手番号!F:J,4,0),"")</f>
        <v>荒金淳一郎</v>
      </c>
      <c r="D865" t="str">
        <f>IFERROR(VLOOKUP(B865,選手番号!F:K,6,0),"")</f>
        <v>松山北高</v>
      </c>
      <c r="E865" t="str">
        <f>IFERROR(VLOOKUP(B865,チーム番号!E:F,2,0),"")</f>
        <v/>
      </c>
      <c r="F865">
        <f>IFERROR(VLOOKUP(A865,プログラム!B:C,2,0),"")</f>
        <v>16</v>
      </c>
      <c r="G865" t="str">
        <f t="shared" si="26"/>
        <v>900016</v>
      </c>
      <c r="H865">
        <f>IFERROR(記録__2[[#This Row],[組]],"")</f>
        <v>10</v>
      </c>
      <c r="I865">
        <f>IFERROR(記録__2[[#This Row],[水路]],"")</f>
        <v>8</v>
      </c>
      <c r="J865" t="str">
        <f>IFERROR(VLOOKUP(F865,競技順!B:Q,14,0),"")</f>
        <v/>
      </c>
      <c r="K865" t="str">
        <f>IFERROR(VLOOKUP(F865,競技順!B:P,15,0),"")</f>
        <v>男子</v>
      </c>
      <c r="L865" t="str">
        <f>IFERROR(VLOOKUP(F865,競技順!B:N,13,0),"")</f>
        <v xml:space="preserve">  50m</v>
      </c>
      <c r="M865" t="str">
        <f>IFERROR(VLOOKUP(F865,競技順!B:K,10,0),"")</f>
        <v>バタフライ</v>
      </c>
      <c r="N865" t="str">
        <f>IFERROR(VLOOKUP(F865,競技順!B:Q,16,0),"")</f>
        <v>タイム決勝</v>
      </c>
      <c r="O865" t="str">
        <f t="shared" si="27"/>
        <v xml:space="preserve"> 男子   50m バタフライ タイム決勝</v>
      </c>
    </row>
    <row r="866" spans="1:15" x14ac:dyDescent="0.2">
      <c r="A866">
        <f>IFERROR(記録__2[[#This Row],[競技番号]],"")</f>
        <v>16</v>
      </c>
      <c r="B866">
        <f>IFERROR(記録__2[[#This Row],[選手番号]],"")</f>
        <v>618</v>
      </c>
      <c r="C866" t="str">
        <f>IFERROR(VLOOKUP(B866,選手番号!F:J,4,0),"")</f>
        <v>渡邊　莉友</v>
      </c>
      <c r="D866" t="str">
        <f>IFERROR(VLOOKUP(B866,選手番号!F:K,6,0),"")</f>
        <v>しまなみST</v>
      </c>
      <c r="E866" t="str">
        <f>IFERROR(VLOOKUP(B866,チーム番号!E:F,2,0),"")</f>
        <v/>
      </c>
      <c r="F866">
        <f>IFERROR(VLOOKUP(A866,プログラム!B:C,2,0),"")</f>
        <v>16</v>
      </c>
      <c r="G866" t="str">
        <f t="shared" si="26"/>
        <v>61800016</v>
      </c>
      <c r="H866">
        <f>IFERROR(記録__2[[#This Row],[組]],"")</f>
        <v>11</v>
      </c>
      <c r="I866">
        <f>IFERROR(記録__2[[#This Row],[水路]],"")</f>
        <v>1</v>
      </c>
      <c r="J866" t="str">
        <f>IFERROR(VLOOKUP(F866,競技順!B:Q,14,0),"")</f>
        <v/>
      </c>
      <c r="K866" t="str">
        <f>IFERROR(VLOOKUP(F866,競技順!B:P,15,0),"")</f>
        <v>男子</v>
      </c>
      <c r="L866" t="str">
        <f>IFERROR(VLOOKUP(F866,競技順!B:N,13,0),"")</f>
        <v xml:space="preserve">  50m</v>
      </c>
      <c r="M866" t="str">
        <f>IFERROR(VLOOKUP(F866,競技順!B:K,10,0),"")</f>
        <v>バタフライ</v>
      </c>
      <c r="N866" t="str">
        <f>IFERROR(VLOOKUP(F866,競技順!B:Q,16,0),"")</f>
        <v>タイム決勝</v>
      </c>
      <c r="O866" t="str">
        <f t="shared" si="27"/>
        <v xml:space="preserve"> 男子   50m バタフライ タイム決勝</v>
      </c>
    </row>
    <row r="867" spans="1:15" x14ac:dyDescent="0.2">
      <c r="A867">
        <f>IFERROR(記録__2[[#This Row],[競技番号]],"")</f>
        <v>16</v>
      </c>
      <c r="B867">
        <f>IFERROR(記録__2[[#This Row],[選手番号]],"")</f>
        <v>254</v>
      </c>
      <c r="C867" t="str">
        <f>IFERROR(VLOOKUP(B867,選手番号!F:J,4,0),"")</f>
        <v>玉井　淳規</v>
      </c>
      <c r="D867" t="str">
        <f>IFERROR(VLOOKUP(B867,選手番号!F:K,6,0),"")</f>
        <v>八幡浜ＳＣ</v>
      </c>
      <c r="E867" t="str">
        <f>IFERROR(VLOOKUP(B867,チーム番号!E:F,2,0),"")</f>
        <v/>
      </c>
      <c r="F867">
        <f>IFERROR(VLOOKUP(A867,プログラム!B:C,2,0),"")</f>
        <v>16</v>
      </c>
      <c r="G867" t="str">
        <f t="shared" si="26"/>
        <v>25400016</v>
      </c>
      <c r="H867">
        <f>IFERROR(記録__2[[#This Row],[組]],"")</f>
        <v>11</v>
      </c>
      <c r="I867">
        <f>IFERROR(記録__2[[#This Row],[水路]],"")</f>
        <v>2</v>
      </c>
      <c r="J867" t="str">
        <f>IFERROR(VLOOKUP(F867,競技順!B:Q,14,0),"")</f>
        <v/>
      </c>
      <c r="K867" t="str">
        <f>IFERROR(VLOOKUP(F867,競技順!B:P,15,0),"")</f>
        <v>男子</v>
      </c>
      <c r="L867" t="str">
        <f>IFERROR(VLOOKUP(F867,競技順!B:N,13,0),"")</f>
        <v xml:space="preserve">  50m</v>
      </c>
      <c r="M867" t="str">
        <f>IFERROR(VLOOKUP(F867,競技順!B:K,10,0),"")</f>
        <v>バタフライ</v>
      </c>
      <c r="N867" t="str">
        <f>IFERROR(VLOOKUP(F867,競技順!B:Q,16,0),"")</f>
        <v>タイム決勝</v>
      </c>
      <c r="O867" t="str">
        <f t="shared" si="27"/>
        <v xml:space="preserve"> 男子   50m バタフライ タイム決勝</v>
      </c>
    </row>
    <row r="868" spans="1:15" x14ac:dyDescent="0.2">
      <c r="A868">
        <f>IFERROR(記録__2[[#This Row],[競技番号]],"")</f>
        <v>16</v>
      </c>
      <c r="B868">
        <f>IFERROR(記録__2[[#This Row],[選手番号]],"")</f>
        <v>331</v>
      </c>
      <c r="C868" t="str">
        <f>IFERROR(VLOOKUP(B868,選手番号!F:J,4,0),"")</f>
        <v>青野　　空</v>
      </c>
      <c r="D868" t="str">
        <f>IFERROR(VLOOKUP(B868,選手番号!F:K,6,0),"")</f>
        <v>ＭＧ双葉</v>
      </c>
      <c r="E868" t="str">
        <f>IFERROR(VLOOKUP(B868,チーム番号!E:F,2,0),"")</f>
        <v/>
      </c>
      <c r="F868">
        <f>IFERROR(VLOOKUP(A868,プログラム!B:C,2,0),"")</f>
        <v>16</v>
      </c>
      <c r="G868" t="str">
        <f t="shared" si="26"/>
        <v>33100016</v>
      </c>
      <c r="H868">
        <f>IFERROR(記録__2[[#This Row],[組]],"")</f>
        <v>11</v>
      </c>
      <c r="I868">
        <f>IFERROR(記録__2[[#This Row],[水路]],"")</f>
        <v>3</v>
      </c>
      <c r="J868" t="str">
        <f>IFERROR(VLOOKUP(F868,競技順!B:Q,14,0),"")</f>
        <v/>
      </c>
      <c r="K868" t="str">
        <f>IFERROR(VLOOKUP(F868,競技順!B:P,15,0),"")</f>
        <v>男子</v>
      </c>
      <c r="L868" t="str">
        <f>IFERROR(VLOOKUP(F868,競技順!B:N,13,0),"")</f>
        <v xml:space="preserve">  50m</v>
      </c>
      <c r="M868" t="str">
        <f>IFERROR(VLOOKUP(F868,競技順!B:K,10,0),"")</f>
        <v>バタフライ</v>
      </c>
      <c r="N868" t="str">
        <f>IFERROR(VLOOKUP(F868,競技順!B:Q,16,0),"")</f>
        <v>タイム決勝</v>
      </c>
      <c r="O868" t="str">
        <f t="shared" si="27"/>
        <v xml:space="preserve"> 男子   50m バタフライ タイム決勝</v>
      </c>
    </row>
    <row r="869" spans="1:15" x14ac:dyDescent="0.2">
      <c r="A869">
        <f>IFERROR(記録__2[[#This Row],[競技番号]],"")</f>
        <v>16</v>
      </c>
      <c r="B869">
        <f>IFERROR(記録__2[[#This Row],[選手番号]],"")</f>
        <v>476</v>
      </c>
      <c r="C869" t="str">
        <f>IFERROR(VLOOKUP(B869,選手番号!F:J,4,0),"")</f>
        <v>渡邊　樹身</v>
      </c>
      <c r="D869" t="str">
        <f>IFERROR(VLOOKUP(B869,選手番号!F:K,6,0),"")</f>
        <v>フィッタ吉田</v>
      </c>
      <c r="E869" t="str">
        <f>IFERROR(VLOOKUP(B869,チーム番号!E:F,2,0),"")</f>
        <v/>
      </c>
      <c r="F869">
        <f>IFERROR(VLOOKUP(A869,プログラム!B:C,2,0),"")</f>
        <v>16</v>
      </c>
      <c r="G869" t="str">
        <f t="shared" si="26"/>
        <v>47600016</v>
      </c>
      <c r="H869">
        <f>IFERROR(記録__2[[#This Row],[組]],"")</f>
        <v>11</v>
      </c>
      <c r="I869">
        <f>IFERROR(記録__2[[#This Row],[水路]],"")</f>
        <v>4</v>
      </c>
      <c r="J869" t="str">
        <f>IFERROR(VLOOKUP(F869,競技順!B:Q,14,0),"")</f>
        <v/>
      </c>
      <c r="K869" t="str">
        <f>IFERROR(VLOOKUP(F869,競技順!B:P,15,0),"")</f>
        <v>男子</v>
      </c>
      <c r="L869" t="str">
        <f>IFERROR(VLOOKUP(F869,競技順!B:N,13,0),"")</f>
        <v xml:space="preserve">  50m</v>
      </c>
      <c r="M869" t="str">
        <f>IFERROR(VLOOKUP(F869,競技順!B:K,10,0),"")</f>
        <v>バタフライ</v>
      </c>
      <c r="N869" t="str">
        <f>IFERROR(VLOOKUP(F869,競技順!B:Q,16,0),"")</f>
        <v>タイム決勝</v>
      </c>
      <c r="O869" t="str">
        <f t="shared" si="27"/>
        <v xml:space="preserve"> 男子   50m バタフライ タイム決勝</v>
      </c>
    </row>
    <row r="870" spans="1:15" x14ac:dyDescent="0.2">
      <c r="A870">
        <f>IFERROR(記録__2[[#This Row],[競技番号]],"")</f>
        <v>16</v>
      </c>
      <c r="B870">
        <f>IFERROR(記録__2[[#This Row],[選手番号]],"")</f>
        <v>206</v>
      </c>
      <c r="C870" t="str">
        <f>IFERROR(VLOOKUP(B870,選手番号!F:J,4,0),"")</f>
        <v>森田　淳夢</v>
      </c>
      <c r="D870" t="str">
        <f>IFERROR(VLOOKUP(B870,選手番号!F:K,6,0),"")</f>
        <v>ファイブテン</v>
      </c>
      <c r="E870" t="str">
        <f>IFERROR(VLOOKUP(B870,チーム番号!E:F,2,0),"")</f>
        <v/>
      </c>
      <c r="F870">
        <f>IFERROR(VLOOKUP(A870,プログラム!B:C,2,0),"")</f>
        <v>16</v>
      </c>
      <c r="G870" t="str">
        <f t="shared" si="26"/>
        <v>20600016</v>
      </c>
      <c r="H870">
        <f>IFERROR(記録__2[[#This Row],[組]],"")</f>
        <v>11</v>
      </c>
      <c r="I870">
        <f>IFERROR(記録__2[[#This Row],[水路]],"")</f>
        <v>5</v>
      </c>
      <c r="J870" t="str">
        <f>IFERROR(VLOOKUP(F870,競技順!B:Q,14,0),"")</f>
        <v/>
      </c>
      <c r="K870" t="str">
        <f>IFERROR(VLOOKUP(F870,競技順!B:P,15,0),"")</f>
        <v>男子</v>
      </c>
      <c r="L870" t="str">
        <f>IFERROR(VLOOKUP(F870,競技順!B:N,13,0),"")</f>
        <v xml:space="preserve">  50m</v>
      </c>
      <c r="M870" t="str">
        <f>IFERROR(VLOOKUP(F870,競技順!B:K,10,0),"")</f>
        <v>バタフライ</v>
      </c>
      <c r="N870" t="str">
        <f>IFERROR(VLOOKUP(F870,競技順!B:Q,16,0),"")</f>
        <v>タイム決勝</v>
      </c>
      <c r="O870" t="str">
        <f t="shared" si="27"/>
        <v xml:space="preserve"> 男子   50m バタフライ タイム決勝</v>
      </c>
    </row>
    <row r="871" spans="1:15" x14ac:dyDescent="0.2">
      <c r="A871">
        <f>IFERROR(記録__2[[#This Row],[競技番号]],"")</f>
        <v>16</v>
      </c>
      <c r="B871">
        <f>IFERROR(記録__2[[#This Row],[選手番号]],"")</f>
        <v>395</v>
      </c>
      <c r="C871" t="str">
        <f>IFERROR(VLOOKUP(B871,選手番号!F:J,4,0),"")</f>
        <v>岡﨑　一彗</v>
      </c>
      <c r="D871" t="str">
        <f>IFERROR(VLOOKUP(B871,選手番号!F:K,6,0),"")</f>
        <v>フィッタ松山</v>
      </c>
      <c r="E871" t="str">
        <f>IFERROR(VLOOKUP(B871,チーム番号!E:F,2,0),"")</f>
        <v/>
      </c>
      <c r="F871">
        <f>IFERROR(VLOOKUP(A871,プログラム!B:C,2,0),"")</f>
        <v>16</v>
      </c>
      <c r="G871" t="str">
        <f t="shared" si="26"/>
        <v>39500016</v>
      </c>
      <c r="H871">
        <f>IFERROR(記録__2[[#This Row],[組]],"")</f>
        <v>11</v>
      </c>
      <c r="I871">
        <f>IFERROR(記録__2[[#This Row],[水路]],"")</f>
        <v>6</v>
      </c>
      <c r="J871" t="str">
        <f>IFERROR(VLOOKUP(F871,競技順!B:Q,14,0),"")</f>
        <v/>
      </c>
      <c r="K871" t="str">
        <f>IFERROR(VLOOKUP(F871,競技順!B:P,15,0),"")</f>
        <v>男子</v>
      </c>
      <c r="L871" t="str">
        <f>IFERROR(VLOOKUP(F871,競技順!B:N,13,0),"")</f>
        <v xml:space="preserve">  50m</v>
      </c>
      <c r="M871" t="str">
        <f>IFERROR(VLOOKUP(F871,競技順!B:K,10,0),"")</f>
        <v>バタフライ</v>
      </c>
      <c r="N871" t="str">
        <f>IFERROR(VLOOKUP(F871,競技順!B:Q,16,0),"")</f>
        <v>タイム決勝</v>
      </c>
      <c r="O871" t="str">
        <f t="shared" si="27"/>
        <v xml:space="preserve"> 男子   50m バタフライ タイム決勝</v>
      </c>
    </row>
    <row r="872" spans="1:15" x14ac:dyDescent="0.2">
      <c r="A872">
        <f>IFERROR(記録__2[[#This Row],[競技番号]],"")</f>
        <v>16</v>
      </c>
      <c r="B872">
        <f>IFERROR(記録__2[[#This Row],[選手番号]],"")</f>
        <v>44</v>
      </c>
      <c r="C872" t="str">
        <f>IFERROR(VLOOKUP(B872,選手番号!F:J,4,0),"")</f>
        <v>中岡　翔大</v>
      </c>
      <c r="D872" t="str">
        <f>IFERROR(VLOOKUP(B872,選手番号!F:K,6,0),"")</f>
        <v>五百木ＳＣ</v>
      </c>
      <c r="E872" t="str">
        <f>IFERROR(VLOOKUP(B872,チーム番号!E:F,2,0),"")</f>
        <v/>
      </c>
      <c r="F872">
        <f>IFERROR(VLOOKUP(A872,プログラム!B:C,2,0),"")</f>
        <v>16</v>
      </c>
      <c r="G872" t="str">
        <f t="shared" si="26"/>
        <v>4400016</v>
      </c>
      <c r="H872">
        <f>IFERROR(記録__2[[#This Row],[組]],"")</f>
        <v>11</v>
      </c>
      <c r="I872">
        <f>IFERROR(記録__2[[#This Row],[水路]],"")</f>
        <v>7</v>
      </c>
      <c r="J872" t="str">
        <f>IFERROR(VLOOKUP(F872,競技順!B:Q,14,0),"")</f>
        <v/>
      </c>
      <c r="K872" t="str">
        <f>IFERROR(VLOOKUP(F872,競技順!B:P,15,0),"")</f>
        <v>男子</v>
      </c>
      <c r="L872" t="str">
        <f>IFERROR(VLOOKUP(F872,競技順!B:N,13,0),"")</f>
        <v xml:space="preserve">  50m</v>
      </c>
      <c r="M872" t="str">
        <f>IFERROR(VLOOKUP(F872,競技順!B:K,10,0),"")</f>
        <v>バタフライ</v>
      </c>
      <c r="N872" t="str">
        <f>IFERROR(VLOOKUP(F872,競技順!B:Q,16,0),"")</f>
        <v>タイム決勝</v>
      </c>
      <c r="O872" t="str">
        <f t="shared" si="27"/>
        <v xml:space="preserve"> 男子   50m バタフライ タイム決勝</v>
      </c>
    </row>
    <row r="873" spans="1:15" x14ac:dyDescent="0.2">
      <c r="A873">
        <f>IFERROR(記録__2[[#This Row],[競技番号]],"")</f>
        <v>16</v>
      </c>
      <c r="B873">
        <f>IFERROR(記録__2[[#This Row],[選手番号]],"")</f>
        <v>372</v>
      </c>
      <c r="C873" t="str">
        <f>IFERROR(VLOOKUP(B873,選手番号!F:J,4,0),"")</f>
        <v>竹内　志隆</v>
      </c>
      <c r="D873" t="str">
        <f>IFERROR(VLOOKUP(B873,選手番号!F:K,6,0),"")</f>
        <v>石原ＳＣ</v>
      </c>
      <c r="E873" t="str">
        <f>IFERROR(VLOOKUP(B873,チーム番号!E:F,2,0),"")</f>
        <v/>
      </c>
      <c r="F873">
        <f>IFERROR(VLOOKUP(A873,プログラム!B:C,2,0),"")</f>
        <v>16</v>
      </c>
      <c r="G873" t="str">
        <f t="shared" si="26"/>
        <v>37200016</v>
      </c>
      <c r="H873">
        <f>IFERROR(記録__2[[#This Row],[組]],"")</f>
        <v>11</v>
      </c>
      <c r="I873">
        <f>IFERROR(記録__2[[#This Row],[水路]],"")</f>
        <v>8</v>
      </c>
      <c r="J873" t="str">
        <f>IFERROR(VLOOKUP(F873,競技順!B:Q,14,0),"")</f>
        <v/>
      </c>
      <c r="K873" t="str">
        <f>IFERROR(VLOOKUP(F873,競技順!B:P,15,0),"")</f>
        <v>男子</v>
      </c>
      <c r="L873" t="str">
        <f>IFERROR(VLOOKUP(F873,競技順!B:N,13,0),"")</f>
        <v xml:space="preserve">  50m</v>
      </c>
      <c r="M873" t="str">
        <f>IFERROR(VLOOKUP(F873,競技順!B:K,10,0),"")</f>
        <v>バタフライ</v>
      </c>
      <c r="N873" t="str">
        <f>IFERROR(VLOOKUP(F873,競技順!B:Q,16,0),"")</f>
        <v>タイム決勝</v>
      </c>
      <c r="O873" t="str">
        <f t="shared" si="27"/>
        <v xml:space="preserve"> 男子   50m バタフライ タイム決勝</v>
      </c>
    </row>
    <row r="874" spans="1:15" x14ac:dyDescent="0.2">
      <c r="A874">
        <f>IFERROR(記録__2[[#This Row],[競技番号]],"")</f>
        <v>17</v>
      </c>
      <c r="B874">
        <f>IFERROR(記録__2[[#This Row],[選手番号]],"")</f>
        <v>0</v>
      </c>
      <c r="C874" t="str">
        <f>IFERROR(VLOOKUP(B874,選手番号!F:J,4,0),"")</f>
        <v/>
      </c>
      <c r="D874" t="str">
        <f>IFERROR(VLOOKUP(B874,選手番号!F:K,6,0),"")</f>
        <v/>
      </c>
      <c r="E874" t="str">
        <f>IFERROR(VLOOKUP(B874,チーム番号!E:F,2,0),"")</f>
        <v/>
      </c>
      <c r="F874">
        <f>IFERROR(VLOOKUP(A874,プログラム!B:C,2,0),"")</f>
        <v>17</v>
      </c>
      <c r="G874" t="str">
        <f t="shared" si="26"/>
        <v>000017</v>
      </c>
      <c r="H874">
        <f>IFERROR(記録__2[[#This Row],[組]],"")</f>
        <v>1</v>
      </c>
      <c r="I874">
        <f>IFERROR(記録__2[[#This Row],[水路]],"")</f>
        <v>1</v>
      </c>
      <c r="J874" t="str">
        <f>IFERROR(VLOOKUP(F874,競技順!B:Q,14,0),"")</f>
        <v/>
      </c>
      <c r="K874" t="str">
        <f>IFERROR(VLOOKUP(F874,競技順!B:P,15,0),"")</f>
        <v>女子</v>
      </c>
      <c r="L874" t="str">
        <f>IFERROR(VLOOKUP(F874,競技順!B:N,13,0),"")</f>
        <v xml:space="preserve"> 200m</v>
      </c>
      <c r="M874" t="str">
        <f>IFERROR(VLOOKUP(F874,競技順!B:K,10,0),"")</f>
        <v>バタフライ</v>
      </c>
      <c r="N874" t="str">
        <f>IFERROR(VLOOKUP(F874,競技順!B:Q,16,0),"")</f>
        <v>タイム決勝</v>
      </c>
      <c r="O874" t="str">
        <f t="shared" si="27"/>
        <v xml:space="preserve"> 女子  200m バタフライ タイム決勝</v>
      </c>
    </row>
    <row r="875" spans="1:15" x14ac:dyDescent="0.2">
      <c r="A875">
        <f>IFERROR(記録__2[[#This Row],[競技番号]],"")</f>
        <v>17</v>
      </c>
      <c r="B875">
        <f>IFERROR(記録__2[[#This Row],[選手番号]],"")</f>
        <v>0</v>
      </c>
      <c r="C875" t="str">
        <f>IFERROR(VLOOKUP(B875,選手番号!F:J,4,0),"")</f>
        <v/>
      </c>
      <c r="D875" t="str">
        <f>IFERROR(VLOOKUP(B875,選手番号!F:K,6,0),"")</f>
        <v/>
      </c>
      <c r="E875" t="str">
        <f>IFERROR(VLOOKUP(B875,チーム番号!E:F,2,0),"")</f>
        <v/>
      </c>
      <c r="F875">
        <f>IFERROR(VLOOKUP(A875,プログラム!B:C,2,0),"")</f>
        <v>17</v>
      </c>
      <c r="G875" t="str">
        <f t="shared" si="26"/>
        <v>000017</v>
      </c>
      <c r="H875">
        <f>IFERROR(記録__2[[#This Row],[組]],"")</f>
        <v>1</v>
      </c>
      <c r="I875">
        <f>IFERROR(記録__2[[#This Row],[水路]],"")</f>
        <v>2</v>
      </c>
      <c r="J875" t="str">
        <f>IFERROR(VLOOKUP(F875,競技順!B:Q,14,0),"")</f>
        <v/>
      </c>
      <c r="K875" t="str">
        <f>IFERROR(VLOOKUP(F875,競技順!B:P,15,0),"")</f>
        <v>女子</v>
      </c>
      <c r="L875" t="str">
        <f>IFERROR(VLOOKUP(F875,競技順!B:N,13,0),"")</f>
        <v xml:space="preserve"> 200m</v>
      </c>
      <c r="M875" t="str">
        <f>IFERROR(VLOOKUP(F875,競技順!B:K,10,0),"")</f>
        <v>バタフライ</v>
      </c>
      <c r="N875" t="str">
        <f>IFERROR(VLOOKUP(F875,競技順!B:Q,16,0),"")</f>
        <v>タイム決勝</v>
      </c>
      <c r="O875" t="str">
        <f t="shared" si="27"/>
        <v xml:space="preserve"> 女子  200m バタフライ タイム決勝</v>
      </c>
    </row>
    <row r="876" spans="1:15" x14ac:dyDescent="0.2">
      <c r="A876">
        <f>IFERROR(記録__2[[#This Row],[競技番号]],"")</f>
        <v>17</v>
      </c>
      <c r="B876">
        <f>IFERROR(記録__2[[#This Row],[選手番号]],"")</f>
        <v>146</v>
      </c>
      <c r="C876" t="str">
        <f>IFERROR(VLOOKUP(B876,選手番号!F:J,4,0),"")</f>
        <v>神野　未羽</v>
      </c>
      <c r="D876" t="str">
        <f>IFERROR(VLOOKUP(B876,選手番号!F:K,6,0),"")</f>
        <v>南海ＤＣ</v>
      </c>
      <c r="E876" t="str">
        <f>IFERROR(VLOOKUP(B876,チーム番号!E:F,2,0),"")</f>
        <v/>
      </c>
      <c r="F876">
        <f>IFERROR(VLOOKUP(A876,プログラム!B:C,2,0),"")</f>
        <v>17</v>
      </c>
      <c r="G876" t="str">
        <f t="shared" si="26"/>
        <v>14600017</v>
      </c>
      <c r="H876">
        <f>IFERROR(記録__2[[#This Row],[組]],"")</f>
        <v>1</v>
      </c>
      <c r="I876">
        <f>IFERROR(記録__2[[#This Row],[水路]],"")</f>
        <v>3</v>
      </c>
      <c r="J876" t="str">
        <f>IFERROR(VLOOKUP(F876,競技順!B:Q,14,0),"")</f>
        <v/>
      </c>
      <c r="K876" t="str">
        <f>IFERROR(VLOOKUP(F876,競技順!B:P,15,0),"")</f>
        <v>女子</v>
      </c>
      <c r="L876" t="str">
        <f>IFERROR(VLOOKUP(F876,競技順!B:N,13,0),"")</f>
        <v xml:space="preserve"> 200m</v>
      </c>
      <c r="M876" t="str">
        <f>IFERROR(VLOOKUP(F876,競技順!B:K,10,0),"")</f>
        <v>バタフライ</v>
      </c>
      <c r="N876" t="str">
        <f>IFERROR(VLOOKUP(F876,競技順!B:Q,16,0),"")</f>
        <v>タイム決勝</v>
      </c>
      <c r="O876" t="str">
        <f t="shared" si="27"/>
        <v xml:space="preserve"> 女子  200m バタフライ タイム決勝</v>
      </c>
    </row>
    <row r="877" spans="1:15" x14ac:dyDescent="0.2">
      <c r="A877">
        <f>IFERROR(記録__2[[#This Row],[競技番号]],"")</f>
        <v>17</v>
      </c>
      <c r="B877">
        <f>IFERROR(記録__2[[#This Row],[選手番号]],"")</f>
        <v>141</v>
      </c>
      <c r="C877" t="str">
        <f>IFERROR(VLOOKUP(B877,選手番号!F:J,4,0),"")</f>
        <v>伊須　彩葉</v>
      </c>
      <c r="D877" t="str">
        <f>IFERROR(VLOOKUP(B877,選手番号!F:K,6,0),"")</f>
        <v>南海ＤＣ</v>
      </c>
      <c r="E877" t="str">
        <f>IFERROR(VLOOKUP(B877,チーム番号!E:F,2,0),"")</f>
        <v/>
      </c>
      <c r="F877">
        <f>IFERROR(VLOOKUP(A877,プログラム!B:C,2,0),"")</f>
        <v>17</v>
      </c>
      <c r="G877" t="str">
        <f t="shared" si="26"/>
        <v>14100017</v>
      </c>
      <c r="H877">
        <f>IFERROR(記録__2[[#This Row],[組]],"")</f>
        <v>1</v>
      </c>
      <c r="I877">
        <f>IFERROR(記録__2[[#This Row],[水路]],"")</f>
        <v>4</v>
      </c>
      <c r="J877" t="str">
        <f>IFERROR(VLOOKUP(F877,競技順!B:Q,14,0),"")</f>
        <v/>
      </c>
      <c r="K877" t="str">
        <f>IFERROR(VLOOKUP(F877,競技順!B:P,15,0),"")</f>
        <v>女子</v>
      </c>
      <c r="L877" t="str">
        <f>IFERROR(VLOOKUP(F877,競技順!B:N,13,0),"")</f>
        <v xml:space="preserve"> 200m</v>
      </c>
      <c r="M877" t="str">
        <f>IFERROR(VLOOKUP(F877,競技順!B:K,10,0),"")</f>
        <v>バタフライ</v>
      </c>
      <c r="N877" t="str">
        <f>IFERROR(VLOOKUP(F877,競技順!B:Q,16,0),"")</f>
        <v>タイム決勝</v>
      </c>
      <c r="O877" t="str">
        <f t="shared" si="27"/>
        <v xml:space="preserve"> 女子  200m バタフライ タイム決勝</v>
      </c>
    </row>
    <row r="878" spans="1:15" x14ac:dyDescent="0.2">
      <c r="A878">
        <f>IFERROR(記録__2[[#This Row],[競技番号]],"")</f>
        <v>17</v>
      </c>
      <c r="B878">
        <f>IFERROR(記録__2[[#This Row],[選手番号]],"")</f>
        <v>17</v>
      </c>
      <c r="C878" t="str">
        <f>IFERROR(VLOOKUP(B878,選手番号!F:J,4,0),"")</f>
        <v>山﨑　陽羽</v>
      </c>
      <c r="D878" t="str">
        <f>IFERROR(VLOOKUP(B878,選手番号!F:K,6,0),"")</f>
        <v>松山北高</v>
      </c>
      <c r="E878" t="str">
        <f>IFERROR(VLOOKUP(B878,チーム番号!E:F,2,0),"")</f>
        <v/>
      </c>
      <c r="F878">
        <f>IFERROR(VLOOKUP(A878,プログラム!B:C,2,0),"")</f>
        <v>17</v>
      </c>
      <c r="G878" t="str">
        <f t="shared" si="26"/>
        <v>1700017</v>
      </c>
      <c r="H878">
        <f>IFERROR(記録__2[[#This Row],[組]],"")</f>
        <v>1</v>
      </c>
      <c r="I878">
        <f>IFERROR(記録__2[[#This Row],[水路]],"")</f>
        <v>5</v>
      </c>
      <c r="J878" t="str">
        <f>IFERROR(VLOOKUP(F878,競技順!B:Q,14,0),"")</f>
        <v/>
      </c>
      <c r="K878" t="str">
        <f>IFERROR(VLOOKUP(F878,競技順!B:P,15,0),"")</f>
        <v>女子</v>
      </c>
      <c r="L878" t="str">
        <f>IFERROR(VLOOKUP(F878,競技順!B:N,13,0),"")</f>
        <v xml:space="preserve"> 200m</v>
      </c>
      <c r="M878" t="str">
        <f>IFERROR(VLOOKUP(F878,競技順!B:K,10,0),"")</f>
        <v>バタフライ</v>
      </c>
      <c r="N878" t="str">
        <f>IFERROR(VLOOKUP(F878,競技順!B:Q,16,0),"")</f>
        <v>タイム決勝</v>
      </c>
      <c r="O878" t="str">
        <f t="shared" si="27"/>
        <v xml:space="preserve"> 女子  200m バタフライ タイム決勝</v>
      </c>
    </row>
    <row r="879" spans="1:15" x14ac:dyDescent="0.2">
      <c r="A879">
        <f>IFERROR(記録__2[[#This Row],[競技番号]],"")</f>
        <v>17</v>
      </c>
      <c r="B879">
        <f>IFERROR(記録__2[[#This Row],[選手番号]],"")</f>
        <v>234</v>
      </c>
      <c r="C879" t="str">
        <f>IFERROR(VLOOKUP(B879,選手番号!F:J,4,0),"")</f>
        <v>永井　陽菜</v>
      </c>
      <c r="D879" t="str">
        <f>IFERROR(VLOOKUP(B879,選手番号!F:K,6,0),"")</f>
        <v>ファイブテン</v>
      </c>
      <c r="E879" t="str">
        <f>IFERROR(VLOOKUP(B879,チーム番号!E:F,2,0),"")</f>
        <v/>
      </c>
      <c r="F879">
        <f>IFERROR(VLOOKUP(A879,プログラム!B:C,2,0),"")</f>
        <v>17</v>
      </c>
      <c r="G879" t="str">
        <f t="shared" si="26"/>
        <v>23400017</v>
      </c>
      <c r="H879">
        <f>IFERROR(記録__2[[#This Row],[組]],"")</f>
        <v>1</v>
      </c>
      <c r="I879">
        <f>IFERROR(記録__2[[#This Row],[水路]],"")</f>
        <v>6</v>
      </c>
      <c r="J879" t="str">
        <f>IFERROR(VLOOKUP(F879,競技順!B:Q,14,0),"")</f>
        <v/>
      </c>
      <c r="K879" t="str">
        <f>IFERROR(VLOOKUP(F879,競技順!B:P,15,0),"")</f>
        <v>女子</v>
      </c>
      <c r="L879" t="str">
        <f>IFERROR(VLOOKUP(F879,競技順!B:N,13,0),"")</f>
        <v xml:space="preserve"> 200m</v>
      </c>
      <c r="M879" t="str">
        <f>IFERROR(VLOOKUP(F879,競技順!B:K,10,0),"")</f>
        <v>バタフライ</v>
      </c>
      <c r="N879" t="str">
        <f>IFERROR(VLOOKUP(F879,競技順!B:Q,16,0),"")</f>
        <v>タイム決勝</v>
      </c>
      <c r="O879" t="str">
        <f t="shared" si="27"/>
        <v xml:space="preserve"> 女子  200m バタフライ タイム決勝</v>
      </c>
    </row>
    <row r="880" spans="1:15" x14ac:dyDescent="0.2">
      <c r="A880">
        <f>IFERROR(記録__2[[#This Row],[競技番号]],"")</f>
        <v>17</v>
      </c>
      <c r="B880">
        <f>IFERROR(記録__2[[#This Row],[選手番号]],"")</f>
        <v>0</v>
      </c>
      <c r="C880" t="str">
        <f>IFERROR(VLOOKUP(B880,選手番号!F:J,4,0),"")</f>
        <v/>
      </c>
      <c r="D880" t="str">
        <f>IFERROR(VLOOKUP(B880,選手番号!F:K,6,0),"")</f>
        <v/>
      </c>
      <c r="E880" t="str">
        <f>IFERROR(VLOOKUP(B880,チーム番号!E:F,2,0),"")</f>
        <v/>
      </c>
      <c r="F880">
        <f>IFERROR(VLOOKUP(A880,プログラム!B:C,2,0),"")</f>
        <v>17</v>
      </c>
      <c r="G880" t="str">
        <f t="shared" si="26"/>
        <v>000017</v>
      </c>
      <c r="H880">
        <f>IFERROR(記録__2[[#This Row],[組]],"")</f>
        <v>1</v>
      </c>
      <c r="I880">
        <f>IFERROR(記録__2[[#This Row],[水路]],"")</f>
        <v>7</v>
      </c>
      <c r="J880" t="str">
        <f>IFERROR(VLOOKUP(F880,競技順!B:Q,14,0),"")</f>
        <v/>
      </c>
      <c r="K880" t="str">
        <f>IFERROR(VLOOKUP(F880,競技順!B:P,15,0),"")</f>
        <v>女子</v>
      </c>
      <c r="L880" t="str">
        <f>IFERROR(VLOOKUP(F880,競技順!B:N,13,0),"")</f>
        <v xml:space="preserve"> 200m</v>
      </c>
      <c r="M880" t="str">
        <f>IFERROR(VLOOKUP(F880,競技順!B:K,10,0),"")</f>
        <v>バタフライ</v>
      </c>
      <c r="N880" t="str">
        <f>IFERROR(VLOOKUP(F880,競技順!B:Q,16,0),"")</f>
        <v>タイム決勝</v>
      </c>
      <c r="O880" t="str">
        <f t="shared" si="27"/>
        <v xml:space="preserve"> 女子  200m バタフライ タイム決勝</v>
      </c>
    </row>
    <row r="881" spans="1:15" x14ac:dyDescent="0.2">
      <c r="A881">
        <f>IFERROR(記録__2[[#This Row],[競技番号]],"")</f>
        <v>17</v>
      </c>
      <c r="B881">
        <f>IFERROR(記録__2[[#This Row],[選手番号]],"")</f>
        <v>0</v>
      </c>
      <c r="C881" t="str">
        <f>IFERROR(VLOOKUP(B881,選手番号!F:J,4,0),"")</f>
        <v/>
      </c>
      <c r="D881" t="str">
        <f>IFERROR(VLOOKUP(B881,選手番号!F:K,6,0),"")</f>
        <v/>
      </c>
      <c r="E881" t="str">
        <f>IFERROR(VLOOKUP(B881,チーム番号!E:F,2,0),"")</f>
        <v/>
      </c>
      <c r="F881">
        <f>IFERROR(VLOOKUP(A881,プログラム!B:C,2,0),"")</f>
        <v>17</v>
      </c>
      <c r="G881" t="str">
        <f t="shared" si="26"/>
        <v>000017</v>
      </c>
      <c r="H881">
        <f>IFERROR(記録__2[[#This Row],[組]],"")</f>
        <v>1</v>
      </c>
      <c r="I881">
        <f>IFERROR(記録__2[[#This Row],[水路]],"")</f>
        <v>8</v>
      </c>
      <c r="J881" t="str">
        <f>IFERROR(VLOOKUP(F881,競技順!B:Q,14,0),"")</f>
        <v/>
      </c>
      <c r="K881" t="str">
        <f>IFERROR(VLOOKUP(F881,競技順!B:P,15,0),"")</f>
        <v>女子</v>
      </c>
      <c r="L881" t="str">
        <f>IFERROR(VLOOKUP(F881,競技順!B:N,13,0),"")</f>
        <v xml:space="preserve"> 200m</v>
      </c>
      <c r="M881" t="str">
        <f>IFERROR(VLOOKUP(F881,競技順!B:K,10,0),"")</f>
        <v>バタフライ</v>
      </c>
      <c r="N881" t="str">
        <f>IFERROR(VLOOKUP(F881,競技順!B:Q,16,0),"")</f>
        <v>タイム決勝</v>
      </c>
      <c r="O881" t="str">
        <f t="shared" si="27"/>
        <v xml:space="preserve"> 女子  200m バタフライ タイム決勝</v>
      </c>
    </row>
    <row r="882" spans="1:15" x14ac:dyDescent="0.2">
      <c r="A882">
        <f>IFERROR(記録__2[[#This Row],[競技番号]],"")</f>
        <v>18</v>
      </c>
      <c r="B882">
        <f>IFERROR(記録__2[[#This Row],[選手番号]],"")</f>
        <v>0</v>
      </c>
      <c r="C882" t="str">
        <f>IFERROR(VLOOKUP(B882,選手番号!F:J,4,0),"")</f>
        <v/>
      </c>
      <c r="D882" t="str">
        <f>IFERROR(VLOOKUP(B882,選手番号!F:K,6,0),"")</f>
        <v/>
      </c>
      <c r="E882" t="str">
        <f>IFERROR(VLOOKUP(B882,チーム番号!E:F,2,0),"")</f>
        <v/>
      </c>
      <c r="F882">
        <f>IFERROR(VLOOKUP(A882,プログラム!B:C,2,0),"")</f>
        <v>18</v>
      </c>
      <c r="G882" t="str">
        <f t="shared" si="26"/>
        <v>000018</v>
      </c>
      <c r="H882">
        <f>IFERROR(記録__2[[#This Row],[組]],"")</f>
        <v>1</v>
      </c>
      <c r="I882">
        <f>IFERROR(記録__2[[#This Row],[水路]],"")</f>
        <v>1</v>
      </c>
      <c r="J882" t="str">
        <f>IFERROR(VLOOKUP(F882,競技順!B:Q,14,0),"")</f>
        <v/>
      </c>
      <c r="K882" t="str">
        <f>IFERROR(VLOOKUP(F882,競技順!B:P,15,0),"")</f>
        <v>男子</v>
      </c>
      <c r="L882" t="str">
        <f>IFERROR(VLOOKUP(F882,競技順!B:N,13,0),"")</f>
        <v xml:space="preserve"> 200m</v>
      </c>
      <c r="M882" t="str">
        <f>IFERROR(VLOOKUP(F882,競技順!B:K,10,0),"")</f>
        <v>バタフライ</v>
      </c>
      <c r="N882" t="str">
        <f>IFERROR(VLOOKUP(F882,競技順!B:Q,16,0),"")</f>
        <v>タイム決勝</v>
      </c>
      <c r="O882" t="str">
        <f t="shared" si="27"/>
        <v xml:space="preserve"> 男子  200m バタフライ タイム決勝</v>
      </c>
    </row>
    <row r="883" spans="1:15" x14ac:dyDescent="0.2">
      <c r="A883">
        <f>IFERROR(記録__2[[#This Row],[競技番号]],"")</f>
        <v>18</v>
      </c>
      <c r="B883">
        <f>IFERROR(記録__2[[#This Row],[選手番号]],"")</f>
        <v>0</v>
      </c>
      <c r="C883" t="str">
        <f>IFERROR(VLOOKUP(B883,選手番号!F:J,4,0),"")</f>
        <v/>
      </c>
      <c r="D883" t="str">
        <f>IFERROR(VLOOKUP(B883,選手番号!F:K,6,0),"")</f>
        <v/>
      </c>
      <c r="E883" t="str">
        <f>IFERROR(VLOOKUP(B883,チーム番号!E:F,2,0),"")</f>
        <v/>
      </c>
      <c r="F883">
        <f>IFERROR(VLOOKUP(A883,プログラム!B:C,2,0),"")</f>
        <v>18</v>
      </c>
      <c r="G883" t="str">
        <f t="shared" si="26"/>
        <v>000018</v>
      </c>
      <c r="H883">
        <f>IFERROR(記録__2[[#This Row],[組]],"")</f>
        <v>1</v>
      </c>
      <c r="I883">
        <f>IFERROR(記録__2[[#This Row],[水路]],"")</f>
        <v>2</v>
      </c>
      <c r="J883" t="str">
        <f>IFERROR(VLOOKUP(F883,競技順!B:Q,14,0),"")</f>
        <v/>
      </c>
      <c r="K883" t="str">
        <f>IFERROR(VLOOKUP(F883,競技順!B:P,15,0),"")</f>
        <v>男子</v>
      </c>
      <c r="L883" t="str">
        <f>IFERROR(VLOOKUP(F883,競技順!B:N,13,0),"")</f>
        <v xml:space="preserve"> 200m</v>
      </c>
      <c r="M883" t="str">
        <f>IFERROR(VLOOKUP(F883,競技順!B:K,10,0),"")</f>
        <v>バタフライ</v>
      </c>
      <c r="N883" t="str">
        <f>IFERROR(VLOOKUP(F883,競技順!B:Q,16,0),"")</f>
        <v>タイム決勝</v>
      </c>
      <c r="O883" t="str">
        <f t="shared" si="27"/>
        <v xml:space="preserve"> 男子  200m バタフライ タイム決勝</v>
      </c>
    </row>
    <row r="884" spans="1:15" x14ac:dyDescent="0.2">
      <c r="A884">
        <f>IFERROR(記録__2[[#This Row],[競技番号]],"")</f>
        <v>18</v>
      </c>
      <c r="B884">
        <f>IFERROR(記録__2[[#This Row],[選手番号]],"")</f>
        <v>126</v>
      </c>
      <c r="C884" t="str">
        <f>IFERROR(VLOOKUP(B884,選手番号!F:J,4,0),"")</f>
        <v>松岡　琉生</v>
      </c>
      <c r="D884" t="str">
        <f>IFERROR(VLOOKUP(B884,選手番号!F:K,6,0),"")</f>
        <v>南海ＤＣ</v>
      </c>
      <c r="E884" t="str">
        <f>IFERROR(VLOOKUP(B884,チーム番号!E:F,2,0),"")</f>
        <v/>
      </c>
      <c r="F884">
        <f>IFERROR(VLOOKUP(A884,プログラム!B:C,2,0),"")</f>
        <v>18</v>
      </c>
      <c r="G884" t="str">
        <f t="shared" si="26"/>
        <v>12600018</v>
      </c>
      <c r="H884">
        <f>IFERROR(記録__2[[#This Row],[組]],"")</f>
        <v>1</v>
      </c>
      <c r="I884">
        <f>IFERROR(記録__2[[#This Row],[水路]],"")</f>
        <v>3</v>
      </c>
      <c r="J884" t="str">
        <f>IFERROR(VLOOKUP(F884,競技順!B:Q,14,0),"")</f>
        <v/>
      </c>
      <c r="K884" t="str">
        <f>IFERROR(VLOOKUP(F884,競技順!B:P,15,0),"")</f>
        <v>男子</v>
      </c>
      <c r="L884" t="str">
        <f>IFERROR(VLOOKUP(F884,競技順!B:N,13,0),"")</f>
        <v xml:space="preserve"> 200m</v>
      </c>
      <c r="M884" t="str">
        <f>IFERROR(VLOOKUP(F884,競技順!B:K,10,0),"")</f>
        <v>バタフライ</v>
      </c>
      <c r="N884" t="str">
        <f>IFERROR(VLOOKUP(F884,競技順!B:Q,16,0),"")</f>
        <v>タイム決勝</v>
      </c>
      <c r="O884" t="str">
        <f t="shared" si="27"/>
        <v xml:space="preserve"> 男子  200m バタフライ タイム決勝</v>
      </c>
    </row>
    <row r="885" spans="1:15" x14ac:dyDescent="0.2">
      <c r="A885">
        <f>IFERROR(記録__2[[#This Row],[競技番号]],"")</f>
        <v>18</v>
      </c>
      <c r="B885">
        <f>IFERROR(記録__2[[#This Row],[選手番号]],"")</f>
        <v>401</v>
      </c>
      <c r="C885" t="str">
        <f>IFERROR(VLOOKUP(B885,選手番号!F:J,4,0),"")</f>
        <v>山田　朔久</v>
      </c>
      <c r="D885" t="str">
        <f>IFERROR(VLOOKUP(B885,選手番号!F:K,6,0),"")</f>
        <v>フィッタ松山</v>
      </c>
      <c r="E885" t="str">
        <f>IFERROR(VLOOKUP(B885,チーム番号!E:F,2,0),"")</f>
        <v/>
      </c>
      <c r="F885">
        <f>IFERROR(VLOOKUP(A885,プログラム!B:C,2,0),"")</f>
        <v>18</v>
      </c>
      <c r="G885" t="str">
        <f t="shared" si="26"/>
        <v>40100018</v>
      </c>
      <c r="H885">
        <f>IFERROR(記録__2[[#This Row],[組]],"")</f>
        <v>1</v>
      </c>
      <c r="I885">
        <f>IFERROR(記録__2[[#This Row],[水路]],"")</f>
        <v>4</v>
      </c>
      <c r="J885" t="str">
        <f>IFERROR(VLOOKUP(F885,競技順!B:Q,14,0),"")</f>
        <v/>
      </c>
      <c r="K885" t="str">
        <f>IFERROR(VLOOKUP(F885,競技順!B:P,15,0),"")</f>
        <v>男子</v>
      </c>
      <c r="L885" t="str">
        <f>IFERROR(VLOOKUP(F885,競技順!B:N,13,0),"")</f>
        <v xml:space="preserve"> 200m</v>
      </c>
      <c r="M885" t="str">
        <f>IFERROR(VLOOKUP(F885,競技順!B:K,10,0),"")</f>
        <v>バタフライ</v>
      </c>
      <c r="N885" t="str">
        <f>IFERROR(VLOOKUP(F885,競技順!B:Q,16,0),"")</f>
        <v>タイム決勝</v>
      </c>
      <c r="O885" t="str">
        <f t="shared" si="27"/>
        <v xml:space="preserve"> 男子  200m バタフライ タイム決勝</v>
      </c>
    </row>
    <row r="886" spans="1:15" x14ac:dyDescent="0.2">
      <c r="A886">
        <f>IFERROR(記録__2[[#This Row],[競技番号]],"")</f>
        <v>18</v>
      </c>
      <c r="B886">
        <f>IFERROR(記録__2[[#This Row],[選手番号]],"")</f>
        <v>550</v>
      </c>
      <c r="C886" t="str">
        <f>IFERROR(VLOOKUP(B886,選手番号!F:J,4,0),"")</f>
        <v>大石　陵雅</v>
      </c>
      <c r="D886" t="str">
        <f>IFERROR(VLOOKUP(B886,選手番号!F:K,6,0),"")</f>
        <v>ﾌｨｯﾀｴﾐﾌﾙ松前</v>
      </c>
      <c r="E886" t="str">
        <f>IFERROR(VLOOKUP(B886,チーム番号!E:F,2,0),"")</f>
        <v/>
      </c>
      <c r="F886">
        <f>IFERROR(VLOOKUP(A886,プログラム!B:C,2,0),"")</f>
        <v>18</v>
      </c>
      <c r="G886" t="str">
        <f t="shared" si="26"/>
        <v>55000018</v>
      </c>
      <c r="H886">
        <f>IFERROR(記録__2[[#This Row],[組]],"")</f>
        <v>1</v>
      </c>
      <c r="I886">
        <f>IFERROR(記録__2[[#This Row],[水路]],"")</f>
        <v>5</v>
      </c>
      <c r="J886" t="str">
        <f>IFERROR(VLOOKUP(F886,競技順!B:Q,14,0),"")</f>
        <v/>
      </c>
      <c r="K886" t="str">
        <f>IFERROR(VLOOKUP(F886,競技順!B:P,15,0),"")</f>
        <v>男子</v>
      </c>
      <c r="L886" t="str">
        <f>IFERROR(VLOOKUP(F886,競技順!B:N,13,0),"")</f>
        <v xml:space="preserve"> 200m</v>
      </c>
      <c r="M886" t="str">
        <f>IFERROR(VLOOKUP(F886,競技順!B:K,10,0),"")</f>
        <v>バタフライ</v>
      </c>
      <c r="N886" t="str">
        <f>IFERROR(VLOOKUP(F886,競技順!B:Q,16,0),"")</f>
        <v>タイム決勝</v>
      </c>
      <c r="O886" t="str">
        <f t="shared" si="27"/>
        <v xml:space="preserve"> 男子  200m バタフライ タイム決勝</v>
      </c>
    </row>
    <row r="887" spans="1:15" x14ac:dyDescent="0.2">
      <c r="A887">
        <f>IFERROR(記録__2[[#This Row],[競技番号]],"")</f>
        <v>18</v>
      </c>
      <c r="B887">
        <f>IFERROR(記録__2[[#This Row],[選手番号]],"")</f>
        <v>0</v>
      </c>
      <c r="C887" t="str">
        <f>IFERROR(VLOOKUP(B887,選手番号!F:J,4,0),"")</f>
        <v/>
      </c>
      <c r="D887" t="str">
        <f>IFERROR(VLOOKUP(B887,選手番号!F:K,6,0),"")</f>
        <v/>
      </c>
      <c r="E887" t="str">
        <f>IFERROR(VLOOKUP(B887,チーム番号!E:F,2,0),"")</f>
        <v/>
      </c>
      <c r="F887">
        <f>IFERROR(VLOOKUP(A887,プログラム!B:C,2,0),"")</f>
        <v>18</v>
      </c>
      <c r="G887" t="str">
        <f t="shared" si="26"/>
        <v>000018</v>
      </c>
      <c r="H887">
        <f>IFERROR(記録__2[[#This Row],[組]],"")</f>
        <v>1</v>
      </c>
      <c r="I887">
        <f>IFERROR(記録__2[[#This Row],[水路]],"")</f>
        <v>6</v>
      </c>
      <c r="J887" t="str">
        <f>IFERROR(VLOOKUP(F887,競技順!B:Q,14,0),"")</f>
        <v/>
      </c>
      <c r="K887" t="str">
        <f>IFERROR(VLOOKUP(F887,競技順!B:P,15,0),"")</f>
        <v>男子</v>
      </c>
      <c r="L887" t="str">
        <f>IFERROR(VLOOKUP(F887,競技順!B:N,13,0),"")</f>
        <v xml:space="preserve"> 200m</v>
      </c>
      <c r="M887" t="str">
        <f>IFERROR(VLOOKUP(F887,競技順!B:K,10,0),"")</f>
        <v>バタフライ</v>
      </c>
      <c r="N887" t="str">
        <f>IFERROR(VLOOKUP(F887,競技順!B:Q,16,0),"")</f>
        <v>タイム決勝</v>
      </c>
      <c r="O887" t="str">
        <f t="shared" si="27"/>
        <v xml:space="preserve"> 男子  200m バタフライ タイム決勝</v>
      </c>
    </row>
    <row r="888" spans="1:15" x14ac:dyDescent="0.2">
      <c r="A888">
        <f>IFERROR(記録__2[[#This Row],[競技番号]],"")</f>
        <v>18</v>
      </c>
      <c r="B888">
        <f>IFERROR(記録__2[[#This Row],[選手番号]],"")</f>
        <v>0</v>
      </c>
      <c r="C888" t="str">
        <f>IFERROR(VLOOKUP(B888,選手番号!F:J,4,0),"")</f>
        <v/>
      </c>
      <c r="D888" t="str">
        <f>IFERROR(VLOOKUP(B888,選手番号!F:K,6,0),"")</f>
        <v/>
      </c>
      <c r="E888" t="str">
        <f>IFERROR(VLOOKUP(B888,チーム番号!E:F,2,0),"")</f>
        <v/>
      </c>
      <c r="F888">
        <f>IFERROR(VLOOKUP(A888,プログラム!B:C,2,0),"")</f>
        <v>18</v>
      </c>
      <c r="G888" t="str">
        <f t="shared" si="26"/>
        <v>000018</v>
      </c>
      <c r="H888">
        <f>IFERROR(記録__2[[#This Row],[組]],"")</f>
        <v>1</v>
      </c>
      <c r="I888">
        <f>IFERROR(記録__2[[#This Row],[水路]],"")</f>
        <v>7</v>
      </c>
      <c r="J888" t="str">
        <f>IFERROR(VLOOKUP(F888,競技順!B:Q,14,0),"")</f>
        <v/>
      </c>
      <c r="K888" t="str">
        <f>IFERROR(VLOOKUP(F888,競技順!B:P,15,0),"")</f>
        <v>男子</v>
      </c>
      <c r="L888" t="str">
        <f>IFERROR(VLOOKUP(F888,競技順!B:N,13,0),"")</f>
        <v xml:space="preserve"> 200m</v>
      </c>
      <c r="M888" t="str">
        <f>IFERROR(VLOOKUP(F888,競技順!B:K,10,0),"")</f>
        <v>バタフライ</v>
      </c>
      <c r="N888" t="str">
        <f>IFERROR(VLOOKUP(F888,競技順!B:Q,16,0),"")</f>
        <v>タイム決勝</v>
      </c>
      <c r="O888" t="str">
        <f t="shared" si="27"/>
        <v xml:space="preserve"> 男子  200m バタフライ タイム決勝</v>
      </c>
    </row>
    <row r="889" spans="1:15" x14ac:dyDescent="0.2">
      <c r="A889">
        <f>IFERROR(記録__2[[#This Row],[競技番号]],"")</f>
        <v>18</v>
      </c>
      <c r="B889">
        <f>IFERROR(記録__2[[#This Row],[選手番号]],"")</f>
        <v>0</v>
      </c>
      <c r="C889" t="str">
        <f>IFERROR(VLOOKUP(B889,選手番号!F:J,4,0),"")</f>
        <v/>
      </c>
      <c r="D889" t="str">
        <f>IFERROR(VLOOKUP(B889,選手番号!F:K,6,0),"")</f>
        <v/>
      </c>
      <c r="E889" t="str">
        <f>IFERROR(VLOOKUP(B889,チーム番号!E:F,2,0),"")</f>
        <v/>
      </c>
      <c r="F889">
        <f>IFERROR(VLOOKUP(A889,プログラム!B:C,2,0),"")</f>
        <v>18</v>
      </c>
      <c r="G889" t="str">
        <f t="shared" si="26"/>
        <v>000018</v>
      </c>
      <c r="H889">
        <f>IFERROR(記録__2[[#This Row],[組]],"")</f>
        <v>1</v>
      </c>
      <c r="I889">
        <f>IFERROR(記録__2[[#This Row],[水路]],"")</f>
        <v>8</v>
      </c>
      <c r="J889" t="str">
        <f>IFERROR(VLOOKUP(F889,競技順!B:Q,14,0),"")</f>
        <v/>
      </c>
      <c r="K889" t="str">
        <f>IFERROR(VLOOKUP(F889,競技順!B:P,15,0),"")</f>
        <v>男子</v>
      </c>
      <c r="L889" t="str">
        <f>IFERROR(VLOOKUP(F889,競技順!B:N,13,0),"")</f>
        <v xml:space="preserve"> 200m</v>
      </c>
      <c r="M889" t="str">
        <f>IFERROR(VLOOKUP(F889,競技順!B:K,10,0),"")</f>
        <v>バタフライ</v>
      </c>
      <c r="N889" t="str">
        <f>IFERROR(VLOOKUP(F889,競技順!B:Q,16,0),"")</f>
        <v>タイム決勝</v>
      </c>
      <c r="O889" t="str">
        <f t="shared" si="27"/>
        <v xml:space="preserve"> 男子  200m バタフライ タイム決勝</v>
      </c>
    </row>
    <row r="890" spans="1:15" x14ac:dyDescent="0.2">
      <c r="A890">
        <f>IFERROR(記録__2[[#This Row],[競技番号]],"")</f>
        <v>18</v>
      </c>
      <c r="B890">
        <f>IFERROR(記録__2[[#This Row],[選手番号]],"")</f>
        <v>0</v>
      </c>
      <c r="C890" t="str">
        <f>IFERROR(VLOOKUP(B890,選手番号!F:J,4,0),"")</f>
        <v/>
      </c>
      <c r="D890" t="str">
        <f>IFERROR(VLOOKUP(B890,選手番号!F:K,6,0),"")</f>
        <v/>
      </c>
      <c r="E890" t="str">
        <f>IFERROR(VLOOKUP(B890,チーム番号!E:F,2,0),"")</f>
        <v/>
      </c>
      <c r="F890">
        <f>IFERROR(VLOOKUP(A890,プログラム!B:C,2,0),"")</f>
        <v>18</v>
      </c>
      <c r="G890" t="str">
        <f t="shared" si="26"/>
        <v>000018</v>
      </c>
      <c r="H890">
        <f>IFERROR(記録__2[[#This Row],[組]],"")</f>
        <v>2</v>
      </c>
      <c r="I890">
        <f>IFERROR(記録__2[[#This Row],[水路]],"")</f>
        <v>1</v>
      </c>
      <c r="J890" t="str">
        <f>IFERROR(VLOOKUP(F890,競技順!B:Q,14,0),"")</f>
        <v/>
      </c>
      <c r="K890" t="str">
        <f>IFERROR(VLOOKUP(F890,競技順!B:P,15,0),"")</f>
        <v>男子</v>
      </c>
      <c r="L890" t="str">
        <f>IFERROR(VLOOKUP(F890,競技順!B:N,13,0),"")</f>
        <v xml:space="preserve"> 200m</v>
      </c>
      <c r="M890" t="str">
        <f>IFERROR(VLOOKUP(F890,競技順!B:K,10,0),"")</f>
        <v>バタフライ</v>
      </c>
      <c r="N890" t="str">
        <f>IFERROR(VLOOKUP(F890,競技順!B:Q,16,0),"")</f>
        <v>タイム決勝</v>
      </c>
      <c r="O890" t="str">
        <f t="shared" si="27"/>
        <v xml:space="preserve"> 男子  200m バタフライ タイム決勝</v>
      </c>
    </row>
    <row r="891" spans="1:15" x14ac:dyDescent="0.2">
      <c r="A891">
        <f>IFERROR(記録__2[[#This Row],[競技番号]],"")</f>
        <v>18</v>
      </c>
      <c r="B891">
        <f>IFERROR(記録__2[[#This Row],[選手番号]],"")</f>
        <v>184</v>
      </c>
      <c r="C891" t="str">
        <f>IFERROR(VLOOKUP(B891,選手番号!F:J,4,0),"")</f>
        <v>田中　稔也</v>
      </c>
      <c r="D891" t="str">
        <f>IFERROR(VLOOKUP(B891,選手番号!F:K,6,0),"")</f>
        <v>ＭＧ瀬戸内</v>
      </c>
      <c r="E891" t="str">
        <f>IFERROR(VLOOKUP(B891,チーム番号!E:F,2,0),"")</f>
        <v/>
      </c>
      <c r="F891">
        <f>IFERROR(VLOOKUP(A891,プログラム!B:C,2,0),"")</f>
        <v>18</v>
      </c>
      <c r="G891" t="str">
        <f t="shared" si="26"/>
        <v>18400018</v>
      </c>
      <c r="H891">
        <f>IFERROR(記録__2[[#This Row],[組]],"")</f>
        <v>2</v>
      </c>
      <c r="I891">
        <f>IFERROR(記録__2[[#This Row],[水路]],"")</f>
        <v>2</v>
      </c>
      <c r="J891" t="str">
        <f>IFERROR(VLOOKUP(F891,競技順!B:Q,14,0),"")</f>
        <v/>
      </c>
      <c r="K891" t="str">
        <f>IFERROR(VLOOKUP(F891,競技順!B:P,15,0),"")</f>
        <v>男子</v>
      </c>
      <c r="L891" t="str">
        <f>IFERROR(VLOOKUP(F891,競技順!B:N,13,0),"")</f>
        <v xml:space="preserve"> 200m</v>
      </c>
      <c r="M891" t="str">
        <f>IFERROR(VLOOKUP(F891,競技順!B:K,10,0),"")</f>
        <v>バタフライ</v>
      </c>
      <c r="N891" t="str">
        <f>IFERROR(VLOOKUP(F891,競技順!B:Q,16,0),"")</f>
        <v>タイム決勝</v>
      </c>
      <c r="O891" t="str">
        <f t="shared" si="27"/>
        <v xml:space="preserve"> 男子  200m バタフライ タイム決勝</v>
      </c>
    </row>
    <row r="892" spans="1:15" x14ac:dyDescent="0.2">
      <c r="A892">
        <f>IFERROR(記録__2[[#This Row],[競技番号]],"")</f>
        <v>18</v>
      </c>
      <c r="B892">
        <f>IFERROR(記録__2[[#This Row],[選手番号]],"")</f>
        <v>207</v>
      </c>
      <c r="C892" t="str">
        <f>IFERROR(VLOOKUP(B892,選手番号!F:J,4,0),"")</f>
        <v>渡部　隼斗</v>
      </c>
      <c r="D892" t="str">
        <f>IFERROR(VLOOKUP(B892,選手番号!F:K,6,0),"")</f>
        <v>ファイブテン</v>
      </c>
      <c r="E892" t="str">
        <f>IFERROR(VLOOKUP(B892,チーム番号!E:F,2,0),"")</f>
        <v/>
      </c>
      <c r="F892">
        <f>IFERROR(VLOOKUP(A892,プログラム!B:C,2,0),"")</f>
        <v>18</v>
      </c>
      <c r="G892" t="str">
        <f t="shared" si="26"/>
        <v>20700018</v>
      </c>
      <c r="H892">
        <f>IFERROR(記録__2[[#This Row],[組]],"")</f>
        <v>2</v>
      </c>
      <c r="I892">
        <f>IFERROR(記録__2[[#This Row],[水路]],"")</f>
        <v>3</v>
      </c>
      <c r="J892" t="str">
        <f>IFERROR(VLOOKUP(F892,競技順!B:Q,14,0),"")</f>
        <v/>
      </c>
      <c r="K892" t="str">
        <f>IFERROR(VLOOKUP(F892,競技順!B:P,15,0),"")</f>
        <v>男子</v>
      </c>
      <c r="L892" t="str">
        <f>IFERROR(VLOOKUP(F892,競技順!B:N,13,0),"")</f>
        <v xml:space="preserve"> 200m</v>
      </c>
      <c r="M892" t="str">
        <f>IFERROR(VLOOKUP(F892,競技順!B:K,10,0),"")</f>
        <v>バタフライ</v>
      </c>
      <c r="N892" t="str">
        <f>IFERROR(VLOOKUP(F892,競技順!B:Q,16,0),"")</f>
        <v>タイム決勝</v>
      </c>
      <c r="O892" t="str">
        <f t="shared" si="27"/>
        <v xml:space="preserve"> 男子  200m バタフライ タイム決勝</v>
      </c>
    </row>
    <row r="893" spans="1:15" x14ac:dyDescent="0.2">
      <c r="A893">
        <f>IFERROR(記録__2[[#This Row],[競技番号]],"")</f>
        <v>18</v>
      </c>
      <c r="B893">
        <f>IFERROR(記録__2[[#This Row],[選手番号]],"")</f>
        <v>112</v>
      </c>
      <c r="C893" t="str">
        <f>IFERROR(VLOOKUP(B893,選手番号!F:J,4,0),"")</f>
        <v>長野　　弘</v>
      </c>
      <c r="D893" t="str">
        <f>IFERROR(VLOOKUP(B893,選手番号!F:K,6,0),"")</f>
        <v>南海ＤＣ</v>
      </c>
      <c r="E893" t="str">
        <f>IFERROR(VLOOKUP(B893,チーム番号!E:F,2,0),"")</f>
        <v/>
      </c>
      <c r="F893">
        <f>IFERROR(VLOOKUP(A893,プログラム!B:C,2,0),"")</f>
        <v>18</v>
      </c>
      <c r="G893" t="str">
        <f t="shared" si="26"/>
        <v>11200018</v>
      </c>
      <c r="H893">
        <f>IFERROR(記録__2[[#This Row],[組]],"")</f>
        <v>2</v>
      </c>
      <c r="I893">
        <f>IFERROR(記録__2[[#This Row],[水路]],"")</f>
        <v>4</v>
      </c>
      <c r="J893" t="str">
        <f>IFERROR(VLOOKUP(F893,競技順!B:Q,14,0),"")</f>
        <v/>
      </c>
      <c r="K893" t="str">
        <f>IFERROR(VLOOKUP(F893,競技順!B:P,15,0),"")</f>
        <v>男子</v>
      </c>
      <c r="L893" t="str">
        <f>IFERROR(VLOOKUP(F893,競技順!B:N,13,0),"")</f>
        <v xml:space="preserve"> 200m</v>
      </c>
      <c r="M893" t="str">
        <f>IFERROR(VLOOKUP(F893,競技順!B:K,10,0),"")</f>
        <v>バタフライ</v>
      </c>
      <c r="N893" t="str">
        <f>IFERROR(VLOOKUP(F893,競技順!B:Q,16,0),"")</f>
        <v>タイム決勝</v>
      </c>
      <c r="O893" t="str">
        <f t="shared" si="27"/>
        <v xml:space="preserve"> 男子  200m バタフライ タイム決勝</v>
      </c>
    </row>
    <row r="894" spans="1:15" x14ac:dyDescent="0.2">
      <c r="A894">
        <f>IFERROR(記録__2[[#This Row],[競技番号]],"")</f>
        <v>18</v>
      </c>
      <c r="B894">
        <f>IFERROR(記録__2[[#This Row],[選手番号]],"")</f>
        <v>115</v>
      </c>
      <c r="C894" t="str">
        <f>IFERROR(VLOOKUP(B894,選手番号!F:J,4,0),"")</f>
        <v>玉井　悠亜</v>
      </c>
      <c r="D894" t="str">
        <f>IFERROR(VLOOKUP(B894,選手番号!F:K,6,0),"")</f>
        <v>南海ＤＣ</v>
      </c>
      <c r="E894" t="str">
        <f>IFERROR(VLOOKUP(B894,チーム番号!E:F,2,0),"")</f>
        <v/>
      </c>
      <c r="F894">
        <f>IFERROR(VLOOKUP(A894,プログラム!B:C,2,0),"")</f>
        <v>18</v>
      </c>
      <c r="G894" t="str">
        <f t="shared" si="26"/>
        <v>11500018</v>
      </c>
      <c r="H894">
        <f>IFERROR(記録__2[[#This Row],[組]],"")</f>
        <v>2</v>
      </c>
      <c r="I894">
        <f>IFERROR(記録__2[[#This Row],[水路]],"")</f>
        <v>5</v>
      </c>
      <c r="J894" t="str">
        <f>IFERROR(VLOOKUP(F894,競技順!B:Q,14,0),"")</f>
        <v/>
      </c>
      <c r="K894" t="str">
        <f>IFERROR(VLOOKUP(F894,競技順!B:P,15,0),"")</f>
        <v>男子</v>
      </c>
      <c r="L894" t="str">
        <f>IFERROR(VLOOKUP(F894,競技順!B:N,13,0),"")</f>
        <v xml:space="preserve"> 200m</v>
      </c>
      <c r="M894" t="str">
        <f>IFERROR(VLOOKUP(F894,競技順!B:K,10,0),"")</f>
        <v>バタフライ</v>
      </c>
      <c r="N894" t="str">
        <f>IFERROR(VLOOKUP(F894,競技順!B:Q,16,0),"")</f>
        <v>タイム決勝</v>
      </c>
      <c r="O894" t="str">
        <f t="shared" si="27"/>
        <v xml:space="preserve"> 男子  200m バタフライ タイム決勝</v>
      </c>
    </row>
    <row r="895" spans="1:15" x14ac:dyDescent="0.2">
      <c r="A895">
        <f>IFERROR(記録__2[[#This Row],[競技番号]],"")</f>
        <v>18</v>
      </c>
      <c r="B895">
        <f>IFERROR(記録__2[[#This Row],[選手番号]],"")</f>
        <v>6</v>
      </c>
      <c r="C895" t="str">
        <f>IFERROR(VLOOKUP(B895,選手番号!F:J,4,0),"")</f>
        <v>忽那　海音</v>
      </c>
      <c r="D895" t="str">
        <f>IFERROR(VLOOKUP(B895,選手番号!F:K,6,0),"")</f>
        <v>松山西中等</v>
      </c>
      <c r="E895" t="str">
        <f>IFERROR(VLOOKUP(B895,チーム番号!E:F,2,0),"")</f>
        <v/>
      </c>
      <c r="F895">
        <f>IFERROR(VLOOKUP(A895,プログラム!B:C,2,0),"")</f>
        <v>18</v>
      </c>
      <c r="G895" t="str">
        <f t="shared" si="26"/>
        <v>600018</v>
      </c>
      <c r="H895">
        <f>IFERROR(記録__2[[#This Row],[組]],"")</f>
        <v>2</v>
      </c>
      <c r="I895">
        <f>IFERROR(記録__2[[#This Row],[水路]],"")</f>
        <v>6</v>
      </c>
      <c r="J895" t="str">
        <f>IFERROR(VLOOKUP(F895,競技順!B:Q,14,0),"")</f>
        <v/>
      </c>
      <c r="K895" t="str">
        <f>IFERROR(VLOOKUP(F895,競技順!B:P,15,0),"")</f>
        <v>男子</v>
      </c>
      <c r="L895" t="str">
        <f>IFERROR(VLOOKUP(F895,競技順!B:N,13,0),"")</f>
        <v xml:space="preserve"> 200m</v>
      </c>
      <c r="M895" t="str">
        <f>IFERROR(VLOOKUP(F895,競技順!B:K,10,0),"")</f>
        <v>バタフライ</v>
      </c>
      <c r="N895" t="str">
        <f>IFERROR(VLOOKUP(F895,競技順!B:Q,16,0),"")</f>
        <v>タイム決勝</v>
      </c>
      <c r="O895" t="str">
        <f t="shared" si="27"/>
        <v xml:space="preserve"> 男子  200m バタフライ タイム決勝</v>
      </c>
    </row>
    <row r="896" spans="1:15" x14ac:dyDescent="0.2">
      <c r="A896">
        <f>IFERROR(記録__2[[#This Row],[競技番号]],"")</f>
        <v>18</v>
      </c>
      <c r="B896">
        <f>IFERROR(記録__2[[#This Row],[選手番号]],"")</f>
        <v>205</v>
      </c>
      <c r="C896" t="str">
        <f>IFERROR(VLOOKUP(B896,選手番号!F:J,4,0),"")</f>
        <v>白澤　　航</v>
      </c>
      <c r="D896" t="str">
        <f>IFERROR(VLOOKUP(B896,選手番号!F:K,6,0),"")</f>
        <v>ファイブテン</v>
      </c>
      <c r="E896" t="str">
        <f>IFERROR(VLOOKUP(B896,チーム番号!E:F,2,0),"")</f>
        <v/>
      </c>
      <c r="F896">
        <f>IFERROR(VLOOKUP(A896,プログラム!B:C,2,0),"")</f>
        <v>18</v>
      </c>
      <c r="G896" t="str">
        <f t="shared" si="26"/>
        <v>20500018</v>
      </c>
      <c r="H896">
        <f>IFERROR(記録__2[[#This Row],[組]],"")</f>
        <v>2</v>
      </c>
      <c r="I896">
        <f>IFERROR(記録__2[[#This Row],[水路]],"")</f>
        <v>7</v>
      </c>
      <c r="J896" t="str">
        <f>IFERROR(VLOOKUP(F896,競技順!B:Q,14,0),"")</f>
        <v/>
      </c>
      <c r="K896" t="str">
        <f>IFERROR(VLOOKUP(F896,競技順!B:P,15,0),"")</f>
        <v>男子</v>
      </c>
      <c r="L896" t="str">
        <f>IFERROR(VLOOKUP(F896,競技順!B:N,13,0),"")</f>
        <v xml:space="preserve"> 200m</v>
      </c>
      <c r="M896" t="str">
        <f>IFERROR(VLOOKUP(F896,競技順!B:K,10,0),"")</f>
        <v>バタフライ</v>
      </c>
      <c r="N896" t="str">
        <f>IFERROR(VLOOKUP(F896,競技順!B:Q,16,0),"")</f>
        <v>タイム決勝</v>
      </c>
      <c r="O896" t="str">
        <f t="shared" si="27"/>
        <v xml:space="preserve"> 男子  200m バタフライ タイム決勝</v>
      </c>
    </row>
    <row r="897" spans="1:15" x14ac:dyDescent="0.2">
      <c r="A897">
        <f>IFERROR(記録__2[[#This Row],[競技番号]],"")</f>
        <v>18</v>
      </c>
      <c r="B897">
        <f>IFERROR(記録__2[[#This Row],[選手番号]],"")</f>
        <v>0</v>
      </c>
      <c r="C897" t="str">
        <f>IFERROR(VLOOKUP(B897,選手番号!F:J,4,0),"")</f>
        <v/>
      </c>
      <c r="D897" t="str">
        <f>IFERROR(VLOOKUP(B897,選手番号!F:K,6,0),"")</f>
        <v/>
      </c>
      <c r="E897" t="str">
        <f>IFERROR(VLOOKUP(B897,チーム番号!E:F,2,0),"")</f>
        <v/>
      </c>
      <c r="F897">
        <f>IFERROR(VLOOKUP(A897,プログラム!B:C,2,0),"")</f>
        <v>18</v>
      </c>
      <c r="G897" t="str">
        <f t="shared" si="26"/>
        <v>000018</v>
      </c>
      <c r="H897">
        <f>IFERROR(記録__2[[#This Row],[組]],"")</f>
        <v>2</v>
      </c>
      <c r="I897">
        <f>IFERROR(記録__2[[#This Row],[水路]],"")</f>
        <v>8</v>
      </c>
      <c r="J897" t="str">
        <f>IFERROR(VLOOKUP(F897,競技順!B:Q,14,0),"")</f>
        <v/>
      </c>
      <c r="K897" t="str">
        <f>IFERROR(VLOOKUP(F897,競技順!B:P,15,0),"")</f>
        <v>男子</v>
      </c>
      <c r="L897" t="str">
        <f>IFERROR(VLOOKUP(F897,競技順!B:N,13,0),"")</f>
        <v xml:space="preserve"> 200m</v>
      </c>
      <c r="M897" t="str">
        <f>IFERROR(VLOOKUP(F897,競技順!B:K,10,0),"")</f>
        <v>バタフライ</v>
      </c>
      <c r="N897" t="str">
        <f>IFERROR(VLOOKUP(F897,競技順!B:Q,16,0),"")</f>
        <v>タイム決勝</v>
      </c>
      <c r="O897" t="str">
        <f t="shared" si="27"/>
        <v xml:space="preserve"> 男子  200m バタフライ タイム決勝</v>
      </c>
    </row>
    <row r="898" spans="1:15" x14ac:dyDescent="0.2">
      <c r="A898">
        <f>IFERROR(記録__2[[#This Row],[競技番号]],"")</f>
        <v>19</v>
      </c>
      <c r="B898">
        <f>IFERROR(記録__2[[#This Row],[選手番号]],"")</f>
        <v>0</v>
      </c>
      <c r="C898" t="str">
        <f>IFERROR(VLOOKUP(B898,選手番号!F:J,4,0),"")</f>
        <v/>
      </c>
      <c r="D898" t="str">
        <f>IFERROR(VLOOKUP(B898,選手番号!F:K,6,0),"")</f>
        <v/>
      </c>
      <c r="E898" t="str">
        <f>IFERROR(VLOOKUP(B898,チーム番号!E:F,2,0),"")</f>
        <v/>
      </c>
      <c r="F898">
        <f>IFERROR(VLOOKUP(A898,プログラム!B:C,2,0),"")</f>
        <v>19</v>
      </c>
      <c r="G898" t="str">
        <f t="shared" si="26"/>
        <v>000019</v>
      </c>
      <c r="H898">
        <f>IFERROR(記録__2[[#This Row],[組]],"")</f>
        <v>1</v>
      </c>
      <c r="I898">
        <f>IFERROR(記録__2[[#This Row],[水路]],"")</f>
        <v>1</v>
      </c>
      <c r="J898" t="str">
        <f>IFERROR(VLOOKUP(F898,競技順!B:Q,14,0),"")</f>
        <v/>
      </c>
      <c r="K898" t="str">
        <f>IFERROR(VLOOKUP(F898,競技順!B:P,15,0),"")</f>
        <v>女子</v>
      </c>
      <c r="L898" t="str">
        <f>IFERROR(VLOOKUP(F898,競技順!B:N,13,0),"")</f>
        <v xml:space="preserve">  50m</v>
      </c>
      <c r="M898" t="str">
        <f>IFERROR(VLOOKUP(F898,競技順!B:K,10,0),"")</f>
        <v>自由形</v>
      </c>
      <c r="N898" t="str">
        <f>IFERROR(VLOOKUP(F898,競技順!B:Q,16,0),"")</f>
        <v>タイム決勝</v>
      </c>
      <c r="O898" t="str">
        <f t="shared" si="27"/>
        <v xml:space="preserve"> 女子   50m 自由形 タイム決勝</v>
      </c>
    </row>
    <row r="899" spans="1:15" x14ac:dyDescent="0.2">
      <c r="A899">
        <f>IFERROR(記録__2[[#This Row],[競技番号]],"")</f>
        <v>19</v>
      </c>
      <c r="B899">
        <f>IFERROR(記録__2[[#This Row],[選手番号]],"")</f>
        <v>0</v>
      </c>
      <c r="C899" t="str">
        <f>IFERROR(VLOOKUP(B899,選手番号!F:J,4,0),"")</f>
        <v/>
      </c>
      <c r="D899" t="str">
        <f>IFERROR(VLOOKUP(B899,選手番号!F:K,6,0),"")</f>
        <v/>
      </c>
      <c r="E899" t="str">
        <f>IFERROR(VLOOKUP(B899,チーム番号!E:F,2,0),"")</f>
        <v/>
      </c>
      <c r="F899">
        <f>IFERROR(VLOOKUP(A899,プログラム!B:C,2,0),"")</f>
        <v>19</v>
      </c>
      <c r="G899" t="str">
        <f t="shared" ref="G899:G962" si="28">CONCATENATE(B899,0,0,0,F899)</f>
        <v>000019</v>
      </c>
      <c r="H899">
        <f>IFERROR(記録__2[[#This Row],[組]],"")</f>
        <v>1</v>
      </c>
      <c r="I899">
        <f>IFERROR(記録__2[[#This Row],[水路]],"")</f>
        <v>2</v>
      </c>
      <c r="J899" t="str">
        <f>IFERROR(VLOOKUP(F899,競技順!B:Q,14,0),"")</f>
        <v/>
      </c>
      <c r="K899" t="str">
        <f>IFERROR(VLOOKUP(F899,競技順!B:P,15,0),"")</f>
        <v>女子</v>
      </c>
      <c r="L899" t="str">
        <f>IFERROR(VLOOKUP(F899,競技順!B:N,13,0),"")</f>
        <v xml:space="preserve">  50m</v>
      </c>
      <c r="M899" t="str">
        <f>IFERROR(VLOOKUP(F899,競技順!B:K,10,0),"")</f>
        <v>自由形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 xml:space="preserve"> 女子   50m 自由形 タイム決勝</v>
      </c>
    </row>
    <row r="900" spans="1:15" x14ac:dyDescent="0.2">
      <c r="A900">
        <f>IFERROR(記録__2[[#This Row],[競技番号]],"")</f>
        <v>19</v>
      </c>
      <c r="B900">
        <f>IFERROR(記録__2[[#This Row],[選手番号]],"")</f>
        <v>167</v>
      </c>
      <c r="C900" t="str">
        <f>IFERROR(VLOOKUP(B900,選手番号!F:J,4,0),"")</f>
        <v>加藤　麗華</v>
      </c>
      <c r="D900" t="str">
        <f>IFERROR(VLOOKUP(B900,選手番号!F:K,6,0),"")</f>
        <v>南海ＤＣ</v>
      </c>
      <c r="E900" t="str">
        <f>IFERROR(VLOOKUP(B900,チーム番号!E:F,2,0),"")</f>
        <v/>
      </c>
      <c r="F900">
        <f>IFERROR(VLOOKUP(A900,プログラム!B:C,2,0),"")</f>
        <v>19</v>
      </c>
      <c r="G900" t="str">
        <f t="shared" si="28"/>
        <v>16700019</v>
      </c>
      <c r="H900">
        <f>IFERROR(記録__2[[#This Row],[組]],"")</f>
        <v>1</v>
      </c>
      <c r="I900">
        <f>IFERROR(記録__2[[#This Row],[水路]],"")</f>
        <v>3</v>
      </c>
      <c r="J900" t="str">
        <f>IFERROR(VLOOKUP(F900,競技順!B:Q,14,0),"")</f>
        <v/>
      </c>
      <c r="K900" t="str">
        <f>IFERROR(VLOOKUP(F900,競技順!B:P,15,0),"")</f>
        <v>女子</v>
      </c>
      <c r="L900" t="str">
        <f>IFERROR(VLOOKUP(F900,競技順!B:N,13,0),"")</f>
        <v xml:space="preserve">  50m</v>
      </c>
      <c r="M900" t="str">
        <f>IFERROR(VLOOKUP(F900,競技順!B:K,10,0),"")</f>
        <v>自由形</v>
      </c>
      <c r="N900" t="str">
        <f>IFERROR(VLOOKUP(F900,競技順!B:Q,16,0),"")</f>
        <v>タイム決勝</v>
      </c>
      <c r="O900" t="str">
        <f t="shared" si="29"/>
        <v xml:space="preserve"> 女子   50m 自由形 タイム決勝</v>
      </c>
    </row>
    <row r="901" spans="1:15" x14ac:dyDescent="0.2">
      <c r="A901">
        <f>IFERROR(記録__2[[#This Row],[競技番号]],"")</f>
        <v>19</v>
      </c>
      <c r="B901">
        <f>IFERROR(記録__2[[#This Row],[選手番号]],"")</f>
        <v>702</v>
      </c>
      <c r="C901" t="str">
        <f>IFERROR(VLOOKUP(B901,選手番号!F:J,4,0),"")</f>
        <v>加藤　寿玲</v>
      </c>
      <c r="D901" t="str">
        <f>IFERROR(VLOOKUP(B901,選手番号!F:K,6,0),"")</f>
        <v>えいしSC砥部</v>
      </c>
      <c r="E901" t="str">
        <f>IFERROR(VLOOKUP(B901,チーム番号!E:F,2,0),"")</f>
        <v/>
      </c>
      <c r="F901">
        <f>IFERROR(VLOOKUP(A901,プログラム!B:C,2,0),"")</f>
        <v>19</v>
      </c>
      <c r="G901" t="str">
        <f t="shared" si="28"/>
        <v>70200019</v>
      </c>
      <c r="H901">
        <f>IFERROR(記録__2[[#This Row],[組]],"")</f>
        <v>1</v>
      </c>
      <c r="I901">
        <f>IFERROR(記録__2[[#This Row],[水路]],"")</f>
        <v>4</v>
      </c>
      <c r="J901" t="str">
        <f>IFERROR(VLOOKUP(F901,競技順!B:Q,14,0),"")</f>
        <v/>
      </c>
      <c r="K901" t="str">
        <f>IFERROR(VLOOKUP(F901,競技順!B:P,15,0),"")</f>
        <v>女子</v>
      </c>
      <c r="L901" t="str">
        <f>IFERROR(VLOOKUP(F901,競技順!B:N,13,0),"")</f>
        <v xml:space="preserve">  50m</v>
      </c>
      <c r="M901" t="str">
        <f>IFERROR(VLOOKUP(F901,競技順!B:K,10,0),"")</f>
        <v>自由形</v>
      </c>
      <c r="N901" t="str">
        <f>IFERROR(VLOOKUP(F901,競技順!B:Q,16,0),"")</f>
        <v>タイム決勝</v>
      </c>
      <c r="O901" t="str">
        <f t="shared" si="29"/>
        <v xml:space="preserve"> 女子   50m 自由形 タイム決勝</v>
      </c>
    </row>
    <row r="902" spans="1:15" x14ac:dyDescent="0.2">
      <c r="A902">
        <f>IFERROR(記録__2[[#This Row],[競技番号]],"")</f>
        <v>19</v>
      </c>
      <c r="B902">
        <f>IFERROR(記録__2[[#This Row],[選手番号]],"")</f>
        <v>168</v>
      </c>
      <c r="C902" t="str">
        <f>IFERROR(VLOOKUP(B902,選手番号!F:J,4,0),"")</f>
        <v>松岡　紗礼</v>
      </c>
      <c r="D902" t="str">
        <f>IFERROR(VLOOKUP(B902,選手番号!F:K,6,0),"")</f>
        <v>南海ＤＣ</v>
      </c>
      <c r="E902" t="str">
        <f>IFERROR(VLOOKUP(B902,チーム番号!E:F,2,0),"")</f>
        <v/>
      </c>
      <c r="F902">
        <f>IFERROR(VLOOKUP(A902,プログラム!B:C,2,0),"")</f>
        <v>19</v>
      </c>
      <c r="G902" t="str">
        <f t="shared" si="28"/>
        <v>16800019</v>
      </c>
      <c r="H902">
        <f>IFERROR(記録__2[[#This Row],[組]],"")</f>
        <v>1</v>
      </c>
      <c r="I902">
        <f>IFERROR(記録__2[[#This Row],[水路]],"")</f>
        <v>5</v>
      </c>
      <c r="J902" t="str">
        <f>IFERROR(VLOOKUP(F902,競技順!B:Q,14,0),"")</f>
        <v/>
      </c>
      <c r="K902" t="str">
        <f>IFERROR(VLOOKUP(F902,競技順!B:P,15,0),"")</f>
        <v>女子</v>
      </c>
      <c r="L902" t="str">
        <f>IFERROR(VLOOKUP(F902,競技順!B:N,13,0),"")</f>
        <v xml:space="preserve">  50m</v>
      </c>
      <c r="M902" t="str">
        <f>IFERROR(VLOOKUP(F902,競技順!B:K,10,0),"")</f>
        <v>自由形</v>
      </c>
      <c r="N902" t="str">
        <f>IFERROR(VLOOKUP(F902,競技順!B:Q,16,0),"")</f>
        <v>タイム決勝</v>
      </c>
      <c r="O902" t="str">
        <f t="shared" si="29"/>
        <v xml:space="preserve"> 女子   50m 自由形 タイム決勝</v>
      </c>
    </row>
    <row r="903" spans="1:15" x14ac:dyDescent="0.2">
      <c r="A903">
        <f>IFERROR(記録__2[[#This Row],[競技番号]],"")</f>
        <v>19</v>
      </c>
      <c r="B903">
        <f>IFERROR(記録__2[[#This Row],[選手番号]],"")</f>
        <v>0</v>
      </c>
      <c r="C903" t="str">
        <f>IFERROR(VLOOKUP(B903,選手番号!F:J,4,0),"")</f>
        <v/>
      </c>
      <c r="D903" t="str">
        <f>IFERROR(VLOOKUP(B903,選手番号!F:K,6,0),"")</f>
        <v/>
      </c>
      <c r="E903" t="str">
        <f>IFERROR(VLOOKUP(B903,チーム番号!E:F,2,0),"")</f>
        <v/>
      </c>
      <c r="F903">
        <f>IFERROR(VLOOKUP(A903,プログラム!B:C,2,0),"")</f>
        <v>19</v>
      </c>
      <c r="G903" t="str">
        <f t="shared" si="28"/>
        <v>000019</v>
      </c>
      <c r="H903">
        <f>IFERROR(記録__2[[#This Row],[組]],"")</f>
        <v>1</v>
      </c>
      <c r="I903">
        <f>IFERROR(記録__2[[#This Row],[水路]],"")</f>
        <v>6</v>
      </c>
      <c r="J903" t="str">
        <f>IFERROR(VLOOKUP(F903,競技順!B:Q,14,0),"")</f>
        <v/>
      </c>
      <c r="K903" t="str">
        <f>IFERROR(VLOOKUP(F903,競技順!B:P,15,0),"")</f>
        <v>女子</v>
      </c>
      <c r="L903" t="str">
        <f>IFERROR(VLOOKUP(F903,競技順!B:N,13,0),"")</f>
        <v xml:space="preserve">  50m</v>
      </c>
      <c r="M903" t="str">
        <f>IFERROR(VLOOKUP(F903,競技順!B:K,10,0),"")</f>
        <v>自由形</v>
      </c>
      <c r="N903" t="str">
        <f>IFERROR(VLOOKUP(F903,競技順!B:Q,16,0),"")</f>
        <v>タイム決勝</v>
      </c>
      <c r="O903" t="str">
        <f t="shared" si="29"/>
        <v xml:space="preserve"> 女子   50m 自由形 タイム決勝</v>
      </c>
    </row>
    <row r="904" spans="1:15" x14ac:dyDescent="0.2">
      <c r="A904">
        <f>IFERROR(記録__2[[#This Row],[競技番号]],"")</f>
        <v>19</v>
      </c>
      <c r="B904">
        <f>IFERROR(記録__2[[#This Row],[選手番号]],"")</f>
        <v>0</v>
      </c>
      <c r="C904" t="str">
        <f>IFERROR(VLOOKUP(B904,選手番号!F:J,4,0),"")</f>
        <v/>
      </c>
      <c r="D904" t="str">
        <f>IFERROR(VLOOKUP(B904,選手番号!F:K,6,0),"")</f>
        <v/>
      </c>
      <c r="E904" t="str">
        <f>IFERROR(VLOOKUP(B904,チーム番号!E:F,2,0),"")</f>
        <v/>
      </c>
      <c r="F904">
        <f>IFERROR(VLOOKUP(A904,プログラム!B:C,2,0),"")</f>
        <v>19</v>
      </c>
      <c r="G904" t="str">
        <f t="shared" si="28"/>
        <v>000019</v>
      </c>
      <c r="H904">
        <f>IFERROR(記録__2[[#This Row],[組]],"")</f>
        <v>1</v>
      </c>
      <c r="I904">
        <f>IFERROR(記録__2[[#This Row],[水路]],"")</f>
        <v>7</v>
      </c>
      <c r="J904" t="str">
        <f>IFERROR(VLOOKUP(F904,競技順!B:Q,14,0),"")</f>
        <v/>
      </c>
      <c r="K904" t="str">
        <f>IFERROR(VLOOKUP(F904,競技順!B:P,15,0),"")</f>
        <v>女子</v>
      </c>
      <c r="L904" t="str">
        <f>IFERROR(VLOOKUP(F904,競技順!B:N,13,0),"")</f>
        <v xml:space="preserve">  50m</v>
      </c>
      <c r="M904" t="str">
        <f>IFERROR(VLOOKUP(F904,競技順!B:K,10,0),"")</f>
        <v>自由形</v>
      </c>
      <c r="N904" t="str">
        <f>IFERROR(VLOOKUP(F904,競技順!B:Q,16,0),"")</f>
        <v>タイム決勝</v>
      </c>
      <c r="O904" t="str">
        <f t="shared" si="29"/>
        <v xml:space="preserve"> 女子   50m 自由形 タイム決勝</v>
      </c>
    </row>
    <row r="905" spans="1:15" x14ac:dyDescent="0.2">
      <c r="A905">
        <f>IFERROR(記録__2[[#This Row],[競技番号]],"")</f>
        <v>19</v>
      </c>
      <c r="B905">
        <f>IFERROR(記録__2[[#This Row],[選手番号]],"")</f>
        <v>0</v>
      </c>
      <c r="C905" t="str">
        <f>IFERROR(VLOOKUP(B905,選手番号!F:J,4,0),"")</f>
        <v/>
      </c>
      <c r="D905" t="str">
        <f>IFERROR(VLOOKUP(B905,選手番号!F:K,6,0),"")</f>
        <v/>
      </c>
      <c r="E905" t="str">
        <f>IFERROR(VLOOKUP(B905,チーム番号!E:F,2,0),"")</f>
        <v/>
      </c>
      <c r="F905">
        <f>IFERROR(VLOOKUP(A905,プログラム!B:C,2,0),"")</f>
        <v>19</v>
      </c>
      <c r="G905" t="str">
        <f t="shared" si="28"/>
        <v>000019</v>
      </c>
      <c r="H905">
        <f>IFERROR(記録__2[[#This Row],[組]],"")</f>
        <v>1</v>
      </c>
      <c r="I905">
        <f>IFERROR(記録__2[[#This Row],[水路]],"")</f>
        <v>8</v>
      </c>
      <c r="J905" t="str">
        <f>IFERROR(VLOOKUP(F905,競技順!B:Q,14,0),"")</f>
        <v/>
      </c>
      <c r="K905" t="str">
        <f>IFERROR(VLOOKUP(F905,競技順!B:P,15,0),"")</f>
        <v>女子</v>
      </c>
      <c r="L905" t="str">
        <f>IFERROR(VLOOKUP(F905,競技順!B:N,13,0),"")</f>
        <v xml:space="preserve">  50m</v>
      </c>
      <c r="M905" t="str">
        <f>IFERROR(VLOOKUP(F905,競技順!B:K,10,0),"")</f>
        <v>自由形</v>
      </c>
      <c r="N905" t="str">
        <f>IFERROR(VLOOKUP(F905,競技順!B:Q,16,0),"")</f>
        <v>タイム決勝</v>
      </c>
      <c r="O905" t="str">
        <f t="shared" si="29"/>
        <v xml:space="preserve"> 女子   50m 自由形 タイム決勝</v>
      </c>
    </row>
    <row r="906" spans="1:15" x14ac:dyDescent="0.2">
      <c r="A906">
        <f>IFERROR(記録__2[[#This Row],[競技番号]],"")</f>
        <v>19</v>
      </c>
      <c r="B906">
        <f>IFERROR(記録__2[[#This Row],[選手番号]],"")</f>
        <v>0</v>
      </c>
      <c r="C906" t="str">
        <f>IFERROR(VLOOKUP(B906,選手番号!F:J,4,0),"")</f>
        <v/>
      </c>
      <c r="D906" t="str">
        <f>IFERROR(VLOOKUP(B906,選手番号!F:K,6,0),"")</f>
        <v/>
      </c>
      <c r="E906" t="str">
        <f>IFERROR(VLOOKUP(B906,チーム番号!E:F,2,0),"")</f>
        <v/>
      </c>
      <c r="F906">
        <f>IFERROR(VLOOKUP(A906,プログラム!B:C,2,0),"")</f>
        <v>19</v>
      </c>
      <c r="G906" t="str">
        <f t="shared" si="28"/>
        <v>000019</v>
      </c>
      <c r="H906">
        <f>IFERROR(記録__2[[#This Row],[組]],"")</f>
        <v>2</v>
      </c>
      <c r="I906">
        <f>IFERROR(記録__2[[#This Row],[水路]],"")</f>
        <v>1</v>
      </c>
      <c r="J906" t="str">
        <f>IFERROR(VLOOKUP(F906,競技順!B:Q,14,0),"")</f>
        <v/>
      </c>
      <c r="K906" t="str">
        <f>IFERROR(VLOOKUP(F906,競技順!B:P,15,0),"")</f>
        <v>女子</v>
      </c>
      <c r="L906" t="str">
        <f>IFERROR(VLOOKUP(F906,競技順!B:N,13,0),"")</f>
        <v xml:space="preserve">  50m</v>
      </c>
      <c r="M906" t="str">
        <f>IFERROR(VLOOKUP(F906,競技順!B:K,10,0),"")</f>
        <v>自由形</v>
      </c>
      <c r="N906" t="str">
        <f>IFERROR(VLOOKUP(F906,競技順!B:Q,16,0),"")</f>
        <v>タイム決勝</v>
      </c>
      <c r="O906" t="str">
        <f t="shared" si="29"/>
        <v xml:space="preserve"> 女子   50m 自由形 タイム決勝</v>
      </c>
    </row>
    <row r="907" spans="1:15" x14ac:dyDescent="0.2">
      <c r="A907">
        <f>IFERROR(記録__2[[#This Row],[競技番号]],"")</f>
        <v>19</v>
      </c>
      <c r="B907">
        <f>IFERROR(記録__2[[#This Row],[選手番号]],"")</f>
        <v>106</v>
      </c>
      <c r="C907" t="str">
        <f>IFERROR(VLOOKUP(B907,選手番号!F:J,4,0),"")</f>
        <v>豊嶋　あさ</v>
      </c>
      <c r="D907" t="str">
        <f>IFERROR(VLOOKUP(B907,選手番号!F:K,6,0),"")</f>
        <v>五百木ＳＣ</v>
      </c>
      <c r="E907" t="str">
        <f>IFERROR(VLOOKUP(B907,チーム番号!E:F,2,0),"")</f>
        <v/>
      </c>
      <c r="F907">
        <f>IFERROR(VLOOKUP(A907,プログラム!B:C,2,0),"")</f>
        <v>19</v>
      </c>
      <c r="G907" t="str">
        <f t="shared" si="28"/>
        <v>10600019</v>
      </c>
      <c r="H907">
        <f>IFERROR(記録__2[[#This Row],[組]],"")</f>
        <v>2</v>
      </c>
      <c r="I907">
        <f>IFERROR(記録__2[[#This Row],[水路]],"")</f>
        <v>2</v>
      </c>
      <c r="J907" t="str">
        <f>IFERROR(VLOOKUP(F907,競技順!B:Q,14,0),"")</f>
        <v/>
      </c>
      <c r="K907" t="str">
        <f>IFERROR(VLOOKUP(F907,競技順!B:P,15,0),"")</f>
        <v>女子</v>
      </c>
      <c r="L907" t="str">
        <f>IFERROR(VLOOKUP(F907,競技順!B:N,13,0),"")</f>
        <v xml:space="preserve">  50m</v>
      </c>
      <c r="M907" t="str">
        <f>IFERROR(VLOOKUP(F907,競技順!B:K,10,0),"")</f>
        <v>自由形</v>
      </c>
      <c r="N907" t="str">
        <f>IFERROR(VLOOKUP(F907,競技順!B:Q,16,0),"")</f>
        <v>タイム決勝</v>
      </c>
      <c r="O907" t="str">
        <f t="shared" si="29"/>
        <v xml:space="preserve"> 女子   50m 自由形 タイム決勝</v>
      </c>
    </row>
    <row r="908" spans="1:15" x14ac:dyDescent="0.2">
      <c r="A908">
        <f>IFERROR(記録__2[[#This Row],[競技番号]],"")</f>
        <v>19</v>
      </c>
      <c r="B908">
        <f>IFERROR(記録__2[[#This Row],[選手番号]],"")</f>
        <v>701</v>
      </c>
      <c r="C908" t="str">
        <f>IFERROR(VLOOKUP(B908,選手番号!F:J,4,0),"")</f>
        <v>渡部　心暖</v>
      </c>
      <c r="D908" t="str">
        <f>IFERROR(VLOOKUP(B908,選手番号!F:K,6,0),"")</f>
        <v>えいしSC砥部</v>
      </c>
      <c r="E908" t="str">
        <f>IFERROR(VLOOKUP(B908,チーム番号!E:F,2,0),"")</f>
        <v/>
      </c>
      <c r="F908">
        <f>IFERROR(VLOOKUP(A908,プログラム!B:C,2,0),"")</f>
        <v>19</v>
      </c>
      <c r="G908" t="str">
        <f t="shared" si="28"/>
        <v>70100019</v>
      </c>
      <c r="H908">
        <f>IFERROR(記録__2[[#This Row],[組]],"")</f>
        <v>2</v>
      </c>
      <c r="I908">
        <f>IFERROR(記録__2[[#This Row],[水路]],"")</f>
        <v>3</v>
      </c>
      <c r="J908" t="str">
        <f>IFERROR(VLOOKUP(F908,競技順!B:Q,14,0),"")</f>
        <v/>
      </c>
      <c r="K908" t="str">
        <f>IFERROR(VLOOKUP(F908,競技順!B:P,15,0),"")</f>
        <v>女子</v>
      </c>
      <c r="L908" t="str">
        <f>IFERROR(VLOOKUP(F908,競技順!B:N,13,0),"")</f>
        <v xml:space="preserve">  50m</v>
      </c>
      <c r="M908" t="str">
        <f>IFERROR(VLOOKUP(F908,競技順!B:K,10,0),"")</f>
        <v>自由形</v>
      </c>
      <c r="N908" t="str">
        <f>IFERROR(VLOOKUP(F908,競技順!B:Q,16,0),"")</f>
        <v>タイム決勝</v>
      </c>
      <c r="O908" t="str">
        <f t="shared" si="29"/>
        <v xml:space="preserve"> 女子   50m 自由形 タイム決勝</v>
      </c>
    </row>
    <row r="909" spans="1:15" x14ac:dyDescent="0.2">
      <c r="A909">
        <f>IFERROR(記録__2[[#This Row],[競技番号]],"")</f>
        <v>19</v>
      </c>
      <c r="B909">
        <f>IFERROR(記録__2[[#This Row],[選手番号]],"")</f>
        <v>649</v>
      </c>
      <c r="C909" t="str">
        <f>IFERROR(VLOOKUP(B909,選手番号!F:J,4,0),"")</f>
        <v>藤本　実希</v>
      </c>
      <c r="D909" t="str">
        <f>IFERROR(VLOOKUP(B909,選手番号!F:K,6,0),"")</f>
        <v>えいしSC北条</v>
      </c>
      <c r="E909" t="str">
        <f>IFERROR(VLOOKUP(B909,チーム番号!E:F,2,0),"")</f>
        <v/>
      </c>
      <c r="F909">
        <f>IFERROR(VLOOKUP(A909,プログラム!B:C,2,0),"")</f>
        <v>19</v>
      </c>
      <c r="G909" t="str">
        <f t="shared" si="28"/>
        <v>64900019</v>
      </c>
      <c r="H909">
        <f>IFERROR(記録__2[[#This Row],[組]],"")</f>
        <v>2</v>
      </c>
      <c r="I909">
        <f>IFERROR(記録__2[[#This Row],[水路]],"")</f>
        <v>4</v>
      </c>
      <c r="J909" t="str">
        <f>IFERROR(VLOOKUP(F909,競技順!B:Q,14,0),"")</f>
        <v/>
      </c>
      <c r="K909" t="str">
        <f>IFERROR(VLOOKUP(F909,競技順!B:P,15,0),"")</f>
        <v>女子</v>
      </c>
      <c r="L909" t="str">
        <f>IFERROR(VLOOKUP(F909,競技順!B:N,13,0),"")</f>
        <v xml:space="preserve">  50m</v>
      </c>
      <c r="M909" t="str">
        <f>IFERROR(VLOOKUP(F909,競技順!B:K,10,0),"")</f>
        <v>自由形</v>
      </c>
      <c r="N909" t="str">
        <f>IFERROR(VLOOKUP(F909,競技順!B:Q,16,0),"")</f>
        <v>タイム決勝</v>
      </c>
      <c r="O909" t="str">
        <f t="shared" si="29"/>
        <v xml:space="preserve"> 女子   50m 自由形 タイム決勝</v>
      </c>
    </row>
    <row r="910" spans="1:15" x14ac:dyDescent="0.2">
      <c r="A910">
        <f>IFERROR(記録__2[[#This Row],[競技番号]],"")</f>
        <v>19</v>
      </c>
      <c r="B910">
        <f>IFERROR(記録__2[[#This Row],[選手番号]],"")</f>
        <v>166</v>
      </c>
      <c r="C910" t="str">
        <f>IFERROR(VLOOKUP(B910,選手番号!F:J,4,0),"")</f>
        <v>原　愛夏海</v>
      </c>
      <c r="D910" t="str">
        <f>IFERROR(VLOOKUP(B910,選手番号!F:K,6,0),"")</f>
        <v>南海ＤＣ</v>
      </c>
      <c r="E910" t="str">
        <f>IFERROR(VLOOKUP(B910,チーム番号!E:F,2,0),"")</f>
        <v/>
      </c>
      <c r="F910">
        <f>IFERROR(VLOOKUP(A910,プログラム!B:C,2,0),"")</f>
        <v>19</v>
      </c>
      <c r="G910" t="str">
        <f t="shared" si="28"/>
        <v>16600019</v>
      </c>
      <c r="H910">
        <f>IFERROR(記録__2[[#This Row],[組]],"")</f>
        <v>2</v>
      </c>
      <c r="I910">
        <f>IFERROR(記録__2[[#This Row],[水路]],"")</f>
        <v>5</v>
      </c>
      <c r="J910" t="str">
        <f>IFERROR(VLOOKUP(F910,競技順!B:Q,14,0),"")</f>
        <v/>
      </c>
      <c r="K910" t="str">
        <f>IFERROR(VLOOKUP(F910,競技順!B:P,15,0),"")</f>
        <v>女子</v>
      </c>
      <c r="L910" t="str">
        <f>IFERROR(VLOOKUP(F910,競技順!B:N,13,0),"")</f>
        <v xml:space="preserve">  50m</v>
      </c>
      <c r="M910" t="str">
        <f>IFERROR(VLOOKUP(F910,競技順!B:K,10,0),"")</f>
        <v>自由形</v>
      </c>
      <c r="N910" t="str">
        <f>IFERROR(VLOOKUP(F910,競技順!B:Q,16,0),"")</f>
        <v>タイム決勝</v>
      </c>
      <c r="O910" t="str">
        <f t="shared" si="29"/>
        <v xml:space="preserve"> 女子   50m 自由形 タイム決勝</v>
      </c>
    </row>
    <row r="911" spans="1:15" x14ac:dyDescent="0.2">
      <c r="A911">
        <f>IFERROR(記録__2[[#This Row],[競技番号]],"")</f>
        <v>19</v>
      </c>
      <c r="B911">
        <f>IFERROR(記録__2[[#This Row],[選手番号]],"")</f>
        <v>362</v>
      </c>
      <c r="C911" t="str">
        <f>IFERROR(VLOOKUP(B911,選手番号!F:J,4,0),"")</f>
        <v>門田　汐那</v>
      </c>
      <c r="D911" t="str">
        <f>IFERROR(VLOOKUP(B911,選手番号!F:K,6,0),"")</f>
        <v>ＭＧ双葉</v>
      </c>
      <c r="E911" t="str">
        <f>IFERROR(VLOOKUP(B911,チーム番号!E:F,2,0),"")</f>
        <v/>
      </c>
      <c r="F911">
        <f>IFERROR(VLOOKUP(A911,プログラム!B:C,2,0),"")</f>
        <v>19</v>
      </c>
      <c r="G911" t="str">
        <f t="shared" si="28"/>
        <v>36200019</v>
      </c>
      <c r="H911">
        <f>IFERROR(記録__2[[#This Row],[組]],"")</f>
        <v>2</v>
      </c>
      <c r="I911">
        <f>IFERROR(記録__2[[#This Row],[水路]],"")</f>
        <v>6</v>
      </c>
      <c r="J911" t="str">
        <f>IFERROR(VLOOKUP(F911,競技順!B:Q,14,0),"")</f>
        <v/>
      </c>
      <c r="K911" t="str">
        <f>IFERROR(VLOOKUP(F911,競技順!B:P,15,0),"")</f>
        <v>女子</v>
      </c>
      <c r="L911" t="str">
        <f>IFERROR(VLOOKUP(F911,競技順!B:N,13,0),"")</f>
        <v xml:space="preserve">  50m</v>
      </c>
      <c r="M911" t="str">
        <f>IFERROR(VLOOKUP(F911,競技順!B:K,10,0),"")</f>
        <v>自由形</v>
      </c>
      <c r="N911" t="str">
        <f>IFERROR(VLOOKUP(F911,競技順!B:Q,16,0),"")</f>
        <v>タイム決勝</v>
      </c>
      <c r="O911" t="str">
        <f t="shared" si="29"/>
        <v xml:space="preserve"> 女子   50m 自由形 タイム決勝</v>
      </c>
    </row>
    <row r="912" spans="1:15" x14ac:dyDescent="0.2">
      <c r="A912">
        <f>IFERROR(記録__2[[#This Row],[競技番号]],"")</f>
        <v>19</v>
      </c>
      <c r="B912">
        <f>IFERROR(記録__2[[#This Row],[選手番号]],"")</f>
        <v>107</v>
      </c>
      <c r="C912" t="str">
        <f>IFERROR(VLOOKUP(B912,選手番号!F:J,4,0),"")</f>
        <v>高橋　沙羅</v>
      </c>
      <c r="D912" t="str">
        <f>IFERROR(VLOOKUP(B912,選手番号!F:K,6,0),"")</f>
        <v>五百木ＳＣ</v>
      </c>
      <c r="E912" t="str">
        <f>IFERROR(VLOOKUP(B912,チーム番号!E:F,2,0),"")</f>
        <v/>
      </c>
      <c r="F912">
        <f>IFERROR(VLOOKUP(A912,プログラム!B:C,2,0),"")</f>
        <v>19</v>
      </c>
      <c r="G912" t="str">
        <f t="shared" si="28"/>
        <v>10700019</v>
      </c>
      <c r="H912">
        <f>IFERROR(記録__2[[#This Row],[組]],"")</f>
        <v>2</v>
      </c>
      <c r="I912">
        <f>IFERROR(記録__2[[#This Row],[水路]],"")</f>
        <v>7</v>
      </c>
      <c r="J912" t="str">
        <f>IFERROR(VLOOKUP(F912,競技順!B:Q,14,0),"")</f>
        <v/>
      </c>
      <c r="K912" t="str">
        <f>IFERROR(VLOOKUP(F912,競技順!B:P,15,0),"")</f>
        <v>女子</v>
      </c>
      <c r="L912" t="str">
        <f>IFERROR(VLOOKUP(F912,競技順!B:N,13,0),"")</f>
        <v xml:space="preserve">  50m</v>
      </c>
      <c r="M912" t="str">
        <f>IFERROR(VLOOKUP(F912,競技順!B:K,10,0),"")</f>
        <v>自由形</v>
      </c>
      <c r="N912" t="str">
        <f>IFERROR(VLOOKUP(F912,競技順!B:Q,16,0),"")</f>
        <v>タイム決勝</v>
      </c>
      <c r="O912" t="str">
        <f t="shared" si="29"/>
        <v xml:space="preserve"> 女子   50m 自由形 タイム決勝</v>
      </c>
    </row>
    <row r="913" spans="1:15" x14ac:dyDescent="0.2">
      <c r="A913">
        <f>IFERROR(記録__2[[#This Row],[競技番号]],"")</f>
        <v>19</v>
      </c>
      <c r="B913">
        <f>IFERROR(記録__2[[#This Row],[選手番号]],"")</f>
        <v>0</v>
      </c>
      <c r="C913" t="str">
        <f>IFERROR(VLOOKUP(B913,選手番号!F:J,4,0),"")</f>
        <v/>
      </c>
      <c r="D913" t="str">
        <f>IFERROR(VLOOKUP(B913,選手番号!F:K,6,0),"")</f>
        <v/>
      </c>
      <c r="E913" t="str">
        <f>IFERROR(VLOOKUP(B913,チーム番号!E:F,2,0),"")</f>
        <v/>
      </c>
      <c r="F913">
        <f>IFERROR(VLOOKUP(A913,プログラム!B:C,2,0),"")</f>
        <v>19</v>
      </c>
      <c r="G913" t="str">
        <f t="shared" si="28"/>
        <v>000019</v>
      </c>
      <c r="H913">
        <f>IFERROR(記録__2[[#This Row],[組]],"")</f>
        <v>2</v>
      </c>
      <c r="I913">
        <f>IFERROR(記録__2[[#This Row],[水路]],"")</f>
        <v>8</v>
      </c>
      <c r="J913" t="str">
        <f>IFERROR(VLOOKUP(F913,競技順!B:Q,14,0),"")</f>
        <v/>
      </c>
      <c r="K913" t="str">
        <f>IFERROR(VLOOKUP(F913,競技順!B:P,15,0),"")</f>
        <v>女子</v>
      </c>
      <c r="L913" t="str">
        <f>IFERROR(VLOOKUP(F913,競技順!B:N,13,0),"")</f>
        <v xml:space="preserve">  50m</v>
      </c>
      <c r="M913" t="str">
        <f>IFERROR(VLOOKUP(F913,競技順!B:K,10,0),"")</f>
        <v>自由形</v>
      </c>
      <c r="N913" t="str">
        <f>IFERROR(VLOOKUP(F913,競技順!B:Q,16,0),"")</f>
        <v>タイム決勝</v>
      </c>
      <c r="O913" t="str">
        <f t="shared" si="29"/>
        <v xml:space="preserve"> 女子   50m 自由形 タイム決勝</v>
      </c>
    </row>
    <row r="914" spans="1:15" x14ac:dyDescent="0.2">
      <c r="A914">
        <f>IFERROR(記録__2[[#This Row],[競技番号]],"")</f>
        <v>19</v>
      </c>
      <c r="B914">
        <f>IFERROR(記録__2[[#This Row],[選手番号]],"")</f>
        <v>164</v>
      </c>
      <c r="C914" t="str">
        <f>IFERROR(VLOOKUP(B914,選手番号!F:J,4,0),"")</f>
        <v>橋本　れい</v>
      </c>
      <c r="D914" t="str">
        <f>IFERROR(VLOOKUP(B914,選手番号!F:K,6,0),"")</f>
        <v>南海ＤＣ</v>
      </c>
      <c r="E914" t="str">
        <f>IFERROR(VLOOKUP(B914,チーム番号!E:F,2,0),"")</f>
        <v/>
      </c>
      <c r="F914">
        <f>IFERROR(VLOOKUP(A914,プログラム!B:C,2,0),"")</f>
        <v>19</v>
      </c>
      <c r="G914" t="str">
        <f t="shared" si="28"/>
        <v>16400019</v>
      </c>
      <c r="H914">
        <f>IFERROR(記録__2[[#This Row],[組]],"")</f>
        <v>3</v>
      </c>
      <c r="I914">
        <f>IFERROR(記録__2[[#This Row],[水路]],"")</f>
        <v>1</v>
      </c>
      <c r="J914" t="str">
        <f>IFERROR(VLOOKUP(F914,競技順!B:Q,14,0),"")</f>
        <v/>
      </c>
      <c r="K914" t="str">
        <f>IFERROR(VLOOKUP(F914,競技順!B:P,15,0),"")</f>
        <v>女子</v>
      </c>
      <c r="L914" t="str">
        <f>IFERROR(VLOOKUP(F914,競技順!B:N,13,0),"")</f>
        <v xml:space="preserve">  50m</v>
      </c>
      <c r="M914" t="str">
        <f>IFERROR(VLOOKUP(F914,競技順!B:K,10,0),"")</f>
        <v>自由形</v>
      </c>
      <c r="N914" t="str">
        <f>IFERROR(VLOOKUP(F914,競技順!B:Q,16,0),"")</f>
        <v>タイム決勝</v>
      </c>
      <c r="O914" t="str">
        <f t="shared" si="29"/>
        <v xml:space="preserve"> 女子   50m 自由形 タイム決勝</v>
      </c>
    </row>
    <row r="915" spans="1:15" x14ac:dyDescent="0.2">
      <c r="A915">
        <f>IFERROR(記録__2[[#This Row],[競技番号]],"")</f>
        <v>19</v>
      </c>
      <c r="B915">
        <f>IFERROR(記録__2[[#This Row],[選手番号]],"")</f>
        <v>298</v>
      </c>
      <c r="C915" t="str">
        <f>IFERROR(VLOOKUP(B915,選手番号!F:J,4,0),"")</f>
        <v>新井　さや</v>
      </c>
      <c r="D915" t="str">
        <f>IFERROR(VLOOKUP(B915,選手番号!F:K,6,0),"")</f>
        <v>八幡浜ＳＣ</v>
      </c>
      <c r="E915" t="str">
        <f>IFERROR(VLOOKUP(B915,チーム番号!E:F,2,0),"")</f>
        <v/>
      </c>
      <c r="F915">
        <f>IFERROR(VLOOKUP(A915,プログラム!B:C,2,0),"")</f>
        <v>19</v>
      </c>
      <c r="G915" t="str">
        <f t="shared" si="28"/>
        <v>29800019</v>
      </c>
      <c r="H915">
        <f>IFERROR(記録__2[[#This Row],[組]],"")</f>
        <v>3</v>
      </c>
      <c r="I915">
        <f>IFERROR(記録__2[[#This Row],[水路]],"")</f>
        <v>2</v>
      </c>
      <c r="J915" t="str">
        <f>IFERROR(VLOOKUP(F915,競技順!B:Q,14,0),"")</f>
        <v/>
      </c>
      <c r="K915" t="str">
        <f>IFERROR(VLOOKUP(F915,競技順!B:P,15,0),"")</f>
        <v>女子</v>
      </c>
      <c r="L915" t="str">
        <f>IFERROR(VLOOKUP(F915,競技順!B:N,13,0),"")</f>
        <v xml:space="preserve">  50m</v>
      </c>
      <c r="M915" t="str">
        <f>IFERROR(VLOOKUP(F915,競技順!B:K,10,0),"")</f>
        <v>自由形</v>
      </c>
      <c r="N915" t="str">
        <f>IFERROR(VLOOKUP(F915,競技順!B:Q,16,0),"")</f>
        <v>タイム決勝</v>
      </c>
      <c r="O915" t="str">
        <f t="shared" si="29"/>
        <v xml:space="preserve"> 女子   50m 自由形 タイム決勝</v>
      </c>
    </row>
    <row r="916" spans="1:15" x14ac:dyDescent="0.2">
      <c r="A916">
        <f>IFERROR(記録__2[[#This Row],[競技番号]],"")</f>
        <v>19</v>
      </c>
      <c r="B916">
        <f>IFERROR(記録__2[[#This Row],[選手番号]],"")</f>
        <v>703</v>
      </c>
      <c r="C916" t="str">
        <f>IFERROR(VLOOKUP(B916,選手番号!F:J,4,0),"")</f>
        <v>栗田　晏楠</v>
      </c>
      <c r="D916" t="str">
        <f>IFERROR(VLOOKUP(B916,選手番号!F:K,6,0),"")</f>
        <v>えいしSC砥部</v>
      </c>
      <c r="E916" t="str">
        <f>IFERROR(VLOOKUP(B916,チーム番号!E:F,2,0),"")</f>
        <v/>
      </c>
      <c r="F916">
        <f>IFERROR(VLOOKUP(A916,プログラム!B:C,2,0),"")</f>
        <v>19</v>
      </c>
      <c r="G916" t="str">
        <f t="shared" si="28"/>
        <v>70300019</v>
      </c>
      <c r="H916">
        <f>IFERROR(記録__2[[#This Row],[組]],"")</f>
        <v>3</v>
      </c>
      <c r="I916">
        <f>IFERROR(記録__2[[#This Row],[水路]],"")</f>
        <v>3</v>
      </c>
      <c r="J916" t="str">
        <f>IFERROR(VLOOKUP(F916,競技順!B:Q,14,0),"")</f>
        <v/>
      </c>
      <c r="K916" t="str">
        <f>IFERROR(VLOOKUP(F916,競技順!B:P,15,0),"")</f>
        <v>女子</v>
      </c>
      <c r="L916" t="str">
        <f>IFERROR(VLOOKUP(F916,競技順!B:N,13,0),"")</f>
        <v xml:space="preserve">  50m</v>
      </c>
      <c r="M916" t="str">
        <f>IFERROR(VLOOKUP(F916,競技順!B:K,10,0),"")</f>
        <v>自由形</v>
      </c>
      <c r="N916" t="str">
        <f>IFERROR(VLOOKUP(F916,競技順!B:Q,16,0),"")</f>
        <v>タイム決勝</v>
      </c>
      <c r="O916" t="str">
        <f t="shared" si="29"/>
        <v xml:space="preserve"> 女子   50m 自由形 タイム決勝</v>
      </c>
    </row>
    <row r="917" spans="1:15" x14ac:dyDescent="0.2">
      <c r="A917">
        <f>IFERROR(記録__2[[#This Row],[競技番号]],"")</f>
        <v>19</v>
      </c>
      <c r="B917">
        <f>IFERROR(記録__2[[#This Row],[選手番号]],"")</f>
        <v>502</v>
      </c>
      <c r="C917" t="str">
        <f>IFERROR(VLOOKUP(B917,選手番号!F:J,4,0),"")</f>
        <v>大澤　心季</v>
      </c>
      <c r="D917" t="str">
        <f>IFERROR(VLOOKUP(B917,選手番号!F:K,6,0),"")</f>
        <v>競泳塾AGAIN</v>
      </c>
      <c r="E917" t="str">
        <f>IFERROR(VLOOKUP(B917,チーム番号!E:F,2,0),"")</f>
        <v/>
      </c>
      <c r="F917">
        <f>IFERROR(VLOOKUP(A917,プログラム!B:C,2,0),"")</f>
        <v>19</v>
      </c>
      <c r="G917" t="str">
        <f t="shared" si="28"/>
        <v>50200019</v>
      </c>
      <c r="H917">
        <f>IFERROR(記録__2[[#This Row],[組]],"")</f>
        <v>3</v>
      </c>
      <c r="I917">
        <f>IFERROR(記録__2[[#This Row],[水路]],"")</f>
        <v>4</v>
      </c>
      <c r="J917" t="str">
        <f>IFERROR(VLOOKUP(F917,競技順!B:Q,14,0),"")</f>
        <v/>
      </c>
      <c r="K917" t="str">
        <f>IFERROR(VLOOKUP(F917,競技順!B:P,15,0),"")</f>
        <v>女子</v>
      </c>
      <c r="L917" t="str">
        <f>IFERROR(VLOOKUP(F917,競技順!B:N,13,0),"")</f>
        <v xml:space="preserve">  50m</v>
      </c>
      <c r="M917" t="str">
        <f>IFERROR(VLOOKUP(F917,競技順!B:K,10,0),"")</f>
        <v>自由形</v>
      </c>
      <c r="N917" t="str">
        <f>IFERROR(VLOOKUP(F917,競技順!B:Q,16,0),"")</f>
        <v>タイム決勝</v>
      </c>
      <c r="O917" t="str">
        <f t="shared" si="29"/>
        <v xml:space="preserve"> 女子   50m 自由形 タイム決勝</v>
      </c>
    </row>
    <row r="918" spans="1:15" x14ac:dyDescent="0.2">
      <c r="A918">
        <f>IFERROR(記録__2[[#This Row],[競技番号]],"")</f>
        <v>19</v>
      </c>
      <c r="B918">
        <f>IFERROR(記録__2[[#This Row],[選手番号]],"")</f>
        <v>159</v>
      </c>
      <c r="C918" t="str">
        <f>IFERROR(VLOOKUP(B918,選手番号!F:J,4,0),"")</f>
        <v>青野　智花</v>
      </c>
      <c r="D918" t="str">
        <f>IFERROR(VLOOKUP(B918,選手番号!F:K,6,0),"")</f>
        <v>南海ＤＣ</v>
      </c>
      <c r="E918" t="str">
        <f>IFERROR(VLOOKUP(B918,チーム番号!E:F,2,0),"")</f>
        <v/>
      </c>
      <c r="F918">
        <f>IFERROR(VLOOKUP(A918,プログラム!B:C,2,0),"")</f>
        <v>19</v>
      </c>
      <c r="G918" t="str">
        <f t="shared" si="28"/>
        <v>15900019</v>
      </c>
      <c r="H918">
        <f>IFERROR(記録__2[[#This Row],[組]],"")</f>
        <v>3</v>
      </c>
      <c r="I918">
        <f>IFERROR(記録__2[[#This Row],[水路]],"")</f>
        <v>5</v>
      </c>
      <c r="J918" t="str">
        <f>IFERROR(VLOOKUP(F918,競技順!B:Q,14,0),"")</f>
        <v/>
      </c>
      <c r="K918" t="str">
        <f>IFERROR(VLOOKUP(F918,競技順!B:P,15,0),"")</f>
        <v>女子</v>
      </c>
      <c r="L918" t="str">
        <f>IFERROR(VLOOKUP(F918,競技順!B:N,13,0),"")</f>
        <v xml:space="preserve">  50m</v>
      </c>
      <c r="M918" t="str">
        <f>IFERROR(VLOOKUP(F918,競技順!B:K,10,0),"")</f>
        <v>自由形</v>
      </c>
      <c r="N918" t="str">
        <f>IFERROR(VLOOKUP(F918,競技順!B:Q,16,0),"")</f>
        <v>タイム決勝</v>
      </c>
      <c r="O918" t="str">
        <f t="shared" si="29"/>
        <v xml:space="preserve"> 女子   50m 自由形 タイム決勝</v>
      </c>
    </row>
    <row r="919" spans="1:15" x14ac:dyDescent="0.2">
      <c r="A919">
        <f>IFERROR(記録__2[[#This Row],[競技番号]],"")</f>
        <v>19</v>
      </c>
      <c r="B919">
        <f>IFERROR(記録__2[[#This Row],[選手番号]],"")</f>
        <v>108</v>
      </c>
      <c r="C919" t="str">
        <f>IFERROR(VLOOKUP(B919,選手番号!F:J,4,0),"")</f>
        <v>上杉　心尊</v>
      </c>
      <c r="D919" t="str">
        <f>IFERROR(VLOOKUP(B919,選手番号!F:K,6,0),"")</f>
        <v>五百木ＳＣ</v>
      </c>
      <c r="E919" t="str">
        <f>IFERROR(VLOOKUP(B919,チーム番号!E:F,2,0),"")</f>
        <v/>
      </c>
      <c r="F919">
        <f>IFERROR(VLOOKUP(A919,プログラム!B:C,2,0),"")</f>
        <v>19</v>
      </c>
      <c r="G919" t="str">
        <f t="shared" si="28"/>
        <v>10800019</v>
      </c>
      <c r="H919">
        <f>IFERROR(記録__2[[#This Row],[組]],"")</f>
        <v>3</v>
      </c>
      <c r="I919">
        <f>IFERROR(記録__2[[#This Row],[水路]],"")</f>
        <v>6</v>
      </c>
      <c r="J919" t="str">
        <f>IFERROR(VLOOKUP(F919,競技順!B:Q,14,0),"")</f>
        <v/>
      </c>
      <c r="K919" t="str">
        <f>IFERROR(VLOOKUP(F919,競技順!B:P,15,0),"")</f>
        <v>女子</v>
      </c>
      <c r="L919" t="str">
        <f>IFERROR(VLOOKUP(F919,競技順!B:N,13,0),"")</f>
        <v xml:space="preserve">  50m</v>
      </c>
      <c r="M919" t="str">
        <f>IFERROR(VLOOKUP(F919,競技順!B:K,10,0),"")</f>
        <v>自由形</v>
      </c>
      <c r="N919" t="str">
        <f>IFERROR(VLOOKUP(F919,競技順!B:Q,16,0),"")</f>
        <v>タイム決勝</v>
      </c>
      <c r="O919" t="str">
        <f t="shared" si="29"/>
        <v xml:space="preserve"> 女子   50m 自由形 タイム決勝</v>
      </c>
    </row>
    <row r="920" spans="1:15" x14ac:dyDescent="0.2">
      <c r="A920">
        <f>IFERROR(記録__2[[#This Row],[競技番号]],"")</f>
        <v>19</v>
      </c>
      <c r="B920">
        <f>IFERROR(記録__2[[#This Row],[選手番号]],"")</f>
        <v>103</v>
      </c>
      <c r="C920" t="str">
        <f>IFERROR(VLOOKUP(B920,選手番号!F:J,4,0),"")</f>
        <v>中野　佐南</v>
      </c>
      <c r="D920" t="str">
        <f>IFERROR(VLOOKUP(B920,選手番号!F:K,6,0),"")</f>
        <v>五百木ＳＣ</v>
      </c>
      <c r="E920" t="str">
        <f>IFERROR(VLOOKUP(B920,チーム番号!E:F,2,0),"")</f>
        <v/>
      </c>
      <c r="F920">
        <f>IFERROR(VLOOKUP(A920,プログラム!B:C,2,0),"")</f>
        <v>19</v>
      </c>
      <c r="G920" t="str">
        <f t="shared" si="28"/>
        <v>10300019</v>
      </c>
      <c r="H920">
        <f>IFERROR(記録__2[[#This Row],[組]],"")</f>
        <v>3</v>
      </c>
      <c r="I920">
        <f>IFERROR(記録__2[[#This Row],[水路]],"")</f>
        <v>7</v>
      </c>
      <c r="J920" t="str">
        <f>IFERROR(VLOOKUP(F920,競技順!B:Q,14,0),"")</f>
        <v/>
      </c>
      <c r="K920" t="str">
        <f>IFERROR(VLOOKUP(F920,競技順!B:P,15,0),"")</f>
        <v>女子</v>
      </c>
      <c r="L920" t="str">
        <f>IFERROR(VLOOKUP(F920,競技順!B:N,13,0),"")</f>
        <v xml:space="preserve">  50m</v>
      </c>
      <c r="M920" t="str">
        <f>IFERROR(VLOOKUP(F920,競技順!B:K,10,0),"")</f>
        <v>自由形</v>
      </c>
      <c r="N920" t="str">
        <f>IFERROR(VLOOKUP(F920,競技順!B:Q,16,0),"")</f>
        <v>タイム決勝</v>
      </c>
      <c r="O920" t="str">
        <f t="shared" si="29"/>
        <v xml:space="preserve"> 女子   50m 自由形 タイム決勝</v>
      </c>
    </row>
    <row r="921" spans="1:15" x14ac:dyDescent="0.2">
      <c r="A921">
        <f>IFERROR(記録__2[[#This Row],[競技番号]],"")</f>
        <v>19</v>
      </c>
      <c r="B921">
        <f>IFERROR(記録__2[[#This Row],[選手番号]],"")</f>
        <v>165</v>
      </c>
      <c r="C921" t="str">
        <f>IFERROR(VLOOKUP(B921,選手番号!F:J,4,0),"")</f>
        <v>新家　悠加</v>
      </c>
      <c r="D921" t="str">
        <f>IFERROR(VLOOKUP(B921,選手番号!F:K,6,0),"")</f>
        <v>南海ＤＣ</v>
      </c>
      <c r="E921" t="str">
        <f>IFERROR(VLOOKUP(B921,チーム番号!E:F,2,0),"")</f>
        <v/>
      </c>
      <c r="F921">
        <f>IFERROR(VLOOKUP(A921,プログラム!B:C,2,0),"")</f>
        <v>19</v>
      </c>
      <c r="G921" t="str">
        <f t="shared" si="28"/>
        <v>16500019</v>
      </c>
      <c r="H921">
        <f>IFERROR(記録__2[[#This Row],[組]],"")</f>
        <v>3</v>
      </c>
      <c r="I921">
        <f>IFERROR(記録__2[[#This Row],[水路]],"")</f>
        <v>8</v>
      </c>
      <c r="J921" t="str">
        <f>IFERROR(VLOOKUP(F921,競技順!B:Q,14,0),"")</f>
        <v/>
      </c>
      <c r="K921" t="str">
        <f>IFERROR(VLOOKUP(F921,競技順!B:P,15,0),"")</f>
        <v>女子</v>
      </c>
      <c r="L921" t="str">
        <f>IFERROR(VLOOKUP(F921,競技順!B:N,13,0),"")</f>
        <v xml:space="preserve">  50m</v>
      </c>
      <c r="M921" t="str">
        <f>IFERROR(VLOOKUP(F921,競技順!B:K,10,0),"")</f>
        <v>自由形</v>
      </c>
      <c r="N921" t="str">
        <f>IFERROR(VLOOKUP(F921,競技順!B:Q,16,0),"")</f>
        <v>タイム決勝</v>
      </c>
      <c r="O921" t="str">
        <f t="shared" si="29"/>
        <v xml:space="preserve"> 女子   50m 自由形 タイム決勝</v>
      </c>
    </row>
    <row r="922" spans="1:15" x14ac:dyDescent="0.2">
      <c r="A922">
        <f>IFERROR(記録__2[[#This Row],[競技番号]],"")</f>
        <v>19</v>
      </c>
      <c r="B922">
        <f>IFERROR(記録__2[[#This Row],[選手番号]],"")</f>
        <v>109</v>
      </c>
      <c r="C922" t="str">
        <f>IFERROR(VLOOKUP(B922,選手番号!F:J,4,0),"")</f>
        <v>中野　花音</v>
      </c>
      <c r="D922" t="str">
        <f>IFERROR(VLOOKUP(B922,選手番号!F:K,6,0),"")</f>
        <v>五百木ＳＣ</v>
      </c>
      <c r="E922" t="str">
        <f>IFERROR(VLOOKUP(B922,チーム番号!E:F,2,0),"")</f>
        <v/>
      </c>
      <c r="F922">
        <f>IFERROR(VLOOKUP(A922,プログラム!B:C,2,0),"")</f>
        <v>19</v>
      </c>
      <c r="G922" t="str">
        <f t="shared" si="28"/>
        <v>10900019</v>
      </c>
      <c r="H922">
        <f>IFERROR(記録__2[[#This Row],[組]],"")</f>
        <v>4</v>
      </c>
      <c r="I922">
        <f>IFERROR(記録__2[[#This Row],[水路]],"")</f>
        <v>1</v>
      </c>
      <c r="J922" t="str">
        <f>IFERROR(VLOOKUP(F922,競技順!B:Q,14,0),"")</f>
        <v/>
      </c>
      <c r="K922" t="str">
        <f>IFERROR(VLOOKUP(F922,競技順!B:P,15,0),"")</f>
        <v>女子</v>
      </c>
      <c r="L922" t="str">
        <f>IFERROR(VLOOKUP(F922,競技順!B:N,13,0),"")</f>
        <v xml:space="preserve">  50m</v>
      </c>
      <c r="M922" t="str">
        <f>IFERROR(VLOOKUP(F922,競技順!B:K,10,0),"")</f>
        <v>自由形</v>
      </c>
      <c r="N922" t="str">
        <f>IFERROR(VLOOKUP(F922,競技順!B:Q,16,0),"")</f>
        <v>タイム決勝</v>
      </c>
      <c r="O922" t="str">
        <f t="shared" si="29"/>
        <v xml:space="preserve"> 女子   50m 自由形 タイム決勝</v>
      </c>
    </row>
    <row r="923" spans="1:15" x14ac:dyDescent="0.2">
      <c r="A923">
        <f>IFERROR(記録__2[[#This Row],[競技番号]],"")</f>
        <v>19</v>
      </c>
      <c r="B923">
        <f>IFERROR(記録__2[[#This Row],[選手番号]],"")</f>
        <v>105</v>
      </c>
      <c r="C923" t="str">
        <f>IFERROR(VLOOKUP(B923,選手番号!F:J,4,0),"")</f>
        <v>上杉あおい</v>
      </c>
      <c r="D923" t="str">
        <f>IFERROR(VLOOKUP(B923,選手番号!F:K,6,0),"")</f>
        <v>五百木ＳＣ</v>
      </c>
      <c r="E923" t="str">
        <f>IFERROR(VLOOKUP(B923,チーム番号!E:F,2,0),"")</f>
        <v/>
      </c>
      <c r="F923">
        <f>IFERROR(VLOOKUP(A923,プログラム!B:C,2,0),"")</f>
        <v>19</v>
      </c>
      <c r="G923" t="str">
        <f t="shared" si="28"/>
        <v>10500019</v>
      </c>
      <c r="H923">
        <f>IFERROR(記録__2[[#This Row],[組]],"")</f>
        <v>4</v>
      </c>
      <c r="I923">
        <f>IFERROR(記録__2[[#This Row],[水路]],"")</f>
        <v>2</v>
      </c>
      <c r="J923" t="str">
        <f>IFERROR(VLOOKUP(F923,競技順!B:Q,14,0),"")</f>
        <v/>
      </c>
      <c r="K923" t="str">
        <f>IFERROR(VLOOKUP(F923,競技順!B:P,15,0),"")</f>
        <v>女子</v>
      </c>
      <c r="L923" t="str">
        <f>IFERROR(VLOOKUP(F923,競技順!B:N,13,0),"")</f>
        <v xml:space="preserve">  50m</v>
      </c>
      <c r="M923" t="str">
        <f>IFERROR(VLOOKUP(F923,競技順!B:K,10,0),"")</f>
        <v>自由形</v>
      </c>
      <c r="N923" t="str">
        <f>IFERROR(VLOOKUP(F923,競技順!B:Q,16,0),"")</f>
        <v>タイム決勝</v>
      </c>
      <c r="O923" t="str">
        <f t="shared" si="29"/>
        <v xml:space="preserve"> 女子   50m 自由形 タイム決勝</v>
      </c>
    </row>
    <row r="924" spans="1:15" x14ac:dyDescent="0.2">
      <c r="A924">
        <f>IFERROR(記録__2[[#This Row],[競技番号]],"")</f>
        <v>19</v>
      </c>
      <c r="B924">
        <f>IFERROR(記録__2[[#This Row],[選手番号]],"")</f>
        <v>434</v>
      </c>
      <c r="C924" t="str">
        <f>IFERROR(VLOOKUP(B924,選手番号!F:J,4,0),"")</f>
        <v>石丸　瑛麻</v>
      </c>
      <c r="D924" t="str">
        <f>IFERROR(VLOOKUP(B924,選手番号!F:K,6,0),"")</f>
        <v>フィッタ松山</v>
      </c>
      <c r="E924" t="str">
        <f>IFERROR(VLOOKUP(B924,チーム番号!E:F,2,0),"")</f>
        <v/>
      </c>
      <c r="F924">
        <f>IFERROR(VLOOKUP(A924,プログラム!B:C,2,0),"")</f>
        <v>19</v>
      </c>
      <c r="G924" t="str">
        <f t="shared" si="28"/>
        <v>43400019</v>
      </c>
      <c r="H924">
        <f>IFERROR(記録__2[[#This Row],[組]],"")</f>
        <v>4</v>
      </c>
      <c r="I924">
        <f>IFERROR(記録__2[[#This Row],[水路]],"")</f>
        <v>3</v>
      </c>
      <c r="J924" t="str">
        <f>IFERROR(VLOOKUP(F924,競技順!B:Q,14,0),"")</f>
        <v/>
      </c>
      <c r="K924" t="str">
        <f>IFERROR(VLOOKUP(F924,競技順!B:P,15,0),"")</f>
        <v>女子</v>
      </c>
      <c r="L924" t="str">
        <f>IFERROR(VLOOKUP(F924,競技順!B:N,13,0),"")</f>
        <v xml:space="preserve">  50m</v>
      </c>
      <c r="M924" t="str">
        <f>IFERROR(VLOOKUP(F924,競技順!B:K,10,0),"")</f>
        <v>自由形</v>
      </c>
      <c r="N924" t="str">
        <f>IFERROR(VLOOKUP(F924,競技順!B:Q,16,0),"")</f>
        <v>タイム決勝</v>
      </c>
      <c r="O924" t="str">
        <f t="shared" si="29"/>
        <v xml:space="preserve"> 女子   50m 自由形 タイム決勝</v>
      </c>
    </row>
    <row r="925" spans="1:15" x14ac:dyDescent="0.2">
      <c r="A925">
        <f>IFERROR(記録__2[[#This Row],[競技番号]],"")</f>
        <v>19</v>
      </c>
      <c r="B925">
        <f>IFERROR(記録__2[[#This Row],[選手番号]],"")</f>
        <v>161</v>
      </c>
      <c r="C925" t="str">
        <f>IFERROR(VLOOKUP(B925,選手番号!F:J,4,0),"")</f>
        <v>菊池　咲希</v>
      </c>
      <c r="D925" t="str">
        <f>IFERROR(VLOOKUP(B925,選手番号!F:K,6,0),"")</f>
        <v>南海ＤＣ</v>
      </c>
      <c r="E925" t="str">
        <f>IFERROR(VLOOKUP(B925,チーム番号!E:F,2,0),"")</f>
        <v/>
      </c>
      <c r="F925">
        <f>IFERROR(VLOOKUP(A925,プログラム!B:C,2,0),"")</f>
        <v>19</v>
      </c>
      <c r="G925" t="str">
        <f t="shared" si="28"/>
        <v>16100019</v>
      </c>
      <c r="H925">
        <f>IFERROR(記録__2[[#This Row],[組]],"")</f>
        <v>4</v>
      </c>
      <c r="I925">
        <f>IFERROR(記録__2[[#This Row],[水路]],"")</f>
        <v>4</v>
      </c>
      <c r="J925" t="str">
        <f>IFERROR(VLOOKUP(F925,競技順!B:Q,14,0),"")</f>
        <v/>
      </c>
      <c r="K925" t="str">
        <f>IFERROR(VLOOKUP(F925,競技順!B:P,15,0),"")</f>
        <v>女子</v>
      </c>
      <c r="L925" t="str">
        <f>IFERROR(VLOOKUP(F925,競技順!B:N,13,0),"")</f>
        <v xml:space="preserve">  50m</v>
      </c>
      <c r="M925" t="str">
        <f>IFERROR(VLOOKUP(F925,競技順!B:K,10,0),"")</f>
        <v>自由形</v>
      </c>
      <c r="N925" t="str">
        <f>IFERROR(VLOOKUP(F925,競技順!B:Q,16,0),"")</f>
        <v>タイム決勝</v>
      </c>
      <c r="O925" t="str">
        <f t="shared" si="29"/>
        <v xml:space="preserve"> 女子   50m 自由形 タイム決勝</v>
      </c>
    </row>
    <row r="926" spans="1:15" x14ac:dyDescent="0.2">
      <c r="A926">
        <f>IFERROR(記録__2[[#This Row],[競技番号]],"")</f>
        <v>19</v>
      </c>
      <c r="B926">
        <f>IFERROR(記録__2[[#This Row],[選手番号]],"")</f>
        <v>670</v>
      </c>
      <c r="C926" t="str">
        <f>IFERROR(VLOOKUP(B926,選手番号!F:J,4,0),"")</f>
        <v>和田　彩楓</v>
      </c>
      <c r="D926" t="str">
        <f>IFERROR(VLOOKUP(B926,選手番号!F:K,6,0),"")</f>
        <v>MESSA宇和島</v>
      </c>
      <c r="E926" t="str">
        <f>IFERROR(VLOOKUP(B926,チーム番号!E:F,2,0),"")</f>
        <v/>
      </c>
      <c r="F926">
        <f>IFERROR(VLOOKUP(A926,プログラム!B:C,2,0),"")</f>
        <v>19</v>
      </c>
      <c r="G926" t="str">
        <f t="shared" si="28"/>
        <v>67000019</v>
      </c>
      <c r="H926">
        <f>IFERROR(記録__2[[#This Row],[組]],"")</f>
        <v>4</v>
      </c>
      <c r="I926">
        <f>IFERROR(記録__2[[#This Row],[水路]],"")</f>
        <v>5</v>
      </c>
      <c r="J926" t="str">
        <f>IFERROR(VLOOKUP(F926,競技順!B:Q,14,0),"")</f>
        <v/>
      </c>
      <c r="K926" t="str">
        <f>IFERROR(VLOOKUP(F926,競技順!B:P,15,0),"")</f>
        <v>女子</v>
      </c>
      <c r="L926" t="str">
        <f>IFERROR(VLOOKUP(F926,競技順!B:N,13,0),"")</f>
        <v xml:space="preserve">  50m</v>
      </c>
      <c r="M926" t="str">
        <f>IFERROR(VLOOKUP(F926,競技順!B:K,10,0),"")</f>
        <v>自由形</v>
      </c>
      <c r="N926" t="str">
        <f>IFERROR(VLOOKUP(F926,競技順!B:Q,16,0),"")</f>
        <v>タイム決勝</v>
      </c>
      <c r="O926" t="str">
        <f t="shared" si="29"/>
        <v xml:space="preserve"> 女子   50m 自由形 タイム決勝</v>
      </c>
    </row>
    <row r="927" spans="1:15" x14ac:dyDescent="0.2">
      <c r="A927">
        <f>IFERROR(記録__2[[#This Row],[競技番号]],"")</f>
        <v>19</v>
      </c>
      <c r="B927">
        <f>IFERROR(記録__2[[#This Row],[選手番号]],"")</f>
        <v>435</v>
      </c>
      <c r="C927" t="str">
        <f>IFERROR(VLOOKUP(B927,選手番号!F:J,4,0),"")</f>
        <v>石丸　紗羅</v>
      </c>
      <c r="D927" t="str">
        <f>IFERROR(VLOOKUP(B927,選手番号!F:K,6,0),"")</f>
        <v>フィッタ松山</v>
      </c>
      <c r="E927" t="str">
        <f>IFERROR(VLOOKUP(B927,チーム番号!E:F,2,0),"")</f>
        <v/>
      </c>
      <c r="F927">
        <f>IFERROR(VLOOKUP(A927,プログラム!B:C,2,0),"")</f>
        <v>19</v>
      </c>
      <c r="G927" t="str">
        <f t="shared" si="28"/>
        <v>43500019</v>
      </c>
      <c r="H927">
        <f>IFERROR(記録__2[[#This Row],[組]],"")</f>
        <v>4</v>
      </c>
      <c r="I927">
        <f>IFERROR(記録__2[[#This Row],[水路]],"")</f>
        <v>6</v>
      </c>
      <c r="J927" t="str">
        <f>IFERROR(VLOOKUP(F927,競技順!B:Q,14,0),"")</f>
        <v/>
      </c>
      <c r="K927" t="str">
        <f>IFERROR(VLOOKUP(F927,競技順!B:P,15,0),"")</f>
        <v>女子</v>
      </c>
      <c r="L927" t="str">
        <f>IFERROR(VLOOKUP(F927,競技順!B:N,13,0),"")</f>
        <v xml:space="preserve">  50m</v>
      </c>
      <c r="M927" t="str">
        <f>IFERROR(VLOOKUP(F927,競技順!B:K,10,0),"")</f>
        <v>自由形</v>
      </c>
      <c r="N927" t="str">
        <f>IFERROR(VLOOKUP(F927,競技順!B:Q,16,0),"")</f>
        <v>タイム決勝</v>
      </c>
      <c r="O927" t="str">
        <f t="shared" si="29"/>
        <v xml:space="preserve"> 女子   50m 自由形 タイム決勝</v>
      </c>
    </row>
    <row r="928" spans="1:15" x14ac:dyDescent="0.2">
      <c r="A928">
        <f>IFERROR(記録__2[[#This Row],[競技番号]],"")</f>
        <v>19</v>
      </c>
      <c r="B928">
        <f>IFERROR(記録__2[[#This Row],[選手番号]],"")</f>
        <v>474</v>
      </c>
      <c r="C928" t="str">
        <f>IFERROR(VLOOKUP(B928,選手番号!F:J,4,0),"")</f>
        <v>岡本　栞奈</v>
      </c>
      <c r="D928" t="str">
        <f>IFERROR(VLOOKUP(B928,選手番号!F:K,6,0),"")</f>
        <v>フィッタ重信</v>
      </c>
      <c r="E928" t="str">
        <f>IFERROR(VLOOKUP(B928,チーム番号!E:F,2,0),"")</f>
        <v/>
      </c>
      <c r="F928">
        <f>IFERROR(VLOOKUP(A928,プログラム!B:C,2,0),"")</f>
        <v>19</v>
      </c>
      <c r="G928" t="str">
        <f t="shared" si="28"/>
        <v>47400019</v>
      </c>
      <c r="H928">
        <f>IFERROR(記録__2[[#This Row],[組]],"")</f>
        <v>4</v>
      </c>
      <c r="I928">
        <f>IFERROR(記録__2[[#This Row],[水路]],"")</f>
        <v>7</v>
      </c>
      <c r="J928" t="str">
        <f>IFERROR(VLOOKUP(F928,競技順!B:Q,14,0),"")</f>
        <v/>
      </c>
      <c r="K928" t="str">
        <f>IFERROR(VLOOKUP(F928,競技順!B:P,15,0),"")</f>
        <v>女子</v>
      </c>
      <c r="L928" t="str">
        <f>IFERROR(VLOOKUP(F928,競技順!B:N,13,0),"")</f>
        <v xml:space="preserve">  50m</v>
      </c>
      <c r="M928" t="str">
        <f>IFERROR(VLOOKUP(F928,競技順!B:K,10,0),"")</f>
        <v>自由形</v>
      </c>
      <c r="N928" t="str">
        <f>IFERROR(VLOOKUP(F928,競技順!B:Q,16,0),"")</f>
        <v>タイム決勝</v>
      </c>
      <c r="O928" t="str">
        <f t="shared" si="29"/>
        <v xml:space="preserve"> 女子   50m 自由形 タイム決勝</v>
      </c>
    </row>
    <row r="929" spans="1:15" x14ac:dyDescent="0.2">
      <c r="A929">
        <f>IFERROR(記録__2[[#This Row],[競技番号]],"")</f>
        <v>19</v>
      </c>
      <c r="B929">
        <f>IFERROR(記録__2[[#This Row],[選手番号]],"")</f>
        <v>297</v>
      </c>
      <c r="C929" t="str">
        <f>IFERROR(VLOOKUP(B929,選手番号!F:J,4,0),"")</f>
        <v>佐々木斗愛</v>
      </c>
      <c r="D929" t="str">
        <f>IFERROR(VLOOKUP(B929,選手番号!F:K,6,0),"")</f>
        <v>八幡浜ＳＣ</v>
      </c>
      <c r="E929" t="str">
        <f>IFERROR(VLOOKUP(B929,チーム番号!E:F,2,0),"")</f>
        <v/>
      </c>
      <c r="F929">
        <f>IFERROR(VLOOKUP(A929,プログラム!B:C,2,0),"")</f>
        <v>19</v>
      </c>
      <c r="G929" t="str">
        <f t="shared" si="28"/>
        <v>29700019</v>
      </c>
      <c r="H929">
        <f>IFERROR(記録__2[[#This Row],[組]],"")</f>
        <v>4</v>
      </c>
      <c r="I929">
        <f>IFERROR(記録__2[[#This Row],[水路]],"")</f>
        <v>8</v>
      </c>
      <c r="J929" t="str">
        <f>IFERROR(VLOOKUP(F929,競技順!B:Q,14,0),"")</f>
        <v/>
      </c>
      <c r="K929" t="str">
        <f>IFERROR(VLOOKUP(F929,競技順!B:P,15,0),"")</f>
        <v>女子</v>
      </c>
      <c r="L929" t="str">
        <f>IFERROR(VLOOKUP(F929,競技順!B:N,13,0),"")</f>
        <v xml:space="preserve">  50m</v>
      </c>
      <c r="M929" t="str">
        <f>IFERROR(VLOOKUP(F929,競技順!B:K,10,0),"")</f>
        <v>自由形</v>
      </c>
      <c r="N929" t="str">
        <f>IFERROR(VLOOKUP(F929,競技順!B:Q,16,0),"")</f>
        <v>タイム決勝</v>
      </c>
      <c r="O929" t="str">
        <f t="shared" si="29"/>
        <v xml:space="preserve"> 女子   50m 自由形 タイム決勝</v>
      </c>
    </row>
    <row r="930" spans="1:15" x14ac:dyDescent="0.2">
      <c r="A930">
        <f>IFERROR(記録__2[[#This Row],[競技番号]],"")</f>
        <v>19</v>
      </c>
      <c r="B930">
        <f>IFERROR(記録__2[[#This Row],[選手番号]],"")</f>
        <v>95</v>
      </c>
      <c r="C930" t="str">
        <f>IFERROR(VLOOKUP(B930,選手番号!F:J,4,0),"")</f>
        <v>森　　結希</v>
      </c>
      <c r="D930" t="str">
        <f>IFERROR(VLOOKUP(B930,選手番号!F:K,6,0),"")</f>
        <v>五百木ＳＣ</v>
      </c>
      <c r="E930" t="str">
        <f>IFERROR(VLOOKUP(B930,チーム番号!E:F,2,0),"")</f>
        <v/>
      </c>
      <c r="F930">
        <f>IFERROR(VLOOKUP(A930,プログラム!B:C,2,0),"")</f>
        <v>19</v>
      </c>
      <c r="G930" t="str">
        <f t="shared" si="28"/>
        <v>9500019</v>
      </c>
      <c r="H930">
        <f>IFERROR(記録__2[[#This Row],[組]],"")</f>
        <v>5</v>
      </c>
      <c r="I930">
        <f>IFERROR(記録__2[[#This Row],[水路]],"")</f>
        <v>1</v>
      </c>
      <c r="J930" t="str">
        <f>IFERROR(VLOOKUP(F930,競技順!B:Q,14,0),"")</f>
        <v/>
      </c>
      <c r="K930" t="str">
        <f>IFERROR(VLOOKUP(F930,競技順!B:P,15,0),"")</f>
        <v>女子</v>
      </c>
      <c r="L930" t="str">
        <f>IFERROR(VLOOKUP(F930,競技順!B:N,13,0),"")</f>
        <v xml:space="preserve">  50m</v>
      </c>
      <c r="M930" t="str">
        <f>IFERROR(VLOOKUP(F930,競技順!B:K,10,0),"")</f>
        <v>自由形</v>
      </c>
      <c r="N930" t="str">
        <f>IFERROR(VLOOKUP(F930,競技順!B:Q,16,0),"")</f>
        <v>タイム決勝</v>
      </c>
      <c r="O930" t="str">
        <f t="shared" si="29"/>
        <v xml:space="preserve"> 女子   50m 自由形 タイム決勝</v>
      </c>
    </row>
    <row r="931" spans="1:15" x14ac:dyDescent="0.2">
      <c r="A931">
        <f>IFERROR(記録__2[[#This Row],[競技番号]],"")</f>
        <v>19</v>
      </c>
      <c r="B931">
        <f>IFERROR(記録__2[[#This Row],[選手番号]],"")</f>
        <v>437</v>
      </c>
      <c r="C931" t="str">
        <f>IFERROR(VLOOKUP(B931,選手番号!F:J,4,0),"")</f>
        <v>藤並　実果</v>
      </c>
      <c r="D931" t="str">
        <f>IFERROR(VLOOKUP(B931,選手番号!F:K,6,0),"")</f>
        <v>フィッタ松山</v>
      </c>
      <c r="E931" t="str">
        <f>IFERROR(VLOOKUP(B931,チーム番号!E:F,2,0),"")</f>
        <v/>
      </c>
      <c r="F931">
        <f>IFERROR(VLOOKUP(A931,プログラム!B:C,2,0),"")</f>
        <v>19</v>
      </c>
      <c r="G931" t="str">
        <f t="shared" si="28"/>
        <v>43700019</v>
      </c>
      <c r="H931">
        <f>IFERROR(記録__2[[#This Row],[組]],"")</f>
        <v>5</v>
      </c>
      <c r="I931">
        <f>IFERROR(記録__2[[#This Row],[水路]],"")</f>
        <v>2</v>
      </c>
      <c r="J931" t="str">
        <f>IFERROR(VLOOKUP(F931,競技順!B:Q,14,0),"")</f>
        <v/>
      </c>
      <c r="K931" t="str">
        <f>IFERROR(VLOOKUP(F931,競技順!B:P,15,0),"")</f>
        <v>女子</v>
      </c>
      <c r="L931" t="str">
        <f>IFERROR(VLOOKUP(F931,競技順!B:N,13,0),"")</f>
        <v xml:space="preserve">  50m</v>
      </c>
      <c r="M931" t="str">
        <f>IFERROR(VLOOKUP(F931,競技順!B:K,10,0),"")</f>
        <v>自由形</v>
      </c>
      <c r="N931" t="str">
        <f>IFERROR(VLOOKUP(F931,競技順!B:Q,16,0),"")</f>
        <v>タイム決勝</v>
      </c>
      <c r="O931" t="str">
        <f t="shared" si="29"/>
        <v xml:space="preserve"> 女子   50m 自由形 タイム決勝</v>
      </c>
    </row>
    <row r="932" spans="1:15" x14ac:dyDescent="0.2">
      <c r="A932">
        <f>IFERROR(記録__2[[#This Row],[競技番号]],"")</f>
        <v>19</v>
      </c>
      <c r="B932">
        <f>IFERROR(記録__2[[#This Row],[選手番号]],"")</f>
        <v>162</v>
      </c>
      <c r="C932" t="str">
        <f>IFERROR(VLOOKUP(B932,選手番号!F:J,4,0),"")</f>
        <v>古茂田佳奈</v>
      </c>
      <c r="D932" t="str">
        <f>IFERROR(VLOOKUP(B932,選手番号!F:K,6,0),"")</f>
        <v>南海ＤＣ</v>
      </c>
      <c r="E932" t="str">
        <f>IFERROR(VLOOKUP(B932,チーム番号!E:F,2,0),"")</f>
        <v/>
      </c>
      <c r="F932">
        <f>IFERROR(VLOOKUP(A932,プログラム!B:C,2,0),"")</f>
        <v>19</v>
      </c>
      <c r="G932" t="str">
        <f t="shared" si="28"/>
        <v>16200019</v>
      </c>
      <c r="H932">
        <f>IFERROR(記録__2[[#This Row],[組]],"")</f>
        <v>5</v>
      </c>
      <c r="I932">
        <f>IFERROR(記録__2[[#This Row],[水路]],"")</f>
        <v>3</v>
      </c>
      <c r="J932" t="str">
        <f>IFERROR(VLOOKUP(F932,競技順!B:Q,14,0),"")</f>
        <v/>
      </c>
      <c r="K932" t="str">
        <f>IFERROR(VLOOKUP(F932,競技順!B:P,15,0),"")</f>
        <v>女子</v>
      </c>
      <c r="L932" t="str">
        <f>IFERROR(VLOOKUP(F932,競技順!B:N,13,0),"")</f>
        <v xml:space="preserve">  50m</v>
      </c>
      <c r="M932" t="str">
        <f>IFERROR(VLOOKUP(F932,競技順!B:K,10,0),"")</f>
        <v>自由形</v>
      </c>
      <c r="N932" t="str">
        <f>IFERROR(VLOOKUP(F932,競技順!B:Q,16,0),"")</f>
        <v>タイム決勝</v>
      </c>
      <c r="O932" t="str">
        <f t="shared" si="29"/>
        <v xml:space="preserve"> 女子   50m 自由形 タイム決勝</v>
      </c>
    </row>
    <row r="933" spans="1:15" x14ac:dyDescent="0.2">
      <c r="A933">
        <f>IFERROR(記録__2[[#This Row],[競技番号]],"")</f>
        <v>19</v>
      </c>
      <c r="B933">
        <f>IFERROR(記録__2[[#This Row],[選手番号]],"")</f>
        <v>202</v>
      </c>
      <c r="C933" t="str">
        <f>IFERROR(VLOOKUP(B933,選手番号!F:J,4,0),"")</f>
        <v>須納瀬愛里</v>
      </c>
      <c r="D933" t="str">
        <f>IFERROR(VLOOKUP(B933,選手番号!F:K,6,0),"")</f>
        <v>ＭＧ瀬戸内</v>
      </c>
      <c r="E933" t="str">
        <f>IFERROR(VLOOKUP(B933,チーム番号!E:F,2,0),"")</f>
        <v/>
      </c>
      <c r="F933">
        <f>IFERROR(VLOOKUP(A933,プログラム!B:C,2,0),"")</f>
        <v>19</v>
      </c>
      <c r="G933" t="str">
        <f t="shared" si="28"/>
        <v>20200019</v>
      </c>
      <c r="H933">
        <f>IFERROR(記録__2[[#This Row],[組]],"")</f>
        <v>5</v>
      </c>
      <c r="I933">
        <f>IFERROR(記録__2[[#This Row],[水路]],"")</f>
        <v>4</v>
      </c>
      <c r="J933" t="str">
        <f>IFERROR(VLOOKUP(F933,競技順!B:Q,14,0),"")</f>
        <v/>
      </c>
      <c r="K933" t="str">
        <f>IFERROR(VLOOKUP(F933,競技順!B:P,15,0),"")</f>
        <v>女子</v>
      </c>
      <c r="L933" t="str">
        <f>IFERROR(VLOOKUP(F933,競技順!B:N,13,0),"")</f>
        <v xml:space="preserve">  50m</v>
      </c>
      <c r="M933" t="str">
        <f>IFERROR(VLOOKUP(F933,競技順!B:K,10,0),"")</f>
        <v>自由形</v>
      </c>
      <c r="N933" t="str">
        <f>IFERROR(VLOOKUP(F933,競技順!B:Q,16,0),"")</f>
        <v>タイム決勝</v>
      </c>
      <c r="O933" t="str">
        <f t="shared" si="29"/>
        <v xml:space="preserve"> 女子   50m 自由形 タイム決勝</v>
      </c>
    </row>
    <row r="934" spans="1:15" x14ac:dyDescent="0.2">
      <c r="A934">
        <f>IFERROR(記録__2[[#This Row],[競技番号]],"")</f>
        <v>19</v>
      </c>
      <c r="B934">
        <f>IFERROR(記録__2[[#This Row],[選手番号]],"")</f>
        <v>496</v>
      </c>
      <c r="C934" t="str">
        <f>IFERROR(VLOOKUP(B934,選手番号!F:J,4,0),"")</f>
        <v>明下　侑永</v>
      </c>
      <c r="D934" t="str">
        <f>IFERROR(VLOOKUP(B934,選手番号!F:K,6,0),"")</f>
        <v>フィッタ吉田</v>
      </c>
      <c r="E934" t="str">
        <f>IFERROR(VLOOKUP(B934,チーム番号!E:F,2,0),"")</f>
        <v/>
      </c>
      <c r="F934">
        <f>IFERROR(VLOOKUP(A934,プログラム!B:C,2,0),"")</f>
        <v>19</v>
      </c>
      <c r="G934" t="str">
        <f t="shared" si="28"/>
        <v>49600019</v>
      </c>
      <c r="H934">
        <f>IFERROR(記録__2[[#This Row],[組]],"")</f>
        <v>5</v>
      </c>
      <c r="I934">
        <f>IFERROR(記録__2[[#This Row],[水路]],"")</f>
        <v>5</v>
      </c>
      <c r="J934" t="str">
        <f>IFERROR(VLOOKUP(F934,競技順!B:Q,14,0),"")</f>
        <v/>
      </c>
      <c r="K934" t="str">
        <f>IFERROR(VLOOKUP(F934,競技順!B:P,15,0),"")</f>
        <v>女子</v>
      </c>
      <c r="L934" t="str">
        <f>IFERROR(VLOOKUP(F934,競技順!B:N,13,0),"")</f>
        <v xml:space="preserve">  50m</v>
      </c>
      <c r="M934" t="str">
        <f>IFERROR(VLOOKUP(F934,競技順!B:K,10,0),"")</f>
        <v>自由形</v>
      </c>
      <c r="N934" t="str">
        <f>IFERROR(VLOOKUP(F934,競技順!B:Q,16,0),"")</f>
        <v>タイム決勝</v>
      </c>
      <c r="O934" t="str">
        <f t="shared" si="29"/>
        <v xml:space="preserve"> 女子   50m 自由形 タイム決勝</v>
      </c>
    </row>
    <row r="935" spans="1:15" x14ac:dyDescent="0.2">
      <c r="A935">
        <f>IFERROR(記録__2[[#This Row],[競技番号]],"")</f>
        <v>19</v>
      </c>
      <c r="B935">
        <f>IFERROR(記録__2[[#This Row],[選手番号]],"")</f>
        <v>98</v>
      </c>
      <c r="C935" t="str">
        <f>IFERROR(VLOOKUP(B935,選手番号!F:J,4,0),"")</f>
        <v>田上和佳奈</v>
      </c>
      <c r="D935" t="str">
        <f>IFERROR(VLOOKUP(B935,選手番号!F:K,6,0),"")</f>
        <v>五百木ＳＣ</v>
      </c>
      <c r="E935" t="str">
        <f>IFERROR(VLOOKUP(B935,チーム番号!E:F,2,0),"")</f>
        <v/>
      </c>
      <c r="F935">
        <f>IFERROR(VLOOKUP(A935,プログラム!B:C,2,0),"")</f>
        <v>19</v>
      </c>
      <c r="G935" t="str">
        <f t="shared" si="28"/>
        <v>9800019</v>
      </c>
      <c r="H935">
        <f>IFERROR(記録__2[[#This Row],[組]],"")</f>
        <v>5</v>
      </c>
      <c r="I935">
        <f>IFERROR(記録__2[[#This Row],[水路]],"")</f>
        <v>6</v>
      </c>
      <c r="J935" t="str">
        <f>IFERROR(VLOOKUP(F935,競技順!B:Q,14,0),"")</f>
        <v/>
      </c>
      <c r="K935" t="str">
        <f>IFERROR(VLOOKUP(F935,競技順!B:P,15,0),"")</f>
        <v>女子</v>
      </c>
      <c r="L935" t="str">
        <f>IFERROR(VLOOKUP(F935,競技順!B:N,13,0),"")</f>
        <v xml:space="preserve">  50m</v>
      </c>
      <c r="M935" t="str">
        <f>IFERROR(VLOOKUP(F935,競技順!B:K,10,0),"")</f>
        <v>自由形</v>
      </c>
      <c r="N935" t="str">
        <f>IFERROR(VLOOKUP(F935,競技順!B:Q,16,0),"")</f>
        <v>タイム決勝</v>
      </c>
      <c r="O935" t="str">
        <f t="shared" si="29"/>
        <v xml:space="preserve"> 女子   50m 自由形 タイム決勝</v>
      </c>
    </row>
    <row r="936" spans="1:15" x14ac:dyDescent="0.2">
      <c r="A936">
        <f>IFERROR(記録__2[[#This Row],[競技番号]],"")</f>
        <v>19</v>
      </c>
      <c r="B936">
        <f>IFERROR(記録__2[[#This Row],[選手番号]],"")</f>
        <v>392</v>
      </c>
      <c r="C936" t="str">
        <f>IFERROR(VLOOKUP(B936,選手番号!F:J,4,0),"")</f>
        <v>西村千咲乃</v>
      </c>
      <c r="D936" t="str">
        <f>IFERROR(VLOOKUP(B936,選手番号!F:K,6,0),"")</f>
        <v>石原ＳＣ</v>
      </c>
      <c r="E936" t="str">
        <f>IFERROR(VLOOKUP(B936,チーム番号!E:F,2,0),"")</f>
        <v/>
      </c>
      <c r="F936">
        <f>IFERROR(VLOOKUP(A936,プログラム!B:C,2,0),"")</f>
        <v>19</v>
      </c>
      <c r="G936" t="str">
        <f t="shared" si="28"/>
        <v>39200019</v>
      </c>
      <c r="H936">
        <f>IFERROR(記録__2[[#This Row],[組]],"")</f>
        <v>5</v>
      </c>
      <c r="I936">
        <f>IFERROR(記録__2[[#This Row],[水路]],"")</f>
        <v>7</v>
      </c>
      <c r="J936" t="str">
        <f>IFERROR(VLOOKUP(F936,競技順!B:Q,14,0),"")</f>
        <v/>
      </c>
      <c r="K936" t="str">
        <f>IFERROR(VLOOKUP(F936,競技順!B:P,15,0),"")</f>
        <v>女子</v>
      </c>
      <c r="L936" t="str">
        <f>IFERROR(VLOOKUP(F936,競技順!B:N,13,0),"")</f>
        <v xml:space="preserve">  50m</v>
      </c>
      <c r="M936" t="str">
        <f>IFERROR(VLOOKUP(F936,競技順!B:K,10,0),"")</f>
        <v>自由形</v>
      </c>
      <c r="N936" t="str">
        <f>IFERROR(VLOOKUP(F936,競技順!B:Q,16,0),"")</f>
        <v>タイム決勝</v>
      </c>
      <c r="O936" t="str">
        <f t="shared" si="29"/>
        <v xml:space="preserve"> 女子   50m 自由形 タイム決勝</v>
      </c>
    </row>
    <row r="937" spans="1:15" x14ac:dyDescent="0.2">
      <c r="A937">
        <f>IFERROR(記録__2[[#This Row],[競技番号]],"")</f>
        <v>19</v>
      </c>
      <c r="B937">
        <f>IFERROR(記録__2[[#This Row],[選手番号]],"")</f>
        <v>156</v>
      </c>
      <c r="C937" t="str">
        <f>IFERROR(VLOOKUP(B937,選手番号!F:J,4,0),"")</f>
        <v>新家　優恵</v>
      </c>
      <c r="D937" t="str">
        <f>IFERROR(VLOOKUP(B937,選手番号!F:K,6,0),"")</f>
        <v>南海ＤＣ</v>
      </c>
      <c r="E937" t="str">
        <f>IFERROR(VLOOKUP(B937,チーム番号!E:F,2,0),"")</f>
        <v/>
      </c>
      <c r="F937">
        <f>IFERROR(VLOOKUP(A937,プログラム!B:C,2,0),"")</f>
        <v>19</v>
      </c>
      <c r="G937" t="str">
        <f t="shared" si="28"/>
        <v>15600019</v>
      </c>
      <c r="H937">
        <f>IFERROR(記録__2[[#This Row],[組]],"")</f>
        <v>5</v>
      </c>
      <c r="I937">
        <f>IFERROR(記録__2[[#This Row],[水路]],"")</f>
        <v>8</v>
      </c>
      <c r="J937" t="str">
        <f>IFERROR(VLOOKUP(F937,競技順!B:Q,14,0),"")</f>
        <v/>
      </c>
      <c r="K937" t="str">
        <f>IFERROR(VLOOKUP(F937,競技順!B:P,15,0),"")</f>
        <v>女子</v>
      </c>
      <c r="L937" t="str">
        <f>IFERROR(VLOOKUP(F937,競技順!B:N,13,0),"")</f>
        <v xml:space="preserve">  50m</v>
      </c>
      <c r="M937" t="str">
        <f>IFERROR(VLOOKUP(F937,競技順!B:K,10,0),"")</f>
        <v>自由形</v>
      </c>
      <c r="N937" t="str">
        <f>IFERROR(VLOOKUP(F937,競技順!B:Q,16,0),"")</f>
        <v>タイム決勝</v>
      </c>
      <c r="O937" t="str">
        <f t="shared" si="29"/>
        <v xml:space="preserve"> 女子   50m 自由形 タイム決勝</v>
      </c>
    </row>
    <row r="938" spans="1:15" x14ac:dyDescent="0.2">
      <c r="A938">
        <f>IFERROR(記録__2[[#This Row],[競技番号]],"")</f>
        <v>19</v>
      </c>
      <c r="B938">
        <f>IFERROR(記録__2[[#This Row],[選手番号]],"")</f>
        <v>104</v>
      </c>
      <c r="C938" t="str">
        <f>IFERROR(VLOOKUP(B938,選手番号!F:J,4,0),"")</f>
        <v>高橋　真凜</v>
      </c>
      <c r="D938" t="str">
        <f>IFERROR(VLOOKUP(B938,選手番号!F:K,6,0),"")</f>
        <v>五百木ＳＣ</v>
      </c>
      <c r="E938" t="str">
        <f>IFERROR(VLOOKUP(B938,チーム番号!E:F,2,0),"")</f>
        <v/>
      </c>
      <c r="F938">
        <f>IFERROR(VLOOKUP(A938,プログラム!B:C,2,0),"")</f>
        <v>19</v>
      </c>
      <c r="G938" t="str">
        <f t="shared" si="28"/>
        <v>10400019</v>
      </c>
      <c r="H938">
        <f>IFERROR(記録__2[[#This Row],[組]],"")</f>
        <v>6</v>
      </c>
      <c r="I938">
        <f>IFERROR(記録__2[[#This Row],[水路]],"")</f>
        <v>1</v>
      </c>
      <c r="J938" t="str">
        <f>IFERROR(VLOOKUP(F938,競技順!B:Q,14,0),"")</f>
        <v/>
      </c>
      <c r="K938" t="str">
        <f>IFERROR(VLOOKUP(F938,競技順!B:P,15,0),"")</f>
        <v>女子</v>
      </c>
      <c r="L938" t="str">
        <f>IFERROR(VLOOKUP(F938,競技順!B:N,13,0),"")</f>
        <v xml:space="preserve">  50m</v>
      </c>
      <c r="M938" t="str">
        <f>IFERROR(VLOOKUP(F938,競技順!B:K,10,0),"")</f>
        <v>自由形</v>
      </c>
      <c r="N938" t="str">
        <f>IFERROR(VLOOKUP(F938,競技順!B:Q,16,0),"")</f>
        <v>タイム決勝</v>
      </c>
      <c r="O938" t="str">
        <f t="shared" si="29"/>
        <v xml:space="preserve"> 女子   50m 自由形 タイム決勝</v>
      </c>
    </row>
    <row r="939" spans="1:15" x14ac:dyDescent="0.2">
      <c r="A939">
        <f>IFERROR(記録__2[[#This Row],[競技番号]],"")</f>
        <v>19</v>
      </c>
      <c r="B939">
        <f>IFERROR(記録__2[[#This Row],[選手番号]],"")</f>
        <v>430</v>
      </c>
      <c r="C939" t="str">
        <f>IFERROR(VLOOKUP(B939,選手番号!F:J,4,0),"")</f>
        <v>藤並　咲季</v>
      </c>
      <c r="D939" t="str">
        <f>IFERROR(VLOOKUP(B939,選手番号!F:K,6,0),"")</f>
        <v>フィッタ松山</v>
      </c>
      <c r="E939" t="str">
        <f>IFERROR(VLOOKUP(B939,チーム番号!E:F,2,0),"")</f>
        <v/>
      </c>
      <c r="F939">
        <f>IFERROR(VLOOKUP(A939,プログラム!B:C,2,0),"")</f>
        <v>19</v>
      </c>
      <c r="G939" t="str">
        <f t="shared" si="28"/>
        <v>43000019</v>
      </c>
      <c r="H939">
        <f>IFERROR(記録__2[[#This Row],[組]],"")</f>
        <v>6</v>
      </c>
      <c r="I939">
        <f>IFERROR(記録__2[[#This Row],[水路]],"")</f>
        <v>2</v>
      </c>
      <c r="J939" t="str">
        <f>IFERROR(VLOOKUP(F939,競技順!B:Q,14,0),"")</f>
        <v/>
      </c>
      <c r="K939" t="str">
        <f>IFERROR(VLOOKUP(F939,競技順!B:P,15,0),"")</f>
        <v>女子</v>
      </c>
      <c r="L939" t="str">
        <f>IFERROR(VLOOKUP(F939,競技順!B:N,13,0),"")</f>
        <v xml:space="preserve">  50m</v>
      </c>
      <c r="M939" t="str">
        <f>IFERROR(VLOOKUP(F939,競技順!B:K,10,0),"")</f>
        <v>自由形</v>
      </c>
      <c r="N939" t="str">
        <f>IFERROR(VLOOKUP(F939,競技順!B:Q,16,0),"")</f>
        <v>タイム決勝</v>
      </c>
      <c r="O939" t="str">
        <f t="shared" si="29"/>
        <v xml:space="preserve"> 女子   50m 自由形 タイム決勝</v>
      </c>
    </row>
    <row r="940" spans="1:15" x14ac:dyDescent="0.2">
      <c r="A940">
        <f>IFERROR(記録__2[[#This Row],[競技番号]],"")</f>
        <v>19</v>
      </c>
      <c r="B940">
        <f>IFERROR(記録__2[[#This Row],[選手番号]],"")</f>
        <v>473</v>
      </c>
      <c r="C940" t="str">
        <f>IFERROR(VLOOKUP(B940,選手番号!F:J,4,0),"")</f>
        <v>山内　唯禾</v>
      </c>
      <c r="D940" t="str">
        <f>IFERROR(VLOOKUP(B940,選手番号!F:K,6,0),"")</f>
        <v>フィッタ重信</v>
      </c>
      <c r="E940" t="str">
        <f>IFERROR(VLOOKUP(B940,チーム番号!E:F,2,0),"")</f>
        <v/>
      </c>
      <c r="F940">
        <f>IFERROR(VLOOKUP(A940,プログラム!B:C,2,0),"")</f>
        <v>19</v>
      </c>
      <c r="G940" t="str">
        <f t="shared" si="28"/>
        <v>47300019</v>
      </c>
      <c r="H940">
        <f>IFERROR(記録__2[[#This Row],[組]],"")</f>
        <v>6</v>
      </c>
      <c r="I940">
        <f>IFERROR(記録__2[[#This Row],[水路]],"")</f>
        <v>3</v>
      </c>
      <c r="J940" t="str">
        <f>IFERROR(VLOOKUP(F940,競技順!B:Q,14,0),"")</f>
        <v/>
      </c>
      <c r="K940" t="str">
        <f>IFERROR(VLOOKUP(F940,競技順!B:P,15,0),"")</f>
        <v>女子</v>
      </c>
      <c r="L940" t="str">
        <f>IFERROR(VLOOKUP(F940,競技順!B:N,13,0),"")</f>
        <v xml:space="preserve">  50m</v>
      </c>
      <c r="M940" t="str">
        <f>IFERROR(VLOOKUP(F940,競技順!B:K,10,0),"")</f>
        <v>自由形</v>
      </c>
      <c r="N940" t="str">
        <f>IFERROR(VLOOKUP(F940,競技順!B:Q,16,0),"")</f>
        <v>タイム決勝</v>
      </c>
      <c r="O940" t="str">
        <f t="shared" si="29"/>
        <v xml:space="preserve"> 女子   50m 自由形 タイム決勝</v>
      </c>
    </row>
    <row r="941" spans="1:15" x14ac:dyDescent="0.2">
      <c r="A941">
        <f>IFERROR(記録__2[[#This Row],[競技番号]],"")</f>
        <v>19</v>
      </c>
      <c r="B941">
        <f>IFERROR(記録__2[[#This Row],[選手番号]],"")</f>
        <v>163</v>
      </c>
      <c r="C941" t="str">
        <f>IFERROR(VLOOKUP(B941,選手番号!F:J,4,0),"")</f>
        <v>正岡　芽依</v>
      </c>
      <c r="D941" t="str">
        <f>IFERROR(VLOOKUP(B941,選手番号!F:K,6,0),"")</f>
        <v>南海ＤＣ</v>
      </c>
      <c r="E941" t="str">
        <f>IFERROR(VLOOKUP(B941,チーム番号!E:F,2,0),"")</f>
        <v/>
      </c>
      <c r="F941">
        <f>IFERROR(VLOOKUP(A941,プログラム!B:C,2,0),"")</f>
        <v>19</v>
      </c>
      <c r="G941" t="str">
        <f t="shared" si="28"/>
        <v>16300019</v>
      </c>
      <c r="H941">
        <f>IFERROR(記録__2[[#This Row],[組]],"")</f>
        <v>6</v>
      </c>
      <c r="I941">
        <f>IFERROR(記録__2[[#This Row],[水路]],"")</f>
        <v>4</v>
      </c>
      <c r="J941" t="str">
        <f>IFERROR(VLOOKUP(F941,競技順!B:Q,14,0),"")</f>
        <v/>
      </c>
      <c r="K941" t="str">
        <f>IFERROR(VLOOKUP(F941,競技順!B:P,15,0),"")</f>
        <v>女子</v>
      </c>
      <c r="L941" t="str">
        <f>IFERROR(VLOOKUP(F941,競技順!B:N,13,0),"")</f>
        <v xml:space="preserve">  50m</v>
      </c>
      <c r="M941" t="str">
        <f>IFERROR(VLOOKUP(F941,競技順!B:K,10,0),"")</f>
        <v>自由形</v>
      </c>
      <c r="N941" t="str">
        <f>IFERROR(VLOOKUP(F941,競技順!B:Q,16,0),"")</f>
        <v>タイム決勝</v>
      </c>
      <c r="O941" t="str">
        <f t="shared" si="29"/>
        <v xml:space="preserve"> 女子   50m 自由形 タイム決勝</v>
      </c>
    </row>
    <row r="942" spans="1:15" x14ac:dyDescent="0.2">
      <c r="A942">
        <f>IFERROR(記録__2[[#This Row],[競技番号]],"")</f>
        <v>19</v>
      </c>
      <c r="B942">
        <f>IFERROR(記録__2[[#This Row],[選手番号]],"")</f>
        <v>495</v>
      </c>
      <c r="C942" t="str">
        <f>IFERROR(VLOOKUP(B942,選手番号!F:J,4,0),"")</f>
        <v>加賀山優笑</v>
      </c>
      <c r="D942" t="str">
        <f>IFERROR(VLOOKUP(B942,選手番号!F:K,6,0),"")</f>
        <v>フィッタ吉田</v>
      </c>
      <c r="E942" t="str">
        <f>IFERROR(VLOOKUP(B942,チーム番号!E:F,2,0),"")</f>
        <v/>
      </c>
      <c r="F942">
        <f>IFERROR(VLOOKUP(A942,プログラム!B:C,2,0),"")</f>
        <v>19</v>
      </c>
      <c r="G942" t="str">
        <f t="shared" si="28"/>
        <v>49500019</v>
      </c>
      <c r="H942">
        <f>IFERROR(記録__2[[#This Row],[組]],"")</f>
        <v>6</v>
      </c>
      <c r="I942">
        <f>IFERROR(記録__2[[#This Row],[水路]],"")</f>
        <v>5</v>
      </c>
      <c r="J942" t="str">
        <f>IFERROR(VLOOKUP(F942,競技順!B:Q,14,0),"")</f>
        <v/>
      </c>
      <c r="K942" t="str">
        <f>IFERROR(VLOOKUP(F942,競技順!B:P,15,0),"")</f>
        <v>女子</v>
      </c>
      <c r="L942" t="str">
        <f>IFERROR(VLOOKUP(F942,競技順!B:N,13,0),"")</f>
        <v xml:space="preserve">  50m</v>
      </c>
      <c r="M942" t="str">
        <f>IFERROR(VLOOKUP(F942,競技順!B:K,10,0),"")</f>
        <v>自由形</v>
      </c>
      <c r="N942" t="str">
        <f>IFERROR(VLOOKUP(F942,競技順!B:Q,16,0),"")</f>
        <v>タイム決勝</v>
      </c>
      <c r="O942" t="str">
        <f t="shared" si="29"/>
        <v xml:space="preserve"> 女子   50m 自由形 タイム決勝</v>
      </c>
    </row>
    <row r="943" spans="1:15" x14ac:dyDescent="0.2">
      <c r="A943">
        <f>IFERROR(記録__2[[#This Row],[競技番号]],"")</f>
        <v>19</v>
      </c>
      <c r="B943">
        <f>IFERROR(記録__2[[#This Row],[選手番号]],"")</f>
        <v>101</v>
      </c>
      <c r="C943" t="str">
        <f>IFERROR(VLOOKUP(B943,選手番号!F:J,4,0),"")</f>
        <v>鶴原　加菜</v>
      </c>
      <c r="D943" t="str">
        <f>IFERROR(VLOOKUP(B943,選手番号!F:K,6,0),"")</f>
        <v>五百木ＳＣ</v>
      </c>
      <c r="E943" t="str">
        <f>IFERROR(VLOOKUP(B943,チーム番号!E:F,2,0),"")</f>
        <v/>
      </c>
      <c r="F943">
        <f>IFERROR(VLOOKUP(A943,プログラム!B:C,2,0),"")</f>
        <v>19</v>
      </c>
      <c r="G943" t="str">
        <f t="shared" si="28"/>
        <v>10100019</v>
      </c>
      <c r="H943">
        <f>IFERROR(記録__2[[#This Row],[組]],"")</f>
        <v>6</v>
      </c>
      <c r="I943">
        <f>IFERROR(記録__2[[#This Row],[水路]],"")</f>
        <v>6</v>
      </c>
      <c r="J943" t="str">
        <f>IFERROR(VLOOKUP(F943,競技順!B:Q,14,0),"")</f>
        <v/>
      </c>
      <c r="K943" t="str">
        <f>IFERROR(VLOOKUP(F943,競技順!B:P,15,0),"")</f>
        <v>女子</v>
      </c>
      <c r="L943" t="str">
        <f>IFERROR(VLOOKUP(F943,競技順!B:N,13,0),"")</f>
        <v xml:space="preserve">  50m</v>
      </c>
      <c r="M943" t="str">
        <f>IFERROR(VLOOKUP(F943,競技順!B:K,10,0),"")</f>
        <v>自由形</v>
      </c>
      <c r="N943" t="str">
        <f>IFERROR(VLOOKUP(F943,競技順!B:Q,16,0),"")</f>
        <v>タイム決勝</v>
      </c>
      <c r="O943" t="str">
        <f t="shared" si="29"/>
        <v xml:space="preserve"> 女子   50m 自由形 タイム決勝</v>
      </c>
    </row>
    <row r="944" spans="1:15" x14ac:dyDescent="0.2">
      <c r="A944">
        <f>IFERROR(記録__2[[#This Row],[競技番号]],"")</f>
        <v>19</v>
      </c>
      <c r="B944">
        <f>IFERROR(記録__2[[#This Row],[選手番号]],"")</f>
        <v>299</v>
      </c>
      <c r="C944" t="str">
        <f>IFERROR(VLOOKUP(B944,選手番号!F:J,4,0),"")</f>
        <v>鎌田　楓彩</v>
      </c>
      <c r="D944" t="str">
        <f>IFERROR(VLOOKUP(B944,選手番号!F:K,6,0),"")</f>
        <v>八幡浜ＳＣ</v>
      </c>
      <c r="E944" t="str">
        <f>IFERROR(VLOOKUP(B944,チーム番号!E:F,2,0),"")</f>
        <v/>
      </c>
      <c r="F944">
        <f>IFERROR(VLOOKUP(A944,プログラム!B:C,2,0),"")</f>
        <v>19</v>
      </c>
      <c r="G944" t="str">
        <f t="shared" si="28"/>
        <v>29900019</v>
      </c>
      <c r="H944">
        <f>IFERROR(記録__2[[#This Row],[組]],"")</f>
        <v>6</v>
      </c>
      <c r="I944">
        <f>IFERROR(記録__2[[#This Row],[水路]],"")</f>
        <v>7</v>
      </c>
      <c r="J944" t="str">
        <f>IFERROR(VLOOKUP(F944,競技順!B:Q,14,0),"")</f>
        <v/>
      </c>
      <c r="K944" t="str">
        <f>IFERROR(VLOOKUP(F944,競技順!B:P,15,0),"")</f>
        <v>女子</v>
      </c>
      <c r="L944" t="str">
        <f>IFERROR(VLOOKUP(F944,競技順!B:N,13,0),"")</f>
        <v xml:space="preserve">  50m</v>
      </c>
      <c r="M944" t="str">
        <f>IFERROR(VLOOKUP(F944,競技順!B:K,10,0),"")</f>
        <v>自由形</v>
      </c>
      <c r="N944" t="str">
        <f>IFERROR(VLOOKUP(F944,競技順!B:Q,16,0),"")</f>
        <v>タイム決勝</v>
      </c>
      <c r="O944" t="str">
        <f t="shared" si="29"/>
        <v xml:space="preserve"> 女子   50m 自由形 タイム決勝</v>
      </c>
    </row>
    <row r="945" spans="1:15" x14ac:dyDescent="0.2">
      <c r="A945">
        <f>IFERROR(記録__2[[#This Row],[競技番号]],"")</f>
        <v>19</v>
      </c>
      <c r="B945">
        <f>IFERROR(記録__2[[#This Row],[選手番号]],"")</f>
        <v>391</v>
      </c>
      <c r="C945" t="str">
        <f>IFERROR(VLOOKUP(B945,選手番号!F:J,4,0),"")</f>
        <v>紺田　奈那</v>
      </c>
      <c r="D945" t="str">
        <f>IFERROR(VLOOKUP(B945,選手番号!F:K,6,0),"")</f>
        <v>石原ＳＣ</v>
      </c>
      <c r="E945" t="str">
        <f>IFERROR(VLOOKUP(B945,チーム番号!E:F,2,0),"")</f>
        <v/>
      </c>
      <c r="F945">
        <f>IFERROR(VLOOKUP(A945,プログラム!B:C,2,0),"")</f>
        <v>19</v>
      </c>
      <c r="G945" t="str">
        <f t="shared" si="28"/>
        <v>39100019</v>
      </c>
      <c r="H945">
        <f>IFERROR(記録__2[[#This Row],[組]],"")</f>
        <v>6</v>
      </c>
      <c r="I945">
        <f>IFERROR(記録__2[[#This Row],[水路]],"")</f>
        <v>8</v>
      </c>
      <c r="J945" t="str">
        <f>IFERROR(VLOOKUP(F945,競技順!B:Q,14,0),"")</f>
        <v/>
      </c>
      <c r="K945" t="str">
        <f>IFERROR(VLOOKUP(F945,競技順!B:P,15,0),"")</f>
        <v>女子</v>
      </c>
      <c r="L945" t="str">
        <f>IFERROR(VLOOKUP(F945,競技順!B:N,13,0),"")</f>
        <v xml:space="preserve">  50m</v>
      </c>
      <c r="M945" t="str">
        <f>IFERROR(VLOOKUP(F945,競技順!B:K,10,0),"")</f>
        <v>自由形</v>
      </c>
      <c r="N945" t="str">
        <f>IFERROR(VLOOKUP(F945,競技順!B:Q,16,0),"")</f>
        <v>タイム決勝</v>
      </c>
      <c r="O945" t="str">
        <f t="shared" si="29"/>
        <v xml:space="preserve"> 女子   50m 自由形 タイム決勝</v>
      </c>
    </row>
    <row r="946" spans="1:15" x14ac:dyDescent="0.2">
      <c r="A946">
        <f>IFERROR(記録__2[[#This Row],[競技番号]],"")</f>
        <v>19</v>
      </c>
      <c r="B946">
        <f>IFERROR(記録__2[[#This Row],[選手番号]],"")</f>
        <v>590</v>
      </c>
      <c r="C946" t="str">
        <f>IFERROR(VLOOKUP(B946,選手番号!F:J,4,0),"")</f>
        <v>森　　夢華</v>
      </c>
      <c r="D946" t="str">
        <f>IFERROR(VLOOKUP(B946,選手番号!F:K,6,0),"")</f>
        <v>ﾌｨｯﾀｴﾐﾌﾙ松前</v>
      </c>
      <c r="E946" t="str">
        <f>IFERROR(VLOOKUP(B946,チーム番号!E:F,2,0),"")</f>
        <v/>
      </c>
      <c r="F946">
        <f>IFERROR(VLOOKUP(A946,プログラム!B:C,2,0),"")</f>
        <v>19</v>
      </c>
      <c r="G946" t="str">
        <f t="shared" si="28"/>
        <v>59000019</v>
      </c>
      <c r="H946">
        <f>IFERROR(記録__2[[#This Row],[組]],"")</f>
        <v>7</v>
      </c>
      <c r="I946">
        <f>IFERROR(記録__2[[#This Row],[水路]],"")</f>
        <v>1</v>
      </c>
      <c r="J946" t="str">
        <f>IFERROR(VLOOKUP(F946,競技順!B:Q,14,0),"")</f>
        <v/>
      </c>
      <c r="K946" t="str">
        <f>IFERROR(VLOOKUP(F946,競技順!B:P,15,0),"")</f>
        <v>女子</v>
      </c>
      <c r="L946" t="str">
        <f>IFERROR(VLOOKUP(F946,競技順!B:N,13,0),"")</f>
        <v xml:space="preserve">  50m</v>
      </c>
      <c r="M946" t="str">
        <f>IFERROR(VLOOKUP(F946,競技順!B:K,10,0),"")</f>
        <v>自由形</v>
      </c>
      <c r="N946" t="str">
        <f>IFERROR(VLOOKUP(F946,競技順!B:Q,16,0),"")</f>
        <v>タイム決勝</v>
      </c>
      <c r="O946" t="str">
        <f t="shared" si="29"/>
        <v xml:space="preserve"> 女子   50m 自由形 タイム決勝</v>
      </c>
    </row>
    <row r="947" spans="1:15" x14ac:dyDescent="0.2">
      <c r="A947">
        <f>IFERROR(記録__2[[#This Row],[競技番号]],"")</f>
        <v>19</v>
      </c>
      <c r="B947">
        <f>IFERROR(記録__2[[#This Row],[選手番号]],"")</f>
        <v>390</v>
      </c>
      <c r="C947" t="str">
        <f>IFERROR(VLOOKUP(B947,選手番号!F:J,4,0),"")</f>
        <v>西村　鈴乃</v>
      </c>
      <c r="D947" t="str">
        <f>IFERROR(VLOOKUP(B947,選手番号!F:K,6,0),"")</f>
        <v>石原ＳＣ</v>
      </c>
      <c r="E947" t="str">
        <f>IFERROR(VLOOKUP(B947,チーム番号!E:F,2,0),"")</f>
        <v/>
      </c>
      <c r="F947">
        <f>IFERROR(VLOOKUP(A947,プログラム!B:C,2,0),"")</f>
        <v>19</v>
      </c>
      <c r="G947" t="str">
        <f t="shared" si="28"/>
        <v>39000019</v>
      </c>
      <c r="H947">
        <f>IFERROR(記録__2[[#This Row],[組]],"")</f>
        <v>7</v>
      </c>
      <c r="I947">
        <f>IFERROR(記録__2[[#This Row],[水路]],"")</f>
        <v>2</v>
      </c>
      <c r="J947" t="str">
        <f>IFERROR(VLOOKUP(F947,競技順!B:Q,14,0),"")</f>
        <v/>
      </c>
      <c r="K947" t="str">
        <f>IFERROR(VLOOKUP(F947,競技順!B:P,15,0),"")</f>
        <v>女子</v>
      </c>
      <c r="L947" t="str">
        <f>IFERROR(VLOOKUP(F947,競技順!B:N,13,0),"")</f>
        <v xml:space="preserve">  50m</v>
      </c>
      <c r="M947" t="str">
        <f>IFERROR(VLOOKUP(F947,競技順!B:K,10,0),"")</f>
        <v>自由形</v>
      </c>
      <c r="N947" t="str">
        <f>IFERROR(VLOOKUP(F947,競技順!B:Q,16,0),"")</f>
        <v>タイム決勝</v>
      </c>
      <c r="O947" t="str">
        <f t="shared" si="29"/>
        <v xml:space="preserve"> 女子   50m 自由形 タイム決勝</v>
      </c>
    </row>
    <row r="948" spans="1:15" x14ac:dyDescent="0.2">
      <c r="A948">
        <f>IFERROR(記録__2[[#This Row],[競技番号]],"")</f>
        <v>19</v>
      </c>
      <c r="B948">
        <f>IFERROR(記録__2[[#This Row],[選手番号]],"")</f>
        <v>388</v>
      </c>
      <c r="C948" t="str">
        <f>IFERROR(VLOOKUP(B948,選手番号!F:J,4,0),"")</f>
        <v>阪本　茉莉</v>
      </c>
      <c r="D948" t="str">
        <f>IFERROR(VLOOKUP(B948,選手番号!F:K,6,0),"")</f>
        <v>石原ＳＣ</v>
      </c>
      <c r="E948" t="str">
        <f>IFERROR(VLOOKUP(B948,チーム番号!E:F,2,0),"")</f>
        <v/>
      </c>
      <c r="F948">
        <f>IFERROR(VLOOKUP(A948,プログラム!B:C,2,0),"")</f>
        <v>19</v>
      </c>
      <c r="G948" t="str">
        <f t="shared" si="28"/>
        <v>38800019</v>
      </c>
      <c r="H948">
        <f>IFERROR(記録__2[[#This Row],[組]],"")</f>
        <v>7</v>
      </c>
      <c r="I948">
        <f>IFERROR(記録__2[[#This Row],[水路]],"")</f>
        <v>3</v>
      </c>
      <c r="J948" t="str">
        <f>IFERROR(VLOOKUP(F948,競技順!B:Q,14,0),"")</f>
        <v/>
      </c>
      <c r="K948" t="str">
        <f>IFERROR(VLOOKUP(F948,競技順!B:P,15,0),"")</f>
        <v>女子</v>
      </c>
      <c r="L948" t="str">
        <f>IFERROR(VLOOKUP(F948,競技順!B:N,13,0),"")</f>
        <v xml:space="preserve">  50m</v>
      </c>
      <c r="M948" t="str">
        <f>IFERROR(VLOOKUP(F948,競技順!B:K,10,0),"")</f>
        <v>自由形</v>
      </c>
      <c r="N948" t="str">
        <f>IFERROR(VLOOKUP(F948,競技順!B:Q,16,0),"")</f>
        <v>タイム決勝</v>
      </c>
      <c r="O948" t="str">
        <f t="shared" si="29"/>
        <v xml:space="preserve"> 女子   50m 自由形 タイム決勝</v>
      </c>
    </row>
    <row r="949" spans="1:15" x14ac:dyDescent="0.2">
      <c r="A949">
        <f>IFERROR(記録__2[[#This Row],[競技番号]],"")</f>
        <v>19</v>
      </c>
      <c r="B949">
        <f>IFERROR(記録__2[[#This Row],[選手番号]],"")</f>
        <v>589</v>
      </c>
      <c r="C949" t="str">
        <f>IFERROR(VLOOKUP(B949,選手番号!F:J,4,0),"")</f>
        <v>二宮　藍莉</v>
      </c>
      <c r="D949" t="str">
        <f>IFERROR(VLOOKUP(B949,選手番号!F:K,6,0),"")</f>
        <v>ﾌｨｯﾀｴﾐﾌﾙ松前</v>
      </c>
      <c r="E949" t="str">
        <f>IFERROR(VLOOKUP(B949,チーム番号!E:F,2,0),"")</f>
        <v/>
      </c>
      <c r="F949">
        <f>IFERROR(VLOOKUP(A949,プログラム!B:C,2,0),"")</f>
        <v>19</v>
      </c>
      <c r="G949" t="str">
        <f t="shared" si="28"/>
        <v>58900019</v>
      </c>
      <c r="H949">
        <f>IFERROR(記録__2[[#This Row],[組]],"")</f>
        <v>7</v>
      </c>
      <c r="I949">
        <f>IFERROR(記録__2[[#This Row],[水路]],"")</f>
        <v>4</v>
      </c>
      <c r="J949" t="str">
        <f>IFERROR(VLOOKUP(F949,競技順!B:Q,14,0),"")</f>
        <v/>
      </c>
      <c r="K949" t="str">
        <f>IFERROR(VLOOKUP(F949,競技順!B:P,15,0),"")</f>
        <v>女子</v>
      </c>
      <c r="L949" t="str">
        <f>IFERROR(VLOOKUP(F949,競技順!B:N,13,0),"")</f>
        <v xml:space="preserve">  50m</v>
      </c>
      <c r="M949" t="str">
        <f>IFERROR(VLOOKUP(F949,競技順!B:K,10,0),"")</f>
        <v>自由形</v>
      </c>
      <c r="N949" t="str">
        <f>IFERROR(VLOOKUP(F949,競技順!B:Q,16,0),"")</f>
        <v>タイム決勝</v>
      </c>
      <c r="O949" t="str">
        <f t="shared" si="29"/>
        <v xml:space="preserve"> 女子   50m 自由形 タイム決勝</v>
      </c>
    </row>
    <row r="950" spans="1:15" x14ac:dyDescent="0.2">
      <c r="A950">
        <f>IFERROR(記録__2[[#This Row],[競技番号]],"")</f>
        <v>19</v>
      </c>
      <c r="B950">
        <f>IFERROR(記録__2[[#This Row],[選手番号]],"")</f>
        <v>470</v>
      </c>
      <c r="C950" t="str">
        <f>IFERROR(VLOOKUP(B950,選手番号!F:J,4,0),"")</f>
        <v>松原　百花</v>
      </c>
      <c r="D950" t="str">
        <f>IFERROR(VLOOKUP(B950,選手番号!F:K,6,0),"")</f>
        <v>フィッタ重信</v>
      </c>
      <c r="E950" t="str">
        <f>IFERROR(VLOOKUP(B950,チーム番号!E:F,2,0),"")</f>
        <v/>
      </c>
      <c r="F950">
        <f>IFERROR(VLOOKUP(A950,プログラム!B:C,2,0),"")</f>
        <v>19</v>
      </c>
      <c r="G950" t="str">
        <f t="shared" si="28"/>
        <v>47000019</v>
      </c>
      <c r="H950">
        <f>IFERROR(記録__2[[#This Row],[組]],"")</f>
        <v>7</v>
      </c>
      <c r="I950">
        <f>IFERROR(記録__2[[#This Row],[水路]],"")</f>
        <v>5</v>
      </c>
      <c r="J950" t="str">
        <f>IFERROR(VLOOKUP(F950,競技順!B:Q,14,0),"")</f>
        <v/>
      </c>
      <c r="K950" t="str">
        <f>IFERROR(VLOOKUP(F950,競技順!B:P,15,0),"")</f>
        <v>女子</v>
      </c>
      <c r="L950" t="str">
        <f>IFERROR(VLOOKUP(F950,競技順!B:N,13,0),"")</f>
        <v xml:space="preserve">  50m</v>
      </c>
      <c r="M950" t="str">
        <f>IFERROR(VLOOKUP(F950,競技順!B:K,10,0),"")</f>
        <v>自由形</v>
      </c>
      <c r="N950" t="str">
        <f>IFERROR(VLOOKUP(F950,競技順!B:Q,16,0),"")</f>
        <v>タイム決勝</v>
      </c>
      <c r="O950" t="str">
        <f t="shared" si="29"/>
        <v xml:space="preserve"> 女子   50m 自由形 タイム決勝</v>
      </c>
    </row>
    <row r="951" spans="1:15" x14ac:dyDescent="0.2">
      <c r="A951">
        <f>IFERROR(記録__2[[#This Row],[競技番号]],"")</f>
        <v>19</v>
      </c>
      <c r="B951">
        <f>IFERROR(記録__2[[#This Row],[選手番号]],"")</f>
        <v>472</v>
      </c>
      <c r="C951" t="str">
        <f>IFERROR(VLOOKUP(B951,選手番号!F:J,4,0),"")</f>
        <v>田所　葵理</v>
      </c>
      <c r="D951" t="str">
        <f>IFERROR(VLOOKUP(B951,選手番号!F:K,6,0),"")</f>
        <v>フィッタ重信</v>
      </c>
      <c r="E951" t="str">
        <f>IFERROR(VLOOKUP(B951,チーム番号!E:F,2,0),"")</f>
        <v/>
      </c>
      <c r="F951">
        <f>IFERROR(VLOOKUP(A951,プログラム!B:C,2,0),"")</f>
        <v>19</v>
      </c>
      <c r="G951" t="str">
        <f t="shared" si="28"/>
        <v>47200019</v>
      </c>
      <c r="H951">
        <f>IFERROR(記録__2[[#This Row],[組]],"")</f>
        <v>7</v>
      </c>
      <c r="I951">
        <f>IFERROR(記録__2[[#This Row],[水路]],"")</f>
        <v>6</v>
      </c>
      <c r="J951" t="str">
        <f>IFERROR(VLOOKUP(F951,競技順!B:Q,14,0),"")</f>
        <v/>
      </c>
      <c r="K951" t="str">
        <f>IFERROR(VLOOKUP(F951,競技順!B:P,15,0),"")</f>
        <v>女子</v>
      </c>
      <c r="L951" t="str">
        <f>IFERROR(VLOOKUP(F951,競技順!B:N,13,0),"")</f>
        <v xml:space="preserve">  50m</v>
      </c>
      <c r="M951" t="str">
        <f>IFERROR(VLOOKUP(F951,競技順!B:K,10,0),"")</f>
        <v>自由形</v>
      </c>
      <c r="N951" t="str">
        <f>IFERROR(VLOOKUP(F951,競技順!B:Q,16,0),"")</f>
        <v>タイム決勝</v>
      </c>
      <c r="O951" t="str">
        <f t="shared" si="29"/>
        <v xml:space="preserve"> 女子   50m 自由形 タイム決勝</v>
      </c>
    </row>
    <row r="952" spans="1:15" x14ac:dyDescent="0.2">
      <c r="A952">
        <f>IFERROR(記録__2[[#This Row],[競技番号]],"")</f>
        <v>19</v>
      </c>
      <c r="B952">
        <f>IFERROR(記録__2[[#This Row],[選手番号]],"")</f>
        <v>244</v>
      </c>
      <c r="C952" t="str">
        <f>IFERROR(VLOOKUP(B952,選手番号!F:J,4,0),"")</f>
        <v>佐々木心美</v>
      </c>
      <c r="D952" t="str">
        <f>IFERROR(VLOOKUP(B952,選手番号!F:K,6,0),"")</f>
        <v>ファイブテン</v>
      </c>
      <c r="E952" t="str">
        <f>IFERROR(VLOOKUP(B952,チーム番号!E:F,2,0),"")</f>
        <v/>
      </c>
      <c r="F952">
        <f>IFERROR(VLOOKUP(A952,プログラム!B:C,2,0),"")</f>
        <v>19</v>
      </c>
      <c r="G952" t="str">
        <f t="shared" si="28"/>
        <v>24400019</v>
      </c>
      <c r="H952">
        <f>IFERROR(記録__2[[#This Row],[組]],"")</f>
        <v>7</v>
      </c>
      <c r="I952">
        <f>IFERROR(記録__2[[#This Row],[水路]],"")</f>
        <v>7</v>
      </c>
      <c r="J952" t="str">
        <f>IFERROR(VLOOKUP(F952,競技順!B:Q,14,0),"")</f>
        <v/>
      </c>
      <c r="K952" t="str">
        <f>IFERROR(VLOOKUP(F952,競技順!B:P,15,0),"")</f>
        <v>女子</v>
      </c>
      <c r="L952" t="str">
        <f>IFERROR(VLOOKUP(F952,競技順!B:N,13,0),"")</f>
        <v xml:space="preserve">  50m</v>
      </c>
      <c r="M952" t="str">
        <f>IFERROR(VLOOKUP(F952,競技順!B:K,10,0),"")</f>
        <v>自由形</v>
      </c>
      <c r="N952" t="str">
        <f>IFERROR(VLOOKUP(F952,競技順!B:Q,16,0),"")</f>
        <v>タイム決勝</v>
      </c>
      <c r="O952" t="str">
        <f t="shared" si="29"/>
        <v xml:space="preserve"> 女子   50m 自由形 タイム決勝</v>
      </c>
    </row>
    <row r="953" spans="1:15" x14ac:dyDescent="0.2">
      <c r="A953">
        <f>IFERROR(記録__2[[#This Row],[競技番号]],"")</f>
        <v>19</v>
      </c>
      <c r="B953">
        <f>IFERROR(記録__2[[#This Row],[選手番号]],"")</f>
        <v>724</v>
      </c>
      <c r="C953" t="str">
        <f>IFERROR(VLOOKUP(B953,選手番号!F:J,4,0),"")</f>
        <v>橘　　茉央</v>
      </c>
      <c r="D953" t="str">
        <f>IFERROR(VLOOKUP(B953,選手番号!F:K,6,0),"")</f>
        <v>ｽｲﾑﾌｧﾐﾘｰｴﾝｽﾞ</v>
      </c>
      <c r="E953" t="str">
        <f>IFERROR(VLOOKUP(B953,チーム番号!E:F,2,0),"")</f>
        <v/>
      </c>
      <c r="F953">
        <f>IFERROR(VLOOKUP(A953,プログラム!B:C,2,0),"")</f>
        <v>19</v>
      </c>
      <c r="G953" t="str">
        <f t="shared" si="28"/>
        <v>72400019</v>
      </c>
      <c r="H953">
        <f>IFERROR(記録__2[[#This Row],[組]],"")</f>
        <v>7</v>
      </c>
      <c r="I953">
        <f>IFERROR(記録__2[[#This Row],[水路]],"")</f>
        <v>8</v>
      </c>
      <c r="J953" t="str">
        <f>IFERROR(VLOOKUP(F953,競技順!B:Q,14,0),"")</f>
        <v/>
      </c>
      <c r="K953" t="str">
        <f>IFERROR(VLOOKUP(F953,競技順!B:P,15,0),"")</f>
        <v>女子</v>
      </c>
      <c r="L953" t="str">
        <f>IFERROR(VLOOKUP(F953,競技順!B:N,13,0),"")</f>
        <v xml:space="preserve">  50m</v>
      </c>
      <c r="M953" t="str">
        <f>IFERROR(VLOOKUP(F953,競技順!B:K,10,0),"")</f>
        <v>自由形</v>
      </c>
      <c r="N953" t="str">
        <f>IFERROR(VLOOKUP(F953,競技順!B:Q,16,0),"")</f>
        <v>タイム決勝</v>
      </c>
      <c r="O953" t="str">
        <f t="shared" si="29"/>
        <v xml:space="preserve"> 女子   50m 自由形 タイム決勝</v>
      </c>
    </row>
    <row r="954" spans="1:15" x14ac:dyDescent="0.2">
      <c r="A954">
        <f>IFERROR(記録__2[[#This Row],[競技番号]],"")</f>
        <v>19</v>
      </c>
      <c r="B954">
        <f>IFERROR(記録__2[[#This Row],[選手番号]],"")</f>
        <v>296</v>
      </c>
      <c r="C954" t="str">
        <f>IFERROR(VLOOKUP(B954,選手番号!F:J,4,0),"")</f>
        <v>三好　笑茉</v>
      </c>
      <c r="D954" t="str">
        <f>IFERROR(VLOOKUP(B954,選手番号!F:K,6,0),"")</f>
        <v>八幡浜ＳＣ</v>
      </c>
      <c r="E954" t="str">
        <f>IFERROR(VLOOKUP(B954,チーム番号!E:F,2,0),"")</f>
        <v/>
      </c>
      <c r="F954">
        <f>IFERROR(VLOOKUP(A954,プログラム!B:C,2,0),"")</f>
        <v>19</v>
      </c>
      <c r="G954" t="str">
        <f t="shared" si="28"/>
        <v>29600019</v>
      </c>
      <c r="H954">
        <f>IFERROR(記録__2[[#This Row],[組]],"")</f>
        <v>8</v>
      </c>
      <c r="I954">
        <f>IFERROR(記録__2[[#This Row],[水路]],"")</f>
        <v>1</v>
      </c>
      <c r="J954" t="str">
        <f>IFERROR(VLOOKUP(F954,競技順!B:Q,14,0),"")</f>
        <v/>
      </c>
      <c r="K954" t="str">
        <f>IFERROR(VLOOKUP(F954,競技順!B:P,15,0),"")</f>
        <v>女子</v>
      </c>
      <c r="L954" t="str">
        <f>IFERROR(VLOOKUP(F954,競技順!B:N,13,0),"")</f>
        <v xml:space="preserve">  50m</v>
      </c>
      <c r="M954" t="str">
        <f>IFERROR(VLOOKUP(F954,競技順!B:K,10,0),"")</f>
        <v>自由形</v>
      </c>
      <c r="N954" t="str">
        <f>IFERROR(VLOOKUP(F954,競技順!B:Q,16,0),"")</f>
        <v>タイム決勝</v>
      </c>
      <c r="O954" t="str">
        <f t="shared" si="29"/>
        <v xml:space="preserve"> 女子   50m 自由形 タイム決勝</v>
      </c>
    </row>
    <row r="955" spans="1:15" x14ac:dyDescent="0.2">
      <c r="A955">
        <f>IFERROR(記録__2[[#This Row],[競技番号]],"")</f>
        <v>19</v>
      </c>
      <c r="B955">
        <f>IFERROR(記録__2[[#This Row],[選手番号]],"")</f>
        <v>669</v>
      </c>
      <c r="C955" t="str">
        <f>IFERROR(VLOOKUP(B955,選手番号!F:J,4,0),"")</f>
        <v>佐藤藍仁香</v>
      </c>
      <c r="D955" t="str">
        <f>IFERROR(VLOOKUP(B955,選手番号!F:K,6,0),"")</f>
        <v>MESSA宇和島</v>
      </c>
      <c r="E955" t="str">
        <f>IFERROR(VLOOKUP(B955,チーム番号!E:F,2,0),"")</f>
        <v/>
      </c>
      <c r="F955">
        <f>IFERROR(VLOOKUP(A955,プログラム!B:C,2,0),"")</f>
        <v>19</v>
      </c>
      <c r="G955" t="str">
        <f t="shared" si="28"/>
        <v>66900019</v>
      </c>
      <c r="H955">
        <f>IFERROR(記録__2[[#This Row],[組]],"")</f>
        <v>8</v>
      </c>
      <c r="I955">
        <f>IFERROR(記録__2[[#This Row],[水路]],"")</f>
        <v>2</v>
      </c>
      <c r="J955" t="str">
        <f>IFERROR(VLOOKUP(F955,競技順!B:Q,14,0),"")</f>
        <v/>
      </c>
      <c r="K955" t="str">
        <f>IFERROR(VLOOKUP(F955,競技順!B:P,15,0),"")</f>
        <v>女子</v>
      </c>
      <c r="L955" t="str">
        <f>IFERROR(VLOOKUP(F955,競技順!B:N,13,0),"")</f>
        <v xml:space="preserve">  50m</v>
      </c>
      <c r="M955" t="str">
        <f>IFERROR(VLOOKUP(F955,競技順!B:K,10,0),"")</f>
        <v>自由形</v>
      </c>
      <c r="N955" t="str">
        <f>IFERROR(VLOOKUP(F955,競技順!B:Q,16,0),"")</f>
        <v>タイム決勝</v>
      </c>
      <c r="O955" t="str">
        <f t="shared" si="29"/>
        <v xml:space="preserve"> 女子   50m 自由形 タイム決勝</v>
      </c>
    </row>
    <row r="956" spans="1:15" x14ac:dyDescent="0.2">
      <c r="A956">
        <f>IFERROR(記録__2[[#This Row],[競技番号]],"")</f>
        <v>19</v>
      </c>
      <c r="B956">
        <f>IFERROR(記録__2[[#This Row],[選手番号]],"")</f>
        <v>94</v>
      </c>
      <c r="C956" t="str">
        <f>IFERROR(VLOOKUP(B956,選手番号!F:J,4,0),"")</f>
        <v>玉井　那美</v>
      </c>
      <c r="D956" t="str">
        <f>IFERROR(VLOOKUP(B956,選手番号!F:K,6,0),"")</f>
        <v>五百木ＳＣ</v>
      </c>
      <c r="E956" t="str">
        <f>IFERROR(VLOOKUP(B956,チーム番号!E:F,2,0),"")</f>
        <v/>
      </c>
      <c r="F956">
        <f>IFERROR(VLOOKUP(A956,プログラム!B:C,2,0),"")</f>
        <v>19</v>
      </c>
      <c r="G956" t="str">
        <f t="shared" si="28"/>
        <v>9400019</v>
      </c>
      <c r="H956">
        <f>IFERROR(記録__2[[#This Row],[組]],"")</f>
        <v>8</v>
      </c>
      <c r="I956">
        <f>IFERROR(記録__2[[#This Row],[水路]],"")</f>
        <v>3</v>
      </c>
      <c r="J956" t="str">
        <f>IFERROR(VLOOKUP(F956,競技順!B:Q,14,0),"")</f>
        <v/>
      </c>
      <c r="K956" t="str">
        <f>IFERROR(VLOOKUP(F956,競技順!B:P,15,0),"")</f>
        <v>女子</v>
      </c>
      <c r="L956" t="str">
        <f>IFERROR(VLOOKUP(F956,競技順!B:N,13,0),"")</f>
        <v xml:space="preserve">  50m</v>
      </c>
      <c r="M956" t="str">
        <f>IFERROR(VLOOKUP(F956,競技順!B:K,10,0),"")</f>
        <v>自由形</v>
      </c>
      <c r="N956" t="str">
        <f>IFERROR(VLOOKUP(F956,競技順!B:Q,16,0),"")</f>
        <v>タイム決勝</v>
      </c>
      <c r="O956" t="str">
        <f t="shared" si="29"/>
        <v xml:space="preserve"> 女子   50m 自由形 タイム決勝</v>
      </c>
    </row>
    <row r="957" spans="1:15" x14ac:dyDescent="0.2">
      <c r="A957">
        <f>IFERROR(記録__2[[#This Row],[競技番号]],"")</f>
        <v>19</v>
      </c>
      <c r="B957">
        <f>IFERROR(記録__2[[#This Row],[選手番号]],"")</f>
        <v>588</v>
      </c>
      <c r="C957" t="str">
        <f>IFERROR(VLOOKUP(B957,選手番号!F:J,4,0),"")</f>
        <v>渡部　祐奈</v>
      </c>
      <c r="D957" t="str">
        <f>IFERROR(VLOOKUP(B957,選手番号!F:K,6,0),"")</f>
        <v>ﾌｨｯﾀｴﾐﾌﾙ松前</v>
      </c>
      <c r="E957" t="str">
        <f>IFERROR(VLOOKUP(B957,チーム番号!E:F,2,0),"")</f>
        <v/>
      </c>
      <c r="F957">
        <f>IFERROR(VLOOKUP(A957,プログラム!B:C,2,0),"")</f>
        <v>19</v>
      </c>
      <c r="G957" t="str">
        <f t="shared" si="28"/>
        <v>58800019</v>
      </c>
      <c r="H957">
        <f>IFERROR(記録__2[[#This Row],[組]],"")</f>
        <v>8</v>
      </c>
      <c r="I957">
        <f>IFERROR(記録__2[[#This Row],[水路]],"")</f>
        <v>4</v>
      </c>
      <c r="J957" t="str">
        <f>IFERROR(VLOOKUP(F957,競技順!B:Q,14,0),"")</f>
        <v/>
      </c>
      <c r="K957" t="str">
        <f>IFERROR(VLOOKUP(F957,競技順!B:P,15,0),"")</f>
        <v>女子</v>
      </c>
      <c r="L957" t="str">
        <f>IFERROR(VLOOKUP(F957,競技順!B:N,13,0),"")</f>
        <v xml:space="preserve">  50m</v>
      </c>
      <c r="M957" t="str">
        <f>IFERROR(VLOOKUP(F957,競技順!B:K,10,0),"")</f>
        <v>自由形</v>
      </c>
      <c r="N957" t="str">
        <f>IFERROR(VLOOKUP(F957,競技順!B:Q,16,0),"")</f>
        <v>タイム決勝</v>
      </c>
      <c r="O957" t="str">
        <f t="shared" si="29"/>
        <v xml:space="preserve"> 女子   50m 自由形 タイム決勝</v>
      </c>
    </row>
    <row r="958" spans="1:15" x14ac:dyDescent="0.2">
      <c r="A958">
        <f>IFERROR(記録__2[[#This Row],[競技番号]],"")</f>
        <v>19</v>
      </c>
      <c r="B958">
        <f>IFERROR(記録__2[[#This Row],[選手番号]],"")</f>
        <v>491</v>
      </c>
      <c r="C958" t="str">
        <f>IFERROR(VLOOKUP(B958,選手番号!F:J,4,0),"")</f>
        <v>藤田　美子</v>
      </c>
      <c r="D958" t="str">
        <f>IFERROR(VLOOKUP(B958,選手番号!F:K,6,0),"")</f>
        <v>フィッタ吉田</v>
      </c>
      <c r="E958" t="str">
        <f>IFERROR(VLOOKUP(B958,チーム番号!E:F,2,0),"")</f>
        <v/>
      </c>
      <c r="F958">
        <f>IFERROR(VLOOKUP(A958,プログラム!B:C,2,0),"")</f>
        <v>19</v>
      </c>
      <c r="G958" t="str">
        <f t="shared" si="28"/>
        <v>49100019</v>
      </c>
      <c r="H958">
        <f>IFERROR(記録__2[[#This Row],[組]],"")</f>
        <v>8</v>
      </c>
      <c r="I958">
        <f>IFERROR(記録__2[[#This Row],[水路]],"")</f>
        <v>5</v>
      </c>
      <c r="J958" t="str">
        <f>IFERROR(VLOOKUP(F958,競技順!B:Q,14,0),"")</f>
        <v/>
      </c>
      <c r="K958" t="str">
        <f>IFERROR(VLOOKUP(F958,競技順!B:P,15,0),"")</f>
        <v>女子</v>
      </c>
      <c r="L958" t="str">
        <f>IFERROR(VLOOKUP(F958,競技順!B:N,13,0),"")</f>
        <v xml:space="preserve">  50m</v>
      </c>
      <c r="M958" t="str">
        <f>IFERROR(VLOOKUP(F958,競技順!B:K,10,0),"")</f>
        <v>自由形</v>
      </c>
      <c r="N958" t="str">
        <f>IFERROR(VLOOKUP(F958,競技順!B:Q,16,0),"")</f>
        <v>タイム決勝</v>
      </c>
      <c r="O958" t="str">
        <f t="shared" si="29"/>
        <v xml:space="preserve"> 女子   50m 自由形 タイム決勝</v>
      </c>
    </row>
    <row r="959" spans="1:15" x14ac:dyDescent="0.2">
      <c r="A959">
        <f>IFERROR(記録__2[[#This Row],[競技番号]],"")</f>
        <v>19</v>
      </c>
      <c r="B959">
        <f>IFERROR(記録__2[[#This Row],[選手番号]],"")</f>
        <v>249</v>
      </c>
      <c r="C959" t="str">
        <f>IFERROR(VLOOKUP(B959,選手番号!F:J,4,0),"")</f>
        <v>瀬野　心琴</v>
      </c>
      <c r="D959" t="str">
        <f>IFERROR(VLOOKUP(B959,選手番号!F:K,6,0),"")</f>
        <v>ファイブテン</v>
      </c>
      <c r="E959" t="str">
        <f>IFERROR(VLOOKUP(B959,チーム番号!E:F,2,0),"")</f>
        <v/>
      </c>
      <c r="F959">
        <f>IFERROR(VLOOKUP(A959,プログラム!B:C,2,0),"")</f>
        <v>19</v>
      </c>
      <c r="G959" t="str">
        <f t="shared" si="28"/>
        <v>24900019</v>
      </c>
      <c r="H959">
        <f>IFERROR(記録__2[[#This Row],[組]],"")</f>
        <v>8</v>
      </c>
      <c r="I959">
        <f>IFERROR(記録__2[[#This Row],[水路]],"")</f>
        <v>6</v>
      </c>
      <c r="J959" t="str">
        <f>IFERROR(VLOOKUP(F959,競技順!B:Q,14,0),"")</f>
        <v/>
      </c>
      <c r="K959" t="str">
        <f>IFERROR(VLOOKUP(F959,競技順!B:P,15,0),"")</f>
        <v>女子</v>
      </c>
      <c r="L959" t="str">
        <f>IFERROR(VLOOKUP(F959,競技順!B:N,13,0),"")</f>
        <v xml:space="preserve">  50m</v>
      </c>
      <c r="M959" t="str">
        <f>IFERROR(VLOOKUP(F959,競技順!B:K,10,0),"")</f>
        <v>自由形</v>
      </c>
      <c r="N959" t="str">
        <f>IFERROR(VLOOKUP(F959,競技順!B:Q,16,0),"")</f>
        <v>タイム決勝</v>
      </c>
      <c r="O959" t="str">
        <f t="shared" si="29"/>
        <v xml:space="preserve"> 女子   50m 自由形 タイム決勝</v>
      </c>
    </row>
    <row r="960" spans="1:15" x14ac:dyDescent="0.2">
      <c r="A960">
        <f>IFERROR(記録__2[[#This Row],[競技番号]],"")</f>
        <v>19</v>
      </c>
      <c r="B960">
        <f>IFERROR(記録__2[[#This Row],[選手番号]],"")</f>
        <v>393</v>
      </c>
      <c r="C960" t="str">
        <f>IFERROR(VLOOKUP(B960,選手番号!F:J,4,0),"")</f>
        <v>西尾　笑舞</v>
      </c>
      <c r="D960" t="str">
        <f>IFERROR(VLOOKUP(B960,選手番号!F:K,6,0),"")</f>
        <v>石原ＳＣ</v>
      </c>
      <c r="E960" t="str">
        <f>IFERROR(VLOOKUP(B960,チーム番号!E:F,2,0),"")</f>
        <v/>
      </c>
      <c r="F960">
        <f>IFERROR(VLOOKUP(A960,プログラム!B:C,2,0),"")</f>
        <v>19</v>
      </c>
      <c r="G960" t="str">
        <f t="shared" si="28"/>
        <v>39300019</v>
      </c>
      <c r="H960">
        <f>IFERROR(記録__2[[#This Row],[組]],"")</f>
        <v>8</v>
      </c>
      <c r="I960">
        <f>IFERROR(記録__2[[#This Row],[水路]],"")</f>
        <v>7</v>
      </c>
      <c r="J960" t="str">
        <f>IFERROR(VLOOKUP(F960,競技順!B:Q,14,0),"")</f>
        <v/>
      </c>
      <c r="K960" t="str">
        <f>IFERROR(VLOOKUP(F960,競技順!B:P,15,0),"")</f>
        <v>女子</v>
      </c>
      <c r="L960" t="str">
        <f>IFERROR(VLOOKUP(F960,競技順!B:N,13,0),"")</f>
        <v xml:space="preserve">  50m</v>
      </c>
      <c r="M960" t="str">
        <f>IFERROR(VLOOKUP(F960,競技順!B:K,10,0),"")</f>
        <v>自由形</v>
      </c>
      <c r="N960" t="str">
        <f>IFERROR(VLOOKUP(F960,競技順!B:Q,16,0),"")</f>
        <v>タイム決勝</v>
      </c>
      <c r="O960" t="str">
        <f t="shared" si="29"/>
        <v xml:space="preserve"> 女子   50m 自由形 タイム決勝</v>
      </c>
    </row>
    <row r="961" spans="1:15" x14ac:dyDescent="0.2">
      <c r="A961">
        <f>IFERROR(記録__2[[#This Row],[競技番号]],"")</f>
        <v>19</v>
      </c>
      <c r="B961">
        <f>IFERROR(記録__2[[#This Row],[選手番号]],"")</f>
        <v>158</v>
      </c>
      <c r="C961" t="str">
        <f>IFERROR(VLOOKUP(B961,選手番号!F:J,4,0),"")</f>
        <v>重松　瑠七</v>
      </c>
      <c r="D961" t="str">
        <f>IFERROR(VLOOKUP(B961,選手番号!F:K,6,0),"")</f>
        <v>南海ＤＣ</v>
      </c>
      <c r="E961" t="str">
        <f>IFERROR(VLOOKUP(B961,チーム番号!E:F,2,0),"")</f>
        <v/>
      </c>
      <c r="F961">
        <f>IFERROR(VLOOKUP(A961,プログラム!B:C,2,0),"")</f>
        <v>19</v>
      </c>
      <c r="G961" t="str">
        <f t="shared" si="28"/>
        <v>15800019</v>
      </c>
      <c r="H961">
        <f>IFERROR(記録__2[[#This Row],[組]],"")</f>
        <v>8</v>
      </c>
      <c r="I961">
        <f>IFERROR(記録__2[[#This Row],[水路]],"")</f>
        <v>8</v>
      </c>
      <c r="J961" t="str">
        <f>IFERROR(VLOOKUP(F961,競技順!B:Q,14,0),"")</f>
        <v/>
      </c>
      <c r="K961" t="str">
        <f>IFERROR(VLOOKUP(F961,競技順!B:P,15,0),"")</f>
        <v>女子</v>
      </c>
      <c r="L961" t="str">
        <f>IFERROR(VLOOKUP(F961,競技順!B:N,13,0),"")</f>
        <v xml:space="preserve">  50m</v>
      </c>
      <c r="M961" t="str">
        <f>IFERROR(VLOOKUP(F961,競技順!B:K,10,0),"")</f>
        <v>自由形</v>
      </c>
      <c r="N961" t="str">
        <f>IFERROR(VLOOKUP(F961,競技順!B:Q,16,0),"")</f>
        <v>タイム決勝</v>
      </c>
      <c r="O961" t="str">
        <f t="shared" si="29"/>
        <v xml:space="preserve"> 女子   50m 自由形 タイム決勝</v>
      </c>
    </row>
    <row r="962" spans="1:15" x14ac:dyDescent="0.2">
      <c r="A962">
        <f>IFERROR(記録__2[[#This Row],[競技番号]],"")</f>
        <v>19</v>
      </c>
      <c r="B962">
        <f>IFERROR(記録__2[[#This Row],[選手番号]],"")</f>
        <v>490</v>
      </c>
      <c r="C962" t="str">
        <f>IFERROR(VLOOKUP(B962,選手番号!F:J,4,0),"")</f>
        <v>武田　藍羽</v>
      </c>
      <c r="D962" t="str">
        <f>IFERROR(VLOOKUP(B962,選手番号!F:K,6,0),"")</f>
        <v>フィッタ吉田</v>
      </c>
      <c r="E962" t="str">
        <f>IFERROR(VLOOKUP(B962,チーム番号!E:F,2,0),"")</f>
        <v/>
      </c>
      <c r="F962">
        <f>IFERROR(VLOOKUP(A962,プログラム!B:C,2,0),"")</f>
        <v>19</v>
      </c>
      <c r="G962" t="str">
        <f t="shared" si="28"/>
        <v>49000019</v>
      </c>
      <c r="H962">
        <f>IFERROR(記録__2[[#This Row],[組]],"")</f>
        <v>9</v>
      </c>
      <c r="I962">
        <f>IFERROR(記録__2[[#This Row],[水路]],"")</f>
        <v>1</v>
      </c>
      <c r="J962" t="str">
        <f>IFERROR(VLOOKUP(F962,競技順!B:Q,14,0),"")</f>
        <v/>
      </c>
      <c r="K962" t="str">
        <f>IFERROR(VLOOKUP(F962,競技順!B:P,15,0),"")</f>
        <v>女子</v>
      </c>
      <c r="L962" t="str">
        <f>IFERROR(VLOOKUP(F962,競技順!B:N,13,0),"")</f>
        <v xml:space="preserve">  50m</v>
      </c>
      <c r="M962" t="str">
        <f>IFERROR(VLOOKUP(F962,競技順!B:K,10,0),"")</f>
        <v>自由形</v>
      </c>
      <c r="N962" t="str">
        <f>IFERROR(VLOOKUP(F962,競技順!B:Q,16,0),"")</f>
        <v>タイム決勝</v>
      </c>
      <c r="O962" t="str">
        <f t="shared" si="29"/>
        <v xml:space="preserve"> 女子   50m 自由形 タイム決勝</v>
      </c>
    </row>
    <row r="963" spans="1:15" x14ac:dyDescent="0.2">
      <c r="A963">
        <f>IFERROR(記録__2[[#This Row],[競技番号]],"")</f>
        <v>19</v>
      </c>
      <c r="B963">
        <f>IFERROR(記録__2[[#This Row],[選手番号]],"")</f>
        <v>666</v>
      </c>
      <c r="C963" t="str">
        <f>IFERROR(VLOOKUP(B963,選手番号!F:J,4,0),"")</f>
        <v>熊坂　　悠</v>
      </c>
      <c r="D963" t="str">
        <f>IFERROR(VLOOKUP(B963,選手番号!F:K,6,0),"")</f>
        <v>MESSA宇和島</v>
      </c>
      <c r="E963" t="str">
        <f>IFERROR(VLOOKUP(B963,チーム番号!E:F,2,0),"")</f>
        <v/>
      </c>
      <c r="F963">
        <f>IFERROR(VLOOKUP(A963,プログラム!B:C,2,0),"")</f>
        <v>19</v>
      </c>
      <c r="G963" t="str">
        <f t="shared" ref="G963:G1026" si="30">CONCATENATE(B963,0,0,0,F963)</f>
        <v>66600019</v>
      </c>
      <c r="H963">
        <f>IFERROR(記録__2[[#This Row],[組]],"")</f>
        <v>9</v>
      </c>
      <c r="I963">
        <f>IFERROR(記録__2[[#This Row],[水路]],"")</f>
        <v>2</v>
      </c>
      <c r="J963" t="str">
        <f>IFERROR(VLOOKUP(F963,競技順!B:Q,14,0),"")</f>
        <v/>
      </c>
      <c r="K963" t="str">
        <f>IFERROR(VLOOKUP(F963,競技順!B:P,15,0),"")</f>
        <v>女子</v>
      </c>
      <c r="L963" t="str">
        <f>IFERROR(VLOOKUP(F963,競技順!B:N,13,0),"")</f>
        <v xml:space="preserve">  50m</v>
      </c>
      <c r="M963" t="str">
        <f>IFERROR(VLOOKUP(F963,競技順!B:K,10,0),"")</f>
        <v>自由形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 xml:space="preserve"> 女子   50m 自由形 タイム決勝</v>
      </c>
    </row>
    <row r="964" spans="1:15" x14ac:dyDescent="0.2">
      <c r="A964">
        <f>IFERROR(記録__2[[#This Row],[競技番号]],"")</f>
        <v>19</v>
      </c>
      <c r="B964">
        <f>IFERROR(記録__2[[#This Row],[選手番号]],"")</f>
        <v>433</v>
      </c>
      <c r="C964" t="str">
        <f>IFERROR(VLOOKUP(B964,選手番号!F:J,4,0),"")</f>
        <v>石岡　千波</v>
      </c>
      <c r="D964" t="str">
        <f>IFERROR(VLOOKUP(B964,選手番号!F:K,6,0),"")</f>
        <v>フィッタ松山</v>
      </c>
      <c r="E964" t="str">
        <f>IFERROR(VLOOKUP(B964,チーム番号!E:F,2,0),"")</f>
        <v/>
      </c>
      <c r="F964">
        <f>IFERROR(VLOOKUP(A964,プログラム!B:C,2,0),"")</f>
        <v>19</v>
      </c>
      <c r="G964" t="str">
        <f t="shared" si="30"/>
        <v>43300019</v>
      </c>
      <c r="H964">
        <f>IFERROR(記録__2[[#This Row],[組]],"")</f>
        <v>9</v>
      </c>
      <c r="I964">
        <f>IFERROR(記録__2[[#This Row],[水路]],"")</f>
        <v>3</v>
      </c>
      <c r="J964" t="str">
        <f>IFERROR(VLOOKUP(F964,競技順!B:Q,14,0),"")</f>
        <v/>
      </c>
      <c r="K964" t="str">
        <f>IFERROR(VLOOKUP(F964,競技順!B:P,15,0),"")</f>
        <v>女子</v>
      </c>
      <c r="L964" t="str">
        <f>IFERROR(VLOOKUP(F964,競技順!B:N,13,0),"")</f>
        <v xml:space="preserve">  50m</v>
      </c>
      <c r="M964" t="str">
        <f>IFERROR(VLOOKUP(F964,競技順!B:K,10,0),"")</f>
        <v>自由形</v>
      </c>
      <c r="N964" t="str">
        <f>IFERROR(VLOOKUP(F964,競技順!B:Q,16,0),"")</f>
        <v>タイム決勝</v>
      </c>
      <c r="O964" t="str">
        <f t="shared" si="31"/>
        <v xml:space="preserve"> 女子   50m 自由形 タイム決勝</v>
      </c>
    </row>
    <row r="965" spans="1:15" x14ac:dyDescent="0.2">
      <c r="A965">
        <f>IFERROR(記録__2[[#This Row],[競技番号]],"")</f>
        <v>19</v>
      </c>
      <c r="B965">
        <f>IFERROR(記録__2[[#This Row],[選手番号]],"")</f>
        <v>182</v>
      </c>
      <c r="C965" t="str">
        <f>IFERROR(VLOOKUP(B965,選手番号!F:J,4,0),"")</f>
        <v>笠松　咲希</v>
      </c>
      <c r="D965" t="str">
        <f>IFERROR(VLOOKUP(B965,選手番号!F:K,6,0),"")</f>
        <v>西条ＳＣ</v>
      </c>
      <c r="E965" t="str">
        <f>IFERROR(VLOOKUP(B965,チーム番号!E:F,2,0),"")</f>
        <v/>
      </c>
      <c r="F965">
        <f>IFERROR(VLOOKUP(A965,プログラム!B:C,2,0),"")</f>
        <v>19</v>
      </c>
      <c r="G965" t="str">
        <f t="shared" si="30"/>
        <v>18200019</v>
      </c>
      <c r="H965">
        <f>IFERROR(記録__2[[#This Row],[組]],"")</f>
        <v>9</v>
      </c>
      <c r="I965">
        <f>IFERROR(記録__2[[#This Row],[水路]],"")</f>
        <v>4</v>
      </c>
      <c r="J965" t="str">
        <f>IFERROR(VLOOKUP(F965,競技順!B:Q,14,0),"")</f>
        <v/>
      </c>
      <c r="K965" t="str">
        <f>IFERROR(VLOOKUP(F965,競技順!B:P,15,0),"")</f>
        <v>女子</v>
      </c>
      <c r="L965" t="str">
        <f>IFERROR(VLOOKUP(F965,競技順!B:N,13,0),"")</f>
        <v xml:space="preserve">  50m</v>
      </c>
      <c r="M965" t="str">
        <f>IFERROR(VLOOKUP(F965,競技順!B:K,10,0),"")</f>
        <v>自由形</v>
      </c>
      <c r="N965" t="str">
        <f>IFERROR(VLOOKUP(F965,競技順!B:Q,16,0),"")</f>
        <v>タイム決勝</v>
      </c>
      <c r="O965" t="str">
        <f t="shared" si="31"/>
        <v xml:space="preserve"> 女子   50m 自由形 タイム決勝</v>
      </c>
    </row>
    <row r="966" spans="1:15" x14ac:dyDescent="0.2">
      <c r="A966">
        <f>IFERROR(記録__2[[#This Row],[競技番号]],"")</f>
        <v>19</v>
      </c>
      <c r="B966">
        <f>IFERROR(記録__2[[#This Row],[選手番号]],"")</f>
        <v>357</v>
      </c>
      <c r="C966" t="str">
        <f>IFERROR(VLOOKUP(B966,選手番号!F:J,4,0),"")</f>
        <v>田窪　　果</v>
      </c>
      <c r="D966" t="str">
        <f>IFERROR(VLOOKUP(B966,選手番号!F:K,6,0),"")</f>
        <v>ＭＧ双葉</v>
      </c>
      <c r="E966" t="str">
        <f>IFERROR(VLOOKUP(B966,チーム番号!E:F,2,0),"")</f>
        <v/>
      </c>
      <c r="F966">
        <f>IFERROR(VLOOKUP(A966,プログラム!B:C,2,0),"")</f>
        <v>19</v>
      </c>
      <c r="G966" t="str">
        <f t="shared" si="30"/>
        <v>35700019</v>
      </c>
      <c r="H966">
        <f>IFERROR(記録__2[[#This Row],[組]],"")</f>
        <v>9</v>
      </c>
      <c r="I966">
        <f>IFERROR(記録__2[[#This Row],[水路]],"")</f>
        <v>5</v>
      </c>
      <c r="J966" t="str">
        <f>IFERROR(VLOOKUP(F966,競技順!B:Q,14,0),"")</f>
        <v/>
      </c>
      <c r="K966" t="str">
        <f>IFERROR(VLOOKUP(F966,競技順!B:P,15,0),"")</f>
        <v>女子</v>
      </c>
      <c r="L966" t="str">
        <f>IFERROR(VLOOKUP(F966,競技順!B:N,13,0),"")</f>
        <v xml:space="preserve">  50m</v>
      </c>
      <c r="M966" t="str">
        <f>IFERROR(VLOOKUP(F966,競技順!B:K,10,0),"")</f>
        <v>自由形</v>
      </c>
      <c r="N966" t="str">
        <f>IFERROR(VLOOKUP(F966,競技順!B:Q,16,0),"")</f>
        <v>タイム決勝</v>
      </c>
      <c r="O966" t="str">
        <f t="shared" si="31"/>
        <v xml:space="preserve"> 女子   50m 自由形 タイム決勝</v>
      </c>
    </row>
    <row r="967" spans="1:15" x14ac:dyDescent="0.2">
      <c r="A967">
        <f>IFERROR(記録__2[[#This Row],[競技番号]],"")</f>
        <v>19</v>
      </c>
      <c r="B967">
        <f>IFERROR(記録__2[[#This Row],[選手番号]],"")</f>
        <v>293</v>
      </c>
      <c r="C967" t="str">
        <f>IFERROR(VLOOKUP(B967,選手番号!F:J,4,0),"")</f>
        <v>益田　莉愛</v>
      </c>
      <c r="D967" t="str">
        <f>IFERROR(VLOOKUP(B967,選手番号!F:K,6,0),"")</f>
        <v>八幡浜ＳＣ</v>
      </c>
      <c r="E967" t="str">
        <f>IFERROR(VLOOKUP(B967,チーム番号!E:F,2,0),"")</f>
        <v/>
      </c>
      <c r="F967">
        <f>IFERROR(VLOOKUP(A967,プログラム!B:C,2,0),"")</f>
        <v>19</v>
      </c>
      <c r="G967" t="str">
        <f t="shared" si="30"/>
        <v>29300019</v>
      </c>
      <c r="H967">
        <f>IFERROR(記録__2[[#This Row],[組]],"")</f>
        <v>9</v>
      </c>
      <c r="I967">
        <f>IFERROR(記録__2[[#This Row],[水路]],"")</f>
        <v>6</v>
      </c>
      <c r="J967" t="str">
        <f>IFERROR(VLOOKUP(F967,競技順!B:Q,14,0),"")</f>
        <v/>
      </c>
      <c r="K967" t="str">
        <f>IFERROR(VLOOKUP(F967,競技順!B:P,15,0),"")</f>
        <v>女子</v>
      </c>
      <c r="L967" t="str">
        <f>IFERROR(VLOOKUP(F967,競技順!B:N,13,0),"")</f>
        <v xml:space="preserve">  50m</v>
      </c>
      <c r="M967" t="str">
        <f>IFERROR(VLOOKUP(F967,競技順!B:K,10,0),"")</f>
        <v>自由形</v>
      </c>
      <c r="N967" t="str">
        <f>IFERROR(VLOOKUP(F967,競技順!B:Q,16,0),"")</f>
        <v>タイム決勝</v>
      </c>
      <c r="O967" t="str">
        <f t="shared" si="31"/>
        <v xml:space="preserve"> 女子   50m 自由形 タイム決勝</v>
      </c>
    </row>
    <row r="968" spans="1:15" x14ac:dyDescent="0.2">
      <c r="A968">
        <f>IFERROR(記録__2[[#This Row],[競技番号]],"")</f>
        <v>19</v>
      </c>
      <c r="B968">
        <f>IFERROR(記録__2[[#This Row],[選手番号]],"")</f>
        <v>616</v>
      </c>
      <c r="C968" t="str">
        <f>IFERROR(VLOOKUP(B968,選手番号!F:J,4,0),"")</f>
        <v>吉井　千華</v>
      </c>
      <c r="D968" t="str">
        <f>IFERROR(VLOOKUP(B968,選手番号!F:K,6,0),"")</f>
        <v>MESSA</v>
      </c>
      <c r="E968" t="str">
        <f>IFERROR(VLOOKUP(B968,チーム番号!E:F,2,0),"")</f>
        <v/>
      </c>
      <c r="F968">
        <f>IFERROR(VLOOKUP(A968,プログラム!B:C,2,0),"")</f>
        <v>19</v>
      </c>
      <c r="G968" t="str">
        <f t="shared" si="30"/>
        <v>61600019</v>
      </c>
      <c r="H968">
        <f>IFERROR(記録__2[[#This Row],[組]],"")</f>
        <v>9</v>
      </c>
      <c r="I968">
        <f>IFERROR(記録__2[[#This Row],[水路]],"")</f>
        <v>7</v>
      </c>
      <c r="J968" t="str">
        <f>IFERROR(VLOOKUP(F968,競技順!B:Q,14,0),"")</f>
        <v/>
      </c>
      <c r="K968" t="str">
        <f>IFERROR(VLOOKUP(F968,競技順!B:P,15,0),"")</f>
        <v>女子</v>
      </c>
      <c r="L968" t="str">
        <f>IFERROR(VLOOKUP(F968,競技順!B:N,13,0),"")</f>
        <v xml:space="preserve">  50m</v>
      </c>
      <c r="M968" t="str">
        <f>IFERROR(VLOOKUP(F968,競技順!B:K,10,0),"")</f>
        <v>自由形</v>
      </c>
      <c r="N968" t="str">
        <f>IFERROR(VLOOKUP(F968,競技順!B:Q,16,0),"")</f>
        <v>タイム決勝</v>
      </c>
      <c r="O968" t="str">
        <f t="shared" si="31"/>
        <v xml:space="preserve"> 女子   50m 自由形 タイム決勝</v>
      </c>
    </row>
    <row r="969" spans="1:15" x14ac:dyDescent="0.2">
      <c r="A969">
        <f>IFERROR(記録__2[[#This Row],[競技番号]],"")</f>
        <v>19</v>
      </c>
      <c r="B969">
        <f>IFERROR(記録__2[[#This Row],[選手番号]],"")</f>
        <v>699</v>
      </c>
      <c r="C969" t="str">
        <f>IFERROR(VLOOKUP(B969,選手番号!F:J,4,0),"")</f>
        <v>松下　果央</v>
      </c>
      <c r="D969" t="str">
        <f>IFERROR(VLOOKUP(B969,選手番号!F:K,6,0),"")</f>
        <v>えいしSC砥部</v>
      </c>
      <c r="E969" t="str">
        <f>IFERROR(VLOOKUP(B969,チーム番号!E:F,2,0),"")</f>
        <v/>
      </c>
      <c r="F969">
        <f>IFERROR(VLOOKUP(A969,プログラム!B:C,2,0),"")</f>
        <v>19</v>
      </c>
      <c r="G969" t="str">
        <f t="shared" si="30"/>
        <v>69900019</v>
      </c>
      <c r="H969">
        <f>IFERROR(記録__2[[#This Row],[組]],"")</f>
        <v>9</v>
      </c>
      <c r="I969">
        <f>IFERROR(記録__2[[#This Row],[水路]],"")</f>
        <v>8</v>
      </c>
      <c r="J969" t="str">
        <f>IFERROR(VLOOKUP(F969,競技順!B:Q,14,0),"")</f>
        <v/>
      </c>
      <c r="K969" t="str">
        <f>IFERROR(VLOOKUP(F969,競技順!B:P,15,0),"")</f>
        <v>女子</v>
      </c>
      <c r="L969" t="str">
        <f>IFERROR(VLOOKUP(F969,競技順!B:N,13,0),"")</f>
        <v xml:space="preserve">  50m</v>
      </c>
      <c r="M969" t="str">
        <f>IFERROR(VLOOKUP(F969,競技順!B:K,10,0),"")</f>
        <v>自由形</v>
      </c>
      <c r="N969" t="str">
        <f>IFERROR(VLOOKUP(F969,競技順!B:Q,16,0),"")</f>
        <v>タイム決勝</v>
      </c>
      <c r="O969" t="str">
        <f t="shared" si="31"/>
        <v xml:space="preserve"> 女子   50m 自由形 タイム決勝</v>
      </c>
    </row>
    <row r="970" spans="1:15" x14ac:dyDescent="0.2">
      <c r="A970">
        <f>IFERROR(記録__2[[#This Row],[競技番号]],"")</f>
        <v>19</v>
      </c>
      <c r="B970">
        <f>IFERROR(記録__2[[#This Row],[選手番号]],"")</f>
        <v>667</v>
      </c>
      <c r="C970" t="str">
        <f>IFERROR(VLOOKUP(B970,選手番号!F:J,4,0),"")</f>
        <v>善家　涼葉</v>
      </c>
      <c r="D970" t="str">
        <f>IFERROR(VLOOKUP(B970,選手番号!F:K,6,0),"")</f>
        <v>MESSA宇和島</v>
      </c>
      <c r="E970" t="str">
        <f>IFERROR(VLOOKUP(B970,チーム番号!E:F,2,0),"")</f>
        <v/>
      </c>
      <c r="F970">
        <f>IFERROR(VLOOKUP(A970,プログラム!B:C,2,0),"")</f>
        <v>19</v>
      </c>
      <c r="G970" t="str">
        <f t="shared" si="30"/>
        <v>66700019</v>
      </c>
      <c r="H970">
        <f>IFERROR(記録__2[[#This Row],[組]],"")</f>
        <v>10</v>
      </c>
      <c r="I970">
        <f>IFERROR(記録__2[[#This Row],[水路]],"")</f>
        <v>1</v>
      </c>
      <c r="J970" t="str">
        <f>IFERROR(VLOOKUP(F970,競技順!B:Q,14,0),"")</f>
        <v/>
      </c>
      <c r="K970" t="str">
        <f>IFERROR(VLOOKUP(F970,競技順!B:P,15,0),"")</f>
        <v>女子</v>
      </c>
      <c r="L970" t="str">
        <f>IFERROR(VLOOKUP(F970,競技順!B:N,13,0),"")</f>
        <v xml:space="preserve">  50m</v>
      </c>
      <c r="M970" t="str">
        <f>IFERROR(VLOOKUP(F970,競技順!B:K,10,0),"")</f>
        <v>自由形</v>
      </c>
      <c r="N970" t="str">
        <f>IFERROR(VLOOKUP(F970,競技順!B:Q,16,0),"")</f>
        <v>タイム決勝</v>
      </c>
      <c r="O970" t="str">
        <f t="shared" si="31"/>
        <v xml:space="preserve"> 女子   50m 自由形 タイム決勝</v>
      </c>
    </row>
    <row r="971" spans="1:15" x14ac:dyDescent="0.2">
      <c r="A971">
        <f>IFERROR(記録__2[[#This Row],[競技番号]],"")</f>
        <v>19</v>
      </c>
      <c r="B971">
        <f>IFERROR(記録__2[[#This Row],[選手番号]],"")</f>
        <v>327</v>
      </c>
      <c r="C971" t="str">
        <f>IFERROR(VLOOKUP(B971,選手番号!F:J,4,0),"")</f>
        <v>東倉　綸音</v>
      </c>
      <c r="D971" t="str">
        <f>IFERROR(VLOOKUP(B971,選手番号!F:K,6,0),"")</f>
        <v>石原SC山越</v>
      </c>
      <c r="E971" t="str">
        <f>IFERROR(VLOOKUP(B971,チーム番号!E:F,2,0),"")</f>
        <v/>
      </c>
      <c r="F971">
        <f>IFERROR(VLOOKUP(A971,プログラム!B:C,2,0),"")</f>
        <v>19</v>
      </c>
      <c r="G971" t="str">
        <f t="shared" si="30"/>
        <v>32700019</v>
      </c>
      <c r="H971">
        <f>IFERROR(記録__2[[#This Row],[組]],"")</f>
        <v>10</v>
      </c>
      <c r="I971">
        <f>IFERROR(記録__2[[#This Row],[水路]],"")</f>
        <v>2</v>
      </c>
      <c r="J971" t="str">
        <f>IFERROR(VLOOKUP(F971,競技順!B:Q,14,0),"")</f>
        <v/>
      </c>
      <c r="K971" t="str">
        <f>IFERROR(VLOOKUP(F971,競技順!B:P,15,0),"")</f>
        <v>女子</v>
      </c>
      <c r="L971" t="str">
        <f>IFERROR(VLOOKUP(F971,競技順!B:N,13,0),"")</f>
        <v xml:space="preserve">  50m</v>
      </c>
      <c r="M971" t="str">
        <f>IFERROR(VLOOKUP(F971,競技順!B:K,10,0),"")</f>
        <v>自由形</v>
      </c>
      <c r="N971" t="str">
        <f>IFERROR(VLOOKUP(F971,競技順!B:Q,16,0),"")</f>
        <v>タイム決勝</v>
      </c>
      <c r="O971" t="str">
        <f t="shared" si="31"/>
        <v xml:space="preserve"> 女子   50m 自由形 タイム決勝</v>
      </c>
    </row>
    <row r="972" spans="1:15" x14ac:dyDescent="0.2">
      <c r="A972">
        <f>IFERROR(記録__2[[#This Row],[競技番号]],"")</f>
        <v>19</v>
      </c>
      <c r="B972">
        <f>IFERROR(記録__2[[#This Row],[選手番号]],"")</f>
        <v>725</v>
      </c>
      <c r="C972" t="str">
        <f>IFERROR(VLOOKUP(B972,選手番号!F:J,4,0),"")</f>
        <v>筒井　愛梨</v>
      </c>
      <c r="D972" t="str">
        <f>IFERROR(VLOOKUP(B972,選手番号!F:K,6,0),"")</f>
        <v>ｽｲﾑﾌｧﾐﾘｰｴﾝｽﾞ</v>
      </c>
      <c r="E972" t="str">
        <f>IFERROR(VLOOKUP(B972,チーム番号!E:F,2,0),"")</f>
        <v/>
      </c>
      <c r="F972">
        <f>IFERROR(VLOOKUP(A972,プログラム!B:C,2,0),"")</f>
        <v>19</v>
      </c>
      <c r="G972" t="str">
        <f t="shared" si="30"/>
        <v>72500019</v>
      </c>
      <c r="H972">
        <f>IFERROR(記録__2[[#This Row],[組]],"")</f>
        <v>10</v>
      </c>
      <c r="I972">
        <f>IFERROR(記録__2[[#This Row],[水路]],"")</f>
        <v>3</v>
      </c>
      <c r="J972" t="str">
        <f>IFERROR(VLOOKUP(F972,競技順!B:Q,14,0),"")</f>
        <v/>
      </c>
      <c r="K972" t="str">
        <f>IFERROR(VLOOKUP(F972,競技順!B:P,15,0),"")</f>
        <v>女子</v>
      </c>
      <c r="L972" t="str">
        <f>IFERROR(VLOOKUP(F972,競技順!B:N,13,0),"")</f>
        <v xml:space="preserve">  50m</v>
      </c>
      <c r="M972" t="str">
        <f>IFERROR(VLOOKUP(F972,競技順!B:K,10,0),"")</f>
        <v>自由形</v>
      </c>
      <c r="N972" t="str">
        <f>IFERROR(VLOOKUP(F972,競技順!B:Q,16,0),"")</f>
        <v>タイム決勝</v>
      </c>
      <c r="O972" t="str">
        <f t="shared" si="31"/>
        <v xml:space="preserve"> 女子   50m 自由形 タイム決勝</v>
      </c>
    </row>
    <row r="973" spans="1:15" x14ac:dyDescent="0.2">
      <c r="A973">
        <f>IFERROR(記録__2[[#This Row],[競技番号]],"")</f>
        <v>19</v>
      </c>
      <c r="B973">
        <f>IFERROR(記録__2[[#This Row],[選手番号]],"")</f>
        <v>160</v>
      </c>
      <c r="C973" t="str">
        <f>IFERROR(VLOOKUP(B973,選手番号!F:J,4,0),"")</f>
        <v>中川　彩映</v>
      </c>
      <c r="D973" t="str">
        <f>IFERROR(VLOOKUP(B973,選手番号!F:K,6,0),"")</f>
        <v>南海ＤＣ</v>
      </c>
      <c r="E973" t="str">
        <f>IFERROR(VLOOKUP(B973,チーム番号!E:F,2,0),"")</f>
        <v/>
      </c>
      <c r="F973">
        <f>IFERROR(VLOOKUP(A973,プログラム!B:C,2,0),"")</f>
        <v>19</v>
      </c>
      <c r="G973" t="str">
        <f t="shared" si="30"/>
        <v>16000019</v>
      </c>
      <c r="H973">
        <f>IFERROR(記録__2[[#This Row],[組]],"")</f>
        <v>10</v>
      </c>
      <c r="I973">
        <f>IFERROR(記録__2[[#This Row],[水路]],"")</f>
        <v>4</v>
      </c>
      <c r="J973" t="str">
        <f>IFERROR(VLOOKUP(F973,競技順!B:Q,14,0),"")</f>
        <v/>
      </c>
      <c r="K973" t="str">
        <f>IFERROR(VLOOKUP(F973,競技順!B:P,15,0),"")</f>
        <v>女子</v>
      </c>
      <c r="L973" t="str">
        <f>IFERROR(VLOOKUP(F973,競技順!B:N,13,0),"")</f>
        <v xml:space="preserve">  50m</v>
      </c>
      <c r="M973" t="str">
        <f>IFERROR(VLOOKUP(F973,競技順!B:K,10,0),"")</f>
        <v>自由形</v>
      </c>
      <c r="N973" t="str">
        <f>IFERROR(VLOOKUP(F973,競技順!B:Q,16,0),"")</f>
        <v>タイム決勝</v>
      </c>
      <c r="O973" t="str">
        <f t="shared" si="31"/>
        <v xml:space="preserve"> 女子   50m 自由形 タイム決勝</v>
      </c>
    </row>
    <row r="974" spans="1:15" x14ac:dyDescent="0.2">
      <c r="A974">
        <f>IFERROR(記録__2[[#This Row],[競技番号]],"")</f>
        <v>19</v>
      </c>
      <c r="B974">
        <f>IFERROR(記録__2[[#This Row],[選手番号]],"")</f>
        <v>668</v>
      </c>
      <c r="C974" t="str">
        <f>IFERROR(VLOOKUP(B974,選手番号!F:J,4,0),"")</f>
        <v>山下　夏穂</v>
      </c>
      <c r="D974" t="str">
        <f>IFERROR(VLOOKUP(B974,選手番号!F:K,6,0),"")</f>
        <v>MESSA宇和島</v>
      </c>
      <c r="E974" t="str">
        <f>IFERROR(VLOOKUP(B974,チーム番号!E:F,2,0),"")</f>
        <v/>
      </c>
      <c r="F974">
        <f>IFERROR(VLOOKUP(A974,プログラム!B:C,2,0),"")</f>
        <v>19</v>
      </c>
      <c r="G974" t="str">
        <f t="shared" si="30"/>
        <v>66800019</v>
      </c>
      <c r="H974">
        <f>IFERROR(記録__2[[#This Row],[組]],"")</f>
        <v>10</v>
      </c>
      <c r="I974">
        <f>IFERROR(記録__2[[#This Row],[水路]],"")</f>
        <v>5</v>
      </c>
      <c r="J974" t="str">
        <f>IFERROR(VLOOKUP(F974,競技順!B:Q,14,0),"")</f>
        <v/>
      </c>
      <c r="K974" t="str">
        <f>IFERROR(VLOOKUP(F974,競技順!B:P,15,0),"")</f>
        <v>女子</v>
      </c>
      <c r="L974" t="str">
        <f>IFERROR(VLOOKUP(F974,競技順!B:N,13,0),"")</f>
        <v xml:space="preserve">  50m</v>
      </c>
      <c r="M974" t="str">
        <f>IFERROR(VLOOKUP(F974,競技順!B:K,10,0),"")</f>
        <v>自由形</v>
      </c>
      <c r="N974" t="str">
        <f>IFERROR(VLOOKUP(F974,競技順!B:Q,16,0),"")</f>
        <v>タイム決勝</v>
      </c>
      <c r="O974" t="str">
        <f t="shared" si="31"/>
        <v xml:space="preserve"> 女子   50m 自由形 タイム決勝</v>
      </c>
    </row>
    <row r="975" spans="1:15" x14ac:dyDescent="0.2">
      <c r="A975">
        <f>IFERROR(記録__2[[#This Row],[競技番号]],"")</f>
        <v>19</v>
      </c>
      <c r="B975">
        <f>IFERROR(記録__2[[#This Row],[選手番号]],"")</f>
        <v>587</v>
      </c>
      <c r="C975" t="str">
        <f>IFERROR(VLOOKUP(B975,選手番号!F:J,4,0),"")</f>
        <v>津田心乃葉</v>
      </c>
      <c r="D975" t="str">
        <f>IFERROR(VLOOKUP(B975,選手番号!F:K,6,0),"")</f>
        <v>ﾌｨｯﾀｴﾐﾌﾙ松前</v>
      </c>
      <c r="E975" t="str">
        <f>IFERROR(VLOOKUP(B975,チーム番号!E:F,2,0),"")</f>
        <v/>
      </c>
      <c r="F975">
        <f>IFERROR(VLOOKUP(A975,プログラム!B:C,2,0),"")</f>
        <v>19</v>
      </c>
      <c r="G975" t="str">
        <f t="shared" si="30"/>
        <v>58700019</v>
      </c>
      <c r="H975">
        <f>IFERROR(記録__2[[#This Row],[組]],"")</f>
        <v>10</v>
      </c>
      <c r="I975">
        <f>IFERROR(記録__2[[#This Row],[水路]],"")</f>
        <v>6</v>
      </c>
      <c r="J975" t="str">
        <f>IFERROR(VLOOKUP(F975,競技順!B:Q,14,0),"")</f>
        <v/>
      </c>
      <c r="K975" t="str">
        <f>IFERROR(VLOOKUP(F975,競技順!B:P,15,0),"")</f>
        <v>女子</v>
      </c>
      <c r="L975" t="str">
        <f>IFERROR(VLOOKUP(F975,競技順!B:N,13,0),"")</f>
        <v xml:space="preserve">  50m</v>
      </c>
      <c r="M975" t="str">
        <f>IFERROR(VLOOKUP(F975,競技順!B:K,10,0),"")</f>
        <v>自由形</v>
      </c>
      <c r="N975" t="str">
        <f>IFERROR(VLOOKUP(F975,競技順!B:Q,16,0),"")</f>
        <v>タイム決勝</v>
      </c>
      <c r="O975" t="str">
        <f t="shared" si="31"/>
        <v xml:space="preserve"> 女子   50m 自由形 タイム決勝</v>
      </c>
    </row>
    <row r="976" spans="1:15" x14ac:dyDescent="0.2">
      <c r="A976">
        <f>IFERROR(記録__2[[#This Row],[競技番号]],"")</f>
        <v>19</v>
      </c>
      <c r="B976">
        <f>IFERROR(記録__2[[#This Row],[選手番号]],"")</f>
        <v>431</v>
      </c>
      <c r="C976" t="str">
        <f>IFERROR(VLOOKUP(B976,選手番号!F:J,4,0),"")</f>
        <v>山口　万葉</v>
      </c>
      <c r="D976" t="str">
        <f>IFERROR(VLOOKUP(B976,選手番号!F:K,6,0),"")</f>
        <v>フィッタ松山</v>
      </c>
      <c r="E976" t="str">
        <f>IFERROR(VLOOKUP(B976,チーム番号!E:F,2,0),"")</f>
        <v/>
      </c>
      <c r="F976">
        <f>IFERROR(VLOOKUP(A976,プログラム!B:C,2,0),"")</f>
        <v>19</v>
      </c>
      <c r="G976" t="str">
        <f t="shared" si="30"/>
        <v>43100019</v>
      </c>
      <c r="H976">
        <f>IFERROR(記録__2[[#This Row],[組]],"")</f>
        <v>10</v>
      </c>
      <c r="I976">
        <f>IFERROR(記録__2[[#This Row],[水路]],"")</f>
        <v>7</v>
      </c>
      <c r="J976" t="str">
        <f>IFERROR(VLOOKUP(F976,競技順!B:Q,14,0),"")</f>
        <v/>
      </c>
      <c r="K976" t="str">
        <f>IFERROR(VLOOKUP(F976,競技順!B:P,15,0),"")</f>
        <v>女子</v>
      </c>
      <c r="L976" t="str">
        <f>IFERROR(VLOOKUP(F976,競技順!B:N,13,0),"")</f>
        <v xml:space="preserve">  50m</v>
      </c>
      <c r="M976" t="str">
        <f>IFERROR(VLOOKUP(F976,競技順!B:K,10,0),"")</f>
        <v>自由形</v>
      </c>
      <c r="N976" t="str">
        <f>IFERROR(VLOOKUP(F976,競技順!B:Q,16,0),"")</f>
        <v>タイム決勝</v>
      </c>
      <c r="O976" t="str">
        <f t="shared" si="31"/>
        <v xml:space="preserve"> 女子   50m 自由形 タイム決勝</v>
      </c>
    </row>
    <row r="977" spans="1:15" x14ac:dyDescent="0.2">
      <c r="A977">
        <f>IFERROR(記録__2[[#This Row],[競技番号]],"")</f>
        <v>19</v>
      </c>
      <c r="B977">
        <f>IFERROR(記録__2[[#This Row],[選手番号]],"")</f>
        <v>241</v>
      </c>
      <c r="C977" t="str">
        <f>IFERROR(VLOOKUP(B977,選手番号!F:J,4,0),"")</f>
        <v>岡田　紗菜</v>
      </c>
      <c r="D977" t="str">
        <f>IFERROR(VLOOKUP(B977,選手番号!F:K,6,0),"")</f>
        <v>ファイブテン</v>
      </c>
      <c r="E977" t="str">
        <f>IFERROR(VLOOKUP(B977,チーム番号!E:F,2,0),"")</f>
        <v/>
      </c>
      <c r="F977">
        <f>IFERROR(VLOOKUP(A977,プログラム!B:C,2,0),"")</f>
        <v>19</v>
      </c>
      <c r="G977" t="str">
        <f t="shared" si="30"/>
        <v>24100019</v>
      </c>
      <c r="H977">
        <f>IFERROR(記録__2[[#This Row],[組]],"")</f>
        <v>10</v>
      </c>
      <c r="I977">
        <f>IFERROR(記録__2[[#This Row],[水路]],"")</f>
        <v>8</v>
      </c>
      <c r="J977" t="str">
        <f>IFERROR(VLOOKUP(F977,競技順!B:Q,14,0),"")</f>
        <v/>
      </c>
      <c r="K977" t="str">
        <f>IFERROR(VLOOKUP(F977,競技順!B:P,15,0),"")</f>
        <v>女子</v>
      </c>
      <c r="L977" t="str">
        <f>IFERROR(VLOOKUP(F977,競技順!B:N,13,0),"")</f>
        <v xml:space="preserve">  50m</v>
      </c>
      <c r="M977" t="str">
        <f>IFERROR(VLOOKUP(F977,競技順!B:K,10,0),"")</f>
        <v>自由形</v>
      </c>
      <c r="N977" t="str">
        <f>IFERROR(VLOOKUP(F977,競技順!B:Q,16,0),"")</f>
        <v>タイム決勝</v>
      </c>
      <c r="O977" t="str">
        <f t="shared" si="31"/>
        <v xml:space="preserve"> 女子   50m 自由形 タイム決勝</v>
      </c>
    </row>
    <row r="978" spans="1:15" x14ac:dyDescent="0.2">
      <c r="A978">
        <f>IFERROR(記録__2[[#This Row],[競技番号]],"")</f>
        <v>19</v>
      </c>
      <c r="B978">
        <f>IFERROR(記録__2[[#This Row],[選手番号]],"")</f>
        <v>361</v>
      </c>
      <c r="C978" t="str">
        <f>IFERROR(VLOOKUP(B978,選手番号!F:J,4,0),"")</f>
        <v>鎌田　　花</v>
      </c>
      <c r="D978" t="str">
        <f>IFERROR(VLOOKUP(B978,選手番号!F:K,6,0),"")</f>
        <v>ＭＧ双葉</v>
      </c>
      <c r="E978" t="str">
        <f>IFERROR(VLOOKUP(B978,チーム番号!E:F,2,0),"")</f>
        <v/>
      </c>
      <c r="F978">
        <f>IFERROR(VLOOKUP(A978,プログラム!B:C,2,0),"")</f>
        <v>19</v>
      </c>
      <c r="G978" t="str">
        <f t="shared" si="30"/>
        <v>36100019</v>
      </c>
      <c r="H978">
        <f>IFERROR(記録__2[[#This Row],[組]],"")</f>
        <v>11</v>
      </c>
      <c r="I978">
        <f>IFERROR(記録__2[[#This Row],[水路]],"")</f>
        <v>1</v>
      </c>
      <c r="J978" t="str">
        <f>IFERROR(VLOOKUP(F978,競技順!B:Q,14,0),"")</f>
        <v/>
      </c>
      <c r="K978" t="str">
        <f>IFERROR(VLOOKUP(F978,競技順!B:P,15,0),"")</f>
        <v>女子</v>
      </c>
      <c r="L978" t="str">
        <f>IFERROR(VLOOKUP(F978,競技順!B:N,13,0),"")</f>
        <v xml:space="preserve">  50m</v>
      </c>
      <c r="M978" t="str">
        <f>IFERROR(VLOOKUP(F978,競技順!B:K,10,0),"")</f>
        <v>自由形</v>
      </c>
      <c r="N978" t="str">
        <f>IFERROR(VLOOKUP(F978,競技順!B:Q,16,0),"")</f>
        <v>タイム決勝</v>
      </c>
      <c r="O978" t="str">
        <f t="shared" si="31"/>
        <v xml:space="preserve"> 女子   50m 自由形 タイム決勝</v>
      </c>
    </row>
    <row r="979" spans="1:15" x14ac:dyDescent="0.2">
      <c r="A979">
        <f>IFERROR(記録__2[[#This Row],[競技番号]],"")</f>
        <v>19</v>
      </c>
      <c r="B979">
        <f>IFERROR(記録__2[[#This Row],[選手番号]],"")</f>
        <v>469</v>
      </c>
      <c r="C979" t="str">
        <f>IFERROR(VLOOKUP(B979,選手番号!F:J,4,0),"")</f>
        <v>島村　杏梨</v>
      </c>
      <c r="D979" t="str">
        <f>IFERROR(VLOOKUP(B979,選手番号!F:K,6,0),"")</f>
        <v>フィッタ重信</v>
      </c>
      <c r="E979" t="str">
        <f>IFERROR(VLOOKUP(B979,チーム番号!E:F,2,0),"")</f>
        <v/>
      </c>
      <c r="F979">
        <f>IFERROR(VLOOKUP(A979,プログラム!B:C,2,0),"")</f>
        <v>19</v>
      </c>
      <c r="G979" t="str">
        <f t="shared" si="30"/>
        <v>46900019</v>
      </c>
      <c r="H979">
        <f>IFERROR(記録__2[[#This Row],[組]],"")</f>
        <v>11</v>
      </c>
      <c r="I979">
        <f>IFERROR(記録__2[[#This Row],[水路]],"")</f>
        <v>2</v>
      </c>
      <c r="J979" t="str">
        <f>IFERROR(VLOOKUP(F979,競技順!B:Q,14,0),"")</f>
        <v/>
      </c>
      <c r="K979" t="str">
        <f>IFERROR(VLOOKUP(F979,競技順!B:P,15,0),"")</f>
        <v>女子</v>
      </c>
      <c r="L979" t="str">
        <f>IFERROR(VLOOKUP(F979,競技順!B:N,13,0),"")</f>
        <v xml:space="preserve">  50m</v>
      </c>
      <c r="M979" t="str">
        <f>IFERROR(VLOOKUP(F979,競技順!B:K,10,0),"")</f>
        <v>自由形</v>
      </c>
      <c r="N979" t="str">
        <f>IFERROR(VLOOKUP(F979,競技順!B:Q,16,0),"")</f>
        <v>タイム決勝</v>
      </c>
      <c r="O979" t="str">
        <f t="shared" si="31"/>
        <v xml:space="preserve"> 女子   50m 自由形 タイム決勝</v>
      </c>
    </row>
    <row r="980" spans="1:15" x14ac:dyDescent="0.2">
      <c r="A980">
        <f>IFERROR(記録__2[[#This Row],[競技番号]],"")</f>
        <v>19</v>
      </c>
      <c r="B980">
        <f>IFERROR(記録__2[[#This Row],[選手番号]],"")</f>
        <v>284</v>
      </c>
      <c r="C980" t="str">
        <f>IFERROR(VLOOKUP(B980,選手番号!F:J,4,0),"")</f>
        <v>二宮　姫和</v>
      </c>
      <c r="D980" t="str">
        <f>IFERROR(VLOOKUP(B980,選手番号!F:K,6,0),"")</f>
        <v>八幡浜ＳＣ</v>
      </c>
      <c r="E980" t="str">
        <f>IFERROR(VLOOKUP(B980,チーム番号!E:F,2,0),"")</f>
        <v/>
      </c>
      <c r="F980">
        <f>IFERROR(VLOOKUP(A980,プログラム!B:C,2,0),"")</f>
        <v>19</v>
      </c>
      <c r="G980" t="str">
        <f t="shared" si="30"/>
        <v>28400019</v>
      </c>
      <c r="H980">
        <f>IFERROR(記録__2[[#This Row],[組]],"")</f>
        <v>11</v>
      </c>
      <c r="I980">
        <f>IFERROR(記録__2[[#This Row],[水路]],"")</f>
        <v>3</v>
      </c>
      <c r="J980" t="str">
        <f>IFERROR(VLOOKUP(F980,競技順!B:Q,14,0),"")</f>
        <v/>
      </c>
      <c r="K980" t="str">
        <f>IFERROR(VLOOKUP(F980,競技順!B:P,15,0),"")</f>
        <v>女子</v>
      </c>
      <c r="L980" t="str">
        <f>IFERROR(VLOOKUP(F980,競技順!B:N,13,0),"")</f>
        <v xml:space="preserve">  50m</v>
      </c>
      <c r="M980" t="str">
        <f>IFERROR(VLOOKUP(F980,競技順!B:K,10,0),"")</f>
        <v>自由形</v>
      </c>
      <c r="N980" t="str">
        <f>IFERROR(VLOOKUP(F980,競技順!B:Q,16,0),"")</f>
        <v>タイム決勝</v>
      </c>
      <c r="O980" t="str">
        <f t="shared" si="31"/>
        <v xml:space="preserve"> 女子   50m 自由形 タイム決勝</v>
      </c>
    </row>
    <row r="981" spans="1:15" x14ac:dyDescent="0.2">
      <c r="A981">
        <f>IFERROR(記録__2[[#This Row],[競技番号]],"")</f>
        <v>19</v>
      </c>
      <c r="B981">
        <f>IFERROR(記録__2[[#This Row],[選手番号]],"")</f>
        <v>329</v>
      </c>
      <c r="C981" t="str">
        <f>IFERROR(VLOOKUP(B981,選手番号!F:J,4,0),"")</f>
        <v>粟田　愛梨</v>
      </c>
      <c r="D981" t="str">
        <f>IFERROR(VLOOKUP(B981,選手番号!F:K,6,0),"")</f>
        <v>石原SC山越</v>
      </c>
      <c r="E981" t="str">
        <f>IFERROR(VLOOKUP(B981,チーム番号!E:F,2,0),"")</f>
        <v/>
      </c>
      <c r="F981">
        <f>IFERROR(VLOOKUP(A981,プログラム!B:C,2,0),"")</f>
        <v>19</v>
      </c>
      <c r="G981" t="str">
        <f t="shared" si="30"/>
        <v>32900019</v>
      </c>
      <c r="H981">
        <f>IFERROR(記録__2[[#This Row],[組]],"")</f>
        <v>11</v>
      </c>
      <c r="I981">
        <f>IFERROR(記録__2[[#This Row],[水路]],"")</f>
        <v>4</v>
      </c>
      <c r="J981" t="str">
        <f>IFERROR(VLOOKUP(F981,競技順!B:Q,14,0),"")</f>
        <v/>
      </c>
      <c r="K981" t="str">
        <f>IFERROR(VLOOKUP(F981,競技順!B:P,15,0),"")</f>
        <v>女子</v>
      </c>
      <c r="L981" t="str">
        <f>IFERROR(VLOOKUP(F981,競技順!B:N,13,0),"")</f>
        <v xml:space="preserve">  50m</v>
      </c>
      <c r="M981" t="str">
        <f>IFERROR(VLOOKUP(F981,競技順!B:K,10,0),"")</f>
        <v>自由形</v>
      </c>
      <c r="N981" t="str">
        <f>IFERROR(VLOOKUP(F981,競技順!B:Q,16,0),"")</f>
        <v>タイム決勝</v>
      </c>
      <c r="O981" t="str">
        <f t="shared" si="31"/>
        <v xml:space="preserve"> 女子   50m 自由形 タイム決勝</v>
      </c>
    </row>
    <row r="982" spans="1:15" x14ac:dyDescent="0.2">
      <c r="A982">
        <f>IFERROR(記録__2[[#This Row],[競技番号]],"")</f>
        <v>19</v>
      </c>
      <c r="B982">
        <f>IFERROR(記録__2[[#This Row],[選手番号]],"")</f>
        <v>637</v>
      </c>
      <c r="C982" t="str">
        <f>IFERROR(VLOOKUP(B982,選手番号!F:J,4,0),"")</f>
        <v>泉　こころ</v>
      </c>
      <c r="D982" t="str">
        <f>IFERROR(VLOOKUP(B982,選手番号!F:K,6,0),"")</f>
        <v>ﾓｰﾆSS</v>
      </c>
      <c r="E982" t="str">
        <f>IFERROR(VLOOKUP(B982,チーム番号!E:F,2,0),"")</f>
        <v/>
      </c>
      <c r="F982">
        <f>IFERROR(VLOOKUP(A982,プログラム!B:C,2,0),"")</f>
        <v>19</v>
      </c>
      <c r="G982" t="str">
        <f t="shared" si="30"/>
        <v>63700019</v>
      </c>
      <c r="H982">
        <f>IFERROR(記録__2[[#This Row],[組]],"")</f>
        <v>11</v>
      </c>
      <c r="I982">
        <f>IFERROR(記録__2[[#This Row],[水路]],"")</f>
        <v>5</v>
      </c>
      <c r="J982" t="str">
        <f>IFERROR(VLOOKUP(F982,競技順!B:Q,14,0),"")</f>
        <v/>
      </c>
      <c r="K982" t="str">
        <f>IFERROR(VLOOKUP(F982,競技順!B:P,15,0),"")</f>
        <v>女子</v>
      </c>
      <c r="L982" t="str">
        <f>IFERROR(VLOOKUP(F982,競技順!B:N,13,0),"")</f>
        <v xml:space="preserve">  50m</v>
      </c>
      <c r="M982" t="str">
        <f>IFERROR(VLOOKUP(F982,競技順!B:K,10,0),"")</f>
        <v>自由形</v>
      </c>
      <c r="N982" t="str">
        <f>IFERROR(VLOOKUP(F982,競技順!B:Q,16,0),"")</f>
        <v>タイム決勝</v>
      </c>
      <c r="O982" t="str">
        <f t="shared" si="31"/>
        <v xml:space="preserve"> 女子   50m 自由形 タイム決勝</v>
      </c>
    </row>
    <row r="983" spans="1:15" x14ac:dyDescent="0.2">
      <c r="A983">
        <f>IFERROR(記録__2[[#This Row],[競技番号]],"")</f>
        <v>19</v>
      </c>
      <c r="B983">
        <f>IFERROR(記録__2[[#This Row],[選手番号]],"")</f>
        <v>492</v>
      </c>
      <c r="C983" t="str">
        <f>IFERROR(VLOOKUP(B983,選手番号!F:J,4,0),"")</f>
        <v>中田　　愛</v>
      </c>
      <c r="D983" t="str">
        <f>IFERROR(VLOOKUP(B983,選手番号!F:K,6,0),"")</f>
        <v>フィッタ吉田</v>
      </c>
      <c r="E983" t="str">
        <f>IFERROR(VLOOKUP(B983,チーム番号!E:F,2,0),"")</f>
        <v/>
      </c>
      <c r="F983">
        <f>IFERROR(VLOOKUP(A983,プログラム!B:C,2,0),"")</f>
        <v>19</v>
      </c>
      <c r="G983" t="str">
        <f t="shared" si="30"/>
        <v>49200019</v>
      </c>
      <c r="H983">
        <f>IFERROR(記録__2[[#This Row],[組]],"")</f>
        <v>11</v>
      </c>
      <c r="I983">
        <f>IFERROR(記録__2[[#This Row],[水路]],"")</f>
        <v>6</v>
      </c>
      <c r="J983" t="str">
        <f>IFERROR(VLOOKUP(F983,競技順!B:Q,14,0),"")</f>
        <v/>
      </c>
      <c r="K983" t="str">
        <f>IFERROR(VLOOKUP(F983,競技順!B:P,15,0),"")</f>
        <v>女子</v>
      </c>
      <c r="L983" t="str">
        <f>IFERROR(VLOOKUP(F983,競技順!B:N,13,0),"")</f>
        <v xml:space="preserve">  50m</v>
      </c>
      <c r="M983" t="str">
        <f>IFERROR(VLOOKUP(F983,競技順!B:K,10,0),"")</f>
        <v>自由形</v>
      </c>
      <c r="N983" t="str">
        <f>IFERROR(VLOOKUP(F983,競技順!B:Q,16,0),"")</f>
        <v>タイム決勝</v>
      </c>
      <c r="O983" t="str">
        <f t="shared" si="31"/>
        <v xml:space="preserve"> 女子   50m 自由形 タイム決勝</v>
      </c>
    </row>
    <row r="984" spans="1:15" x14ac:dyDescent="0.2">
      <c r="A984">
        <f>IFERROR(記録__2[[#This Row],[競技番号]],"")</f>
        <v>19</v>
      </c>
      <c r="B984">
        <f>IFERROR(記録__2[[#This Row],[選手番号]],"")</f>
        <v>360</v>
      </c>
      <c r="C984" t="str">
        <f>IFERROR(VLOOKUP(B984,選手番号!F:J,4,0),"")</f>
        <v>武方　心美</v>
      </c>
      <c r="D984" t="str">
        <f>IFERROR(VLOOKUP(B984,選手番号!F:K,6,0),"")</f>
        <v>ＭＧ双葉</v>
      </c>
      <c r="E984" t="str">
        <f>IFERROR(VLOOKUP(B984,チーム番号!E:F,2,0),"")</f>
        <v/>
      </c>
      <c r="F984">
        <f>IFERROR(VLOOKUP(A984,プログラム!B:C,2,0),"")</f>
        <v>19</v>
      </c>
      <c r="G984" t="str">
        <f t="shared" si="30"/>
        <v>36000019</v>
      </c>
      <c r="H984">
        <f>IFERROR(記録__2[[#This Row],[組]],"")</f>
        <v>11</v>
      </c>
      <c r="I984">
        <f>IFERROR(記録__2[[#This Row],[水路]],"")</f>
        <v>7</v>
      </c>
      <c r="J984" t="str">
        <f>IFERROR(VLOOKUP(F984,競技順!B:Q,14,0),"")</f>
        <v/>
      </c>
      <c r="K984" t="str">
        <f>IFERROR(VLOOKUP(F984,競技順!B:P,15,0),"")</f>
        <v>女子</v>
      </c>
      <c r="L984" t="str">
        <f>IFERROR(VLOOKUP(F984,競技順!B:N,13,0),"")</f>
        <v xml:space="preserve">  50m</v>
      </c>
      <c r="M984" t="str">
        <f>IFERROR(VLOOKUP(F984,競技順!B:K,10,0),"")</f>
        <v>自由形</v>
      </c>
      <c r="N984" t="str">
        <f>IFERROR(VLOOKUP(F984,競技順!B:Q,16,0),"")</f>
        <v>タイム決勝</v>
      </c>
      <c r="O984" t="str">
        <f t="shared" si="31"/>
        <v xml:space="preserve"> 女子   50m 自由形 タイム決勝</v>
      </c>
    </row>
    <row r="985" spans="1:15" x14ac:dyDescent="0.2">
      <c r="A985">
        <f>IFERROR(記録__2[[#This Row],[競技番号]],"")</f>
        <v>19</v>
      </c>
      <c r="B985">
        <f>IFERROR(記録__2[[#This Row],[選手番号]],"")</f>
        <v>489</v>
      </c>
      <c r="C985" t="str">
        <f>IFERROR(VLOOKUP(B985,選手番号!F:J,4,0),"")</f>
        <v>清家　桃子</v>
      </c>
      <c r="D985" t="str">
        <f>IFERROR(VLOOKUP(B985,選手番号!F:K,6,0),"")</f>
        <v>フィッタ吉田</v>
      </c>
      <c r="E985" t="str">
        <f>IFERROR(VLOOKUP(B985,チーム番号!E:F,2,0),"")</f>
        <v/>
      </c>
      <c r="F985">
        <f>IFERROR(VLOOKUP(A985,プログラム!B:C,2,0),"")</f>
        <v>19</v>
      </c>
      <c r="G985" t="str">
        <f t="shared" si="30"/>
        <v>48900019</v>
      </c>
      <c r="H985">
        <f>IFERROR(記録__2[[#This Row],[組]],"")</f>
        <v>11</v>
      </c>
      <c r="I985">
        <f>IFERROR(記録__2[[#This Row],[水路]],"")</f>
        <v>8</v>
      </c>
      <c r="J985" t="str">
        <f>IFERROR(VLOOKUP(F985,競技順!B:Q,14,0),"")</f>
        <v/>
      </c>
      <c r="K985" t="str">
        <f>IFERROR(VLOOKUP(F985,競技順!B:P,15,0),"")</f>
        <v>女子</v>
      </c>
      <c r="L985" t="str">
        <f>IFERROR(VLOOKUP(F985,競技順!B:N,13,0),"")</f>
        <v xml:space="preserve">  50m</v>
      </c>
      <c r="M985" t="str">
        <f>IFERROR(VLOOKUP(F985,競技順!B:K,10,0),"")</f>
        <v>自由形</v>
      </c>
      <c r="N985" t="str">
        <f>IFERROR(VLOOKUP(F985,競技順!B:Q,16,0),"")</f>
        <v>タイム決勝</v>
      </c>
      <c r="O985" t="str">
        <f t="shared" si="31"/>
        <v xml:space="preserve"> 女子   50m 自由形 タイム決勝</v>
      </c>
    </row>
    <row r="986" spans="1:15" x14ac:dyDescent="0.2">
      <c r="A986">
        <f>IFERROR(記録__2[[#This Row],[競技番号]],"")</f>
        <v>19</v>
      </c>
      <c r="B986">
        <f>IFERROR(記録__2[[#This Row],[選手番号]],"")</f>
        <v>36</v>
      </c>
      <c r="C986" t="str">
        <f>IFERROR(VLOOKUP(B986,選手番号!F:J,4,0),"")</f>
        <v>朝倉　寧々</v>
      </c>
      <c r="D986" t="str">
        <f>IFERROR(VLOOKUP(B986,選手番号!F:K,6,0),"")</f>
        <v>松山中央高</v>
      </c>
      <c r="E986" t="str">
        <f>IFERROR(VLOOKUP(B986,チーム番号!E:F,2,0),"")</f>
        <v/>
      </c>
      <c r="F986">
        <f>IFERROR(VLOOKUP(A986,プログラム!B:C,2,0),"")</f>
        <v>19</v>
      </c>
      <c r="G986" t="str">
        <f t="shared" si="30"/>
        <v>3600019</v>
      </c>
      <c r="H986">
        <f>IFERROR(記録__2[[#This Row],[組]],"")</f>
        <v>12</v>
      </c>
      <c r="I986">
        <f>IFERROR(記録__2[[#This Row],[水路]],"")</f>
        <v>1</v>
      </c>
      <c r="J986" t="str">
        <f>IFERROR(VLOOKUP(F986,競技順!B:Q,14,0),"")</f>
        <v/>
      </c>
      <c r="K986" t="str">
        <f>IFERROR(VLOOKUP(F986,競技順!B:P,15,0),"")</f>
        <v>女子</v>
      </c>
      <c r="L986" t="str">
        <f>IFERROR(VLOOKUP(F986,競技順!B:N,13,0),"")</f>
        <v xml:space="preserve">  50m</v>
      </c>
      <c r="M986" t="str">
        <f>IFERROR(VLOOKUP(F986,競技順!B:K,10,0),"")</f>
        <v>自由形</v>
      </c>
      <c r="N986" t="str">
        <f>IFERROR(VLOOKUP(F986,競技順!B:Q,16,0),"")</f>
        <v>タイム決勝</v>
      </c>
      <c r="O986" t="str">
        <f t="shared" si="31"/>
        <v xml:space="preserve"> 女子   50m 自由形 タイム決勝</v>
      </c>
    </row>
    <row r="987" spans="1:15" x14ac:dyDescent="0.2">
      <c r="A987">
        <f>IFERROR(記録__2[[#This Row],[競技番号]],"")</f>
        <v>19</v>
      </c>
      <c r="B987">
        <f>IFERROR(記録__2[[#This Row],[選手番号]],"")</f>
        <v>468</v>
      </c>
      <c r="C987" t="str">
        <f>IFERROR(VLOOKUP(B987,選手番号!F:J,4,0),"")</f>
        <v>嘉村　七海</v>
      </c>
      <c r="D987" t="str">
        <f>IFERROR(VLOOKUP(B987,選手番号!F:K,6,0),"")</f>
        <v>フィッタ重信</v>
      </c>
      <c r="E987" t="str">
        <f>IFERROR(VLOOKUP(B987,チーム番号!E:F,2,0),"")</f>
        <v/>
      </c>
      <c r="F987">
        <f>IFERROR(VLOOKUP(A987,プログラム!B:C,2,0),"")</f>
        <v>19</v>
      </c>
      <c r="G987" t="str">
        <f t="shared" si="30"/>
        <v>46800019</v>
      </c>
      <c r="H987">
        <f>IFERROR(記録__2[[#This Row],[組]],"")</f>
        <v>12</v>
      </c>
      <c r="I987">
        <f>IFERROR(記録__2[[#This Row],[水路]],"")</f>
        <v>2</v>
      </c>
      <c r="J987" t="str">
        <f>IFERROR(VLOOKUP(F987,競技順!B:Q,14,0),"")</f>
        <v/>
      </c>
      <c r="K987" t="str">
        <f>IFERROR(VLOOKUP(F987,競技順!B:P,15,0),"")</f>
        <v>女子</v>
      </c>
      <c r="L987" t="str">
        <f>IFERROR(VLOOKUP(F987,競技順!B:N,13,0),"")</f>
        <v xml:space="preserve">  50m</v>
      </c>
      <c r="M987" t="str">
        <f>IFERROR(VLOOKUP(F987,競技順!B:K,10,0),"")</f>
        <v>自由形</v>
      </c>
      <c r="N987" t="str">
        <f>IFERROR(VLOOKUP(F987,競技順!B:Q,16,0),"")</f>
        <v>タイム決勝</v>
      </c>
      <c r="O987" t="str">
        <f t="shared" si="31"/>
        <v xml:space="preserve"> 女子   50m 自由形 タイム決勝</v>
      </c>
    </row>
    <row r="988" spans="1:15" x14ac:dyDescent="0.2">
      <c r="A988">
        <f>IFERROR(記録__2[[#This Row],[競技番号]],"")</f>
        <v>19</v>
      </c>
      <c r="B988">
        <f>IFERROR(記録__2[[#This Row],[選手番号]],"")</f>
        <v>493</v>
      </c>
      <c r="C988" t="str">
        <f>IFERROR(VLOOKUP(B988,選手番号!F:J,4,0),"")</f>
        <v>渡辺　ゆめ</v>
      </c>
      <c r="D988" t="str">
        <f>IFERROR(VLOOKUP(B988,選手番号!F:K,6,0),"")</f>
        <v>フィッタ吉田</v>
      </c>
      <c r="E988" t="str">
        <f>IFERROR(VLOOKUP(B988,チーム番号!E:F,2,0),"")</f>
        <v/>
      </c>
      <c r="F988">
        <f>IFERROR(VLOOKUP(A988,プログラム!B:C,2,0),"")</f>
        <v>19</v>
      </c>
      <c r="G988" t="str">
        <f t="shared" si="30"/>
        <v>49300019</v>
      </c>
      <c r="H988">
        <f>IFERROR(記録__2[[#This Row],[組]],"")</f>
        <v>12</v>
      </c>
      <c r="I988">
        <f>IFERROR(記録__2[[#This Row],[水路]],"")</f>
        <v>3</v>
      </c>
      <c r="J988" t="str">
        <f>IFERROR(VLOOKUP(F988,競技順!B:Q,14,0),"")</f>
        <v/>
      </c>
      <c r="K988" t="str">
        <f>IFERROR(VLOOKUP(F988,競技順!B:P,15,0),"")</f>
        <v>女子</v>
      </c>
      <c r="L988" t="str">
        <f>IFERROR(VLOOKUP(F988,競技順!B:N,13,0),"")</f>
        <v xml:space="preserve">  50m</v>
      </c>
      <c r="M988" t="str">
        <f>IFERROR(VLOOKUP(F988,競技順!B:K,10,0),"")</f>
        <v>自由形</v>
      </c>
      <c r="N988" t="str">
        <f>IFERROR(VLOOKUP(F988,競技順!B:Q,16,0),"")</f>
        <v>タイム決勝</v>
      </c>
      <c r="O988" t="str">
        <f t="shared" si="31"/>
        <v xml:space="preserve"> 女子   50m 自由形 タイム決勝</v>
      </c>
    </row>
    <row r="989" spans="1:15" x14ac:dyDescent="0.2">
      <c r="A989">
        <f>IFERROR(記録__2[[#This Row],[競技番号]],"")</f>
        <v>19</v>
      </c>
      <c r="B989">
        <f>IFERROR(記録__2[[#This Row],[選手番号]],"")</f>
        <v>494</v>
      </c>
      <c r="C989" t="str">
        <f>IFERROR(VLOOKUP(B989,選手番号!F:J,4,0),"")</f>
        <v>渡辺　ゆこ</v>
      </c>
      <c r="D989" t="str">
        <f>IFERROR(VLOOKUP(B989,選手番号!F:K,6,0),"")</f>
        <v>フィッタ吉田</v>
      </c>
      <c r="E989" t="str">
        <f>IFERROR(VLOOKUP(B989,チーム番号!E:F,2,0),"")</f>
        <v/>
      </c>
      <c r="F989">
        <f>IFERROR(VLOOKUP(A989,プログラム!B:C,2,0),"")</f>
        <v>19</v>
      </c>
      <c r="G989" t="str">
        <f t="shared" si="30"/>
        <v>49400019</v>
      </c>
      <c r="H989">
        <f>IFERROR(記録__2[[#This Row],[組]],"")</f>
        <v>12</v>
      </c>
      <c r="I989">
        <f>IFERROR(記録__2[[#This Row],[水路]],"")</f>
        <v>4</v>
      </c>
      <c r="J989" t="str">
        <f>IFERROR(VLOOKUP(F989,競技順!B:Q,14,0),"")</f>
        <v/>
      </c>
      <c r="K989" t="str">
        <f>IFERROR(VLOOKUP(F989,競技順!B:P,15,0),"")</f>
        <v>女子</v>
      </c>
      <c r="L989" t="str">
        <f>IFERROR(VLOOKUP(F989,競技順!B:N,13,0),"")</f>
        <v xml:space="preserve">  50m</v>
      </c>
      <c r="M989" t="str">
        <f>IFERROR(VLOOKUP(F989,競技順!B:K,10,0),"")</f>
        <v>自由形</v>
      </c>
      <c r="N989" t="str">
        <f>IFERROR(VLOOKUP(F989,競技順!B:Q,16,0),"")</f>
        <v>タイム決勝</v>
      </c>
      <c r="O989" t="str">
        <f t="shared" si="31"/>
        <v xml:space="preserve"> 女子   50m 自由形 タイム決勝</v>
      </c>
    </row>
    <row r="990" spans="1:15" x14ac:dyDescent="0.2">
      <c r="A990">
        <f>IFERROR(記録__2[[#This Row],[競技番号]],"")</f>
        <v>19</v>
      </c>
      <c r="B990">
        <f>IFERROR(記録__2[[#This Row],[選手番号]],"")</f>
        <v>247</v>
      </c>
      <c r="C990" t="str">
        <f>IFERROR(VLOOKUP(B990,選手番号!F:J,4,0),"")</f>
        <v>永井　結菜</v>
      </c>
      <c r="D990" t="str">
        <f>IFERROR(VLOOKUP(B990,選手番号!F:K,6,0),"")</f>
        <v>ファイブテン</v>
      </c>
      <c r="E990" t="str">
        <f>IFERROR(VLOOKUP(B990,チーム番号!E:F,2,0),"")</f>
        <v/>
      </c>
      <c r="F990">
        <f>IFERROR(VLOOKUP(A990,プログラム!B:C,2,0),"")</f>
        <v>19</v>
      </c>
      <c r="G990" t="str">
        <f t="shared" si="30"/>
        <v>24700019</v>
      </c>
      <c r="H990">
        <f>IFERROR(記録__2[[#This Row],[組]],"")</f>
        <v>12</v>
      </c>
      <c r="I990">
        <f>IFERROR(記録__2[[#This Row],[水路]],"")</f>
        <v>5</v>
      </c>
      <c r="J990" t="str">
        <f>IFERROR(VLOOKUP(F990,競技順!B:Q,14,0),"")</f>
        <v/>
      </c>
      <c r="K990" t="str">
        <f>IFERROR(VLOOKUP(F990,競技順!B:P,15,0),"")</f>
        <v>女子</v>
      </c>
      <c r="L990" t="str">
        <f>IFERROR(VLOOKUP(F990,競技順!B:N,13,0),"")</f>
        <v xml:space="preserve">  50m</v>
      </c>
      <c r="M990" t="str">
        <f>IFERROR(VLOOKUP(F990,競技順!B:K,10,0),"")</f>
        <v>自由形</v>
      </c>
      <c r="N990" t="str">
        <f>IFERROR(VLOOKUP(F990,競技順!B:Q,16,0),"")</f>
        <v>タイム決勝</v>
      </c>
      <c r="O990" t="str">
        <f t="shared" si="31"/>
        <v xml:space="preserve"> 女子   50m 自由形 タイム決勝</v>
      </c>
    </row>
    <row r="991" spans="1:15" x14ac:dyDescent="0.2">
      <c r="A991">
        <f>IFERROR(記録__2[[#This Row],[競技番号]],"")</f>
        <v>19</v>
      </c>
      <c r="B991">
        <f>IFERROR(記録__2[[#This Row],[選手番号]],"")</f>
        <v>283</v>
      </c>
      <c r="C991" t="str">
        <f>IFERROR(VLOOKUP(B991,選手番号!F:J,4,0),"")</f>
        <v>玉井煌紅緋</v>
      </c>
      <c r="D991" t="str">
        <f>IFERROR(VLOOKUP(B991,選手番号!F:K,6,0),"")</f>
        <v>八幡浜ＳＣ</v>
      </c>
      <c r="E991" t="str">
        <f>IFERROR(VLOOKUP(B991,チーム番号!E:F,2,0),"")</f>
        <v/>
      </c>
      <c r="F991">
        <f>IFERROR(VLOOKUP(A991,プログラム!B:C,2,0),"")</f>
        <v>19</v>
      </c>
      <c r="G991" t="str">
        <f t="shared" si="30"/>
        <v>28300019</v>
      </c>
      <c r="H991">
        <f>IFERROR(記録__2[[#This Row],[組]],"")</f>
        <v>12</v>
      </c>
      <c r="I991">
        <f>IFERROR(記録__2[[#This Row],[水路]],"")</f>
        <v>6</v>
      </c>
      <c r="J991" t="str">
        <f>IFERROR(VLOOKUP(F991,競技順!B:Q,14,0),"")</f>
        <v/>
      </c>
      <c r="K991" t="str">
        <f>IFERROR(VLOOKUP(F991,競技順!B:P,15,0),"")</f>
        <v>女子</v>
      </c>
      <c r="L991" t="str">
        <f>IFERROR(VLOOKUP(F991,競技順!B:N,13,0),"")</f>
        <v xml:space="preserve">  50m</v>
      </c>
      <c r="M991" t="str">
        <f>IFERROR(VLOOKUP(F991,競技順!B:K,10,0),"")</f>
        <v>自由形</v>
      </c>
      <c r="N991" t="str">
        <f>IFERROR(VLOOKUP(F991,競技順!B:Q,16,0),"")</f>
        <v>タイム決勝</v>
      </c>
      <c r="O991" t="str">
        <f t="shared" si="31"/>
        <v xml:space="preserve"> 女子   50m 自由形 タイム決勝</v>
      </c>
    </row>
    <row r="992" spans="1:15" x14ac:dyDescent="0.2">
      <c r="A992">
        <f>IFERROR(記録__2[[#This Row],[競技番号]],"")</f>
        <v>19</v>
      </c>
      <c r="B992">
        <f>IFERROR(記録__2[[#This Row],[選手番号]],"")</f>
        <v>665</v>
      </c>
      <c r="C992" t="str">
        <f>IFERROR(VLOOKUP(B992,選手番号!F:J,4,0),"")</f>
        <v>薬師寺虹空</v>
      </c>
      <c r="D992" t="str">
        <f>IFERROR(VLOOKUP(B992,選手番号!F:K,6,0),"")</f>
        <v>MESSA宇和島</v>
      </c>
      <c r="E992" t="str">
        <f>IFERROR(VLOOKUP(B992,チーム番号!E:F,2,0),"")</f>
        <v/>
      </c>
      <c r="F992">
        <f>IFERROR(VLOOKUP(A992,プログラム!B:C,2,0),"")</f>
        <v>19</v>
      </c>
      <c r="G992" t="str">
        <f t="shared" si="30"/>
        <v>66500019</v>
      </c>
      <c r="H992">
        <f>IFERROR(記録__2[[#This Row],[組]],"")</f>
        <v>12</v>
      </c>
      <c r="I992">
        <f>IFERROR(記録__2[[#This Row],[水路]],"")</f>
        <v>7</v>
      </c>
      <c r="J992" t="str">
        <f>IFERROR(VLOOKUP(F992,競技順!B:Q,14,0),"")</f>
        <v/>
      </c>
      <c r="K992" t="str">
        <f>IFERROR(VLOOKUP(F992,競技順!B:P,15,0),"")</f>
        <v>女子</v>
      </c>
      <c r="L992" t="str">
        <f>IFERROR(VLOOKUP(F992,競技順!B:N,13,0),"")</f>
        <v xml:space="preserve">  50m</v>
      </c>
      <c r="M992" t="str">
        <f>IFERROR(VLOOKUP(F992,競技順!B:K,10,0),"")</f>
        <v>自由形</v>
      </c>
      <c r="N992" t="str">
        <f>IFERROR(VLOOKUP(F992,競技順!B:Q,16,0),"")</f>
        <v>タイム決勝</v>
      </c>
      <c r="O992" t="str">
        <f t="shared" si="31"/>
        <v xml:space="preserve"> 女子   50m 自由形 タイム決勝</v>
      </c>
    </row>
    <row r="993" spans="1:15" x14ac:dyDescent="0.2">
      <c r="A993">
        <f>IFERROR(記録__2[[#This Row],[競技番号]],"")</f>
        <v>19</v>
      </c>
      <c r="B993">
        <f>IFERROR(記録__2[[#This Row],[選手番号]],"")</f>
        <v>634</v>
      </c>
      <c r="C993" t="str">
        <f>IFERROR(VLOOKUP(B993,選手番号!F:J,4,0),"")</f>
        <v>友岡　詩乃</v>
      </c>
      <c r="D993" t="str">
        <f>IFERROR(VLOOKUP(B993,選手番号!F:K,6,0),"")</f>
        <v>ﾓｰﾆSS</v>
      </c>
      <c r="E993" t="str">
        <f>IFERROR(VLOOKUP(B993,チーム番号!E:F,2,0),"")</f>
        <v/>
      </c>
      <c r="F993">
        <f>IFERROR(VLOOKUP(A993,プログラム!B:C,2,0),"")</f>
        <v>19</v>
      </c>
      <c r="G993" t="str">
        <f t="shared" si="30"/>
        <v>63400019</v>
      </c>
      <c r="H993">
        <f>IFERROR(記録__2[[#This Row],[組]],"")</f>
        <v>12</v>
      </c>
      <c r="I993">
        <f>IFERROR(記録__2[[#This Row],[水路]],"")</f>
        <v>8</v>
      </c>
      <c r="J993" t="str">
        <f>IFERROR(VLOOKUP(F993,競技順!B:Q,14,0),"")</f>
        <v/>
      </c>
      <c r="K993" t="str">
        <f>IFERROR(VLOOKUP(F993,競技順!B:P,15,0),"")</f>
        <v>女子</v>
      </c>
      <c r="L993" t="str">
        <f>IFERROR(VLOOKUP(F993,競技順!B:N,13,0),"")</f>
        <v xml:space="preserve">  50m</v>
      </c>
      <c r="M993" t="str">
        <f>IFERROR(VLOOKUP(F993,競技順!B:K,10,0),"")</f>
        <v>自由形</v>
      </c>
      <c r="N993" t="str">
        <f>IFERROR(VLOOKUP(F993,競技順!B:Q,16,0),"")</f>
        <v>タイム決勝</v>
      </c>
      <c r="O993" t="str">
        <f t="shared" si="31"/>
        <v xml:space="preserve"> 女子   50m 自由形 タイム決勝</v>
      </c>
    </row>
    <row r="994" spans="1:15" x14ac:dyDescent="0.2">
      <c r="A994">
        <f>IFERROR(記録__2[[#This Row],[競技番号]],"")</f>
        <v>19</v>
      </c>
      <c r="B994">
        <f>IFERROR(記録__2[[#This Row],[選手番号]],"")</f>
        <v>613</v>
      </c>
      <c r="C994" t="str">
        <f>IFERROR(VLOOKUP(B994,選手番号!F:J,4,0),"")</f>
        <v>東浦　朱里</v>
      </c>
      <c r="D994" t="str">
        <f>IFERROR(VLOOKUP(B994,選手番号!F:K,6,0),"")</f>
        <v>MESSA</v>
      </c>
      <c r="E994" t="str">
        <f>IFERROR(VLOOKUP(B994,チーム番号!E:F,2,0),"")</f>
        <v/>
      </c>
      <c r="F994">
        <f>IFERROR(VLOOKUP(A994,プログラム!B:C,2,0),"")</f>
        <v>19</v>
      </c>
      <c r="G994" t="str">
        <f t="shared" si="30"/>
        <v>61300019</v>
      </c>
      <c r="H994">
        <f>IFERROR(記録__2[[#This Row],[組]],"")</f>
        <v>13</v>
      </c>
      <c r="I994">
        <f>IFERROR(記録__2[[#This Row],[水路]],"")</f>
        <v>1</v>
      </c>
      <c r="J994" t="str">
        <f>IFERROR(VLOOKUP(F994,競技順!B:Q,14,0),"")</f>
        <v/>
      </c>
      <c r="K994" t="str">
        <f>IFERROR(VLOOKUP(F994,競技順!B:P,15,0),"")</f>
        <v>女子</v>
      </c>
      <c r="L994" t="str">
        <f>IFERROR(VLOOKUP(F994,競技順!B:N,13,0),"")</f>
        <v xml:space="preserve">  50m</v>
      </c>
      <c r="M994" t="str">
        <f>IFERROR(VLOOKUP(F994,競技順!B:K,10,0),"")</f>
        <v>自由形</v>
      </c>
      <c r="N994" t="str">
        <f>IFERROR(VLOOKUP(F994,競技順!B:Q,16,0),"")</f>
        <v>タイム決勝</v>
      </c>
      <c r="O994" t="str">
        <f t="shared" si="31"/>
        <v xml:space="preserve"> 女子   50m 自由形 タイム決勝</v>
      </c>
    </row>
    <row r="995" spans="1:15" x14ac:dyDescent="0.2">
      <c r="A995">
        <f>IFERROR(記録__2[[#This Row],[競技番号]],"")</f>
        <v>19</v>
      </c>
      <c r="B995">
        <f>IFERROR(記録__2[[#This Row],[選手番号]],"")</f>
        <v>201</v>
      </c>
      <c r="C995" t="str">
        <f>IFERROR(VLOOKUP(B995,選手番号!F:J,4,0),"")</f>
        <v>岡本　愛禾</v>
      </c>
      <c r="D995" t="str">
        <f>IFERROR(VLOOKUP(B995,選手番号!F:K,6,0),"")</f>
        <v>ＭＧ瀬戸内</v>
      </c>
      <c r="E995" t="str">
        <f>IFERROR(VLOOKUP(B995,チーム番号!E:F,2,0),"")</f>
        <v/>
      </c>
      <c r="F995">
        <f>IFERROR(VLOOKUP(A995,プログラム!B:C,2,0),"")</f>
        <v>19</v>
      </c>
      <c r="G995" t="str">
        <f t="shared" si="30"/>
        <v>20100019</v>
      </c>
      <c r="H995">
        <f>IFERROR(記録__2[[#This Row],[組]],"")</f>
        <v>13</v>
      </c>
      <c r="I995">
        <f>IFERROR(記録__2[[#This Row],[水路]],"")</f>
        <v>2</v>
      </c>
      <c r="J995" t="str">
        <f>IFERROR(VLOOKUP(F995,競技順!B:Q,14,0),"")</f>
        <v/>
      </c>
      <c r="K995" t="str">
        <f>IFERROR(VLOOKUP(F995,競技順!B:P,15,0),"")</f>
        <v>女子</v>
      </c>
      <c r="L995" t="str">
        <f>IFERROR(VLOOKUP(F995,競技順!B:N,13,0),"")</f>
        <v xml:space="preserve">  50m</v>
      </c>
      <c r="M995" t="str">
        <f>IFERROR(VLOOKUP(F995,競技順!B:K,10,0),"")</f>
        <v>自由形</v>
      </c>
      <c r="N995" t="str">
        <f>IFERROR(VLOOKUP(F995,競技順!B:Q,16,0),"")</f>
        <v>タイム決勝</v>
      </c>
      <c r="O995" t="str">
        <f t="shared" si="31"/>
        <v xml:space="preserve"> 女子   50m 自由形 タイム決勝</v>
      </c>
    </row>
    <row r="996" spans="1:15" x14ac:dyDescent="0.2">
      <c r="A996">
        <f>IFERROR(記録__2[[#This Row],[競技番号]],"")</f>
        <v>19</v>
      </c>
      <c r="B996">
        <f>IFERROR(記録__2[[#This Row],[選手番号]],"")</f>
        <v>152</v>
      </c>
      <c r="C996" t="str">
        <f>IFERROR(VLOOKUP(B996,選手番号!F:J,4,0),"")</f>
        <v>白石優芽華</v>
      </c>
      <c r="D996" t="str">
        <f>IFERROR(VLOOKUP(B996,選手番号!F:K,6,0),"")</f>
        <v>南海ＤＣ</v>
      </c>
      <c r="E996" t="str">
        <f>IFERROR(VLOOKUP(B996,チーム番号!E:F,2,0),"")</f>
        <v/>
      </c>
      <c r="F996">
        <f>IFERROR(VLOOKUP(A996,プログラム!B:C,2,0),"")</f>
        <v>19</v>
      </c>
      <c r="G996" t="str">
        <f t="shared" si="30"/>
        <v>15200019</v>
      </c>
      <c r="H996">
        <f>IFERROR(記録__2[[#This Row],[組]],"")</f>
        <v>13</v>
      </c>
      <c r="I996">
        <f>IFERROR(記録__2[[#This Row],[水路]],"")</f>
        <v>3</v>
      </c>
      <c r="J996" t="str">
        <f>IFERROR(VLOOKUP(F996,競技順!B:Q,14,0),"")</f>
        <v/>
      </c>
      <c r="K996" t="str">
        <f>IFERROR(VLOOKUP(F996,競技順!B:P,15,0),"")</f>
        <v>女子</v>
      </c>
      <c r="L996" t="str">
        <f>IFERROR(VLOOKUP(F996,競技順!B:N,13,0),"")</f>
        <v xml:space="preserve">  50m</v>
      </c>
      <c r="M996" t="str">
        <f>IFERROR(VLOOKUP(F996,競技順!B:K,10,0),"")</f>
        <v>自由形</v>
      </c>
      <c r="N996" t="str">
        <f>IFERROR(VLOOKUP(F996,競技順!B:Q,16,0),"")</f>
        <v>タイム決勝</v>
      </c>
      <c r="O996" t="str">
        <f t="shared" si="31"/>
        <v xml:space="preserve"> 女子   50m 自由形 タイム決勝</v>
      </c>
    </row>
    <row r="997" spans="1:15" x14ac:dyDescent="0.2">
      <c r="A997">
        <f>IFERROR(記録__2[[#This Row],[競技番号]],"")</f>
        <v>19</v>
      </c>
      <c r="B997">
        <f>IFERROR(記録__2[[#This Row],[選手番号]],"")</f>
        <v>429</v>
      </c>
      <c r="C997" t="str">
        <f>IFERROR(VLOOKUP(B997,選手番号!F:J,4,0),"")</f>
        <v>黒石　芽生</v>
      </c>
      <c r="D997" t="str">
        <f>IFERROR(VLOOKUP(B997,選手番号!F:K,6,0),"")</f>
        <v>フィッタ松山</v>
      </c>
      <c r="E997" t="str">
        <f>IFERROR(VLOOKUP(B997,チーム番号!E:F,2,0),"")</f>
        <v/>
      </c>
      <c r="F997">
        <f>IFERROR(VLOOKUP(A997,プログラム!B:C,2,0),"")</f>
        <v>19</v>
      </c>
      <c r="G997" t="str">
        <f t="shared" si="30"/>
        <v>42900019</v>
      </c>
      <c r="H997">
        <f>IFERROR(記録__2[[#This Row],[組]],"")</f>
        <v>13</v>
      </c>
      <c r="I997">
        <f>IFERROR(記録__2[[#This Row],[水路]],"")</f>
        <v>4</v>
      </c>
      <c r="J997" t="str">
        <f>IFERROR(VLOOKUP(F997,競技順!B:Q,14,0),"")</f>
        <v/>
      </c>
      <c r="K997" t="str">
        <f>IFERROR(VLOOKUP(F997,競技順!B:P,15,0),"")</f>
        <v>女子</v>
      </c>
      <c r="L997" t="str">
        <f>IFERROR(VLOOKUP(F997,競技順!B:N,13,0),"")</f>
        <v xml:space="preserve">  50m</v>
      </c>
      <c r="M997" t="str">
        <f>IFERROR(VLOOKUP(F997,競技順!B:K,10,0),"")</f>
        <v>自由形</v>
      </c>
      <c r="N997" t="str">
        <f>IFERROR(VLOOKUP(F997,競技順!B:Q,16,0),"")</f>
        <v>タイム決勝</v>
      </c>
      <c r="O997" t="str">
        <f t="shared" si="31"/>
        <v xml:space="preserve"> 女子   50m 自由形 タイム決勝</v>
      </c>
    </row>
    <row r="998" spans="1:15" x14ac:dyDescent="0.2">
      <c r="A998">
        <f>IFERROR(記録__2[[#This Row],[競技番号]],"")</f>
        <v>19</v>
      </c>
      <c r="B998">
        <f>IFERROR(記録__2[[#This Row],[選手番号]],"")</f>
        <v>519</v>
      </c>
      <c r="C998" t="str">
        <f>IFERROR(VLOOKUP(B998,選手番号!F:J,4,0),"")</f>
        <v>平井　　杏</v>
      </c>
      <c r="D998" t="str">
        <f>IFERROR(VLOOKUP(B998,選手番号!F:K,6,0),"")</f>
        <v>Ryuow</v>
      </c>
      <c r="E998" t="str">
        <f>IFERROR(VLOOKUP(B998,チーム番号!E:F,2,0),"")</f>
        <v/>
      </c>
      <c r="F998">
        <f>IFERROR(VLOOKUP(A998,プログラム!B:C,2,0),"")</f>
        <v>19</v>
      </c>
      <c r="G998" t="str">
        <f t="shared" si="30"/>
        <v>51900019</v>
      </c>
      <c r="H998">
        <f>IFERROR(記録__2[[#This Row],[組]],"")</f>
        <v>13</v>
      </c>
      <c r="I998">
        <f>IFERROR(記録__2[[#This Row],[水路]],"")</f>
        <v>5</v>
      </c>
      <c r="J998" t="str">
        <f>IFERROR(VLOOKUP(F998,競技順!B:Q,14,0),"")</f>
        <v/>
      </c>
      <c r="K998" t="str">
        <f>IFERROR(VLOOKUP(F998,競技順!B:P,15,0),"")</f>
        <v>女子</v>
      </c>
      <c r="L998" t="str">
        <f>IFERROR(VLOOKUP(F998,競技順!B:N,13,0),"")</f>
        <v xml:space="preserve">  50m</v>
      </c>
      <c r="M998" t="str">
        <f>IFERROR(VLOOKUP(F998,競技順!B:K,10,0),"")</f>
        <v>自由形</v>
      </c>
      <c r="N998" t="str">
        <f>IFERROR(VLOOKUP(F998,競技順!B:Q,16,0),"")</f>
        <v>タイム決勝</v>
      </c>
      <c r="O998" t="str">
        <f t="shared" si="31"/>
        <v xml:space="preserve"> 女子   50m 自由形 タイム決勝</v>
      </c>
    </row>
    <row r="999" spans="1:15" x14ac:dyDescent="0.2">
      <c r="A999">
        <f>IFERROR(記録__2[[#This Row],[競技番号]],"")</f>
        <v>19</v>
      </c>
      <c r="B999">
        <f>IFERROR(記録__2[[#This Row],[選手番号]],"")</f>
        <v>466</v>
      </c>
      <c r="C999" t="str">
        <f>IFERROR(VLOOKUP(B999,選手番号!F:J,4,0),"")</f>
        <v>中島　菜摘</v>
      </c>
      <c r="D999" t="str">
        <f>IFERROR(VLOOKUP(B999,選手番号!F:K,6,0),"")</f>
        <v>フィッタ重信</v>
      </c>
      <c r="E999" t="str">
        <f>IFERROR(VLOOKUP(B999,チーム番号!E:F,2,0),"")</f>
        <v/>
      </c>
      <c r="F999">
        <f>IFERROR(VLOOKUP(A999,プログラム!B:C,2,0),"")</f>
        <v>19</v>
      </c>
      <c r="G999" t="str">
        <f t="shared" si="30"/>
        <v>46600019</v>
      </c>
      <c r="H999">
        <f>IFERROR(記録__2[[#This Row],[組]],"")</f>
        <v>13</v>
      </c>
      <c r="I999">
        <f>IFERROR(記録__2[[#This Row],[水路]],"")</f>
        <v>6</v>
      </c>
      <c r="J999" t="str">
        <f>IFERROR(VLOOKUP(F999,競技順!B:Q,14,0),"")</f>
        <v/>
      </c>
      <c r="K999" t="str">
        <f>IFERROR(VLOOKUP(F999,競技順!B:P,15,0),"")</f>
        <v>女子</v>
      </c>
      <c r="L999" t="str">
        <f>IFERROR(VLOOKUP(F999,競技順!B:N,13,0),"")</f>
        <v xml:space="preserve">  50m</v>
      </c>
      <c r="M999" t="str">
        <f>IFERROR(VLOOKUP(F999,競技順!B:K,10,0),"")</f>
        <v>自由形</v>
      </c>
      <c r="N999" t="str">
        <f>IFERROR(VLOOKUP(F999,競技順!B:Q,16,0),"")</f>
        <v>タイム決勝</v>
      </c>
      <c r="O999" t="str">
        <f t="shared" si="31"/>
        <v xml:space="preserve"> 女子   50m 自由形 タイム決勝</v>
      </c>
    </row>
    <row r="1000" spans="1:15" x14ac:dyDescent="0.2">
      <c r="A1000">
        <f>IFERROR(記録__2[[#This Row],[競技番号]],"")</f>
        <v>19</v>
      </c>
      <c r="B1000">
        <f>IFERROR(記録__2[[#This Row],[選手番号]],"")</f>
        <v>500</v>
      </c>
      <c r="C1000" t="str">
        <f>IFERROR(VLOOKUP(B1000,選手番号!F:J,4,0),"")</f>
        <v>羽原　佐和</v>
      </c>
      <c r="D1000" t="str">
        <f>IFERROR(VLOOKUP(B1000,選手番号!F:K,6,0),"")</f>
        <v>競泳塾AGAIN</v>
      </c>
      <c r="E1000" t="str">
        <f>IFERROR(VLOOKUP(B1000,チーム番号!E:F,2,0),"")</f>
        <v/>
      </c>
      <c r="F1000">
        <f>IFERROR(VLOOKUP(A1000,プログラム!B:C,2,0),"")</f>
        <v>19</v>
      </c>
      <c r="G1000" t="str">
        <f t="shared" si="30"/>
        <v>50000019</v>
      </c>
      <c r="H1000">
        <f>IFERROR(記録__2[[#This Row],[組]],"")</f>
        <v>13</v>
      </c>
      <c r="I1000">
        <f>IFERROR(記録__2[[#This Row],[水路]],"")</f>
        <v>7</v>
      </c>
      <c r="J1000" t="str">
        <f>IFERROR(VLOOKUP(F1000,競技順!B:Q,14,0),"")</f>
        <v/>
      </c>
      <c r="K1000" t="str">
        <f>IFERROR(VLOOKUP(F1000,競技順!B:P,15,0),"")</f>
        <v>女子</v>
      </c>
      <c r="L1000" t="str">
        <f>IFERROR(VLOOKUP(F1000,競技順!B:N,13,0),"")</f>
        <v xml:space="preserve">  50m</v>
      </c>
      <c r="M1000" t="str">
        <f>IFERROR(VLOOKUP(F1000,競技順!B:K,10,0),"")</f>
        <v>自由形</v>
      </c>
      <c r="N1000" t="str">
        <f>IFERROR(VLOOKUP(F1000,競技順!B:Q,16,0),"")</f>
        <v>タイム決勝</v>
      </c>
      <c r="O1000" t="str">
        <f t="shared" si="31"/>
        <v xml:space="preserve"> 女子   50m 自由形 タイム決勝</v>
      </c>
    </row>
    <row r="1001" spans="1:15" x14ac:dyDescent="0.2">
      <c r="A1001">
        <f>IFERROR(記録__2[[#This Row],[競技番号]],"")</f>
        <v>19</v>
      </c>
      <c r="B1001">
        <f>IFERROR(記録__2[[#This Row],[選手番号]],"")</f>
        <v>664</v>
      </c>
      <c r="C1001" t="str">
        <f>IFERROR(VLOOKUP(B1001,選手番号!F:J,4,0),"")</f>
        <v>善家　一椛</v>
      </c>
      <c r="D1001" t="str">
        <f>IFERROR(VLOOKUP(B1001,選手番号!F:K,6,0),"")</f>
        <v>MESSA宇和島</v>
      </c>
      <c r="E1001" t="str">
        <f>IFERROR(VLOOKUP(B1001,チーム番号!E:F,2,0),"")</f>
        <v/>
      </c>
      <c r="F1001">
        <f>IFERROR(VLOOKUP(A1001,プログラム!B:C,2,0),"")</f>
        <v>19</v>
      </c>
      <c r="G1001" t="str">
        <f t="shared" si="30"/>
        <v>66400019</v>
      </c>
      <c r="H1001">
        <f>IFERROR(記録__2[[#This Row],[組]],"")</f>
        <v>13</v>
      </c>
      <c r="I1001">
        <f>IFERROR(記録__2[[#This Row],[水路]],"")</f>
        <v>8</v>
      </c>
      <c r="J1001" t="str">
        <f>IFERROR(VLOOKUP(F1001,競技順!B:Q,14,0),"")</f>
        <v/>
      </c>
      <c r="K1001" t="str">
        <f>IFERROR(VLOOKUP(F1001,競技順!B:P,15,0),"")</f>
        <v>女子</v>
      </c>
      <c r="L1001" t="str">
        <f>IFERROR(VLOOKUP(F1001,競技順!B:N,13,0),"")</f>
        <v xml:space="preserve">  50m</v>
      </c>
      <c r="M1001" t="str">
        <f>IFERROR(VLOOKUP(F1001,競技順!B:K,10,0),"")</f>
        <v>自由形</v>
      </c>
      <c r="N1001" t="str">
        <f>IFERROR(VLOOKUP(F1001,競技順!B:Q,16,0),"")</f>
        <v>タイム決勝</v>
      </c>
      <c r="O1001" t="str">
        <f t="shared" si="31"/>
        <v xml:space="preserve"> 女子   50m 自由形 タイム決勝</v>
      </c>
    </row>
    <row r="1002" spans="1:15" x14ac:dyDescent="0.2">
      <c r="A1002">
        <f>IFERROR(記録__2[[#This Row],[競技番号]],"")</f>
        <v>19</v>
      </c>
      <c r="B1002">
        <f>IFERROR(記録__2[[#This Row],[選手番号]],"")</f>
        <v>328</v>
      </c>
      <c r="C1002" t="str">
        <f>IFERROR(VLOOKUP(B1002,選手番号!F:J,4,0),"")</f>
        <v>茨　すみれ</v>
      </c>
      <c r="D1002" t="str">
        <f>IFERROR(VLOOKUP(B1002,選手番号!F:K,6,0),"")</f>
        <v>石原SC山越</v>
      </c>
      <c r="E1002" t="str">
        <f>IFERROR(VLOOKUP(B1002,チーム番号!E:F,2,0),"")</f>
        <v/>
      </c>
      <c r="F1002">
        <f>IFERROR(VLOOKUP(A1002,プログラム!B:C,2,0),"")</f>
        <v>19</v>
      </c>
      <c r="G1002" t="str">
        <f t="shared" si="30"/>
        <v>32800019</v>
      </c>
      <c r="H1002">
        <f>IFERROR(記録__2[[#This Row],[組]],"")</f>
        <v>14</v>
      </c>
      <c r="I1002">
        <f>IFERROR(記録__2[[#This Row],[水路]],"")</f>
        <v>1</v>
      </c>
      <c r="J1002" t="str">
        <f>IFERROR(VLOOKUP(F1002,競技順!B:Q,14,0),"")</f>
        <v/>
      </c>
      <c r="K1002" t="str">
        <f>IFERROR(VLOOKUP(F1002,競技順!B:P,15,0),"")</f>
        <v>女子</v>
      </c>
      <c r="L1002" t="str">
        <f>IFERROR(VLOOKUP(F1002,競技順!B:N,13,0),"")</f>
        <v xml:space="preserve">  50m</v>
      </c>
      <c r="M1002" t="str">
        <f>IFERROR(VLOOKUP(F1002,競技順!B:K,10,0),"")</f>
        <v>自由形</v>
      </c>
      <c r="N1002" t="str">
        <f>IFERROR(VLOOKUP(F1002,競技順!B:Q,16,0),"")</f>
        <v>タイム決勝</v>
      </c>
      <c r="O1002" t="str">
        <f t="shared" si="31"/>
        <v xml:space="preserve"> 女子   50m 自由形 タイム決勝</v>
      </c>
    </row>
    <row r="1003" spans="1:15" x14ac:dyDescent="0.2">
      <c r="A1003">
        <f>IFERROR(記録__2[[#This Row],[競技番号]],"")</f>
        <v>19</v>
      </c>
      <c r="B1003">
        <f>IFERROR(記録__2[[#This Row],[選手番号]],"")</f>
        <v>549</v>
      </c>
      <c r="C1003" t="str">
        <f>IFERROR(VLOOKUP(B1003,選手番号!F:J,4,0),"")</f>
        <v>井下　愛梨</v>
      </c>
      <c r="D1003" t="str">
        <f>IFERROR(VLOOKUP(B1003,選手番号!F:K,6,0),"")</f>
        <v>ﾌｧｲﾌﾞﾃﾝ東予</v>
      </c>
      <c r="E1003" t="str">
        <f>IFERROR(VLOOKUP(B1003,チーム番号!E:F,2,0),"")</f>
        <v/>
      </c>
      <c r="F1003">
        <f>IFERROR(VLOOKUP(A1003,プログラム!B:C,2,0),"")</f>
        <v>19</v>
      </c>
      <c r="G1003" t="str">
        <f t="shared" si="30"/>
        <v>54900019</v>
      </c>
      <c r="H1003">
        <f>IFERROR(記録__2[[#This Row],[組]],"")</f>
        <v>14</v>
      </c>
      <c r="I1003">
        <f>IFERROR(記録__2[[#This Row],[水路]],"")</f>
        <v>2</v>
      </c>
      <c r="J1003" t="str">
        <f>IFERROR(VLOOKUP(F1003,競技順!B:Q,14,0),"")</f>
        <v/>
      </c>
      <c r="K1003" t="str">
        <f>IFERROR(VLOOKUP(F1003,競技順!B:P,15,0),"")</f>
        <v>女子</v>
      </c>
      <c r="L1003" t="str">
        <f>IFERROR(VLOOKUP(F1003,競技順!B:N,13,0),"")</f>
        <v xml:space="preserve">  50m</v>
      </c>
      <c r="M1003" t="str">
        <f>IFERROR(VLOOKUP(F1003,競技順!B:K,10,0),"")</f>
        <v>自由形</v>
      </c>
      <c r="N1003" t="str">
        <f>IFERROR(VLOOKUP(F1003,競技順!B:Q,16,0),"")</f>
        <v>タイム決勝</v>
      </c>
      <c r="O1003" t="str">
        <f t="shared" si="31"/>
        <v xml:space="preserve"> 女子   50m 自由形 タイム決勝</v>
      </c>
    </row>
    <row r="1004" spans="1:15" x14ac:dyDescent="0.2">
      <c r="A1004">
        <f>IFERROR(記録__2[[#This Row],[競技番号]],"")</f>
        <v>19</v>
      </c>
      <c r="B1004">
        <f>IFERROR(記録__2[[#This Row],[選手番号]],"")</f>
        <v>385</v>
      </c>
      <c r="C1004" t="str">
        <f>IFERROR(VLOOKUP(B1004,選手番号!F:J,4,0),"")</f>
        <v>桑波田彩央依</v>
      </c>
      <c r="D1004" t="str">
        <f>IFERROR(VLOOKUP(B1004,選手番号!F:K,6,0),"")</f>
        <v>石原ＳＣ</v>
      </c>
      <c r="E1004" t="str">
        <f>IFERROR(VLOOKUP(B1004,チーム番号!E:F,2,0),"")</f>
        <v/>
      </c>
      <c r="F1004">
        <f>IFERROR(VLOOKUP(A1004,プログラム!B:C,2,0),"")</f>
        <v>19</v>
      </c>
      <c r="G1004" t="str">
        <f t="shared" si="30"/>
        <v>38500019</v>
      </c>
      <c r="H1004">
        <f>IFERROR(記録__2[[#This Row],[組]],"")</f>
        <v>14</v>
      </c>
      <c r="I1004">
        <f>IFERROR(記録__2[[#This Row],[水路]],"")</f>
        <v>3</v>
      </c>
      <c r="J1004" t="str">
        <f>IFERROR(VLOOKUP(F1004,競技順!B:Q,14,0),"")</f>
        <v/>
      </c>
      <c r="K1004" t="str">
        <f>IFERROR(VLOOKUP(F1004,競技順!B:P,15,0),"")</f>
        <v>女子</v>
      </c>
      <c r="L1004" t="str">
        <f>IFERROR(VLOOKUP(F1004,競技順!B:N,13,0),"")</f>
        <v xml:space="preserve">  50m</v>
      </c>
      <c r="M1004" t="str">
        <f>IFERROR(VLOOKUP(F1004,競技順!B:K,10,0),"")</f>
        <v>自由形</v>
      </c>
      <c r="N1004" t="str">
        <f>IFERROR(VLOOKUP(F1004,競技順!B:Q,16,0),"")</f>
        <v>タイム決勝</v>
      </c>
      <c r="O1004" t="str">
        <f t="shared" si="31"/>
        <v xml:space="preserve"> 女子   50m 自由形 タイム決勝</v>
      </c>
    </row>
    <row r="1005" spans="1:15" x14ac:dyDescent="0.2">
      <c r="A1005">
        <f>IFERROR(記録__2[[#This Row],[競技番号]],"")</f>
        <v>19</v>
      </c>
      <c r="B1005">
        <f>IFERROR(記録__2[[#This Row],[選手番号]],"")</f>
        <v>520</v>
      </c>
      <c r="C1005" t="str">
        <f>IFERROR(VLOOKUP(B1005,選手番号!F:J,4,0),"")</f>
        <v>田中陽菜実</v>
      </c>
      <c r="D1005" t="str">
        <f>IFERROR(VLOOKUP(B1005,選手番号!F:K,6,0),"")</f>
        <v>Ryuow</v>
      </c>
      <c r="E1005" t="str">
        <f>IFERROR(VLOOKUP(B1005,チーム番号!E:F,2,0),"")</f>
        <v/>
      </c>
      <c r="F1005">
        <f>IFERROR(VLOOKUP(A1005,プログラム!B:C,2,0),"")</f>
        <v>19</v>
      </c>
      <c r="G1005" t="str">
        <f t="shared" si="30"/>
        <v>52000019</v>
      </c>
      <c r="H1005">
        <f>IFERROR(記録__2[[#This Row],[組]],"")</f>
        <v>14</v>
      </c>
      <c r="I1005">
        <f>IFERROR(記録__2[[#This Row],[水路]],"")</f>
        <v>4</v>
      </c>
      <c r="J1005" t="str">
        <f>IFERROR(VLOOKUP(F1005,競技順!B:Q,14,0),"")</f>
        <v/>
      </c>
      <c r="K1005" t="str">
        <f>IFERROR(VLOOKUP(F1005,競技順!B:P,15,0),"")</f>
        <v>女子</v>
      </c>
      <c r="L1005" t="str">
        <f>IFERROR(VLOOKUP(F1005,競技順!B:N,13,0),"")</f>
        <v xml:space="preserve">  50m</v>
      </c>
      <c r="M1005" t="str">
        <f>IFERROR(VLOOKUP(F1005,競技順!B:K,10,0),"")</f>
        <v>自由形</v>
      </c>
      <c r="N1005" t="str">
        <f>IFERROR(VLOOKUP(F1005,競技順!B:Q,16,0),"")</f>
        <v>タイム決勝</v>
      </c>
      <c r="O1005" t="str">
        <f t="shared" si="31"/>
        <v xml:space="preserve"> 女子   50m 自由形 タイム決勝</v>
      </c>
    </row>
    <row r="1006" spans="1:15" x14ac:dyDescent="0.2">
      <c r="A1006">
        <f>IFERROR(記録__2[[#This Row],[競技番号]],"")</f>
        <v>19</v>
      </c>
      <c r="B1006">
        <f>IFERROR(記録__2[[#This Row],[選手番号]],"")</f>
        <v>200</v>
      </c>
      <c r="C1006" t="str">
        <f>IFERROR(VLOOKUP(B1006,選手番号!F:J,4,0),"")</f>
        <v>石川　央都</v>
      </c>
      <c r="D1006" t="str">
        <f>IFERROR(VLOOKUP(B1006,選手番号!F:K,6,0),"")</f>
        <v>ＭＧ瀬戸内</v>
      </c>
      <c r="E1006" t="str">
        <f>IFERROR(VLOOKUP(B1006,チーム番号!E:F,2,0),"")</f>
        <v/>
      </c>
      <c r="F1006">
        <f>IFERROR(VLOOKUP(A1006,プログラム!B:C,2,0),"")</f>
        <v>19</v>
      </c>
      <c r="G1006" t="str">
        <f t="shared" si="30"/>
        <v>20000019</v>
      </c>
      <c r="H1006">
        <f>IFERROR(記録__2[[#This Row],[組]],"")</f>
        <v>14</v>
      </c>
      <c r="I1006">
        <f>IFERROR(記録__2[[#This Row],[水路]],"")</f>
        <v>5</v>
      </c>
      <c r="J1006" t="str">
        <f>IFERROR(VLOOKUP(F1006,競技順!B:Q,14,0),"")</f>
        <v/>
      </c>
      <c r="K1006" t="str">
        <f>IFERROR(VLOOKUP(F1006,競技順!B:P,15,0),"")</f>
        <v>女子</v>
      </c>
      <c r="L1006" t="str">
        <f>IFERROR(VLOOKUP(F1006,競技順!B:N,13,0),"")</f>
        <v xml:space="preserve">  50m</v>
      </c>
      <c r="M1006" t="str">
        <f>IFERROR(VLOOKUP(F1006,競技順!B:K,10,0),"")</f>
        <v>自由形</v>
      </c>
      <c r="N1006" t="str">
        <f>IFERROR(VLOOKUP(F1006,競技順!B:Q,16,0),"")</f>
        <v>タイム決勝</v>
      </c>
      <c r="O1006" t="str">
        <f t="shared" si="31"/>
        <v xml:space="preserve"> 女子   50m 自由形 タイム決勝</v>
      </c>
    </row>
    <row r="1007" spans="1:15" x14ac:dyDescent="0.2">
      <c r="A1007">
        <f>IFERROR(記録__2[[#This Row],[競技番号]],"")</f>
        <v>19</v>
      </c>
      <c r="B1007">
        <f>IFERROR(記録__2[[#This Row],[選手番号]],"")</f>
        <v>35</v>
      </c>
      <c r="C1007" t="str">
        <f>IFERROR(VLOOKUP(B1007,選手番号!F:J,4,0),"")</f>
        <v>内田　明花</v>
      </c>
      <c r="D1007" t="str">
        <f>IFERROR(VLOOKUP(B1007,選手番号!F:K,6,0),"")</f>
        <v>松山中央高</v>
      </c>
      <c r="E1007" t="str">
        <f>IFERROR(VLOOKUP(B1007,チーム番号!E:F,2,0),"")</f>
        <v/>
      </c>
      <c r="F1007">
        <f>IFERROR(VLOOKUP(A1007,プログラム!B:C,2,0),"")</f>
        <v>19</v>
      </c>
      <c r="G1007" t="str">
        <f t="shared" si="30"/>
        <v>3500019</v>
      </c>
      <c r="H1007">
        <f>IFERROR(記録__2[[#This Row],[組]],"")</f>
        <v>14</v>
      </c>
      <c r="I1007">
        <f>IFERROR(記録__2[[#This Row],[水路]],"")</f>
        <v>6</v>
      </c>
      <c r="J1007" t="str">
        <f>IFERROR(VLOOKUP(F1007,競技順!B:Q,14,0),"")</f>
        <v/>
      </c>
      <c r="K1007" t="str">
        <f>IFERROR(VLOOKUP(F1007,競技順!B:P,15,0),"")</f>
        <v>女子</v>
      </c>
      <c r="L1007" t="str">
        <f>IFERROR(VLOOKUP(F1007,競技順!B:N,13,0),"")</f>
        <v xml:space="preserve">  50m</v>
      </c>
      <c r="M1007" t="str">
        <f>IFERROR(VLOOKUP(F1007,競技順!B:K,10,0),"")</f>
        <v>自由形</v>
      </c>
      <c r="N1007" t="str">
        <f>IFERROR(VLOOKUP(F1007,競技順!B:Q,16,0),"")</f>
        <v>タイム決勝</v>
      </c>
      <c r="O1007" t="str">
        <f t="shared" si="31"/>
        <v xml:space="preserve"> 女子   50m 自由形 タイム決勝</v>
      </c>
    </row>
    <row r="1008" spans="1:15" x14ac:dyDescent="0.2">
      <c r="A1008">
        <f>IFERROR(記録__2[[#This Row],[競技番号]],"")</f>
        <v>19</v>
      </c>
      <c r="B1008">
        <f>IFERROR(記録__2[[#This Row],[選手番号]],"")</f>
        <v>487</v>
      </c>
      <c r="C1008" t="str">
        <f>IFERROR(VLOOKUP(B1008,選手番号!F:J,4,0),"")</f>
        <v>清家　爽晶</v>
      </c>
      <c r="D1008" t="str">
        <f>IFERROR(VLOOKUP(B1008,選手番号!F:K,6,0),"")</f>
        <v>フィッタ吉田</v>
      </c>
      <c r="E1008" t="str">
        <f>IFERROR(VLOOKUP(B1008,チーム番号!E:F,2,0),"")</f>
        <v/>
      </c>
      <c r="F1008">
        <f>IFERROR(VLOOKUP(A1008,プログラム!B:C,2,0),"")</f>
        <v>19</v>
      </c>
      <c r="G1008" t="str">
        <f t="shared" si="30"/>
        <v>48700019</v>
      </c>
      <c r="H1008">
        <f>IFERROR(記録__2[[#This Row],[組]],"")</f>
        <v>14</v>
      </c>
      <c r="I1008">
        <f>IFERROR(記録__2[[#This Row],[水路]],"")</f>
        <v>7</v>
      </c>
      <c r="J1008" t="str">
        <f>IFERROR(VLOOKUP(F1008,競技順!B:Q,14,0),"")</f>
        <v/>
      </c>
      <c r="K1008" t="str">
        <f>IFERROR(VLOOKUP(F1008,競技順!B:P,15,0),"")</f>
        <v>女子</v>
      </c>
      <c r="L1008" t="str">
        <f>IFERROR(VLOOKUP(F1008,競技順!B:N,13,0),"")</f>
        <v xml:space="preserve">  50m</v>
      </c>
      <c r="M1008" t="str">
        <f>IFERROR(VLOOKUP(F1008,競技順!B:K,10,0),"")</f>
        <v>自由形</v>
      </c>
      <c r="N1008" t="str">
        <f>IFERROR(VLOOKUP(F1008,競技順!B:Q,16,0),"")</f>
        <v>タイム決勝</v>
      </c>
      <c r="O1008" t="str">
        <f t="shared" si="31"/>
        <v xml:space="preserve"> 女子   50m 自由形 タイム決勝</v>
      </c>
    </row>
    <row r="1009" spans="1:15" x14ac:dyDescent="0.2">
      <c r="A1009">
        <f>IFERROR(記録__2[[#This Row],[競技番号]],"")</f>
        <v>19</v>
      </c>
      <c r="B1009">
        <f>IFERROR(記録__2[[#This Row],[選手番号]],"")</f>
        <v>155</v>
      </c>
      <c r="C1009" t="str">
        <f>IFERROR(VLOOKUP(B1009,選手番号!F:J,4,0),"")</f>
        <v>山下　　華</v>
      </c>
      <c r="D1009" t="str">
        <f>IFERROR(VLOOKUP(B1009,選手番号!F:K,6,0),"")</f>
        <v>南海ＤＣ</v>
      </c>
      <c r="E1009" t="str">
        <f>IFERROR(VLOOKUP(B1009,チーム番号!E:F,2,0),"")</f>
        <v/>
      </c>
      <c r="F1009">
        <f>IFERROR(VLOOKUP(A1009,プログラム!B:C,2,0),"")</f>
        <v>19</v>
      </c>
      <c r="G1009" t="str">
        <f t="shared" si="30"/>
        <v>15500019</v>
      </c>
      <c r="H1009">
        <f>IFERROR(記録__2[[#This Row],[組]],"")</f>
        <v>14</v>
      </c>
      <c r="I1009">
        <f>IFERROR(記録__2[[#This Row],[水路]],"")</f>
        <v>8</v>
      </c>
      <c r="J1009" t="str">
        <f>IFERROR(VLOOKUP(F1009,競技順!B:Q,14,0),"")</f>
        <v/>
      </c>
      <c r="K1009" t="str">
        <f>IFERROR(VLOOKUP(F1009,競技順!B:P,15,0),"")</f>
        <v>女子</v>
      </c>
      <c r="L1009" t="str">
        <f>IFERROR(VLOOKUP(F1009,競技順!B:N,13,0),"")</f>
        <v xml:space="preserve">  50m</v>
      </c>
      <c r="M1009" t="str">
        <f>IFERROR(VLOOKUP(F1009,競技順!B:K,10,0),"")</f>
        <v>自由形</v>
      </c>
      <c r="N1009" t="str">
        <f>IFERROR(VLOOKUP(F1009,競技順!B:Q,16,0),"")</f>
        <v>タイム決勝</v>
      </c>
      <c r="O1009" t="str">
        <f t="shared" si="31"/>
        <v xml:space="preserve"> 女子   50m 自由形 タイム決勝</v>
      </c>
    </row>
    <row r="1010" spans="1:15" x14ac:dyDescent="0.2">
      <c r="A1010">
        <f>IFERROR(記録__2[[#This Row],[競技番号]],"")</f>
        <v>19</v>
      </c>
      <c r="B1010">
        <f>IFERROR(記録__2[[#This Row],[選手番号]],"")</f>
        <v>178</v>
      </c>
      <c r="C1010" t="str">
        <f>IFERROR(VLOOKUP(B1010,選手番号!F:J,4,0),"")</f>
        <v>石本　瑠花</v>
      </c>
      <c r="D1010" t="str">
        <f>IFERROR(VLOOKUP(B1010,選手番号!F:K,6,0),"")</f>
        <v>西条ＳＣ</v>
      </c>
      <c r="E1010" t="str">
        <f>IFERROR(VLOOKUP(B1010,チーム番号!E:F,2,0),"")</f>
        <v/>
      </c>
      <c r="F1010">
        <f>IFERROR(VLOOKUP(A1010,プログラム!B:C,2,0),"")</f>
        <v>19</v>
      </c>
      <c r="G1010" t="str">
        <f t="shared" si="30"/>
        <v>17800019</v>
      </c>
      <c r="H1010">
        <f>IFERROR(記録__2[[#This Row],[組]],"")</f>
        <v>15</v>
      </c>
      <c r="I1010">
        <f>IFERROR(記録__2[[#This Row],[水路]],"")</f>
        <v>1</v>
      </c>
      <c r="J1010" t="str">
        <f>IFERROR(VLOOKUP(F1010,競技順!B:Q,14,0),"")</f>
        <v/>
      </c>
      <c r="K1010" t="str">
        <f>IFERROR(VLOOKUP(F1010,競技順!B:P,15,0),"")</f>
        <v>女子</v>
      </c>
      <c r="L1010" t="str">
        <f>IFERROR(VLOOKUP(F1010,競技順!B:N,13,0),"")</f>
        <v xml:space="preserve">  50m</v>
      </c>
      <c r="M1010" t="str">
        <f>IFERROR(VLOOKUP(F1010,競技順!B:K,10,0),"")</f>
        <v>自由形</v>
      </c>
      <c r="N1010" t="str">
        <f>IFERROR(VLOOKUP(F1010,競技順!B:Q,16,0),"")</f>
        <v>タイム決勝</v>
      </c>
      <c r="O1010" t="str">
        <f t="shared" si="31"/>
        <v xml:space="preserve"> 女子   50m 自由形 タイム決勝</v>
      </c>
    </row>
    <row r="1011" spans="1:15" x14ac:dyDescent="0.2">
      <c r="A1011">
        <f>IFERROR(記録__2[[#This Row],[競技番号]],"")</f>
        <v>19</v>
      </c>
      <c r="B1011">
        <f>IFERROR(記録__2[[#This Row],[選手番号]],"")</f>
        <v>358</v>
      </c>
      <c r="C1011" t="str">
        <f>IFERROR(VLOOKUP(B1011,選手番号!F:J,4,0),"")</f>
        <v>鎌田　とき</v>
      </c>
      <c r="D1011" t="str">
        <f>IFERROR(VLOOKUP(B1011,選手番号!F:K,6,0),"")</f>
        <v>ＭＧ双葉</v>
      </c>
      <c r="E1011" t="str">
        <f>IFERROR(VLOOKUP(B1011,チーム番号!E:F,2,0),"")</f>
        <v/>
      </c>
      <c r="F1011">
        <f>IFERROR(VLOOKUP(A1011,プログラム!B:C,2,0),"")</f>
        <v>19</v>
      </c>
      <c r="G1011" t="str">
        <f t="shared" si="30"/>
        <v>35800019</v>
      </c>
      <c r="H1011">
        <f>IFERROR(記録__2[[#This Row],[組]],"")</f>
        <v>15</v>
      </c>
      <c r="I1011">
        <f>IFERROR(記録__2[[#This Row],[水路]],"")</f>
        <v>2</v>
      </c>
      <c r="J1011" t="str">
        <f>IFERROR(VLOOKUP(F1011,競技順!B:Q,14,0),"")</f>
        <v/>
      </c>
      <c r="K1011" t="str">
        <f>IFERROR(VLOOKUP(F1011,競技順!B:P,15,0),"")</f>
        <v>女子</v>
      </c>
      <c r="L1011" t="str">
        <f>IFERROR(VLOOKUP(F1011,競技順!B:N,13,0),"")</f>
        <v xml:space="preserve">  50m</v>
      </c>
      <c r="M1011" t="str">
        <f>IFERROR(VLOOKUP(F1011,競技順!B:K,10,0),"")</f>
        <v>自由形</v>
      </c>
      <c r="N1011" t="str">
        <f>IFERROR(VLOOKUP(F1011,競技順!B:Q,16,0),"")</f>
        <v>タイム決勝</v>
      </c>
      <c r="O1011" t="str">
        <f t="shared" si="31"/>
        <v xml:space="preserve"> 女子   50m 自由形 タイム決勝</v>
      </c>
    </row>
    <row r="1012" spans="1:15" x14ac:dyDescent="0.2">
      <c r="A1012">
        <f>IFERROR(記録__2[[#This Row],[競技番号]],"")</f>
        <v>19</v>
      </c>
      <c r="B1012">
        <f>IFERROR(記録__2[[#This Row],[選手番号]],"")</f>
        <v>647</v>
      </c>
      <c r="C1012" t="str">
        <f>IFERROR(VLOOKUP(B1012,選手番号!F:J,4,0),"")</f>
        <v>中川　　望</v>
      </c>
      <c r="D1012" t="str">
        <f>IFERROR(VLOOKUP(B1012,選手番号!F:K,6,0),"")</f>
        <v>えいしSC北条</v>
      </c>
      <c r="E1012" t="str">
        <f>IFERROR(VLOOKUP(B1012,チーム番号!E:F,2,0),"")</f>
        <v/>
      </c>
      <c r="F1012">
        <f>IFERROR(VLOOKUP(A1012,プログラム!B:C,2,0),"")</f>
        <v>19</v>
      </c>
      <c r="G1012" t="str">
        <f t="shared" si="30"/>
        <v>64700019</v>
      </c>
      <c r="H1012">
        <f>IFERROR(記録__2[[#This Row],[組]],"")</f>
        <v>15</v>
      </c>
      <c r="I1012">
        <f>IFERROR(記録__2[[#This Row],[水路]],"")</f>
        <v>3</v>
      </c>
      <c r="J1012" t="str">
        <f>IFERROR(VLOOKUP(F1012,競技順!B:Q,14,0),"")</f>
        <v/>
      </c>
      <c r="K1012" t="str">
        <f>IFERROR(VLOOKUP(F1012,競技順!B:P,15,0),"")</f>
        <v>女子</v>
      </c>
      <c r="L1012" t="str">
        <f>IFERROR(VLOOKUP(F1012,競技順!B:N,13,0),"")</f>
        <v xml:space="preserve">  50m</v>
      </c>
      <c r="M1012" t="str">
        <f>IFERROR(VLOOKUP(F1012,競技順!B:K,10,0),"")</f>
        <v>自由形</v>
      </c>
      <c r="N1012" t="str">
        <f>IFERROR(VLOOKUP(F1012,競技順!B:Q,16,0),"")</f>
        <v>タイム決勝</v>
      </c>
      <c r="O1012" t="str">
        <f t="shared" si="31"/>
        <v xml:space="preserve"> 女子   50m 自由形 タイム決勝</v>
      </c>
    </row>
    <row r="1013" spans="1:15" x14ac:dyDescent="0.2">
      <c r="A1013">
        <f>IFERROR(記録__2[[#This Row],[競技番号]],"")</f>
        <v>19</v>
      </c>
      <c r="B1013">
        <f>IFERROR(記録__2[[#This Row],[選手番号]],"")</f>
        <v>544</v>
      </c>
      <c r="C1013" t="str">
        <f>IFERROR(VLOOKUP(B1013,選手番号!F:J,4,0),"")</f>
        <v>眞部　栞奈</v>
      </c>
      <c r="D1013" t="str">
        <f>IFERROR(VLOOKUP(B1013,選手番号!F:K,6,0),"")</f>
        <v>ﾌｧｲﾌﾞﾃﾝ東予</v>
      </c>
      <c r="E1013" t="str">
        <f>IFERROR(VLOOKUP(B1013,チーム番号!E:F,2,0),"")</f>
        <v/>
      </c>
      <c r="F1013">
        <f>IFERROR(VLOOKUP(A1013,プログラム!B:C,2,0),"")</f>
        <v>19</v>
      </c>
      <c r="G1013" t="str">
        <f t="shared" si="30"/>
        <v>54400019</v>
      </c>
      <c r="H1013">
        <f>IFERROR(記録__2[[#This Row],[組]],"")</f>
        <v>15</v>
      </c>
      <c r="I1013">
        <f>IFERROR(記録__2[[#This Row],[水路]],"")</f>
        <v>4</v>
      </c>
      <c r="J1013" t="str">
        <f>IFERROR(VLOOKUP(F1013,競技順!B:Q,14,0),"")</f>
        <v/>
      </c>
      <c r="K1013" t="str">
        <f>IFERROR(VLOOKUP(F1013,競技順!B:P,15,0),"")</f>
        <v>女子</v>
      </c>
      <c r="L1013" t="str">
        <f>IFERROR(VLOOKUP(F1013,競技順!B:N,13,0),"")</f>
        <v xml:space="preserve">  50m</v>
      </c>
      <c r="M1013" t="str">
        <f>IFERROR(VLOOKUP(F1013,競技順!B:K,10,0),"")</f>
        <v>自由形</v>
      </c>
      <c r="N1013" t="str">
        <f>IFERROR(VLOOKUP(F1013,競技順!B:Q,16,0),"")</f>
        <v>タイム決勝</v>
      </c>
      <c r="O1013" t="str">
        <f t="shared" si="31"/>
        <v xml:space="preserve"> 女子   50m 自由形 タイム決勝</v>
      </c>
    </row>
    <row r="1014" spans="1:15" x14ac:dyDescent="0.2">
      <c r="A1014">
        <f>IFERROR(記録__2[[#This Row],[競技番号]],"")</f>
        <v>19</v>
      </c>
      <c r="B1014">
        <f>IFERROR(記録__2[[#This Row],[選手番号]],"")</f>
        <v>584</v>
      </c>
      <c r="C1014" t="str">
        <f>IFERROR(VLOOKUP(B1014,選手番号!F:J,4,0),"")</f>
        <v>山下　ゆず</v>
      </c>
      <c r="D1014" t="str">
        <f>IFERROR(VLOOKUP(B1014,選手番号!F:K,6,0),"")</f>
        <v>ﾌｨｯﾀｴﾐﾌﾙ松前</v>
      </c>
      <c r="E1014" t="str">
        <f>IFERROR(VLOOKUP(B1014,チーム番号!E:F,2,0),"")</f>
        <v/>
      </c>
      <c r="F1014">
        <f>IFERROR(VLOOKUP(A1014,プログラム!B:C,2,0),"")</f>
        <v>19</v>
      </c>
      <c r="G1014" t="str">
        <f t="shared" si="30"/>
        <v>58400019</v>
      </c>
      <c r="H1014">
        <f>IFERROR(記録__2[[#This Row],[組]],"")</f>
        <v>15</v>
      </c>
      <c r="I1014">
        <f>IFERROR(記録__2[[#This Row],[水路]],"")</f>
        <v>5</v>
      </c>
      <c r="J1014" t="str">
        <f>IFERROR(VLOOKUP(F1014,競技順!B:Q,14,0),"")</f>
        <v/>
      </c>
      <c r="K1014" t="str">
        <f>IFERROR(VLOOKUP(F1014,競技順!B:P,15,0),"")</f>
        <v>女子</v>
      </c>
      <c r="L1014" t="str">
        <f>IFERROR(VLOOKUP(F1014,競技順!B:N,13,0),"")</f>
        <v xml:space="preserve">  50m</v>
      </c>
      <c r="M1014" t="str">
        <f>IFERROR(VLOOKUP(F1014,競技順!B:K,10,0),"")</f>
        <v>自由形</v>
      </c>
      <c r="N1014" t="str">
        <f>IFERROR(VLOOKUP(F1014,競技順!B:Q,16,0),"")</f>
        <v>タイム決勝</v>
      </c>
      <c r="O1014" t="str">
        <f t="shared" si="31"/>
        <v xml:space="preserve"> 女子   50m 自由形 タイム決勝</v>
      </c>
    </row>
    <row r="1015" spans="1:15" x14ac:dyDescent="0.2">
      <c r="A1015">
        <f>IFERROR(記録__2[[#This Row],[競技番号]],"")</f>
        <v>19</v>
      </c>
      <c r="B1015">
        <f>IFERROR(記録__2[[#This Row],[選手番号]],"")</f>
        <v>617</v>
      </c>
      <c r="C1015" t="str">
        <f>IFERROR(VLOOKUP(B1015,選手番号!F:J,4,0),"")</f>
        <v>岡本　柚花</v>
      </c>
      <c r="D1015" t="str">
        <f>IFERROR(VLOOKUP(B1015,選手番号!F:K,6,0),"")</f>
        <v>MESSA</v>
      </c>
      <c r="E1015" t="str">
        <f>IFERROR(VLOOKUP(B1015,チーム番号!E:F,2,0),"")</f>
        <v/>
      </c>
      <c r="F1015">
        <f>IFERROR(VLOOKUP(A1015,プログラム!B:C,2,0),"")</f>
        <v>19</v>
      </c>
      <c r="G1015" t="str">
        <f t="shared" si="30"/>
        <v>61700019</v>
      </c>
      <c r="H1015">
        <f>IFERROR(記録__2[[#This Row],[組]],"")</f>
        <v>15</v>
      </c>
      <c r="I1015">
        <f>IFERROR(記録__2[[#This Row],[水路]],"")</f>
        <v>6</v>
      </c>
      <c r="J1015" t="str">
        <f>IFERROR(VLOOKUP(F1015,競技順!B:Q,14,0),"")</f>
        <v/>
      </c>
      <c r="K1015" t="str">
        <f>IFERROR(VLOOKUP(F1015,競技順!B:P,15,0),"")</f>
        <v>女子</v>
      </c>
      <c r="L1015" t="str">
        <f>IFERROR(VLOOKUP(F1015,競技順!B:N,13,0),"")</f>
        <v xml:space="preserve">  50m</v>
      </c>
      <c r="M1015" t="str">
        <f>IFERROR(VLOOKUP(F1015,競技順!B:K,10,0),"")</f>
        <v>自由形</v>
      </c>
      <c r="N1015" t="str">
        <f>IFERROR(VLOOKUP(F1015,競技順!B:Q,16,0),"")</f>
        <v>タイム決勝</v>
      </c>
      <c r="O1015" t="str">
        <f t="shared" si="31"/>
        <v xml:space="preserve"> 女子   50m 自由形 タイム決勝</v>
      </c>
    </row>
    <row r="1016" spans="1:15" x14ac:dyDescent="0.2">
      <c r="A1016">
        <f>IFERROR(記録__2[[#This Row],[競技番号]],"")</f>
        <v>19</v>
      </c>
      <c r="B1016">
        <f>IFERROR(記録__2[[#This Row],[選手番号]],"")</f>
        <v>499</v>
      </c>
      <c r="C1016" t="str">
        <f>IFERROR(VLOOKUP(B1016,選手番号!F:J,4,0),"")</f>
        <v>松井　湊美</v>
      </c>
      <c r="D1016" t="str">
        <f>IFERROR(VLOOKUP(B1016,選手番号!F:K,6,0),"")</f>
        <v>競泳塾AGAIN</v>
      </c>
      <c r="E1016" t="str">
        <f>IFERROR(VLOOKUP(B1016,チーム番号!E:F,2,0),"")</f>
        <v/>
      </c>
      <c r="F1016">
        <f>IFERROR(VLOOKUP(A1016,プログラム!B:C,2,0),"")</f>
        <v>19</v>
      </c>
      <c r="G1016" t="str">
        <f t="shared" si="30"/>
        <v>49900019</v>
      </c>
      <c r="H1016">
        <f>IFERROR(記録__2[[#This Row],[組]],"")</f>
        <v>15</v>
      </c>
      <c r="I1016">
        <f>IFERROR(記録__2[[#This Row],[水路]],"")</f>
        <v>7</v>
      </c>
      <c r="J1016" t="str">
        <f>IFERROR(VLOOKUP(F1016,競技順!B:Q,14,0),"")</f>
        <v/>
      </c>
      <c r="K1016" t="str">
        <f>IFERROR(VLOOKUP(F1016,競技順!B:P,15,0),"")</f>
        <v>女子</v>
      </c>
      <c r="L1016" t="str">
        <f>IFERROR(VLOOKUP(F1016,競技順!B:N,13,0),"")</f>
        <v xml:space="preserve">  50m</v>
      </c>
      <c r="M1016" t="str">
        <f>IFERROR(VLOOKUP(F1016,競技順!B:K,10,0),"")</f>
        <v>自由形</v>
      </c>
      <c r="N1016" t="str">
        <f>IFERROR(VLOOKUP(F1016,競技順!B:Q,16,0),"")</f>
        <v>タイム決勝</v>
      </c>
      <c r="O1016" t="str">
        <f t="shared" si="31"/>
        <v xml:space="preserve"> 女子   50m 自由形 タイム決勝</v>
      </c>
    </row>
    <row r="1017" spans="1:15" x14ac:dyDescent="0.2">
      <c r="A1017">
        <f>IFERROR(記録__2[[#This Row],[競技番号]],"")</f>
        <v>19</v>
      </c>
      <c r="B1017">
        <f>IFERROR(記録__2[[#This Row],[選手番号]],"")</f>
        <v>611</v>
      </c>
      <c r="C1017" t="str">
        <f>IFERROR(VLOOKUP(B1017,選手番号!F:J,4,0),"")</f>
        <v>吉井　千乃</v>
      </c>
      <c r="D1017" t="str">
        <f>IFERROR(VLOOKUP(B1017,選手番号!F:K,6,0),"")</f>
        <v>MESSA</v>
      </c>
      <c r="E1017" t="str">
        <f>IFERROR(VLOOKUP(B1017,チーム番号!E:F,2,0),"")</f>
        <v/>
      </c>
      <c r="F1017">
        <f>IFERROR(VLOOKUP(A1017,プログラム!B:C,2,0),"")</f>
        <v>19</v>
      </c>
      <c r="G1017" t="str">
        <f t="shared" si="30"/>
        <v>61100019</v>
      </c>
      <c r="H1017">
        <f>IFERROR(記録__2[[#This Row],[組]],"")</f>
        <v>15</v>
      </c>
      <c r="I1017">
        <f>IFERROR(記録__2[[#This Row],[水路]],"")</f>
        <v>8</v>
      </c>
      <c r="J1017" t="str">
        <f>IFERROR(VLOOKUP(F1017,競技順!B:Q,14,0),"")</f>
        <v/>
      </c>
      <c r="K1017" t="str">
        <f>IFERROR(VLOOKUP(F1017,競技順!B:P,15,0),"")</f>
        <v>女子</v>
      </c>
      <c r="L1017" t="str">
        <f>IFERROR(VLOOKUP(F1017,競技順!B:N,13,0),"")</f>
        <v xml:space="preserve">  50m</v>
      </c>
      <c r="M1017" t="str">
        <f>IFERROR(VLOOKUP(F1017,競技順!B:K,10,0),"")</f>
        <v>自由形</v>
      </c>
      <c r="N1017" t="str">
        <f>IFERROR(VLOOKUP(F1017,競技順!B:Q,16,0),"")</f>
        <v>タイム決勝</v>
      </c>
      <c r="O1017" t="str">
        <f t="shared" si="31"/>
        <v xml:space="preserve"> 女子   50m 自由形 タイム決勝</v>
      </c>
    </row>
    <row r="1018" spans="1:15" x14ac:dyDescent="0.2">
      <c r="A1018">
        <f>IFERROR(記録__2[[#This Row],[競技番号]],"")</f>
        <v>19</v>
      </c>
      <c r="B1018">
        <f>IFERROR(記録__2[[#This Row],[選手番号]],"")</f>
        <v>612</v>
      </c>
      <c r="C1018" t="str">
        <f>IFERROR(VLOOKUP(B1018,選手番号!F:J,4,0),"")</f>
        <v>丸田　小遥</v>
      </c>
      <c r="D1018" t="str">
        <f>IFERROR(VLOOKUP(B1018,選手番号!F:K,6,0),"")</f>
        <v>MESSA</v>
      </c>
      <c r="E1018" t="str">
        <f>IFERROR(VLOOKUP(B1018,チーム番号!E:F,2,0),"")</f>
        <v/>
      </c>
      <c r="F1018">
        <f>IFERROR(VLOOKUP(A1018,プログラム!B:C,2,0),"")</f>
        <v>19</v>
      </c>
      <c r="G1018" t="str">
        <f t="shared" si="30"/>
        <v>61200019</v>
      </c>
      <c r="H1018">
        <f>IFERROR(記録__2[[#This Row],[組]],"")</f>
        <v>16</v>
      </c>
      <c r="I1018">
        <f>IFERROR(記録__2[[#This Row],[水路]],"")</f>
        <v>1</v>
      </c>
      <c r="J1018" t="str">
        <f>IFERROR(VLOOKUP(F1018,競技順!B:Q,14,0),"")</f>
        <v/>
      </c>
      <c r="K1018" t="str">
        <f>IFERROR(VLOOKUP(F1018,競技順!B:P,15,0),"")</f>
        <v>女子</v>
      </c>
      <c r="L1018" t="str">
        <f>IFERROR(VLOOKUP(F1018,競技順!B:N,13,0),"")</f>
        <v xml:space="preserve">  50m</v>
      </c>
      <c r="M1018" t="str">
        <f>IFERROR(VLOOKUP(F1018,競技順!B:K,10,0),"")</f>
        <v>自由形</v>
      </c>
      <c r="N1018" t="str">
        <f>IFERROR(VLOOKUP(F1018,競技順!B:Q,16,0),"")</f>
        <v>タイム決勝</v>
      </c>
      <c r="O1018" t="str">
        <f t="shared" si="31"/>
        <v xml:space="preserve"> 女子   50m 自由形 タイム決勝</v>
      </c>
    </row>
    <row r="1019" spans="1:15" x14ac:dyDescent="0.2">
      <c r="A1019">
        <f>IFERROR(記録__2[[#This Row],[競技番号]],"")</f>
        <v>19</v>
      </c>
      <c r="B1019">
        <f>IFERROR(記録__2[[#This Row],[選手番号]],"")</f>
        <v>462</v>
      </c>
      <c r="C1019" t="str">
        <f>IFERROR(VLOOKUP(B1019,選手番号!F:J,4,0),"")</f>
        <v>渡部　仁絵</v>
      </c>
      <c r="D1019" t="str">
        <f>IFERROR(VLOOKUP(B1019,選手番号!F:K,6,0),"")</f>
        <v>フィッタ重信</v>
      </c>
      <c r="E1019" t="str">
        <f>IFERROR(VLOOKUP(B1019,チーム番号!E:F,2,0),"")</f>
        <v/>
      </c>
      <c r="F1019">
        <f>IFERROR(VLOOKUP(A1019,プログラム!B:C,2,0),"")</f>
        <v>19</v>
      </c>
      <c r="G1019" t="str">
        <f t="shared" si="30"/>
        <v>46200019</v>
      </c>
      <c r="H1019">
        <f>IFERROR(記録__2[[#This Row],[組]],"")</f>
        <v>16</v>
      </c>
      <c r="I1019">
        <f>IFERROR(記録__2[[#This Row],[水路]],"")</f>
        <v>2</v>
      </c>
      <c r="J1019" t="str">
        <f>IFERROR(VLOOKUP(F1019,競技順!B:Q,14,0),"")</f>
        <v/>
      </c>
      <c r="K1019" t="str">
        <f>IFERROR(VLOOKUP(F1019,競技順!B:P,15,0),"")</f>
        <v>女子</v>
      </c>
      <c r="L1019" t="str">
        <f>IFERROR(VLOOKUP(F1019,競技順!B:N,13,0),"")</f>
        <v xml:space="preserve">  50m</v>
      </c>
      <c r="M1019" t="str">
        <f>IFERROR(VLOOKUP(F1019,競技順!B:K,10,0),"")</f>
        <v>自由形</v>
      </c>
      <c r="N1019" t="str">
        <f>IFERROR(VLOOKUP(F1019,競技順!B:Q,16,0),"")</f>
        <v>タイム決勝</v>
      </c>
      <c r="O1019" t="str">
        <f t="shared" si="31"/>
        <v xml:space="preserve"> 女子   50m 自由形 タイム決勝</v>
      </c>
    </row>
    <row r="1020" spans="1:15" x14ac:dyDescent="0.2">
      <c r="A1020">
        <f>IFERROR(記録__2[[#This Row],[競技番号]],"")</f>
        <v>19</v>
      </c>
      <c r="B1020">
        <f>IFERROR(記録__2[[#This Row],[選手番号]],"")</f>
        <v>501</v>
      </c>
      <c r="C1020" t="str">
        <f>IFERROR(VLOOKUP(B1020,選手番号!F:J,4,0),"")</f>
        <v>松井　瑞咲</v>
      </c>
      <c r="D1020" t="str">
        <f>IFERROR(VLOOKUP(B1020,選手番号!F:K,6,0),"")</f>
        <v>競泳塾AGAIN</v>
      </c>
      <c r="E1020" t="str">
        <f>IFERROR(VLOOKUP(B1020,チーム番号!E:F,2,0),"")</f>
        <v/>
      </c>
      <c r="F1020">
        <f>IFERROR(VLOOKUP(A1020,プログラム!B:C,2,0),"")</f>
        <v>19</v>
      </c>
      <c r="G1020" t="str">
        <f t="shared" si="30"/>
        <v>50100019</v>
      </c>
      <c r="H1020">
        <f>IFERROR(記録__2[[#This Row],[組]],"")</f>
        <v>16</v>
      </c>
      <c r="I1020">
        <f>IFERROR(記録__2[[#This Row],[水路]],"")</f>
        <v>3</v>
      </c>
      <c r="J1020" t="str">
        <f>IFERROR(VLOOKUP(F1020,競技順!B:Q,14,0),"")</f>
        <v/>
      </c>
      <c r="K1020" t="str">
        <f>IFERROR(VLOOKUP(F1020,競技順!B:P,15,0),"")</f>
        <v>女子</v>
      </c>
      <c r="L1020" t="str">
        <f>IFERROR(VLOOKUP(F1020,競技順!B:N,13,0),"")</f>
        <v xml:space="preserve">  50m</v>
      </c>
      <c r="M1020" t="str">
        <f>IFERROR(VLOOKUP(F1020,競技順!B:K,10,0),"")</f>
        <v>自由形</v>
      </c>
      <c r="N1020" t="str">
        <f>IFERROR(VLOOKUP(F1020,競技順!B:Q,16,0),"")</f>
        <v>タイム決勝</v>
      </c>
      <c r="O1020" t="str">
        <f t="shared" si="31"/>
        <v xml:space="preserve"> 女子   50m 自由形 タイム決勝</v>
      </c>
    </row>
    <row r="1021" spans="1:15" x14ac:dyDescent="0.2">
      <c r="A1021">
        <f>IFERROR(記録__2[[#This Row],[競技番号]],"")</f>
        <v>19</v>
      </c>
      <c r="B1021">
        <f>IFERROR(記録__2[[#This Row],[選手番号]],"")</f>
        <v>91</v>
      </c>
      <c r="C1021" t="str">
        <f>IFERROR(VLOOKUP(B1021,選手番号!F:J,4,0),"")</f>
        <v>秀野　　光</v>
      </c>
      <c r="D1021" t="str">
        <f>IFERROR(VLOOKUP(B1021,選手番号!F:K,6,0),"")</f>
        <v>五百木ＳＣ</v>
      </c>
      <c r="E1021" t="str">
        <f>IFERROR(VLOOKUP(B1021,チーム番号!E:F,2,0),"")</f>
        <v/>
      </c>
      <c r="F1021">
        <f>IFERROR(VLOOKUP(A1021,プログラム!B:C,2,0),"")</f>
        <v>19</v>
      </c>
      <c r="G1021" t="str">
        <f t="shared" si="30"/>
        <v>9100019</v>
      </c>
      <c r="H1021">
        <f>IFERROR(記録__2[[#This Row],[組]],"")</f>
        <v>16</v>
      </c>
      <c r="I1021">
        <f>IFERROR(記録__2[[#This Row],[水路]],"")</f>
        <v>4</v>
      </c>
      <c r="J1021" t="str">
        <f>IFERROR(VLOOKUP(F1021,競技順!B:Q,14,0),"")</f>
        <v/>
      </c>
      <c r="K1021" t="str">
        <f>IFERROR(VLOOKUP(F1021,競技順!B:P,15,0),"")</f>
        <v>女子</v>
      </c>
      <c r="L1021" t="str">
        <f>IFERROR(VLOOKUP(F1021,競技順!B:N,13,0),"")</f>
        <v xml:space="preserve">  50m</v>
      </c>
      <c r="M1021" t="str">
        <f>IFERROR(VLOOKUP(F1021,競技順!B:K,10,0),"")</f>
        <v>自由形</v>
      </c>
      <c r="N1021" t="str">
        <f>IFERROR(VLOOKUP(F1021,競技順!B:Q,16,0),"")</f>
        <v>タイム決勝</v>
      </c>
      <c r="O1021" t="str">
        <f t="shared" si="31"/>
        <v xml:space="preserve"> 女子   50m 自由形 タイム決勝</v>
      </c>
    </row>
    <row r="1022" spans="1:15" x14ac:dyDescent="0.2">
      <c r="A1022">
        <f>IFERROR(記録__2[[#This Row],[競技番号]],"")</f>
        <v>19</v>
      </c>
      <c r="B1022">
        <f>IFERROR(記録__2[[#This Row],[選手番号]],"")</f>
        <v>239</v>
      </c>
      <c r="C1022" t="str">
        <f>IFERROR(VLOOKUP(B1022,選手番号!F:J,4,0),"")</f>
        <v>白石優里花</v>
      </c>
      <c r="D1022" t="str">
        <f>IFERROR(VLOOKUP(B1022,選手番号!F:K,6,0),"")</f>
        <v>ファイブテン</v>
      </c>
      <c r="E1022" t="str">
        <f>IFERROR(VLOOKUP(B1022,チーム番号!E:F,2,0),"")</f>
        <v/>
      </c>
      <c r="F1022">
        <f>IFERROR(VLOOKUP(A1022,プログラム!B:C,2,0),"")</f>
        <v>19</v>
      </c>
      <c r="G1022" t="str">
        <f t="shared" si="30"/>
        <v>23900019</v>
      </c>
      <c r="H1022">
        <f>IFERROR(記録__2[[#This Row],[組]],"")</f>
        <v>16</v>
      </c>
      <c r="I1022">
        <f>IFERROR(記録__2[[#This Row],[水路]],"")</f>
        <v>5</v>
      </c>
      <c r="J1022" t="str">
        <f>IFERROR(VLOOKUP(F1022,競技順!B:Q,14,0),"")</f>
        <v/>
      </c>
      <c r="K1022" t="str">
        <f>IFERROR(VLOOKUP(F1022,競技順!B:P,15,0),"")</f>
        <v>女子</v>
      </c>
      <c r="L1022" t="str">
        <f>IFERROR(VLOOKUP(F1022,競技順!B:N,13,0),"")</f>
        <v xml:space="preserve">  50m</v>
      </c>
      <c r="M1022" t="str">
        <f>IFERROR(VLOOKUP(F1022,競技順!B:K,10,0),"")</f>
        <v>自由形</v>
      </c>
      <c r="N1022" t="str">
        <f>IFERROR(VLOOKUP(F1022,競技順!B:Q,16,0),"")</f>
        <v>タイム決勝</v>
      </c>
      <c r="O1022" t="str">
        <f t="shared" si="31"/>
        <v xml:space="preserve"> 女子   50m 自由形 タイム決勝</v>
      </c>
    </row>
    <row r="1023" spans="1:15" x14ac:dyDescent="0.2">
      <c r="A1023">
        <f>IFERROR(記録__2[[#This Row],[競技番号]],"")</f>
        <v>19</v>
      </c>
      <c r="B1023">
        <f>IFERROR(記録__2[[#This Row],[選手番号]],"")</f>
        <v>428</v>
      </c>
      <c r="C1023" t="str">
        <f>IFERROR(VLOOKUP(B1023,選手番号!F:J,4,0),"")</f>
        <v>小田　　楓</v>
      </c>
      <c r="D1023" t="str">
        <f>IFERROR(VLOOKUP(B1023,選手番号!F:K,6,0),"")</f>
        <v>フィッタ松山</v>
      </c>
      <c r="E1023" t="str">
        <f>IFERROR(VLOOKUP(B1023,チーム番号!E:F,2,0),"")</f>
        <v/>
      </c>
      <c r="F1023">
        <f>IFERROR(VLOOKUP(A1023,プログラム!B:C,2,0),"")</f>
        <v>19</v>
      </c>
      <c r="G1023" t="str">
        <f t="shared" si="30"/>
        <v>42800019</v>
      </c>
      <c r="H1023">
        <f>IFERROR(記録__2[[#This Row],[組]],"")</f>
        <v>16</v>
      </c>
      <c r="I1023">
        <f>IFERROR(記録__2[[#This Row],[水路]],"")</f>
        <v>6</v>
      </c>
      <c r="J1023" t="str">
        <f>IFERROR(VLOOKUP(F1023,競技順!B:Q,14,0),"")</f>
        <v/>
      </c>
      <c r="K1023" t="str">
        <f>IFERROR(VLOOKUP(F1023,競技順!B:P,15,0),"")</f>
        <v>女子</v>
      </c>
      <c r="L1023" t="str">
        <f>IFERROR(VLOOKUP(F1023,競技順!B:N,13,0),"")</f>
        <v xml:space="preserve">  50m</v>
      </c>
      <c r="M1023" t="str">
        <f>IFERROR(VLOOKUP(F1023,競技順!B:K,10,0),"")</f>
        <v>自由形</v>
      </c>
      <c r="N1023" t="str">
        <f>IFERROR(VLOOKUP(F1023,競技順!B:Q,16,0),"")</f>
        <v>タイム決勝</v>
      </c>
      <c r="O1023" t="str">
        <f t="shared" si="31"/>
        <v xml:space="preserve"> 女子   50m 自由形 タイム決勝</v>
      </c>
    </row>
    <row r="1024" spans="1:15" x14ac:dyDescent="0.2">
      <c r="A1024">
        <f>IFERROR(記録__2[[#This Row],[競技番号]],"")</f>
        <v>19</v>
      </c>
      <c r="B1024">
        <f>IFERROR(記録__2[[#This Row],[選手番号]],"")</f>
        <v>635</v>
      </c>
      <c r="C1024" t="str">
        <f>IFERROR(VLOOKUP(B1024,選手番号!F:J,4,0),"")</f>
        <v>中尾　　桜</v>
      </c>
      <c r="D1024" t="str">
        <f>IFERROR(VLOOKUP(B1024,選手番号!F:K,6,0),"")</f>
        <v>ﾓｰﾆSS</v>
      </c>
      <c r="E1024" t="str">
        <f>IFERROR(VLOOKUP(B1024,チーム番号!E:F,2,0),"")</f>
        <v/>
      </c>
      <c r="F1024">
        <f>IFERROR(VLOOKUP(A1024,プログラム!B:C,2,0),"")</f>
        <v>19</v>
      </c>
      <c r="G1024" t="str">
        <f t="shared" si="30"/>
        <v>63500019</v>
      </c>
      <c r="H1024">
        <f>IFERROR(記録__2[[#This Row],[組]],"")</f>
        <v>16</v>
      </c>
      <c r="I1024">
        <f>IFERROR(記録__2[[#This Row],[水路]],"")</f>
        <v>7</v>
      </c>
      <c r="J1024" t="str">
        <f>IFERROR(VLOOKUP(F1024,競技順!B:Q,14,0),"")</f>
        <v/>
      </c>
      <c r="K1024" t="str">
        <f>IFERROR(VLOOKUP(F1024,競技順!B:P,15,0),"")</f>
        <v>女子</v>
      </c>
      <c r="L1024" t="str">
        <f>IFERROR(VLOOKUP(F1024,競技順!B:N,13,0),"")</f>
        <v xml:space="preserve">  50m</v>
      </c>
      <c r="M1024" t="str">
        <f>IFERROR(VLOOKUP(F1024,競技順!B:K,10,0),"")</f>
        <v>自由形</v>
      </c>
      <c r="N1024" t="str">
        <f>IFERROR(VLOOKUP(F1024,競技順!B:Q,16,0),"")</f>
        <v>タイム決勝</v>
      </c>
      <c r="O1024" t="str">
        <f t="shared" si="31"/>
        <v xml:space="preserve"> 女子   50m 自由形 タイム決勝</v>
      </c>
    </row>
    <row r="1025" spans="1:15" x14ac:dyDescent="0.2">
      <c r="A1025">
        <f>IFERROR(記録__2[[#This Row],[競技番号]],"")</f>
        <v>19</v>
      </c>
      <c r="B1025">
        <f>IFERROR(記録__2[[#This Row],[選手番号]],"")</f>
        <v>488</v>
      </c>
      <c r="C1025" t="str">
        <f>IFERROR(VLOOKUP(B1025,選手番号!F:J,4,0),"")</f>
        <v>佐々木　洋</v>
      </c>
      <c r="D1025" t="str">
        <f>IFERROR(VLOOKUP(B1025,選手番号!F:K,6,0),"")</f>
        <v>フィッタ吉田</v>
      </c>
      <c r="E1025" t="str">
        <f>IFERROR(VLOOKUP(B1025,チーム番号!E:F,2,0),"")</f>
        <v/>
      </c>
      <c r="F1025">
        <f>IFERROR(VLOOKUP(A1025,プログラム!B:C,2,0),"")</f>
        <v>19</v>
      </c>
      <c r="G1025" t="str">
        <f t="shared" si="30"/>
        <v>48800019</v>
      </c>
      <c r="H1025">
        <f>IFERROR(記録__2[[#This Row],[組]],"")</f>
        <v>16</v>
      </c>
      <c r="I1025">
        <f>IFERROR(記録__2[[#This Row],[水路]],"")</f>
        <v>8</v>
      </c>
      <c r="J1025" t="str">
        <f>IFERROR(VLOOKUP(F1025,競技順!B:Q,14,0),"")</f>
        <v/>
      </c>
      <c r="K1025" t="str">
        <f>IFERROR(VLOOKUP(F1025,競技順!B:P,15,0),"")</f>
        <v>女子</v>
      </c>
      <c r="L1025" t="str">
        <f>IFERROR(VLOOKUP(F1025,競技順!B:N,13,0),"")</f>
        <v xml:space="preserve">  50m</v>
      </c>
      <c r="M1025" t="str">
        <f>IFERROR(VLOOKUP(F1025,競技順!B:K,10,0),"")</f>
        <v>自由形</v>
      </c>
      <c r="N1025" t="str">
        <f>IFERROR(VLOOKUP(F1025,競技順!B:Q,16,0),"")</f>
        <v>タイム決勝</v>
      </c>
      <c r="O1025" t="str">
        <f t="shared" si="31"/>
        <v xml:space="preserve"> 女子   50m 自由形 タイム決勝</v>
      </c>
    </row>
    <row r="1026" spans="1:15" x14ac:dyDescent="0.2">
      <c r="A1026">
        <f>IFERROR(記録__2[[#This Row],[競技番号]],"")</f>
        <v>19</v>
      </c>
      <c r="B1026">
        <f>IFERROR(記録__2[[#This Row],[選手番号]],"")</f>
        <v>359</v>
      </c>
      <c r="C1026" t="str">
        <f>IFERROR(VLOOKUP(B1026,選手番号!F:J,4,0),"")</f>
        <v>越智　萌紗</v>
      </c>
      <c r="D1026" t="str">
        <f>IFERROR(VLOOKUP(B1026,選手番号!F:K,6,0),"")</f>
        <v>ＭＧ双葉</v>
      </c>
      <c r="E1026" t="str">
        <f>IFERROR(VLOOKUP(B1026,チーム番号!E:F,2,0),"")</f>
        <v/>
      </c>
      <c r="F1026">
        <f>IFERROR(VLOOKUP(A1026,プログラム!B:C,2,0),"")</f>
        <v>19</v>
      </c>
      <c r="G1026" t="str">
        <f t="shared" si="30"/>
        <v>35900019</v>
      </c>
      <c r="H1026">
        <f>IFERROR(記録__2[[#This Row],[組]],"")</f>
        <v>17</v>
      </c>
      <c r="I1026">
        <f>IFERROR(記録__2[[#This Row],[水路]],"")</f>
        <v>1</v>
      </c>
      <c r="J1026" t="str">
        <f>IFERROR(VLOOKUP(F1026,競技順!B:Q,14,0),"")</f>
        <v/>
      </c>
      <c r="K1026" t="str">
        <f>IFERROR(VLOOKUP(F1026,競技順!B:P,15,0),"")</f>
        <v>女子</v>
      </c>
      <c r="L1026" t="str">
        <f>IFERROR(VLOOKUP(F1026,競技順!B:N,13,0),"")</f>
        <v xml:space="preserve">  50m</v>
      </c>
      <c r="M1026" t="str">
        <f>IFERROR(VLOOKUP(F1026,競技順!B:K,10,0),"")</f>
        <v>自由形</v>
      </c>
      <c r="N1026" t="str">
        <f>IFERROR(VLOOKUP(F1026,競技順!B:Q,16,0),"")</f>
        <v>タイム決勝</v>
      </c>
      <c r="O1026" t="str">
        <f t="shared" si="31"/>
        <v xml:space="preserve"> 女子   50m 自由形 タイム決勝</v>
      </c>
    </row>
    <row r="1027" spans="1:15" x14ac:dyDescent="0.2">
      <c r="A1027">
        <f>IFERROR(記録__2[[#This Row],[競技番号]],"")</f>
        <v>19</v>
      </c>
      <c r="B1027">
        <f>IFERROR(記録__2[[#This Row],[選手番号]],"")</f>
        <v>87</v>
      </c>
      <c r="C1027" t="str">
        <f>IFERROR(VLOOKUP(B1027,選手番号!F:J,4,0),"")</f>
        <v>濱田　　彩</v>
      </c>
      <c r="D1027" t="str">
        <f>IFERROR(VLOOKUP(B1027,選手番号!F:K,6,0),"")</f>
        <v>五百木ＳＣ</v>
      </c>
      <c r="E1027" t="str">
        <f>IFERROR(VLOOKUP(B1027,チーム番号!E:F,2,0),"")</f>
        <v/>
      </c>
      <c r="F1027">
        <f>IFERROR(VLOOKUP(A1027,プログラム!B:C,2,0),"")</f>
        <v>19</v>
      </c>
      <c r="G1027" t="str">
        <f t="shared" ref="G1027:G1090" si="32">CONCATENATE(B1027,0,0,0,F1027)</f>
        <v>8700019</v>
      </c>
      <c r="H1027">
        <f>IFERROR(記録__2[[#This Row],[組]],"")</f>
        <v>17</v>
      </c>
      <c r="I1027">
        <f>IFERROR(記録__2[[#This Row],[水路]],"")</f>
        <v>2</v>
      </c>
      <c r="J1027" t="str">
        <f>IFERROR(VLOOKUP(F1027,競技順!B:Q,14,0),"")</f>
        <v/>
      </c>
      <c r="K1027" t="str">
        <f>IFERROR(VLOOKUP(F1027,競技順!B:P,15,0),"")</f>
        <v>女子</v>
      </c>
      <c r="L1027" t="str">
        <f>IFERROR(VLOOKUP(F1027,競技順!B:N,13,0),"")</f>
        <v xml:space="preserve">  50m</v>
      </c>
      <c r="M1027" t="str">
        <f>IFERROR(VLOOKUP(F1027,競技順!B:K,10,0),"")</f>
        <v>自由形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 xml:space="preserve"> 女子   50m 自由形 タイム決勝</v>
      </c>
    </row>
    <row r="1028" spans="1:15" x14ac:dyDescent="0.2">
      <c r="A1028">
        <f>IFERROR(記録__2[[#This Row],[競技番号]],"")</f>
        <v>19</v>
      </c>
      <c r="B1028">
        <f>IFERROR(記録__2[[#This Row],[選手番号]],"")</f>
        <v>198</v>
      </c>
      <c r="C1028" t="str">
        <f>IFERROR(VLOOKUP(B1028,選手番号!F:J,4,0),"")</f>
        <v>瀬野　遥香</v>
      </c>
      <c r="D1028" t="str">
        <f>IFERROR(VLOOKUP(B1028,選手番号!F:K,6,0),"")</f>
        <v>ＭＧ瀬戸内</v>
      </c>
      <c r="E1028" t="str">
        <f>IFERROR(VLOOKUP(B1028,チーム番号!E:F,2,0),"")</f>
        <v/>
      </c>
      <c r="F1028">
        <f>IFERROR(VLOOKUP(A1028,プログラム!B:C,2,0),"")</f>
        <v>19</v>
      </c>
      <c r="G1028" t="str">
        <f t="shared" si="32"/>
        <v>19800019</v>
      </c>
      <c r="H1028">
        <f>IFERROR(記録__2[[#This Row],[組]],"")</f>
        <v>17</v>
      </c>
      <c r="I1028">
        <f>IFERROR(記録__2[[#This Row],[水路]],"")</f>
        <v>3</v>
      </c>
      <c r="J1028" t="str">
        <f>IFERROR(VLOOKUP(F1028,競技順!B:Q,14,0),"")</f>
        <v/>
      </c>
      <c r="K1028" t="str">
        <f>IFERROR(VLOOKUP(F1028,競技順!B:P,15,0),"")</f>
        <v>女子</v>
      </c>
      <c r="L1028" t="str">
        <f>IFERROR(VLOOKUP(F1028,競技順!B:N,13,0),"")</f>
        <v xml:space="preserve">  50m</v>
      </c>
      <c r="M1028" t="str">
        <f>IFERROR(VLOOKUP(F1028,競技順!B:K,10,0),"")</f>
        <v>自由形</v>
      </c>
      <c r="N1028" t="str">
        <f>IFERROR(VLOOKUP(F1028,競技順!B:Q,16,0),"")</f>
        <v>タイム決勝</v>
      </c>
      <c r="O1028" t="str">
        <f t="shared" si="33"/>
        <v xml:space="preserve"> 女子   50m 自由形 タイム決勝</v>
      </c>
    </row>
    <row r="1029" spans="1:15" x14ac:dyDescent="0.2">
      <c r="A1029">
        <f>IFERROR(記録__2[[#This Row],[競技番号]],"")</f>
        <v>19</v>
      </c>
      <c r="B1029">
        <f>IFERROR(記録__2[[#This Row],[選手番号]],"")</f>
        <v>662</v>
      </c>
      <c r="C1029" t="str">
        <f>IFERROR(VLOOKUP(B1029,選手番号!F:J,4,0),"")</f>
        <v>藥師寺結愛</v>
      </c>
      <c r="D1029" t="str">
        <f>IFERROR(VLOOKUP(B1029,選手番号!F:K,6,0),"")</f>
        <v>MESSA宇和島</v>
      </c>
      <c r="E1029" t="str">
        <f>IFERROR(VLOOKUP(B1029,チーム番号!E:F,2,0),"")</f>
        <v/>
      </c>
      <c r="F1029">
        <f>IFERROR(VLOOKUP(A1029,プログラム!B:C,2,0),"")</f>
        <v>19</v>
      </c>
      <c r="G1029" t="str">
        <f t="shared" si="32"/>
        <v>66200019</v>
      </c>
      <c r="H1029">
        <f>IFERROR(記録__2[[#This Row],[組]],"")</f>
        <v>17</v>
      </c>
      <c r="I1029">
        <f>IFERROR(記録__2[[#This Row],[水路]],"")</f>
        <v>4</v>
      </c>
      <c r="J1029" t="str">
        <f>IFERROR(VLOOKUP(F1029,競技順!B:Q,14,0),"")</f>
        <v/>
      </c>
      <c r="K1029" t="str">
        <f>IFERROR(VLOOKUP(F1029,競技順!B:P,15,0),"")</f>
        <v>女子</v>
      </c>
      <c r="L1029" t="str">
        <f>IFERROR(VLOOKUP(F1029,競技順!B:N,13,0),"")</f>
        <v xml:space="preserve">  50m</v>
      </c>
      <c r="M1029" t="str">
        <f>IFERROR(VLOOKUP(F1029,競技順!B:K,10,0),"")</f>
        <v>自由形</v>
      </c>
      <c r="N1029" t="str">
        <f>IFERROR(VLOOKUP(F1029,競技順!B:Q,16,0),"")</f>
        <v>タイム決勝</v>
      </c>
      <c r="O1029" t="str">
        <f t="shared" si="33"/>
        <v xml:space="preserve"> 女子   50m 自由形 タイム決勝</v>
      </c>
    </row>
    <row r="1030" spans="1:15" x14ac:dyDescent="0.2">
      <c r="A1030">
        <f>IFERROR(記録__2[[#This Row],[競技番号]],"")</f>
        <v>19</v>
      </c>
      <c r="B1030">
        <f>IFERROR(記録__2[[#This Row],[選手番号]],"")</f>
        <v>709</v>
      </c>
      <c r="C1030" t="str">
        <f>IFERROR(VLOOKUP(B1030,選手番号!F:J,4,0),"")</f>
        <v>濱田　愛子</v>
      </c>
      <c r="D1030" t="str">
        <f>IFERROR(VLOOKUP(B1030,選手番号!F:K,6,0),"")</f>
        <v>えいしSC松山</v>
      </c>
      <c r="E1030" t="str">
        <f>IFERROR(VLOOKUP(B1030,チーム番号!E:F,2,0),"")</f>
        <v/>
      </c>
      <c r="F1030">
        <f>IFERROR(VLOOKUP(A1030,プログラム!B:C,2,0),"")</f>
        <v>19</v>
      </c>
      <c r="G1030" t="str">
        <f t="shared" si="32"/>
        <v>70900019</v>
      </c>
      <c r="H1030">
        <f>IFERROR(記録__2[[#This Row],[組]],"")</f>
        <v>17</v>
      </c>
      <c r="I1030">
        <f>IFERROR(記録__2[[#This Row],[水路]],"")</f>
        <v>5</v>
      </c>
      <c r="J1030" t="str">
        <f>IFERROR(VLOOKUP(F1030,競技順!B:Q,14,0),"")</f>
        <v/>
      </c>
      <c r="K1030" t="str">
        <f>IFERROR(VLOOKUP(F1030,競技順!B:P,15,0),"")</f>
        <v>女子</v>
      </c>
      <c r="L1030" t="str">
        <f>IFERROR(VLOOKUP(F1030,競技順!B:N,13,0),"")</f>
        <v xml:space="preserve">  50m</v>
      </c>
      <c r="M1030" t="str">
        <f>IFERROR(VLOOKUP(F1030,競技順!B:K,10,0),"")</f>
        <v>自由形</v>
      </c>
      <c r="N1030" t="str">
        <f>IFERROR(VLOOKUP(F1030,競技順!B:Q,16,0),"")</f>
        <v>タイム決勝</v>
      </c>
      <c r="O1030" t="str">
        <f t="shared" si="33"/>
        <v xml:space="preserve"> 女子   50m 自由形 タイム決勝</v>
      </c>
    </row>
    <row r="1031" spans="1:15" x14ac:dyDescent="0.2">
      <c r="A1031">
        <f>IFERROR(記録__2[[#This Row],[競技番号]],"")</f>
        <v>19</v>
      </c>
      <c r="B1031">
        <f>IFERROR(記録__2[[#This Row],[選手番号]],"")</f>
        <v>485</v>
      </c>
      <c r="C1031" t="str">
        <f>IFERROR(VLOOKUP(B1031,選手番号!F:J,4,0),"")</f>
        <v>藤田　美花</v>
      </c>
      <c r="D1031" t="str">
        <f>IFERROR(VLOOKUP(B1031,選手番号!F:K,6,0),"")</f>
        <v>フィッタ吉田</v>
      </c>
      <c r="E1031" t="str">
        <f>IFERROR(VLOOKUP(B1031,チーム番号!E:F,2,0),"")</f>
        <v/>
      </c>
      <c r="F1031">
        <f>IFERROR(VLOOKUP(A1031,プログラム!B:C,2,0),"")</f>
        <v>19</v>
      </c>
      <c r="G1031" t="str">
        <f t="shared" si="32"/>
        <v>48500019</v>
      </c>
      <c r="H1031">
        <f>IFERROR(記録__2[[#This Row],[組]],"")</f>
        <v>17</v>
      </c>
      <c r="I1031">
        <f>IFERROR(記録__2[[#This Row],[水路]],"")</f>
        <v>6</v>
      </c>
      <c r="J1031" t="str">
        <f>IFERROR(VLOOKUP(F1031,競技順!B:Q,14,0),"")</f>
        <v/>
      </c>
      <c r="K1031" t="str">
        <f>IFERROR(VLOOKUP(F1031,競技順!B:P,15,0),"")</f>
        <v>女子</v>
      </c>
      <c r="L1031" t="str">
        <f>IFERROR(VLOOKUP(F1031,競技順!B:N,13,0),"")</f>
        <v xml:space="preserve">  50m</v>
      </c>
      <c r="M1031" t="str">
        <f>IFERROR(VLOOKUP(F1031,競技順!B:K,10,0),"")</f>
        <v>自由形</v>
      </c>
      <c r="N1031" t="str">
        <f>IFERROR(VLOOKUP(F1031,競技順!B:Q,16,0),"")</f>
        <v>タイム決勝</v>
      </c>
      <c r="O1031" t="str">
        <f t="shared" si="33"/>
        <v xml:space="preserve"> 女子   50m 自由形 タイム決勝</v>
      </c>
    </row>
    <row r="1032" spans="1:15" x14ac:dyDescent="0.2">
      <c r="A1032">
        <f>IFERROR(記録__2[[#This Row],[競技番号]],"")</f>
        <v>19</v>
      </c>
      <c r="B1032">
        <f>IFERROR(記録__2[[#This Row],[選手番号]],"")</f>
        <v>387</v>
      </c>
      <c r="C1032" t="str">
        <f>IFERROR(VLOOKUP(B1032,選手番号!F:J,4,0),"")</f>
        <v>澤井　香純</v>
      </c>
      <c r="D1032" t="str">
        <f>IFERROR(VLOOKUP(B1032,選手番号!F:K,6,0),"")</f>
        <v>石原ＳＣ</v>
      </c>
      <c r="E1032" t="str">
        <f>IFERROR(VLOOKUP(B1032,チーム番号!E:F,2,0),"")</f>
        <v/>
      </c>
      <c r="F1032">
        <f>IFERROR(VLOOKUP(A1032,プログラム!B:C,2,0),"")</f>
        <v>19</v>
      </c>
      <c r="G1032" t="str">
        <f t="shared" si="32"/>
        <v>38700019</v>
      </c>
      <c r="H1032">
        <f>IFERROR(記録__2[[#This Row],[組]],"")</f>
        <v>17</v>
      </c>
      <c r="I1032">
        <f>IFERROR(記録__2[[#This Row],[水路]],"")</f>
        <v>7</v>
      </c>
      <c r="J1032" t="str">
        <f>IFERROR(VLOOKUP(F1032,競技順!B:Q,14,0),"")</f>
        <v/>
      </c>
      <c r="K1032" t="str">
        <f>IFERROR(VLOOKUP(F1032,競技順!B:P,15,0),"")</f>
        <v>女子</v>
      </c>
      <c r="L1032" t="str">
        <f>IFERROR(VLOOKUP(F1032,競技順!B:N,13,0),"")</f>
        <v xml:space="preserve">  50m</v>
      </c>
      <c r="M1032" t="str">
        <f>IFERROR(VLOOKUP(F1032,競技順!B:K,10,0),"")</f>
        <v>自由形</v>
      </c>
      <c r="N1032" t="str">
        <f>IFERROR(VLOOKUP(F1032,競技順!B:Q,16,0),"")</f>
        <v>タイム決勝</v>
      </c>
      <c r="O1032" t="str">
        <f t="shared" si="33"/>
        <v xml:space="preserve"> 女子   50m 自由形 タイム決勝</v>
      </c>
    </row>
    <row r="1033" spans="1:15" x14ac:dyDescent="0.2">
      <c r="A1033">
        <f>IFERROR(記録__2[[#This Row],[競技番号]],"")</f>
        <v>19</v>
      </c>
      <c r="B1033">
        <f>IFERROR(記録__2[[#This Row],[選手番号]],"")</f>
        <v>464</v>
      </c>
      <c r="C1033" t="str">
        <f>IFERROR(VLOOKUP(B1033,選手番号!F:J,4,0),"")</f>
        <v>大野ひより</v>
      </c>
      <c r="D1033" t="str">
        <f>IFERROR(VLOOKUP(B1033,選手番号!F:K,6,0),"")</f>
        <v>フィッタ重信</v>
      </c>
      <c r="E1033" t="str">
        <f>IFERROR(VLOOKUP(B1033,チーム番号!E:F,2,0),"")</f>
        <v/>
      </c>
      <c r="F1033">
        <f>IFERROR(VLOOKUP(A1033,プログラム!B:C,2,0),"")</f>
        <v>19</v>
      </c>
      <c r="G1033" t="str">
        <f t="shared" si="32"/>
        <v>46400019</v>
      </c>
      <c r="H1033">
        <f>IFERROR(記録__2[[#This Row],[組]],"")</f>
        <v>17</v>
      </c>
      <c r="I1033">
        <f>IFERROR(記録__2[[#This Row],[水路]],"")</f>
        <v>8</v>
      </c>
      <c r="J1033" t="str">
        <f>IFERROR(VLOOKUP(F1033,競技順!B:Q,14,0),"")</f>
        <v/>
      </c>
      <c r="K1033" t="str">
        <f>IFERROR(VLOOKUP(F1033,競技順!B:P,15,0),"")</f>
        <v>女子</v>
      </c>
      <c r="L1033" t="str">
        <f>IFERROR(VLOOKUP(F1033,競技順!B:N,13,0),"")</f>
        <v xml:space="preserve">  50m</v>
      </c>
      <c r="M1033" t="str">
        <f>IFERROR(VLOOKUP(F1033,競技順!B:K,10,0),"")</f>
        <v>自由形</v>
      </c>
      <c r="N1033" t="str">
        <f>IFERROR(VLOOKUP(F1033,競技順!B:Q,16,0),"")</f>
        <v>タイム決勝</v>
      </c>
      <c r="O1033" t="str">
        <f t="shared" si="33"/>
        <v xml:space="preserve"> 女子   50m 自由形 タイム決勝</v>
      </c>
    </row>
    <row r="1034" spans="1:15" x14ac:dyDescent="0.2">
      <c r="A1034">
        <f>IFERROR(記録__2[[#This Row],[競技番号]],"")</f>
        <v>19</v>
      </c>
      <c r="B1034">
        <f>IFERROR(記録__2[[#This Row],[選手番号]],"")</f>
        <v>147</v>
      </c>
      <c r="C1034" t="str">
        <f>IFERROR(VLOOKUP(B1034,選手番号!F:J,4,0),"")</f>
        <v>青野　遥花</v>
      </c>
      <c r="D1034" t="str">
        <f>IFERROR(VLOOKUP(B1034,選手番号!F:K,6,0),"")</f>
        <v>南海ＤＣ</v>
      </c>
      <c r="E1034" t="str">
        <f>IFERROR(VLOOKUP(B1034,チーム番号!E:F,2,0),"")</f>
        <v/>
      </c>
      <c r="F1034">
        <f>IFERROR(VLOOKUP(A1034,プログラム!B:C,2,0),"")</f>
        <v>19</v>
      </c>
      <c r="G1034" t="str">
        <f t="shared" si="32"/>
        <v>14700019</v>
      </c>
      <c r="H1034">
        <f>IFERROR(記録__2[[#This Row],[組]],"")</f>
        <v>18</v>
      </c>
      <c r="I1034">
        <f>IFERROR(記録__2[[#This Row],[水路]],"")</f>
        <v>1</v>
      </c>
      <c r="J1034" t="str">
        <f>IFERROR(VLOOKUP(F1034,競技順!B:Q,14,0),"")</f>
        <v/>
      </c>
      <c r="K1034" t="str">
        <f>IFERROR(VLOOKUP(F1034,競技順!B:P,15,0),"")</f>
        <v>女子</v>
      </c>
      <c r="L1034" t="str">
        <f>IFERROR(VLOOKUP(F1034,競技順!B:N,13,0),"")</f>
        <v xml:space="preserve">  50m</v>
      </c>
      <c r="M1034" t="str">
        <f>IFERROR(VLOOKUP(F1034,競技順!B:K,10,0),"")</f>
        <v>自由形</v>
      </c>
      <c r="N1034" t="str">
        <f>IFERROR(VLOOKUP(F1034,競技順!B:Q,16,0),"")</f>
        <v>タイム決勝</v>
      </c>
      <c r="O1034" t="str">
        <f t="shared" si="33"/>
        <v xml:space="preserve"> 女子   50m 自由形 タイム決勝</v>
      </c>
    </row>
    <row r="1035" spans="1:15" x14ac:dyDescent="0.2">
      <c r="A1035">
        <f>IFERROR(記録__2[[#This Row],[競技番号]],"")</f>
        <v>19</v>
      </c>
      <c r="B1035">
        <f>IFERROR(記録__2[[#This Row],[選手番号]],"")</f>
        <v>148</v>
      </c>
      <c r="C1035" t="str">
        <f>IFERROR(VLOOKUP(B1035,選手番号!F:J,4,0),"")</f>
        <v>重松　裕乃</v>
      </c>
      <c r="D1035" t="str">
        <f>IFERROR(VLOOKUP(B1035,選手番号!F:K,6,0),"")</f>
        <v>南海ＤＣ</v>
      </c>
      <c r="E1035" t="str">
        <f>IFERROR(VLOOKUP(B1035,チーム番号!E:F,2,0),"")</f>
        <v/>
      </c>
      <c r="F1035">
        <f>IFERROR(VLOOKUP(A1035,プログラム!B:C,2,0),"")</f>
        <v>19</v>
      </c>
      <c r="G1035" t="str">
        <f t="shared" si="32"/>
        <v>14800019</v>
      </c>
      <c r="H1035">
        <f>IFERROR(記録__2[[#This Row],[組]],"")</f>
        <v>18</v>
      </c>
      <c r="I1035">
        <f>IFERROR(記録__2[[#This Row],[水路]],"")</f>
        <v>2</v>
      </c>
      <c r="J1035" t="str">
        <f>IFERROR(VLOOKUP(F1035,競技順!B:Q,14,0),"")</f>
        <v/>
      </c>
      <c r="K1035" t="str">
        <f>IFERROR(VLOOKUP(F1035,競技順!B:P,15,0),"")</f>
        <v>女子</v>
      </c>
      <c r="L1035" t="str">
        <f>IFERROR(VLOOKUP(F1035,競技順!B:N,13,0),"")</f>
        <v xml:space="preserve">  50m</v>
      </c>
      <c r="M1035" t="str">
        <f>IFERROR(VLOOKUP(F1035,競技順!B:K,10,0),"")</f>
        <v>自由形</v>
      </c>
      <c r="N1035" t="str">
        <f>IFERROR(VLOOKUP(F1035,競技順!B:Q,16,0),"")</f>
        <v>タイム決勝</v>
      </c>
      <c r="O1035" t="str">
        <f t="shared" si="33"/>
        <v xml:space="preserve"> 女子   50m 自由形 タイム決勝</v>
      </c>
    </row>
    <row r="1036" spans="1:15" x14ac:dyDescent="0.2">
      <c r="A1036">
        <f>IFERROR(記録__2[[#This Row],[競技番号]],"")</f>
        <v>19</v>
      </c>
      <c r="B1036">
        <f>IFERROR(記録__2[[#This Row],[選手番号]],"")</f>
        <v>146</v>
      </c>
      <c r="C1036" t="str">
        <f>IFERROR(VLOOKUP(B1036,選手番号!F:J,4,0),"")</f>
        <v>神野　未羽</v>
      </c>
      <c r="D1036" t="str">
        <f>IFERROR(VLOOKUP(B1036,選手番号!F:K,6,0),"")</f>
        <v>南海ＤＣ</v>
      </c>
      <c r="E1036" t="str">
        <f>IFERROR(VLOOKUP(B1036,チーム番号!E:F,2,0),"")</f>
        <v/>
      </c>
      <c r="F1036">
        <f>IFERROR(VLOOKUP(A1036,プログラム!B:C,2,0),"")</f>
        <v>19</v>
      </c>
      <c r="G1036" t="str">
        <f t="shared" si="32"/>
        <v>14600019</v>
      </c>
      <c r="H1036">
        <f>IFERROR(記録__2[[#This Row],[組]],"")</f>
        <v>18</v>
      </c>
      <c r="I1036">
        <f>IFERROR(記録__2[[#This Row],[水路]],"")</f>
        <v>3</v>
      </c>
      <c r="J1036" t="str">
        <f>IFERROR(VLOOKUP(F1036,競技順!B:Q,14,0),"")</f>
        <v/>
      </c>
      <c r="K1036" t="str">
        <f>IFERROR(VLOOKUP(F1036,競技順!B:P,15,0),"")</f>
        <v>女子</v>
      </c>
      <c r="L1036" t="str">
        <f>IFERROR(VLOOKUP(F1036,競技順!B:N,13,0),"")</f>
        <v xml:space="preserve">  50m</v>
      </c>
      <c r="M1036" t="str">
        <f>IFERROR(VLOOKUP(F1036,競技順!B:K,10,0),"")</f>
        <v>自由形</v>
      </c>
      <c r="N1036" t="str">
        <f>IFERROR(VLOOKUP(F1036,競技順!B:Q,16,0),"")</f>
        <v>タイム決勝</v>
      </c>
      <c r="O1036" t="str">
        <f t="shared" si="33"/>
        <v xml:space="preserve"> 女子   50m 自由形 タイム決勝</v>
      </c>
    </row>
    <row r="1037" spans="1:15" x14ac:dyDescent="0.2">
      <c r="A1037">
        <f>IFERROR(記録__2[[#This Row],[競技番号]],"")</f>
        <v>19</v>
      </c>
      <c r="B1037">
        <f>IFERROR(記録__2[[#This Row],[選手番号]],"")</f>
        <v>289</v>
      </c>
      <c r="C1037" t="str">
        <f>IFERROR(VLOOKUP(B1037,選手番号!F:J,4,0),"")</f>
        <v>大竹　緒和</v>
      </c>
      <c r="D1037" t="str">
        <f>IFERROR(VLOOKUP(B1037,選手番号!F:K,6,0),"")</f>
        <v>八幡浜ＳＣ</v>
      </c>
      <c r="E1037" t="str">
        <f>IFERROR(VLOOKUP(B1037,チーム番号!E:F,2,0),"")</f>
        <v/>
      </c>
      <c r="F1037">
        <f>IFERROR(VLOOKUP(A1037,プログラム!B:C,2,0),"")</f>
        <v>19</v>
      </c>
      <c r="G1037" t="str">
        <f t="shared" si="32"/>
        <v>28900019</v>
      </c>
      <c r="H1037">
        <f>IFERROR(記録__2[[#This Row],[組]],"")</f>
        <v>18</v>
      </c>
      <c r="I1037">
        <f>IFERROR(記録__2[[#This Row],[水路]],"")</f>
        <v>4</v>
      </c>
      <c r="J1037" t="str">
        <f>IFERROR(VLOOKUP(F1037,競技順!B:Q,14,0),"")</f>
        <v/>
      </c>
      <c r="K1037" t="str">
        <f>IFERROR(VLOOKUP(F1037,競技順!B:P,15,0),"")</f>
        <v>女子</v>
      </c>
      <c r="L1037" t="str">
        <f>IFERROR(VLOOKUP(F1037,競技順!B:N,13,0),"")</f>
        <v xml:space="preserve">  50m</v>
      </c>
      <c r="M1037" t="str">
        <f>IFERROR(VLOOKUP(F1037,競技順!B:K,10,0),"")</f>
        <v>自由形</v>
      </c>
      <c r="N1037" t="str">
        <f>IFERROR(VLOOKUP(F1037,競技順!B:Q,16,0),"")</f>
        <v>タイム決勝</v>
      </c>
      <c r="O1037" t="str">
        <f t="shared" si="33"/>
        <v xml:space="preserve"> 女子   50m 自由形 タイム決勝</v>
      </c>
    </row>
    <row r="1038" spans="1:15" x14ac:dyDescent="0.2">
      <c r="A1038">
        <f>IFERROR(記録__2[[#This Row],[競技番号]],"")</f>
        <v>19</v>
      </c>
      <c r="B1038">
        <f>IFERROR(記録__2[[#This Row],[選手番号]],"")</f>
        <v>319</v>
      </c>
      <c r="C1038" t="str">
        <f>IFERROR(VLOOKUP(B1038,選手番号!F:J,4,0),"")</f>
        <v>山田　　媛</v>
      </c>
      <c r="D1038" t="str">
        <f>IFERROR(VLOOKUP(B1038,選手番号!F:K,6,0),"")</f>
        <v>石原SC山越</v>
      </c>
      <c r="E1038" t="str">
        <f>IFERROR(VLOOKUP(B1038,チーム番号!E:F,2,0),"")</f>
        <v/>
      </c>
      <c r="F1038">
        <f>IFERROR(VLOOKUP(A1038,プログラム!B:C,2,0),"")</f>
        <v>19</v>
      </c>
      <c r="G1038" t="str">
        <f t="shared" si="32"/>
        <v>31900019</v>
      </c>
      <c r="H1038">
        <f>IFERROR(記録__2[[#This Row],[組]],"")</f>
        <v>18</v>
      </c>
      <c r="I1038">
        <f>IFERROR(記録__2[[#This Row],[水路]],"")</f>
        <v>5</v>
      </c>
      <c r="J1038" t="str">
        <f>IFERROR(VLOOKUP(F1038,競技順!B:Q,14,0),"")</f>
        <v/>
      </c>
      <c r="K1038" t="str">
        <f>IFERROR(VLOOKUP(F1038,競技順!B:P,15,0),"")</f>
        <v>女子</v>
      </c>
      <c r="L1038" t="str">
        <f>IFERROR(VLOOKUP(F1038,競技順!B:N,13,0),"")</f>
        <v xml:space="preserve">  50m</v>
      </c>
      <c r="M1038" t="str">
        <f>IFERROR(VLOOKUP(F1038,競技順!B:K,10,0),"")</f>
        <v>自由形</v>
      </c>
      <c r="N1038" t="str">
        <f>IFERROR(VLOOKUP(F1038,競技順!B:Q,16,0),"")</f>
        <v>タイム決勝</v>
      </c>
      <c r="O1038" t="str">
        <f t="shared" si="33"/>
        <v xml:space="preserve"> 女子   50m 自由形 タイム決勝</v>
      </c>
    </row>
    <row r="1039" spans="1:15" x14ac:dyDescent="0.2">
      <c r="A1039">
        <f>IFERROR(記録__2[[#This Row],[競技番号]],"")</f>
        <v>19</v>
      </c>
      <c r="B1039">
        <f>IFERROR(記録__2[[#This Row],[選手番号]],"")</f>
        <v>542</v>
      </c>
      <c r="C1039" t="str">
        <f>IFERROR(VLOOKUP(B1039,選手番号!F:J,4,0),"")</f>
        <v>佐山　陽咲</v>
      </c>
      <c r="D1039" t="str">
        <f>IFERROR(VLOOKUP(B1039,選手番号!F:K,6,0),"")</f>
        <v>ﾌｧｲﾌﾞﾃﾝ東予</v>
      </c>
      <c r="E1039" t="str">
        <f>IFERROR(VLOOKUP(B1039,チーム番号!E:F,2,0),"")</f>
        <v/>
      </c>
      <c r="F1039">
        <f>IFERROR(VLOOKUP(A1039,プログラム!B:C,2,0),"")</f>
        <v>19</v>
      </c>
      <c r="G1039" t="str">
        <f t="shared" si="32"/>
        <v>54200019</v>
      </c>
      <c r="H1039">
        <f>IFERROR(記録__2[[#This Row],[組]],"")</f>
        <v>18</v>
      </c>
      <c r="I1039">
        <f>IFERROR(記録__2[[#This Row],[水路]],"")</f>
        <v>6</v>
      </c>
      <c r="J1039" t="str">
        <f>IFERROR(VLOOKUP(F1039,競技順!B:Q,14,0),"")</f>
        <v/>
      </c>
      <c r="K1039" t="str">
        <f>IFERROR(VLOOKUP(F1039,競技順!B:P,15,0),"")</f>
        <v>女子</v>
      </c>
      <c r="L1039" t="str">
        <f>IFERROR(VLOOKUP(F1039,競技順!B:N,13,0),"")</f>
        <v xml:space="preserve">  50m</v>
      </c>
      <c r="M1039" t="str">
        <f>IFERROR(VLOOKUP(F1039,競技順!B:K,10,0),"")</f>
        <v>自由形</v>
      </c>
      <c r="N1039" t="str">
        <f>IFERROR(VLOOKUP(F1039,競技順!B:Q,16,0),"")</f>
        <v>タイム決勝</v>
      </c>
      <c r="O1039" t="str">
        <f t="shared" si="33"/>
        <v xml:space="preserve"> 女子   50m 自由形 タイム決勝</v>
      </c>
    </row>
    <row r="1040" spans="1:15" x14ac:dyDescent="0.2">
      <c r="A1040">
        <f>IFERROR(記録__2[[#This Row],[競技番号]],"")</f>
        <v>19</v>
      </c>
      <c r="B1040">
        <f>IFERROR(記録__2[[#This Row],[選手番号]],"")</f>
        <v>88</v>
      </c>
      <c r="C1040" t="str">
        <f>IFERROR(VLOOKUP(B1040,選手番号!F:J,4,0),"")</f>
        <v>安部ななか</v>
      </c>
      <c r="D1040" t="str">
        <f>IFERROR(VLOOKUP(B1040,選手番号!F:K,6,0),"")</f>
        <v>五百木ＳＣ</v>
      </c>
      <c r="E1040" t="str">
        <f>IFERROR(VLOOKUP(B1040,チーム番号!E:F,2,0),"")</f>
        <v/>
      </c>
      <c r="F1040">
        <f>IFERROR(VLOOKUP(A1040,プログラム!B:C,2,0),"")</f>
        <v>19</v>
      </c>
      <c r="G1040" t="str">
        <f t="shared" si="32"/>
        <v>8800019</v>
      </c>
      <c r="H1040">
        <f>IFERROR(記録__2[[#This Row],[組]],"")</f>
        <v>18</v>
      </c>
      <c r="I1040">
        <f>IFERROR(記録__2[[#This Row],[水路]],"")</f>
        <v>7</v>
      </c>
      <c r="J1040" t="str">
        <f>IFERROR(VLOOKUP(F1040,競技順!B:Q,14,0),"")</f>
        <v/>
      </c>
      <c r="K1040" t="str">
        <f>IFERROR(VLOOKUP(F1040,競技順!B:P,15,0),"")</f>
        <v>女子</v>
      </c>
      <c r="L1040" t="str">
        <f>IFERROR(VLOOKUP(F1040,競技順!B:N,13,0),"")</f>
        <v xml:space="preserve">  50m</v>
      </c>
      <c r="M1040" t="str">
        <f>IFERROR(VLOOKUP(F1040,競技順!B:K,10,0),"")</f>
        <v>自由形</v>
      </c>
      <c r="N1040" t="str">
        <f>IFERROR(VLOOKUP(F1040,競技順!B:Q,16,0),"")</f>
        <v>タイム決勝</v>
      </c>
      <c r="O1040" t="str">
        <f t="shared" si="33"/>
        <v xml:space="preserve"> 女子   50m 自由形 タイム決勝</v>
      </c>
    </row>
    <row r="1041" spans="1:15" x14ac:dyDescent="0.2">
      <c r="A1041">
        <f>IFERROR(記録__2[[#This Row],[競技番号]],"")</f>
        <v>19</v>
      </c>
      <c r="B1041">
        <f>IFERROR(記録__2[[#This Row],[選手番号]],"")</f>
        <v>323</v>
      </c>
      <c r="C1041" t="str">
        <f>IFERROR(VLOOKUP(B1041,選手番号!F:J,4,0),"")</f>
        <v>水野　結愛</v>
      </c>
      <c r="D1041" t="str">
        <f>IFERROR(VLOOKUP(B1041,選手番号!F:K,6,0),"")</f>
        <v>石原SC山越</v>
      </c>
      <c r="E1041" t="str">
        <f>IFERROR(VLOOKUP(B1041,チーム番号!E:F,2,0),"")</f>
        <v/>
      </c>
      <c r="F1041">
        <f>IFERROR(VLOOKUP(A1041,プログラム!B:C,2,0),"")</f>
        <v>19</v>
      </c>
      <c r="G1041" t="str">
        <f t="shared" si="32"/>
        <v>32300019</v>
      </c>
      <c r="H1041">
        <f>IFERROR(記録__2[[#This Row],[組]],"")</f>
        <v>18</v>
      </c>
      <c r="I1041">
        <f>IFERROR(記録__2[[#This Row],[水路]],"")</f>
        <v>8</v>
      </c>
      <c r="J1041" t="str">
        <f>IFERROR(VLOOKUP(F1041,競技順!B:Q,14,0),"")</f>
        <v/>
      </c>
      <c r="K1041" t="str">
        <f>IFERROR(VLOOKUP(F1041,競技順!B:P,15,0),"")</f>
        <v>女子</v>
      </c>
      <c r="L1041" t="str">
        <f>IFERROR(VLOOKUP(F1041,競技順!B:N,13,0),"")</f>
        <v xml:space="preserve">  50m</v>
      </c>
      <c r="M1041" t="str">
        <f>IFERROR(VLOOKUP(F1041,競技順!B:K,10,0),"")</f>
        <v>自由形</v>
      </c>
      <c r="N1041" t="str">
        <f>IFERROR(VLOOKUP(F1041,競技順!B:Q,16,0),"")</f>
        <v>タイム決勝</v>
      </c>
      <c r="O1041" t="str">
        <f t="shared" si="33"/>
        <v xml:space="preserve"> 女子   50m 自由形 タイム決勝</v>
      </c>
    </row>
    <row r="1042" spans="1:15" x14ac:dyDescent="0.2">
      <c r="A1042">
        <f>IFERROR(記録__2[[#This Row],[競技番号]],"")</f>
        <v>19</v>
      </c>
      <c r="B1042">
        <f>IFERROR(記録__2[[#This Row],[選手番号]],"")</f>
        <v>16</v>
      </c>
      <c r="C1042" t="str">
        <f>IFERROR(VLOOKUP(B1042,選手番号!F:J,4,0),"")</f>
        <v>大川　心暖</v>
      </c>
      <c r="D1042" t="str">
        <f>IFERROR(VLOOKUP(B1042,選手番号!F:K,6,0),"")</f>
        <v>松山北高</v>
      </c>
      <c r="E1042" t="str">
        <f>IFERROR(VLOOKUP(B1042,チーム番号!E:F,2,0),"")</f>
        <v/>
      </c>
      <c r="F1042">
        <f>IFERROR(VLOOKUP(A1042,プログラム!B:C,2,0),"")</f>
        <v>19</v>
      </c>
      <c r="G1042" t="str">
        <f t="shared" si="32"/>
        <v>1600019</v>
      </c>
      <c r="H1042">
        <f>IFERROR(記録__2[[#This Row],[組]],"")</f>
        <v>19</v>
      </c>
      <c r="I1042">
        <f>IFERROR(記録__2[[#This Row],[水路]],"")</f>
        <v>1</v>
      </c>
      <c r="J1042" t="str">
        <f>IFERROR(VLOOKUP(F1042,競技順!B:Q,14,0),"")</f>
        <v/>
      </c>
      <c r="K1042" t="str">
        <f>IFERROR(VLOOKUP(F1042,競技順!B:P,15,0),"")</f>
        <v>女子</v>
      </c>
      <c r="L1042" t="str">
        <f>IFERROR(VLOOKUP(F1042,競技順!B:N,13,0),"")</f>
        <v xml:space="preserve">  50m</v>
      </c>
      <c r="M1042" t="str">
        <f>IFERROR(VLOOKUP(F1042,競技順!B:K,10,0),"")</f>
        <v>自由形</v>
      </c>
      <c r="N1042" t="str">
        <f>IFERROR(VLOOKUP(F1042,競技順!B:Q,16,0),"")</f>
        <v>タイム決勝</v>
      </c>
      <c r="O1042" t="str">
        <f t="shared" si="33"/>
        <v xml:space="preserve"> 女子   50m 自由形 タイム決勝</v>
      </c>
    </row>
    <row r="1043" spans="1:15" x14ac:dyDescent="0.2">
      <c r="A1043">
        <f>IFERROR(記録__2[[#This Row],[競技番号]],"")</f>
        <v>19</v>
      </c>
      <c r="B1043">
        <f>IFERROR(記録__2[[#This Row],[選手番号]],"")</f>
        <v>145</v>
      </c>
      <c r="C1043" t="str">
        <f>IFERROR(VLOOKUP(B1043,選手番号!F:J,4,0),"")</f>
        <v>藤本　彩里</v>
      </c>
      <c r="D1043" t="str">
        <f>IFERROR(VLOOKUP(B1043,選手番号!F:K,6,0),"")</f>
        <v>南海ＤＣ</v>
      </c>
      <c r="E1043" t="str">
        <f>IFERROR(VLOOKUP(B1043,チーム番号!E:F,2,0),"")</f>
        <v/>
      </c>
      <c r="F1043">
        <f>IFERROR(VLOOKUP(A1043,プログラム!B:C,2,0),"")</f>
        <v>19</v>
      </c>
      <c r="G1043" t="str">
        <f t="shared" si="32"/>
        <v>14500019</v>
      </c>
      <c r="H1043">
        <f>IFERROR(記録__2[[#This Row],[組]],"")</f>
        <v>19</v>
      </c>
      <c r="I1043">
        <f>IFERROR(記録__2[[#This Row],[水路]],"")</f>
        <v>2</v>
      </c>
      <c r="J1043" t="str">
        <f>IFERROR(VLOOKUP(F1043,競技順!B:Q,14,0),"")</f>
        <v/>
      </c>
      <c r="K1043" t="str">
        <f>IFERROR(VLOOKUP(F1043,競技順!B:P,15,0),"")</f>
        <v>女子</v>
      </c>
      <c r="L1043" t="str">
        <f>IFERROR(VLOOKUP(F1043,競技順!B:N,13,0),"")</f>
        <v xml:space="preserve">  50m</v>
      </c>
      <c r="M1043" t="str">
        <f>IFERROR(VLOOKUP(F1043,競技順!B:K,10,0),"")</f>
        <v>自由形</v>
      </c>
      <c r="N1043" t="str">
        <f>IFERROR(VLOOKUP(F1043,競技順!B:Q,16,0),"")</f>
        <v>タイム決勝</v>
      </c>
      <c r="O1043" t="str">
        <f t="shared" si="33"/>
        <v xml:space="preserve"> 女子   50m 自由形 タイム決勝</v>
      </c>
    </row>
    <row r="1044" spans="1:15" x14ac:dyDescent="0.2">
      <c r="A1044">
        <f>IFERROR(記録__2[[#This Row],[競技番号]],"")</f>
        <v>19</v>
      </c>
      <c r="B1044">
        <f>IFERROR(記録__2[[#This Row],[選手番号]],"")</f>
        <v>281</v>
      </c>
      <c r="C1044" t="str">
        <f>IFERROR(VLOOKUP(B1044,選手番号!F:J,4,0),"")</f>
        <v>門石　光生</v>
      </c>
      <c r="D1044" t="str">
        <f>IFERROR(VLOOKUP(B1044,選手番号!F:K,6,0),"")</f>
        <v>八幡浜ＳＣ</v>
      </c>
      <c r="E1044" t="str">
        <f>IFERROR(VLOOKUP(B1044,チーム番号!E:F,2,0),"")</f>
        <v/>
      </c>
      <c r="F1044">
        <f>IFERROR(VLOOKUP(A1044,プログラム!B:C,2,0),"")</f>
        <v>19</v>
      </c>
      <c r="G1044" t="str">
        <f t="shared" si="32"/>
        <v>28100019</v>
      </c>
      <c r="H1044">
        <f>IFERROR(記録__2[[#This Row],[組]],"")</f>
        <v>19</v>
      </c>
      <c r="I1044">
        <f>IFERROR(記録__2[[#This Row],[水路]],"")</f>
        <v>3</v>
      </c>
      <c r="J1044" t="str">
        <f>IFERROR(VLOOKUP(F1044,競技順!B:Q,14,0),"")</f>
        <v/>
      </c>
      <c r="K1044" t="str">
        <f>IFERROR(VLOOKUP(F1044,競技順!B:P,15,0),"")</f>
        <v>女子</v>
      </c>
      <c r="L1044" t="str">
        <f>IFERROR(VLOOKUP(F1044,競技順!B:N,13,0),"")</f>
        <v xml:space="preserve">  50m</v>
      </c>
      <c r="M1044" t="str">
        <f>IFERROR(VLOOKUP(F1044,競技順!B:K,10,0),"")</f>
        <v>自由形</v>
      </c>
      <c r="N1044" t="str">
        <f>IFERROR(VLOOKUP(F1044,競技順!B:Q,16,0),"")</f>
        <v>タイム決勝</v>
      </c>
      <c r="O1044" t="str">
        <f t="shared" si="33"/>
        <v xml:space="preserve"> 女子   50m 自由形 タイム決勝</v>
      </c>
    </row>
    <row r="1045" spans="1:15" x14ac:dyDescent="0.2">
      <c r="A1045">
        <f>IFERROR(記録__2[[#This Row],[競技番号]],"")</f>
        <v>19</v>
      </c>
      <c r="B1045">
        <f>IFERROR(記録__2[[#This Row],[選手番号]],"")</f>
        <v>711</v>
      </c>
      <c r="C1045" t="str">
        <f>IFERROR(VLOOKUP(B1045,選手番号!F:J,4,0),"")</f>
        <v>芳野　結花</v>
      </c>
      <c r="D1045" t="str">
        <f>IFERROR(VLOOKUP(B1045,選手番号!F:K,6,0),"")</f>
        <v>えいしSC松山</v>
      </c>
      <c r="E1045" t="str">
        <f>IFERROR(VLOOKUP(B1045,チーム番号!E:F,2,0),"")</f>
        <v/>
      </c>
      <c r="F1045">
        <f>IFERROR(VLOOKUP(A1045,プログラム!B:C,2,0),"")</f>
        <v>19</v>
      </c>
      <c r="G1045" t="str">
        <f t="shared" si="32"/>
        <v>71100019</v>
      </c>
      <c r="H1045">
        <f>IFERROR(記録__2[[#This Row],[組]],"")</f>
        <v>19</v>
      </c>
      <c r="I1045">
        <f>IFERROR(記録__2[[#This Row],[水路]],"")</f>
        <v>4</v>
      </c>
      <c r="J1045" t="str">
        <f>IFERROR(VLOOKUP(F1045,競技順!B:Q,14,0),"")</f>
        <v/>
      </c>
      <c r="K1045" t="str">
        <f>IFERROR(VLOOKUP(F1045,競技順!B:P,15,0),"")</f>
        <v>女子</v>
      </c>
      <c r="L1045" t="str">
        <f>IFERROR(VLOOKUP(F1045,競技順!B:N,13,0),"")</f>
        <v xml:space="preserve">  50m</v>
      </c>
      <c r="M1045" t="str">
        <f>IFERROR(VLOOKUP(F1045,競技順!B:K,10,0),"")</f>
        <v>自由形</v>
      </c>
      <c r="N1045" t="str">
        <f>IFERROR(VLOOKUP(F1045,競技順!B:Q,16,0),"")</f>
        <v>タイム決勝</v>
      </c>
      <c r="O1045" t="str">
        <f t="shared" si="33"/>
        <v xml:space="preserve"> 女子   50m 自由形 タイム決勝</v>
      </c>
    </row>
    <row r="1046" spans="1:15" x14ac:dyDescent="0.2">
      <c r="A1046">
        <f>IFERROR(記録__2[[#This Row],[競技番号]],"")</f>
        <v>19</v>
      </c>
      <c r="B1046">
        <f>IFERROR(記録__2[[#This Row],[選手番号]],"")</f>
        <v>321</v>
      </c>
      <c r="C1046" t="str">
        <f>IFERROR(VLOOKUP(B1046,選手番号!F:J,4,0),"")</f>
        <v>若林　香恋</v>
      </c>
      <c r="D1046" t="str">
        <f>IFERROR(VLOOKUP(B1046,選手番号!F:K,6,0),"")</f>
        <v>石原SC山越</v>
      </c>
      <c r="E1046" t="str">
        <f>IFERROR(VLOOKUP(B1046,チーム番号!E:F,2,0),"")</f>
        <v/>
      </c>
      <c r="F1046">
        <f>IFERROR(VLOOKUP(A1046,プログラム!B:C,2,0),"")</f>
        <v>19</v>
      </c>
      <c r="G1046" t="str">
        <f t="shared" si="32"/>
        <v>32100019</v>
      </c>
      <c r="H1046">
        <f>IFERROR(記録__2[[#This Row],[組]],"")</f>
        <v>19</v>
      </c>
      <c r="I1046">
        <f>IFERROR(記録__2[[#This Row],[水路]],"")</f>
        <v>5</v>
      </c>
      <c r="J1046" t="str">
        <f>IFERROR(VLOOKUP(F1046,競技順!B:Q,14,0),"")</f>
        <v/>
      </c>
      <c r="K1046" t="str">
        <f>IFERROR(VLOOKUP(F1046,競技順!B:P,15,0),"")</f>
        <v>女子</v>
      </c>
      <c r="L1046" t="str">
        <f>IFERROR(VLOOKUP(F1046,競技順!B:N,13,0),"")</f>
        <v xml:space="preserve">  50m</v>
      </c>
      <c r="M1046" t="str">
        <f>IFERROR(VLOOKUP(F1046,競技順!B:K,10,0),"")</f>
        <v>自由形</v>
      </c>
      <c r="N1046" t="str">
        <f>IFERROR(VLOOKUP(F1046,競技順!B:Q,16,0),"")</f>
        <v>タイム決勝</v>
      </c>
      <c r="O1046" t="str">
        <f t="shared" si="33"/>
        <v xml:space="preserve"> 女子   50m 自由形 タイム決勝</v>
      </c>
    </row>
    <row r="1047" spans="1:15" x14ac:dyDescent="0.2">
      <c r="A1047">
        <f>IFERROR(記録__2[[#This Row],[競技番号]],"")</f>
        <v>19</v>
      </c>
      <c r="B1047">
        <f>IFERROR(記録__2[[#This Row],[選手番号]],"")</f>
        <v>575</v>
      </c>
      <c r="C1047" t="str">
        <f>IFERROR(VLOOKUP(B1047,選手番号!F:J,4,0),"")</f>
        <v>片上　朝陽</v>
      </c>
      <c r="D1047" t="str">
        <f>IFERROR(VLOOKUP(B1047,選手番号!F:K,6,0),"")</f>
        <v>ﾌｨｯﾀｴﾐﾌﾙ松前</v>
      </c>
      <c r="E1047" t="str">
        <f>IFERROR(VLOOKUP(B1047,チーム番号!E:F,2,0),"")</f>
        <v/>
      </c>
      <c r="F1047">
        <f>IFERROR(VLOOKUP(A1047,プログラム!B:C,2,0),"")</f>
        <v>19</v>
      </c>
      <c r="G1047" t="str">
        <f t="shared" si="32"/>
        <v>57500019</v>
      </c>
      <c r="H1047">
        <f>IFERROR(記録__2[[#This Row],[組]],"")</f>
        <v>19</v>
      </c>
      <c r="I1047">
        <f>IFERROR(記録__2[[#This Row],[水路]],"")</f>
        <v>6</v>
      </c>
      <c r="J1047" t="str">
        <f>IFERROR(VLOOKUP(F1047,競技順!B:Q,14,0),"")</f>
        <v/>
      </c>
      <c r="K1047" t="str">
        <f>IFERROR(VLOOKUP(F1047,競技順!B:P,15,0),"")</f>
        <v>女子</v>
      </c>
      <c r="L1047" t="str">
        <f>IFERROR(VLOOKUP(F1047,競技順!B:N,13,0),"")</f>
        <v xml:space="preserve">  50m</v>
      </c>
      <c r="M1047" t="str">
        <f>IFERROR(VLOOKUP(F1047,競技順!B:K,10,0),"")</f>
        <v>自由形</v>
      </c>
      <c r="N1047" t="str">
        <f>IFERROR(VLOOKUP(F1047,競技順!B:Q,16,0),"")</f>
        <v>タイム決勝</v>
      </c>
      <c r="O1047" t="str">
        <f t="shared" si="33"/>
        <v xml:space="preserve"> 女子   50m 自由形 タイム決勝</v>
      </c>
    </row>
    <row r="1048" spans="1:15" x14ac:dyDescent="0.2">
      <c r="A1048">
        <f>IFERROR(記録__2[[#This Row],[競技番号]],"")</f>
        <v>19</v>
      </c>
      <c r="B1048">
        <f>IFERROR(記録__2[[#This Row],[選手番号]],"")</f>
        <v>605</v>
      </c>
      <c r="C1048" t="str">
        <f>IFERROR(VLOOKUP(B1048,選手番号!F:J,4,0),"")</f>
        <v>河野夏乃羽</v>
      </c>
      <c r="D1048" t="str">
        <f>IFERROR(VLOOKUP(B1048,選手番号!F:K,6,0),"")</f>
        <v>MESSA</v>
      </c>
      <c r="E1048" t="str">
        <f>IFERROR(VLOOKUP(B1048,チーム番号!E:F,2,0),"")</f>
        <v/>
      </c>
      <c r="F1048">
        <f>IFERROR(VLOOKUP(A1048,プログラム!B:C,2,0),"")</f>
        <v>19</v>
      </c>
      <c r="G1048" t="str">
        <f t="shared" si="32"/>
        <v>60500019</v>
      </c>
      <c r="H1048">
        <f>IFERROR(記録__2[[#This Row],[組]],"")</f>
        <v>19</v>
      </c>
      <c r="I1048">
        <f>IFERROR(記録__2[[#This Row],[水路]],"")</f>
        <v>7</v>
      </c>
      <c r="J1048" t="str">
        <f>IFERROR(VLOOKUP(F1048,競技順!B:Q,14,0),"")</f>
        <v/>
      </c>
      <c r="K1048" t="str">
        <f>IFERROR(VLOOKUP(F1048,競技順!B:P,15,0),"")</f>
        <v>女子</v>
      </c>
      <c r="L1048" t="str">
        <f>IFERROR(VLOOKUP(F1048,競技順!B:N,13,0),"")</f>
        <v xml:space="preserve">  50m</v>
      </c>
      <c r="M1048" t="str">
        <f>IFERROR(VLOOKUP(F1048,競技順!B:K,10,0),"")</f>
        <v>自由形</v>
      </c>
      <c r="N1048" t="str">
        <f>IFERROR(VLOOKUP(F1048,競技順!B:Q,16,0),"")</f>
        <v>タイム決勝</v>
      </c>
      <c r="O1048" t="str">
        <f t="shared" si="33"/>
        <v xml:space="preserve"> 女子   50m 自由形 タイム決勝</v>
      </c>
    </row>
    <row r="1049" spans="1:15" x14ac:dyDescent="0.2">
      <c r="A1049">
        <f>IFERROR(記録__2[[#This Row],[競技番号]],"")</f>
        <v>19</v>
      </c>
      <c r="B1049">
        <f>IFERROR(記録__2[[#This Row],[選手番号]],"")</f>
        <v>232</v>
      </c>
      <c r="C1049" t="str">
        <f>IFERROR(VLOOKUP(B1049,選手番号!F:J,4,0),"")</f>
        <v>瀬野　珀瑚</v>
      </c>
      <c r="D1049" t="str">
        <f>IFERROR(VLOOKUP(B1049,選手番号!F:K,6,0),"")</f>
        <v>ファイブテン</v>
      </c>
      <c r="E1049" t="str">
        <f>IFERROR(VLOOKUP(B1049,チーム番号!E:F,2,0),"")</f>
        <v/>
      </c>
      <c r="F1049">
        <f>IFERROR(VLOOKUP(A1049,プログラム!B:C,2,0),"")</f>
        <v>19</v>
      </c>
      <c r="G1049" t="str">
        <f t="shared" si="32"/>
        <v>23200019</v>
      </c>
      <c r="H1049">
        <f>IFERROR(記録__2[[#This Row],[組]],"")</f>
        <v>19</v>
      </c>
      <c r="I1049">
        <f>IFERROR(記録__2[[#This Row],[水路]],"")</f>
        <v>8</v>
      </c>
      <c r="J1049" t="str">
        <f>IFERROR(VLOOKUP(F1049,競技順!B:Q,14,0),"")</f>
        <v/>
      </c>
      <c r="K1049" t="str">
        <f>IFERROR(VLOOKUP(F1049,競技順!B:P,15,0),"")</f>
        <v>女子</v>
      </c>
      <c r="L1049" t="str">
        <f>IFERROR(VLOOKUP(F1049,競技順!B:N,13,0),"")</f>
        <v xml:space="preserve">  50m</v>
      </c>
      <c r="M1049" t="str">
        <f>IFERROR(VLOOKUP(F1049,競技順!B:K,10,0),"")</f>
        <v>自由形</v>
      </c>
      <c r="N1049" t="str">
        <f>IFERROR(VLOOKUP(F1049,競技順!B:Q,16,0),"")</f>
        <v>タイム決勝</v>
      </c>
      <c r="O1049" t="str">
        <f t="shared" si="33"/>
        <v xml:space="preserve"> 女子   50m 自由形 タイム決勝</v>
      </c>
    </row>
    <row r="1050" spans="1:15" x14ac:dyDescent="0.2">
      <c r="A1050">
        <f>IFERROR(記録__2[[#This Row],[競技番号]],"")</f>
        <v>19</v>
      </c>
      <c r="B1050">
        <f>IFERROR(記録__2[[#This Row],[選手番号]],"")</f>
        <v>151</v>
      </c>
      <c r="C1050" t="str">
        <f>IFERROR(VLOOKUP(B1050,選手番号!F:J,4,0),"")</f>
        <v>橋本　りる</v>
      </c>
      <c r="D1050" t="str">
        <f>IFERROR(VLOOKUP(B1050,選手番号!F:K,6,0),"")</f>
        <v>南海ＤＣ</v>
      </c>
      <c r="E1050" t="str">
        <f>IFERROR(VLOOKUP(B1050,チーム番号!E:F,2,0),"")</f>
        <v/>
      </c>
      <c r="F1050">
        <f>IFERROR(VLOOKUP(A1050,プログラム!B:C,2,0),"")</f>
        <v>19</v>
      </c>
      <c r="G1050" t="str">
        <f t="shared" si="32"/>
        <v>15100019</v>
      </c>
      <c r="H1050">
        <f>IFERROR(記録__2[[#This Row],[組]],"")</f>
        <v>20</v>
      </c>
      <c r="I1050">
        <f>IFERROR(記録__2[[#This Row],[水路]],"")</f>
        <v>1</v>
      </c>
      <c r="J1050" t="str">
        <f>IFERROR(VLOOKUP(F1050,競技順!B:Q,14,0),"")</f>
        <v/>
      </c>
      <c r="K1050" t="str">
        <f>IFERROR(VLOOKUP(F1050,競技順!B:P,15,0),"")</f>
        <v>女子</v>
      </c>
      <c r="L1050" t="str">
        <f>IFERROR(VLOOKUP(F1050,競技順!B:N,13,0),"")</f>
        <v xml:space="preserve">  50m</v>
      </c>
      <c r="M1050" t="str">
        <f>IFERROR(VLOOKUP(F1050,競技順!B:K,10,0),"")</f>
        <v>自由形</v>
      </c>
      <c r="N1050" t="str">
        <f>IFERROR(VLOOKUP(F1050,競技順!B:Q,16,0),"")</f>
        <v>タイム決勝</v>
      </c>
      <c r="O1050" t="str">
        <f t="shared" si="33"/>
        <v xml:space="preserve"> 女子   50m 自由形 タイム決勝</v>
      </c>
    </row>
    <row r="1051" spans="1:15" x14ac:dyDescent="0.2">
      <c r="A1051">
        <f>IFERROR(記録__2[[#This Row],[競技番号]],"")</f>
        <v>19</v>
      </c>
      <c r="B1051">
        <f>IFERROR(記録__2[[#This Row],[選手番号]],"")</f>
        <v>608</v>
      </c>
      <c r="C1051" t="str">
        <f>IFERROR(VLOOKUP(B1051,選手番号!F:J,4,0),"")</f>
        <v>石山はる妃</v>
      </c>
      <c r="D1051" t="str">
        <f>IFERROR(VLOOKUP(B1051,選手番号!F:K,6,0),"")</f>
        <v>MESSA</v>
      </c>
      <c r="E1051" t="str">
        <f>IFERROR(VLOOKUP(B1051,チーム番号!E:F,2,0),"")</f>
        <v/>
      </c>
      <c r="F1051">
        <f>IFERROR(VLOOKUP(A1051,プログラム!B:C,2,0),"")</f>
        <v>19</v>
      </c>
      <c r="G1051" t="str">
        <f t="shared" si="32"/>
        <v>60800019</v>
      </c>
      <c r="H1051">
        <f>IFERROR(記録__2[[#This Row],[組]],"")</f>
        <v>20</v>
      </c>
      <c r="I1051">
        <f>IFERROR(記録__2[[#This Row],[水路]],"")</f>
        <v>2</v>
      </c>
      <c r="J1051" t="str">
        <f>IFERROR(VLOOKUP(F1051,競技順!B:Q,14,0),"")</f>
        <v/>
      </c>
      <c r="K1051" t="str">
        <f>IFERROR(VLOOKUP(F1051,競技順!B:P,15,0),"")</f>
        <v>女子</v>
      </c>
      <c r="L1051" t="str">
        <f>IFERROR(VLOOKUP(F1051,競技順!B:N,13,0),"")</f>
        <v xml:space="preserve">  50m</v>
      </c>
      <c r="M1051" t="str">
        <f>IFERROR(VLOOKUP(F1051,競技順!B:K,10,0),"")</f>
        <v>自由形</v>
      </c>
      <c r="N1051" t="str">
        <f>IFERROR(VLOOKUP(F1051,競技順!B:Q,16,0),"")</f>
        <v>タイム決勝</v>
      </c>
      <c r="O1051" t="str">
        <f t="shared" si="33"/>
        <v xml:space="preserve"> 女子   50m 自由形 タイム決勝</v>
      </c>
    </row>
    <row r="1052" spans="1:15" x14ac:dyDescent="0.2">
      <c r="A1052">
        <f>IFERROR(記録__2[[#This Row],[競技番号]],"")</f>
        <v>19</v>
      </c>
      <c r="B1052">
        <f>IFERROR(記録__2[[#This Row],[選手番号]],"")</f>
        <v>693</v>
      </c>
      <c r="C1052" t="str">
        <f>IFERROR(VLOOKUP(B1052,選手番号!F:J,4,0),"")</f>
        <v>渡部　心結</v>
      </c>
      <c r="D1052" t="str">
        <f>IFERROR(VLOOKUP(B1052,選手番号!F:K,6,0),"")</f>
        <v>えいしSC砥部</v>
      </c>
      <c r="E1052" t="str">
        <f>IFERROR(VLOOKUP(B1052,チーム番号!E:F,2,0),"")</f>
        <v/>
      </c>
      <c r="F1052">
        <f>IFERROR(VLOOKUP(A1052,プログラム!B:C,2,0),"")</f>
        <v>19</v>
      </c>
      <c r="G1052" t="str">
        <f t="shared" si="32"/>
        <v>69300019</v>
      </c>
      <c r="H1052">
        <f>IFERROR(記録__2[[#This Row],[組]],"")</f>
        <v>20</v>
      </c>
      <c r="I1052">
        <f>IFERROR(記録__2[[#This Row],[水路]],"")</f>
        <v>3</v>
      </c>
      <c r="J1052" t="str">
        <f>IFERROR(VLOOKUP(F1052,競技順!B:Q,14,0),"")</f>
        <v/>
      </c>
      <c r="K1052" t="str">
        <f>IFERROR(VLOOKUP(F1052,競技順!B:P,15,0),"")</f>
        <v>女子</v>
      </c>
      <c r="L1052" t="str">
        <f>IFERROR(VLOOKUP(F1052,競技順!B:N,13,0),"")</f>
        <v xml:space="preserve">  50m</v>
      </c>
      <c r="M1052" t="str">
        <f>IFERROR(VLOOKUP(F1052,競技順!B:K,10,0),"")</f>
        <v>自由形</v>
      </c>
      <c r="N1052" t="str">
        <f>IFERROR(VLOOKUP(F1052,競技順!B:Q,16,0),"")</f>
        <v>タイム決勝</v>
      </c>
      <c r="O1052" t="str">
        <f t="shared" si="33"/>
        <v xml:space="preserve"> 女子   50m 自由形 タイム決勝</v>
      </c>
    </row>
    <row r="1053" spans="1:15" x14ac:dyDescent="0.2">
      <c r="A1053">
        <f>IFERROR(記録__2[[#This Row],[競技番号]],"")</f>
        <v>19</v>
      </c>
      <c r="B1053">
        <f>IFERROR(記録__2[[#This Row],[選手番号]],"")</f>
        <v>710</v>
      </c>
      <c r="C1053" t="str">
        <f>IFERROR(VLOOKUP(B1053,選手番号!F:J,4,0),"")</f>
        <v>谷本いづみ</v>
      </c>
      <c r="D1053" t="str">
        <f>IFERROR(VLOOKUP(B1053,選手番号!F:K,6,0),"")</f>
        <v>えいしSC松山</v>
      </c>
      <c r="E1053" t="str">
        <f>IFERROR(VLOOKUP(B1053,チーム番号!E:F,2,0),"")</f>
        <v/>
      </c>
      <c r="F1053">
        <f>IFERROR(VLOOKUP(A1053,プログラム!B:C,2,0),"")</f>
        <v>19</v>
      </c>
      <c r="G1053" t="str">
        <f t="shared" si="32"/>
        <v>71000019</v>
      </c>
      <c r="H1053">
        <f>IFERROR(記録__2[[#This Row],[組]],"")</f>
        <v>20</v>
      </c>
      <c r="I1053">
        <f>IFERROR(記録__2[[#This Row],[水路]],"")</f>
        <v>4</v>
      </c>
      <c r="J1053" t="str">
        <f>IFERROR(VLOOKUP(F1053,競技順!B:Q,14,0),"")</f>
        <v/>
      </c>
      <c r="K1053" t="str">
        <f>IFERROR(VLOOKUP(F1053,競技順!B:P,15,0),"")</f>
        <v>女子</v>
      </c>
      <c r="L1053" t="str">
        <f>IFERROR(VLOOKUP(F1053,競技順!B:N,13,0),"")</f>
        <v xml:space="preserve">  50m</v>
      </c>
      <c r="M1053" t="str">
        <f>IFERROR(VLOOKUP(F1053,競技順!B:K,10,0),"")</f>
        <v>自由形</v>
      </c>
      <c r="N1053" t="str">
        <f>IFERROR(VLOOKUP(F1053,競技順!B:Q,16,0),"")</f>
        <v>タイム決勝</v>
      </c>
      <c r="O1053" t="str">
        <f t="shared" si="33"/>
        <v xml:space="preserve"> 女子   50m 自由形 タイム決勝</v>
      </c>
    </row>
    <row r="1054" spans="1:15" x14ac:dyDescent="0.2">
      <c r="A1054">
        <f>IFERROR(記録__2[[#This Row],[競技番号]],"")</f>
        <v>19</v>
      </c>
      <c r="B1054">
        <f>IFERROR(記録__2[[#This Row],[選手番号]],"")</f>
        <v>195</v>
      </c>
      <c r="C1054" t="str">
        <f>IFERROR(VLOOKUP(B1054,選手番号!F:J,4,0),"")</f>
        <v>門田　七海</v>
      </c>
      <c r="D1054" t="str">
        <f>IFERROR(VLOOKUP(B1054,選手番号!F:K,6,0),"")</f>
        <v>ＭＧ瀬戸内</v>
      </c>
      <c r="E1054" t="str">
        <f>IFERROR(VLOOKUP(B1054,チーム番号!E:F,2,0),"")</f>
        <v/>
      </c>
      <c r="F1054">
        <f>IFERROR(VLOOKUP(A1054,プログラム!B:C,2,0),"")</f>
        <v>19</v>
      </c>
      <c r="G1054" t="str">
        <f t="shared" si="32"/>
        <v>19500019</v>
      </c>
      <c r="H1054">
        <f>IFERROR(記録__2[[#This Row],[組]],"")</f>
        <v>20</v>
      </c>
      <c r="I1054">
        <f>IFERROR(記録__2[[#This Row],[水路]],"")</f>
        <v>5</v>
      </c>
      <c r="J1054" t="str">
        <f>IFERROR(VLOOKUP(F1054,競技順!B:Q,14,0),"")</f>
        <v/>
      </c>
      <c r="K1054" t="str">
        <f>IFERROR(VLOOKUP(F1054,競技順!B:P,15,0),"")</f>
        <v>女子</v>
      </c>
      <c r="L1054" t="str">
        <f>IFERROR(VLOOKUP(F1054,競技順!B:N,13,0),"")</f>
        <v xml:space="preserve">  50m</v>
      </c>
      <c r="M1054" t="str">
        <f>IFERROR(VLOOKUP(F1054,競技順!B:K,10,0),"")</f>
        <v>自由形</v>
      </c>
      <c r="N1054" t="str">
        <f>IFERROR(VLOOKUP(F1054,競技順!B:Q,16,0),"")</f>
        <v>タイム決勝</v>
      </c>
      <c r="O1054" t="str">
        <f t="shared" si="33"/>
        <v xml:space="preserve"> 女子   50m 自由形 タイム決勝</v>
      </c>
    </row>
    <row r="1055" spans="1:15" x14ac:dyDescent="0.2">
      <c r="A1055">
        <f>IFERROR(記録__2[[#This Row],[競技番号]],"")</f>
        <v>19</v>
      </c>
      <c r="B1055">
        <f>IFERROR(記録__2[[#This Row],[選手番号]],"")</f>
        <v>607</v>
      </c>
      <c r="C1055" t="str">
        <f>IFERROR(VLOOKUP(B1055,選手番号!F:J,4,0),"")</f>
        <v>上杉　美羽</v>
      </c>
      <c r="D1055" t="str">
        <f>IFERROR(VLOOKUP(B1055,選手番号!F:K,6,0),"")</f>
        <v>MESSA</v>
      </c>
      <c r="E1055" t="str">
        <f>IFERROR(VLOOKUP(B1055,チーム番号!E:F,2,0),"")</f>
        <v/>
      </c>
      <c r="F1055">
        <f>IFERROR(VLOOKUP(A1055,プログラム!B:C,2,0),"")</f>
        <v>19</v>
      </c>
      <c r="G1055" t="str">
        <f t="shared" si="32"/>
        <v>60700019</v>
      </c>
      <c r="H1055">
        <f>IFERROR(記録__2[[#This Row],[組]],"")</f>
        <v>20</v>
      </c>
      <c r="I1055">
        <f>IFERROR(記録__2[[#This Row],[水路]],"")</f>
        <v>6</v>
      </c>
      <c r="J1055" t="str">
        <f>IFERROR(VLOOKUP(F1055,競技順!B:Q,14,0),"")</f>
        <v/>
      </c>
      <c r="K1055" t="str">
        <f>IFERROR(VLOOKUP(F1055,競技順!B:P,15,0),"")</f>
        <v>女子</v>
      </c>
      <c r="L1055" t="str">
        <f>IFERROR(VLOOKUP(F1055,競技順!B:N,13,0),"")</f>
        <v xml:space="preserve">  50m</v>
      </c>
      <c r="M1055" t="str">
        <f>IFERROR(VLOOKUP(F1055,競技順!B:K,10,0),"")</f>
        <v>自由形</v>
      </c>
      <c r="N1055" t="str">
        <f>IFERROR(VLOOKUP(F1055,競技順!B:Q,16,0),"")</f>
        <v>タイム決勝</v>
      </c>
      <c r="O1055" t="str">
        <f t="shared" si="33"/>
        <v xml:space="preserve"> 女子   50m 自由形 タイム決勝</v>
      </c>
    </row>
    <row r="1056" spans="1:15" x14ac:dyDescent="0.2">
      <c r="A1056">
        <f>IFERROR(記録__2[[#This Row],[競技番号]],"")</f>
        <v>19</v>
      </c>
      <c r="B1056">
        <f>IFERROR(記録__2[[#This Row],[選手番号]],"")</f>
        <v>90</v>
      </c>
      <c r="C1056" t="str">
        <f>IFERROR(VLOOKUP(B1056,選手番号!F:J,4,0),"")</f>
        <v>松岡　怜佳</v>
      </c>
      <c r="D1056" t="str">
        <f>IFERROR(VLOOKUP(B1056,選手番号!F:K,6,0),"")</f>
        <v>五百木ＳＣ</v>
      </c>
      <c r="E1056" t="str">
        <f>IFERROR(VLOOKUP(B1056,チーム番号!E:F,2,0),"")</f>
        <v/>
      </c>
      <c r="F1056">
        <f>IFERROR(VLOOKUP(A1056,プログラム!B:C,2,0),"")</f>
        <v>19</v>
      </c>
      <c r="G1056" t="str">
        <f t="shared" si="32"/>
        <v>9000019</v>
      </c>
      <c r="H1056">
        <f>IFERROR(記録__2[[#This Row],[組]],"")</f>
        <v>20</v>
      </c>
      <c r="I1056">
        <f>IFERROR(記録__2[[#This Row],[水路]],"")</f>
        <v>7</v>
      </c>
      <c r="J1056" t="str">
        <f>IFERROR(VLOOKUP(F1056,競技順!B:Q,14,0),"")</f>
        <v/>
      </c>
      <c r="K1056" t="str">
        <f>IFERROR(VLOOKUP(F1056,競技順!B:P,15,0),"")</f>
        <v>女子</v>
      </c>
      <c r="L1056" t="str">
        <f>IFERROR(VLOOKUP(F1056,競技順!B:N,13,0),"")</f>
        <v xml:space="preserve">  50m</v>
      </c>
      <c r="M1056" t="str">
        <f>IFERROR(VLOOKUP(F1056,競技順!B:K,10,0),"")</f>
        <v>自由形</v>
      </c>
      <c r="N1056" t="str">
        <f>IFERROR(VLOOKUP(F1056,競技順!B:Q,16,0),"")</f>
        <v>タイム決勝</v>
      </c>
      <c r="O1056" t="str">
        <f t="shared" si="33"/>
        <v xml:space="preserve"> 女子   50m 自由形 タイム決勝</v>
      </c>
    </row>
    <row r="1057" spans="1:15" x14ac:dyDescent="0.2">
      <c r="A1057">
        <f>IFERROR(記録__2[[#This Row],[競技番号]],"")</f>
        <v>19</v>
      </c>
      <c r="B1057">
        <f>IFERROR(記録__2[[#This Row],[選手番号]],"")</f>
        <v>518</v>
      </c>
      <c r="C1057" t="str">
        <f>IFERROR(VLOOKUP(B1057,選手番号!F:J,4,0),"")</f>
        <v>中村　心都</v>
      </c>
      <c r="D1057" t="str">
        <f>IFERROR(VLOOKUP(B1057,選手番号!F:K,6,0),"")</f>
        <v>Ryuow</v>
      </c>
      <c r="E1057" t="str">
        <f>IFERROR(VLOOKUP(B1057,チーム番号!E:F,2,0),"")</f>
        <v/>
      </c>
      <c r="F1057">
        <f>IFERROR(VLOOKUP(A1057,プログラム!B:C,2,0),"")</f>
        <v>19</v>
      </c>
      <c r="G1057" t="str">
        <f t="shared" si="32"/>
        <v>51800019</v>
      </c>
      <c r="H1057">
        <f>IFERROR(記録__2[[#This Row],[組]],"")</f>
        <v>20</v>
      </c>
      <c r="I1057">
        <f>IFERROR(記録__2[[#This Row],[水路]],"")</f>
        <v>8</v>
      </c>
      <c r="J1057" t="str">
        <f>IFERROR(VLOOKUP(F1057,競技順!B:Q,14,0),"")</f>
        <v/>
      </c>
      <c r="K1057" t="str">
        <f>IFERROR(VLOOKUP(F1057,競技順!B:P,15,0),"")</f>
        <v>女子</v>
      </c>
      <c r="L1057" t="str">
        <f>IFERROR(VLOOKUP(F1057,競技順!B:N,13,0),"")</f>
        <v xml:space="preserve">  50m</v>
      </c>
      <c r="M1057" t="str">
        <f>IFERROR(VLOOKUP(F1057,競技順!B:K,10,0),"")</f>
        <v>自由形</v>
      </c>
      <c r="N1057" t="str">
        <f>IFERROR(VLOOKUP(F1057,競技順!B:Q,16,0),"")</f>
        <v>タイム決勝</v>
      </c>
      <c r="O1057" t="str">
        <f t="shared" si="33"/>
        <v xml:space="preserve"> 女子   50m 自由形 タイム決勝</v>
      </c>
    </row>
    <row r="1058" spans="1:15" x14ac:dyDescent="0.2">
      <c r="A1058">
        <f>IFERROR(記録__2[[#This Row],[競技番号]],"")</f>
        <v>19</v>
      </c>
      <c r="B1058">
        <f>IFERROR(記録__2[[#This Row],[選手番号]],"")</f>
        <v>235</v>
      </c>
      <c r="C1058" t="str">
        <f>IFERROR(VLOOKUP(B1058,選手番号!F:J,4,0),"")</f>
        <v>金田明泉玖</v>
      </c>
      <c r="D1058" t="str">
        <f>IFERROR(VLOOKUP(B1058,選手番号!F:K,6,0),"")</f>
        <v>ファイブテン</v>
      </c>
      <c r="E1058" t="str">
        <f>IFERROR(VLOOKUP(B1058,チーム番号!E:F,2,0),"")</f>
        <v/>
      </c>
      <c r="F1058">
        <f>IFERROR(VLOOKUP(A1058,プログラム!B:C,2,0),"")</f>
        <v>19</v>
      </c>
      <c r="G1058" t="str">
        <f t="shared" si="32"/>
        <v>23500019</v>
      </c>
      <c r="H1058">
        <f>IFERROR(記録__2[[#This Row],[組]],"")</f>
        <v>21</v>
      </c>
      <c r="I1058">
        <f>IFERROR(記録__2[[#This Row],[水路]],"")</f>
        <v>1</v>
      </c>
      <c r="J1058" t="str">
        <f>IFERROR(VLOOKUP(F1058,競技順!B:Q,14,0),"")</f>
        <v/>
      </c>
      <c r="K1058" t="str">
        <f>IFERROR(VLOOKUP(F1058,競技順!B:P,15,0),"")</f>
        <v>女子</v>
      </c>
      <c r="L1058" t="str">
        <f>IFERROR(VLOOKUP(F1058,競技順!B:N,13,0),"")</f>
        <v xml:space="preserve">  50m</v>
      </c>
      <c r="M1058" t="str">
        <f>IFERROR(VLOOKUP(F1058,競技順!B:K,10,0),"")</f>
        <v>自由形</v>
      </c>
      <c r="N1058" t="str">
        <f>IFERROR(VLOOKUP(F1058,競技順!B:Q,16,0),"")</f>
        <v>タイム決勝</v>
      </c>
      <c r="O1058" t="str">
        <f t="shared" si="33"/>
        <v xml:space="preserve"> 女子   50m 自由形 タイム決勝</v>
      </c>
    </row>
    <row r="1059" spans="1:15" x14ac:dyDescent="0.2">
      <c r="A1059">
        <f>IFERROR(記録__2[[#This Row],[競技番号]],"")</f>
        <v>19</v>
      </c>
      <c r="B1059">
        <f>IFERROR(記録__2[[#This Row],[選手番号]],"")</f>
        <v>316</v>
      </c>
      <c r="C1059" t="str">
        <f>IFERROR(VLOOKUP(B1059,選手番号!F:J,4,0),"")</f>
        <v>柏田　萌菜</v>
      </c>
      <c r="D1059" t="str">
        <f>IFERROR(VLOOKUP(B1059,選手番号!F:K,6,0),"")</f>
        <v>石原SC山越</v>
      </c>
      <c r="E1059" t="str">
        <f>IFERROR(VLOOKUP(B1059,チーム番号!E:F,2,0),"")</f>
        <v/>
      </c>
      <c r="F1059">
        <f>IFERROR(VLOOKUP(A1059,プログラム!B:C,2,0),"")</f>
        <v>19</v>
      </c>
      <c r="G1059" t="str">
        <f t="shared" si="32"/>
        <v>31600019</v>
      </c>
      <c r="H1059">
        <f>IFERROR(記録__2[[#This Row],[組]],"")</f>
        <v>21</v>
      </c>
      <c r="I1059">
        <f>IFERROR(記録__2[[#This Row],[水路]],"")</f>
        <v>2</v>
      </c>
      <c r="J1059" t="str">
        <f>IFERROR(VLOOKUP(F1059,競技順!B:Q,14,0),"")</f>
        <v/>
      </c>
      <c r="K1059" t="str">
        <f>IFERROR(VLOOKUP(F1059,競技順!B:P,15,0),"")</f>
        <v>女子</v>
      </c>
      <c r="L1059" t="str">
        <f>IFERROR(VLOOKUP(F1059,競技順!B:N,13,0),"")</f>
        <v xml:space="preserve">  50m</v>
      </c>
      <c r="M1059" t="str">
        <f>IFERROR(VLOOKUP(F1059,競技順!B:K,10,0),"")</f>
        <v>自由形</v>
      </c>
      <c r="N1059" t="str">
        <f>IFERROR(VLOOKUP(F1059,競技順!B:Q,16,0),"")</f>
        <v>タイム決勝</v>
      </c>
      <c r="O1059" t="str">
        <f t="shared" si="33"/>
        <v xml:space="preserve"> 女子   50m 自由形 タイム決勝</v>
      </c>
    </row>
    <row r="1060" spans="1:15" x14ac:dyDescent="0.2">
      <c r="A1060">
        <f>IFERROR(記録__2[[#This Row],[競技番号]],"")</f>
        <v>19</v>
      </c>
      <c r="B1060">
        <f>IFERROR(記録__2[[#This Row],[選手番号]],"")</f>
        <v>353</v>
      </c>
      <c r="C1060" t="str">
        <f>IFERROR(VLOOKUP(B1060,選手番号!F:J,4,0),"")</f>
        <v>越智　玲奈</v>
      </c>
      <c r="D1060" t="str">
        <f>IFERROR(VLOOKUP(B1060,選手番号!F:K,6,0),"")</f>
        <v>ＭＧ双葉</v>
      </c>
      <c r="E1060" t="str">
        <f>IFERROR(VLOOKUP(B1060,チーム番号!E:F,2,0),"")</f>
        <v/>
      </c>
      <c r="F1060">
        <f>IFERROR(VLOOKUP(A1060,プログラム!B:C,2,0),"")</f>
        <v>19</v>
      </c>
      <c r="G1060" t="str">
        <f t="shared" si="32"/>
        <v>35300019</v>
      </c>
      <c r="H1060">
        <f>IFERROR(記録__2[[#This Row],[組]],"")</f>
        <v>21</v>
      </c>
      <c r="I1060">
        <f>IFERROR(記録__2[[#This Row],[水路]],"")</f>
        <v>3</v>
      </c>
      <c r="J1060" t="str">
        <f>IFERROR(VLOOKUP(F1060,競技順!B:Q,14,0),"")</f>
        <v/>
      </c>
      <c r="K1060" t="str">
        <f>IFERROR(VLOOKUP(F1060,競技順!B:P,15,0),"")</f>
        <v>女子</v>
      </c>
      <c r="L1060" t="str">
        <f>IFERROR(VLOOKUP(F1060,競技順!B:N,13,0),"")</f>
        <v xml:space="preserve">  50m</v>
      </c>
      <c r="M1060" t="str">
        <f>IFERROR(VLOOKUP(F1060,競技順!B:K,10,0),"")</f>
        <v>自由形</v>
      </c>
      <c r="N1060" t="str">
        <f>IFERROR(VLOOKUP(F1060,競技順!B:Q,16,0),"")</f>
        <v>タイム決勝</v>
      </c>
      <c r="O1060" t="str">
        <f t="shared" si="33"/>
        <v xml:space="preserve"> 女子   50m 自由形 タイム決勝</v>
      </c>
    </row>
    <row r="1061" spans="1:15" x14ac:dyDescent="0.2">
      <c r="A1061">
        <f>IFERROR(記録__2[[#This Row],[競技番号]],"")</f>
        <v>19</v>
      </c>
      <c r="B1061">
        <f>IFERROR(記録__2[[#This Row],[選手番号]],"")</f>
        <v>144</v>
      </c>
      <c r="C1061" t="str">
        <f>IFERROR(VLOOKUP(B1061,選手番号!F:J,4,0),"")</f>
        <v>橋本すみれ</v>
      </c>
      <c r="D1061" t="str">
        <f>IFERROR(VLOOKUP(B1061,選手番号!F:K,6,0),"")</f>
        <v>南海ＤＣ</v>
      </c>
      <c r="E1061" t="str">
        <f>IFERROR(VLOOKUP(B1061,チーム番号!E:F,2,0),"")</f>
        <v/>
      </c>
      <c r="F1061">
        <f>IFERROR(VLOOKUP(A1061,プログラム!B:C,2,0),"")</f>
        <v>19</v>
      </c>
      <c r="G1061" t="str">
        <f t="shared" si="32"/>
        <v>14400019</v>
      </c>
      <c r="H1061">
        <f>IFERROR(記録__2[[#This Row],[組]],"")</f>
        <v>21</v>
      </c>
      <c r="I1061">
        <f>IFERROR(記録__2[[#This Row],[水路]],"")</f>
        <v>4</v>
      </c>
      <c r="J1061" t="str">
        <f>IFERROR(VLOOKUP(F1061,競技順!B:Q,14,0),"")</f>
        <v/>
      </c>
      <c r="K1061" t="str">
        <f>IFERROR(VLOOKUP(F1061,競技順!B:P,15,0),"")</f>
        <v>女子</v>
      </c>
      <c r="L1061" t="str">
        <f>IFERROR(VLOOKUP(F1061,競技順!B:N,13,0),"")</f>
        <v xml:space="preserve">  50m</v>
      </c>
      <c r="M1061" t="str">
        <f>IFERROR(VLOOKUP(F1061,競技順!B:K,10,0),"")</f>
        <v>自由形</v>
      </c>
      <c r="N1061" t="str">
        <f>IFERROR(VLOOKUP(F1061,競技順!B:Q,16,0),"")</f>
        <v>タイム決勝</v>
      </c>
      <c r="O1061" t="str">
        <f t="shared" si="33"/>
        <v xml:space="preserve"> 女子   50m 自由形 タイム決勝</v>
      </c>
    </row>
    <row r="1062" spans="1:15" x14ac:dyDescent="0.2">
      <c r="A1062">
        <f>IFERROR(記録__2[[#This Row],[競技番号]],"")</f>
        <v>19</v>
      </c>
      <c r="B1062">
        <f>IFERROR(記録__2[[#This Row],[選手番号]],"")</f>
        <v>317</v>
      </c>
      <c r="C1062" t="str">
        <f>IFERROR(VLOOKUP(B1062,選手番号!F:J,4,0),"")</f>
        <v>阿部　天香</v>
      </c>
      <c r="D1062" t="str">
        <f>IFERROR(VLOOKUP(B1062,選手番号!F:K,6,0),"")</f>
        <v>石原SC山越</v>
      </c>
      <c r="E1062" t="str">
        <f>IFERROR(VLOOKUP(B1062,チーム番号!E:F,2,0),"")</f>
        <v/>
      </c>
      <c r="F1062">
        <f>IFERROR(VLOOKUP(A1062,プログラム!B:C,2,0),"")</f>
        <v>19</v>
      </c>
      <c r="G1062" t="str">
        <f t="shared" si="32"/>
        <v>31700019</v>
      </c>
      <c r="H1062">
        <f>IFERROR(記録__2[[#This Row],[組]],"")</f>
        <v>21</v>
      </c>
      <c r="I1062">
        <f>IFERROR(記録__2[[#This Row],[水路]],"")</f>
        <v>5</v>
      </c>
      <c r="J1062" t="str">
        <f>IFERROR(VLOOKUP(F1062,競技順!B:Q,14,0),"")</f>
        <v/>
      </c>
      <c r="K1062" t="str">
        <f>IFERROR(VLOOKUP(F1062,競技順!B:P,15,0),"")</f>
        <v>女子</v>
      </c>
      <c r="L1062" t="str">
        <f>IFERROR(VLOOKUP(F1062,競技順!B:N,13,0),"")</f>
        <v xml:space="preserve">  50m</v>
      </c>
      <c r="M1062" t="str">
        <f>IFERROR(VLOOKUP(F1062,競技順!B:K,10,0),"")</f>
        <v>自由形</v>
      </c>
      <c r="N1062" t="str">
        <f>IFERROR(VLOOKUP(F1062,競技順!B:Q,16,0),"")</f>
        <v>タイム決勝</v>
      </c>
      <c r="O1062" t="str">
        <f t="shared" si="33"/>
        <v xml:space="preserve"> 女子   50m 自由形 タイム決勝</v>
      </c>
    </row>
    <row r="1063" spans="1:15" x14ac:dyDescent="0.2">
      <c r="A1063">
        <f>IFERROR(記録__2[[#This Row],[競技番号]],"")</f>
        <v>19</v>
      </c>
      <c r="B1063">
        <f>IFERROR(記録__2[[#This Row],[選手番号]],"")</f>
        <v>354</v>
      </c>
      <c r="C1063" t="str">
        <f>IFERROR(VLOOKUP(B1063,選手番号!F:J,4,0),"")</f>
        <v>山口　葵生</v>
      </c>
      <c r="D1063" t="str">
        <f>IFERROR(VLOOKUP(B1063,選手番号!F:K,6,0),"")</f>
        <v>ＭＧ双葉</v>
      </c>
      <c r="E1063" t="str">
        <f>IFERROR(VLOOKUP(B1063,チーム番号!E:F,2,0),"")</f>
        <v/>
      </c>
      <c r="F1063">
        <f>IFERROR(VLOOKUP(A1063,プログラム!B:C,2,0),"")</f>
        <v>19</v>
      </c>
      <c r="G1063" t="str">
        <f t="shared" si="32"/>
        <v>35400019</v>
      </c>
      <c r="H1063">
        <f>IFERROR(記録__2[[#This Row],[組]],"")</f>
        <v>21</v>
      </c>
      <c r="I1063">
        <f>IFERROR(記録__2[[#This Row],[水路]],"")</f>
        <v>6</v>
      </c>
      <c r="J1063" t="str">
        <f>IFERROR(VLOOKUP(F1063,競技順!B:Q,14,0),"")</f>
        <v/>
      </c>
      <c r="K1063" t="str">
        <f>IFERROR(VLOOKUP(F1063,競技順!B:P,15,0),"")</f>
        <v>女子</v>
      </c>
      <c r="L1063" t="str">
        <f>IFERROR(VLOOKUP(F1063,競技順!B:N,13,0),"")</f>
        <v xml:space="preserve">  50m</v>
      </c>
      <c r="M1063" t="str">
        <f>IFERROR(VLOOKUP(F1063,競技順!B:K,10,0),"")</f>
        <v>自由形</v>
      </c>
      <c r="N1063" t="str">
        <f>IFERROR(VLOOKUP(F1063,競技順!B:Q,16,0),"")</f>
        <v>タイム決勝</v>
      </c>
      <c r="O1063" t="str">
        <f t="shared" si="33"/>
        <v xml:space="preserve"> 女子   50m 自由形 タイム決勝</v>
      </c>
    </row>
    <row r="1064" spans="1:15" x14ac:dyDescent="0.2">
      <c r="A1064">
        <f>IFERROR(記録__2[[#This Row],[競技番号]],"")</f>
        <v>19</v>
      </c>
      <c r="B1064">
        <f>IFERROR(記録__2[[#This Row],[選手番号]],"")</f>
        <v>140</v>
      </c>
      <c r="C1064" t="str">
        <f>IFERROR(VLOOKUP(B1064,選手番号!F:J,4,0),"")</f>
        <v>白石穂乃花</v>
      </c>
      <c r="D1064" t="str">
        <f>IFERROR(VLOOKUP(B1064,選手番号!F:K,6,0),"")</f>
        <v>南海ＤＣ</v>
      </c>
      <c r="E1064" t="str">
        <f>IFERROR(VLOOKUP(B1064,チーム番号!E:F,2,0),"")</f>
        <v/>
      </c>
      <c r="F1064">
        <f>IFERROR(VLOOKUP(A1064,プログラム!B:C,2,0),"")</f>
        <v>19</v>
      </c>
      <c r="G1064" t="str">
        <f t="shared" si="32"/>
        <v>14000019</v>
      </c>
      <c r="H1064">
        <f>IFERROR(記録__2[[#This Row],[組]],"")</f>
        <v>21</v>
      </c>
      <c r="I1064">
        <f>IFERROR(記録__2[[#This Row],[水路]],"")</f>
        <v>7</v>
      </c>
      <c r="J1064" t="str">
        <f>IFERROR(VLOOKUP(F1064,競技順!B:Q,14,0),"")</f>
        <v/>
      </c>
      <c r="K1064" t="str">
        <f>IFERROR(VLOOKUP(F1064,競技順!B:P,15,0),"")</f>
        <v>女子</v>
      </c>
      <c r="L1064" t="str">
        <f>IFERROR(VLOOKUP(F1064,競技順!B:N,13,0),"")</f>
        <v xml:space="preserve">  50m</v>
      </c>
      <c r="M1064" t="str">
        <f>IFERROR(VLOOKUP(F1064,競技順!B:K,10,0),"")</f>
        <v>自由形</v>
      </c>
      <c r="N1064" t="str">
        <f>IFERROR(VLOOKUP(F1064,競技順!B:Q,16,0),"")</f>
        <v>タイム決勝</v>
      </c>
      <c r="O1064" t="str">
        <f t="shared" si="33"/>
        <v xml:space="preserve"> 女子   50m 自由形 タイム決勝</v>
      </c>
    </row>
    <row r="1065" spans="1:15" x14ac:dyDescent="0.2">
      <c r="A1065">
        <f>IFERROR(記録__2[[#This Row],[競技番号]],"")</f>
        <v>19</v>
      </c>
      <c r="B1065">
        <f>IFERROR(記録__2[[#This Row],[選手番号]],"")</f>
        <v>486</v>
      </c>
      <c r="C1065" t="str">
        <f>IFERROR(VLOOKUP(B1065,選手番号!F:J,4,0),"")</f>
        <v>水谷　結和</v>
      </c>
      <c r="D1065" t="str">
        <f>IFERROR(VLOOKUP(B1065,選手番号!F:K,6,0),"")</f>
        <v>フィッタ吉田</v>
      </c>
      <c r="E1065" t="str">
        <f>IFERROR(VLOOKUP(B1065,チーム番号!E:F,2,0),"")</f>
        <v/>
      </c>
      <c r="F1065">
        <f>IFERROR(VLOOKUP(A1065,プログラム!B:C,2,0),"")</f>
        <v>19</v>
      </c>
      <c r="G1065" t="str">
        <f t="shared" si="32"/>
        <v>48600019</v>
      </c>
      <c r="H1065">
        <f>IFERROR(記録__2[[#This Row],[組]],"")</f>
        <v>21</v>
      </c>
      <c r="I1065">
        <f>IFERROR(記録__2[[#This Row],[水路]],"")</f>
        <v>8</v>
      </c>
      <c r="J1065" t="str">
        <f>IFERROR(VLOOKUP(F1065,競技順!B:Q,14,0),"")</f>
        <v/>
      </c>
      <c r="K1065" t="str">
        <f>IFERROR(VLOOKUP(F1065,競技順!B:P,15,0),"")</f>
        <v>女子</v>
      </c>
      <c r="L1065" t="str">
        <f>IFERROR(VLOOKUP(F1065,競技順!B:N,13,0),"")</f>
        <v xml:space="preserve">  50m</v>
      </c>
      <c r="M1065" t="str">
        <f>IFERROR(VLOOKUP(F1065,競技順!B:K,10,0),"")</f>
        <v>自由形</v>
      </c>
      <c r="N1065" t="str">
        <f>IFERROR(VLOOKUP(F1065,競技順!B:Q,16,0),"")</f>
        <v>タイム決勝</v>
      </c>
      <c r="O1065" t="str">
        <f t="shared" si="33"/>
        <v xml:space="preserve"> 女子   50m 自由形 タイム決勝</v>
      </c>
    </row>
    <row r="1066" spans="1:15" x14ac:dyDescent="0.2">
      <c r="A1066">
        <f>IFERROR(記録__2[[#This Row],[競技番号]],"")</f>
        <v>19</v>
      </c>
      <c r="B1066">
        <f>IFERROR(記録__2[[#This Row],[選手番号]],"")</f>
        <v>181</v>
      </c>
      <c r="C1066" t="str">
        <f>IFERROR(VLOOKUP(B1066,選手番号!F:J,4,0),"")</f>
        <v>秦　　玲奈</v>
      </c>
      <c r="D1066" t="str">
        <f>IFERROR(VLOOKUP(B1066,選手番号!F:K,6,0),"")</f>
        <v>西条ＳＣ</v>
      </c>
      <c r="E1066" t="str">
        <f>IFERROR(VLOOKUP(B1066,チーム番号!E:F,2,0),"")</f>
        <v/>
      </c>
      <c r="F1066">
        <f>IFERROR(VLOOKUP(A1066,プログラム!B:C,2,0),"")</f>
        <v>19</v>
      </c>
      <c r="G1066" t="str">
        <f t="shared" si="32"/>
        <v>18100019</v>
      </c>
      <c r="H1066">
        <f>IFERROR(記録__2[[#This Row],[組]],"")</f>
        <v>22</v>
      </c>
      <c r="I1066">
        <f>IFERROR(記録__2[[#This Row],[水路]],"")</f>
        <v>1</v>
      </c>
      <c r="J1066" t="str">
        <f>IFERROR(VLOOKUP(F1066,競技順!B:Q,14,0),"")</f>
        <v/>
      </c>
      <c r="K1066" t="str">
        <f>IFERROR(VLOOKUP(F1066,競技順!B:P,15,0),"")</f>
        <v>女子</v>
      </c>
      <c r="L1066" t="str">
        <f>IFERROR(VLOOKUP(F1066,競技順!B:N,13,0),"")</f>
        <v xml:space="preserve">  50m</v>
      </c>
      <c r="M1066" t="str">
        <f>IFERROR(VLOOKUP(F1066,競技順!B:K,10,0),"")</f>
        <v>自由形</v>
      </c>
      <c r="N1066" t="str">
        <f>IFERROR(VLOOKUP(F1066,競技順!B:Q,16,0),"")</f>
        <v>タイム決勝</v>
      </c>
      <c r="O1066" t="str">
        <f t="shared" si="33"/>
        <v xml:space="preserve"> 女子   50m 自由形 タイム決勝</v>
      </c>
    </row>
    <row r="1067" spans="1:15" x14ac:dyDescent="0.2">
      <c r="A1067">
        <f>IFERROR(記録__2[[#This Row],[競技番号]],"")</f>
        <v>19</v>
      </c>
      <c r="B1067">
        <f>IFERROR(記録__2[[#This Row],[選手番号]],"")</f>
        <v>18</v>
      </c>
      <c r="C1067" t="str">
        <f>IFERROR(VLOOKUP(B1067,選手番号!F:J,4,0),"")</f>
        <v>梶谷　知花</v>
      </c>
      <c r="D1067" t="str">
        <f>IFERROR(VLOOKUP(B1067,選手番号!F:K,6,0),"")</f>
        <v>松山北高</v>
      </c>
      <c r="E1067" t="str">
        <f>IFERROR(VLOOKUP(B1067,チーム番号!E:F,2,0),"")</f>
        <v/>
      </c>
      <c r="F1067">
        <f>IFERROR(VLOOKUP(A1067,プログラム!B:C,2,0),"")</f>
        <v>19</v>
      </c>
      <c r="G1067" t="str">
        <f t="shared" si="32"/>
        <v>1800019</v>
      </c>
      <c r="H1067">
        <f>IFERROR(記録__2[[#This Row],[組]],"")</f>
        <v>22</v>
      </c>
      <c r="I1067">
        <f>IFERROR(記録__2[[#This Row],[水路]],"")</f>
        <v>2</v>
      </c>
      <c r="J1067" t="str">
        <f>IFERROR(VLOOKUP(F1067,競技順!B:Q,14,0),"")</f>
        <v/>
      </c>
      <c r="K1067" t="str">
        <f>IFERROR(VLOOKUP(F1067,競技順!B:P,15,0),"")</f>
        <v>女子</v>
      </c>
      <c r="L1067" t="str">
        <f>IFERROR(VLOOKUP(F1067,競技順!B:N,13,0),"")</f>
        <v xml:space="preserve">  50m</v>
      </c>
      <c r="M1067" t="str">
        <f>IFERROR(VLOOKUP(F1067,競技順!B:K,10,0),"")</f>
        <v>自由形</v>
      </c>
      <c r="N1067" t="str">
        <f>IFERROR(VLOOKUP(F1067,競技順!B:Q,16,0),"")</f>
        <v>タイム決勝</v>
      </c>
      <c r="O1067" t="str">
        <f t="shared" si="33"/>
        <v xml:space="preserve"> 女子   50m 自由形 タイム決勝</v>
      </c>
    </row>
    <row r="1068" spans="1:15" x14ac:dyDescent="0.2">
      <c r="A1068">
        <f>IFERROR(記録__2[[#This Row],[競技番号]],"")</f>
        <v>19</v>
      </c>
      <c r="B1068">
        <f>IFERROR(記録__2[[#This Row],[選手番号]],"")</f>
        <v>606</v>
      </c>
      <c r="C1068" t="str">
        <f>IFERROR(VLOOKUP(B1068,選手番号!F:J,4,0),"")</f>
        <v>河野沙也羽</v>
      </c>
      <c r="D1068" t="str">
        <f>IFERROR(VLOOKUP(B1068,選手番号!F:K,6,0),"")</f>
        <v>MESSA</v>
      </c>
      <c r="E1068" t="str">
        <f>IFERROR(VLOOKUP(B1068,チーム番号!E:F,2,0),"")</f>
        <v/>
      </c>
      <c r="F1068">
        <f>IFERROR(VLOOKUP(A1068,プログラム!B:C,2,0),"")</f>
        <v>19</v>
      </c>
      <c r="G1068" t="str">
        <f t="shared" si="32"/>
        <v>60600019</v>
      </c>
      <c r="H1068">
        <f>IFERROR(記録__2[[#This Row],[組]],"")</f>
        <v>22</v>
      </c>
      <c r="I1068">
        <f>IFERROR(記録__2[[#This Row],[水路]],"")</f>
        <v>3</v>
      </c>
      <c r="J1068" t="str">
        <f>IFERROR(VLOOKUP(F1068,競技順!B:Q,14,0),"")</f>
        <v/>
      </c>
      <c r="K1068" t="str">
        <f>IFERROR(VLOOKUP(F1068,競技順!B:P,15,0),"")</f>
        <v>女子</v>
      </c>
      <c r="L1068" t="str">
        <f>IFERROR(VLOOKUP(F1068,競技順!B:N,13,0),"")</f>
        <v xml:space="preserve">  50m</v>
      </c>
      <c r="M1068" t="str">
        <f>IFERROR(VLOOKUP(F1068,競技順!B:K,10,0),"")</f>
        <v>自由形</v>
      </c>
      <c r="N1068" t="str">
        <f>IFERROR(VLOOKUP(F1068,競技順!B:Q,16,0),"")</f>
        <v>タイム決勝</v>
      </c>
      <c r="O1068" t="str">
        <f t="shared" si="33"/>
        <v xml:space="preserve"> 女子   50m 自由形 タイム決勝</v>
      </c>
    </row>
    <row r="1069" spans="1:15" x14ac:dyDescent="0.2">
      <c r="A1069">
        <f>IFERROR(記録__2[[#This Row],[競技番号]],"")</f>
        <v>19</v>
      </c>
      <c r="B1069">
        <f>IFERROR(記録__2[[#This Row],[選手番号]],"")</f>
        <v>180</v>
      </c>
      <c r="C1069" t="str">
        <f>IFERROR(VLOOKUP(B1069,選手番号!F:J,4,0),"")</f>
        <v>小池　真生</v>
      </c>
      <c r="D1069" t="str">
        <f>IFERROR(VLOOKUP(B1069,選手番号!F:K,6,0),"")</f>
        <v>西条ＳＣ</v>
      </c>
      <c r="E1069" t="str">
        <f>IFERROR(VLOOKUP(B1069,チーム番号!E:F,2,0),"")</f>
        <v/>
      </c>
      <c r="F1069">
        <f>IFERROR(VLOOKUP(A1069,プログラム!B:C,2,0),"")</f>
        <v>19</v>
      </c>
      <c r="G1069" t="str">
        <f t="shared" si="32"/>
        <v>18000019</v>
      </c>
      <c r="H1069">
        <f>IFERROR(記録__2[[#This Row],[組]],"")</f>
        <v>22</v>
      </c>
      <c r="I1069">
        <f>IFERROR(記録__2[[#This Row],[水路]],"")</f>
        <v>4</v>
      </c>
      <c r="J1069" t="str">
        <f>IFERROR(VLOOKUP(F1069,競技順!B:Q,14,0),"")</f>
        <v/>
      </c>
      <c r="K1069" t="str">
        <f>IFERROR(VLOOKUP(F1069,競技順!B:P,15,0),"")</f>
        <v>女子</v>
      </c>
      <c r="L1069" t="str">
        <f>IFERROR(VLOOKUP(F1069,競技順!B:N,13,0),"")</f>
        <v xml:space="preserve">  50m</v>
      </c>
      <c r="M1069" t="str">
        <f>IFERROR(VLOOKUP(F1069,競技順!B:K,10,0),"")</f>
        <v>自由形</v>
      </c>
      <c r="N1069" t="str">
        <f>IFERROR(VLOOKUP(F1069,競技順!B:Q,16,0),"")</f>
        <v>タイム決勝</v>
      </c>
      <c r="O1069" t="str">
        <f t="shared" si="33"/>
        <v xml:space="preserve"> 女子   50m 自由形 タイム決勝</v>
      </c>
    </row>
    <row r="1070" spans="1:15" x14ac:dyDescent="0.2">
      <c r="A1070">
        <f>IFERROR(記録__2[[#This Row],[競技番号]],"")</f>
        <v>19</v>
      </c>
      <c r="B1070">
        <f>IFERROR(記録__2[[#This Row],[選手番号]],"")</f>
        <v>149</v>
      </c>
      <c r="C1070" t="str">
        <f>IFERROR(VLOOKUP(B1070,選手番号!F:J,4,0),"")</f>
        <v>荒本　莉音</v>
      </c>
      <c r="D1070" t="str">
        <f>IFERROR(VLOOKUP(B1070,選手番号!F:K,6,0),"")</f>
        <v>南海ＤＣ</v>
      </c>
      <c r="E1070" t="str">
        <f>IFERROR(VLOOKUP(B1070,チーム番号!E:F,2,0),"")</f>
        <v/>
      </c>
      <c r="F1070">
        <f>IFERROR(VLOOKUP(A1070,プログラム!B:C,2,0),"")</f>
        <v>19</v>
      </c>
      <c r="G1070" t="str">
        <f t="shared" si="32"/>
        <v>14900019</v>
      </c>
      <c r="H1070">
        <f>IFERROR(記録__2[[#This Row],[組]],"")</f>
        <v>22</v>
      </c>
      <c r="I1070">
        <f>IFERROR(記録__2[[#This Row],[水路]],"")</f>
        <v>5</v>
      </c>
      <c r="J1070" t="str">
        <f>IFERROR(VLOOKUP(F1070,競技順!B:Q,14,0),"")</f>
        <v/>
      </c>
      <c r="K1070" t="str">
        <f>IFERROR(VLOOKUP(F1070,競技順!B:P,15,0),"")</f>
        <v>女子</v>
      </c>
      <c r="L1070" t="str">
        <f>IFERROR(VLOOKUP(F1070,競技順!B:N,13,0),"")</f>
        <v xml:space="preserve">  50m</v>
      </c>
      <c r="M1070" t="str">
        <f>IFERROR(VLOOKUP(F1070,競技順!B:K,10,0),"")</f>
        <v>自由形</v>
      </c>
      <c r="N1070" t="str">
        <f>IFERROR(VLOOKUP(F1070,競技順!B:Q,16,0),"")</f>
        <v>タイム決勝</v>
      </c>
      <c r="O1070" t="str">
        <f t="shared" si="33"/>
        <v xml:space="preserve"> 女子   50m 自由形 タイム決勝</v>
      </c>
    </row>
    <row r="1071" spans="1:15" x14ac:dyDescent="0.2">
      <c r="A1071">
        <f>IFERROR(記録__2[[#This Row],[競技番号]],"")</f>
        <v>19</v>
      </c>
      <c r="B1071">
        <f>IFERROR(記録__2[[#This Row],[選手番号]],"")</f>
        <v>179</v>
      </c>
      <c r="C1071" t="str">
        <f>IFERROR(VLOOKUP(B1071,選手番号!F:J,4,0),"")</f>
        <v>三宅　玲奈</v>
      </c>
      <c r="D1071" t="str">
        <f>IFERROR(VLOOKUP(B1071,選手番号!F:K,6,0),"")</f>
        <v>西条ＳＣ</v>
      </c>
      <c r="E1071" t="str">
        <f>IFERROR(VLOOKUP(B1071,チーム番号!E:F,2,0),"")</f>
        <v/>
      </c>
      <c r="F1071">
        <f>IFERROR(VLOOKUP(A1071,プログラム!B:C,2,0),"")</f>
        <v>19</v>
      </c>
      <c r="G1071" t="str">
        <f t="shared" si="32"/>
        <v>17900019</v>
      </c>
      <c r="H1071">
        <f>IFERROR(記録__2[[#This Row],[組]],"")</f>
        <v>22</v>
      </c>
      <c r="I1071">
        <f>IFERROR(記録__2[[#This Row],[水路]],"")</f>
        <v>6</v>
      </c>
      <c r="J1071" t="str">
        <f>IFERROR(VLOOKUP(F1071,競技順!B:Q,14,0),"")</f>
        <v/>
      </c>
      <c r="K1071" t="str">
        <f>IFERROR(VLOOKUP(F1071,競技順!B:P,15,0),"")</f>
        <v>女子</v>
      </c>
      <c r="L1071" t="str">
        <f>IFERROR(VLOOKUP(F1071,競技順!B:N,13,0),"")</f>
        <v xml:space="preserve">  50m</v>
      </c>
      <c r="M1071" t="str">
        <f>IFERROR(VLOOKUP(F1071,競技順!B:K,10,0),"")</f>
        <v>自由形</v>
      </c>
      <c r="N1071" t="str">
        <f>IFERROR(VLOOKUP(F1071,競技順!B:Q,16,0),"")</f>
        <v>タイム決勝</v>
      </c>
      <c r="O1071" t="str">
        <f t="shared" si="33"/>
        <v xml:space="preserve"> 女子   50m 自由形 タイム決勝</v>
      </c>
    </row>
    <row r="1072" spans="1:15" x14ac:dyDescent="0.2">
      <c r="A1072">
        <f>IFERROR(記録__2[[#This Row],[競技番号]],"")</f>
        <v>19</v>
      </c>
      <c r="B1072">
        <f>IFERROR(記録__2[[#This Row],[選手番号]],"")</f>
        <v>580</v>
      </c>
      <c r="C1072" t="str">
        <f>IFERROR(VLOOKUP(B1072,選手番号!F:J,4,0),"")</f>
        <v>此下　栞奈</v>
      </c>
      <c r="D1072" t="str">
        <f>IFERROR(VLOOKUP(B1072,選手番号!F:K,6,0),"")</f>
        <v>ﾌｨｯﾀｴﾐﾌﾙ松前</v>
      </c>
      <c r="E1072" t="str">
        <f>IFERROR(VLOOKUP(B1072,チーム番号!E:F,2,0),"")</f>
        <v/>
      </c>
      <c r="F1072">
        <f>IFERROR(VLOOKUP(A1072,プログラム!B:C,2,0),"")</f>
        <v>19</v>
      </c>
      <c r="G1072" t="str">
        <f t="shared" si="32"/>
        <v>58000019</v>
      </c>
      <c r="H1072">
        <f>IFERROR(記録__2[[#This Row],[組]],"")</f>
        <v>22</v>
      </c>
      <c r="I1072">
        <f>IFERROR(記録__2[[#This Row],[水路]],"")</f>
        <v>7</v>
      </c>
      <c r="J1072" t="str">
        <f>IFERROR(VLOOKUP(F1072,競技順!B:Q,14,0),"")</f>
        <v/>
      </c>
      <c r="K1072" t="str">
        <f>IFERROR(VLOOKUP(F1072,競技順!B:P,15,0),"")</f>
        <v>女子</v>
      </c>
      <c r="L1072" t="str">
        <f>IFERROR(VLOOKUP(F1072,競技順!B:N,13,0),"")</f>
        <v xml:space="preserve">  50m</v>
      </c>
      <c r="M1072" t="str">
        <f>IFERROR(VLOOKUP(F1072,競技順!B:K,10,0),"")</f>
        <v>自由形</v>
      </c>
      <c r="N1072" t="str">
        <f>IFERROR(VLOOKUP(F1072,競技順!B:Q,16,0),"")</f>
        <v>タイム決勝</v>
      </c>
      <c r="O1072" t="str">
        <f t="shared" si="33"/>
        <v xml:space="preserve"> 女子   50m 自由形 タイム決勝</v>
      </c>
    </row>
    <row r="1073" spans="1:15" x14ac:dyDescent="0.2">
      <c r="A1073">
        <f>IFERROR(記録__2[[#This Row],[競技番号]],"")</f>
        <v>19</v>
      </c>
      <c r="B1073">
        <f>IFERROR(記録__2[[#This Row],[選手番号]],"")</f>
        <v>621</v>
      </c>
      <c r="C1073" t="str">
        <f>IFERROR(VLOOKUP(B1073,選手番号!F:J,4,0),"")</f>
        <v>藤田　莉帆</v>
      </c>
      <c r="D1073" t="str">
        <f>IFERROR(VLOOKUP(B1073,選手番号!F:K,6,0),"")</f>
        <v>AzuMax</v>
      </c>
      <c r="E1073" t="str">
        <f>IFERROR(VLOOKUP(B1073,チーム番号!E:F,2,0),"")</f>
        <v/>
      </c>
      <c r="F1073">
        <f>IFERROR(VLOOKUP(A1073,プログラム!B:C,2,0),"")</f>
        <v>19</v>
      </c>
      <c r="G1073" t="str">
        <f t="shared" si="32"/>
        <v>62100019</v>
      </c>
      <c r="H1073">
        <f>IFERROR(記録__2[[#This Row],[組]],"")</f>
        <v>22</v>
      </c>
      <c r="I1073">
        <f>IFERROR(記録__2[[#This Row],[水路]],"")</f>
        <v>8</v>
      </c>
      <c r="J1073" t="str">
        <f>IFERROR(VLOOKUP(F1073,競技順!B:Q,14,0),"")</f>
        <v/>
      </c>
      <c r="K1073" t="str">
        <f>IFERROR(VLOOKUP(F1073,競技順!B:P,15,0),"")</f>
        <v>女子</v>
      </c>
      <c r="L1073" t="str">
        <f>IFERROR(VLOOKUP(F1073,競技順!B:N,13,0),"")</f>
        <v xml:space="preserve">  50m</v>
      </c>
      <c r="M1073" t="str">
        <f>IFERROR(VLOOKUP(F1073,競技順!B:K,10,0),"")</f>
        <v>自由形</v>
      </c>
      <c r="N1073" t="str">
        <f>IFERROR(VLOOKUP(F1073,競技順!B:Q,16,0),"")</f>
        <v>タイム決勝</v>
      </c>
      <c r="O1073" t="str">
        <f t="shared" si="33"/>
        <v xml:space="preserve"> 女子   50m 自由形 タイム決勝</v>
      </c>
    </row>
    <row r="1074" spans="1:15" x14ac:dyDescent="0.2">
      <c r="A1074">
        <f>IFERROR(記録__2[[#This Row],[競技番号]],"")</f>
        <v>19</v>
      </c>
      <c r="B1074">
        <f>IFERROR(記録__2[[#This Row],[選手番号]],"")</f>
        <v>143</v>
      </c>
      <c r="C1074" t="str">
        <f>IFERROR(VLOOKUP(B1074,選手番号!F:J,4,0),"")</f>
        <v>渡部　莉央</v>
      </c>
      <c r="D1074" t="str">
        <f>IFERROR(VLOOKUP(B1074,選手番号!F:K,6,0),"")</f>
        <v>南海ＤＣ</v>
      </c>
      <c r="E1074" t="str">
        <f>IFERROR(VLOOKUP(B1074,チーム番号!E:F,2,0),"")</f>
        <v/>
      </c>
      <c r="F1074">
        <f>IFERROR(VLOOKUP(A1074,プログラム!B:C,2,0),"")</f>
        <v>19</v>
      </c>
      <c r="G1074" t="str">
        <f t="shared" si="32"/>
        <v>14300019</v>
      </c>
      <c r="H1074">
        <f>IFERROR(記録__2[[#This Row],[組]],"")</f>
        <v>23</v>
      </c>
      <c r="I1074">
        <f>IFERROR(記録__2[[#This Row],[水路]],"")</f>
        <v>1</v>
      </c>
      <c r="J1074" t="str">
        <f>IFERROR(VLOOKUP(F1074,競技順!B:Q,14,0),"")</f>
        <v/>
      </c>
      <c r="K1074" t="str">
        <f>IFERROR(VLOOKUP(F1074,競技順!B:P,15,0),"")</f>
        <v>女子</v>
      </c>
      <c r="L1074" t="str">
        <f>IFERROR(VLOOKUP(F1074,競技順!B:N,13,0),"")</f>
        <v xml:space="preserve">  50m</v>
      </c>
      <c r="M1074" t="str">
        <f>IFERROR(VLOOKUP(F1074,競技順!B:K,10,0),"")</f>
        <v>自由形</v>
      </c>
      <c r="N1074" t="str">
        <f>IFERROR(VLOOKUP(F1074,競技順!B:Q,16,0),"")</f>
        <v>タイム決勝</v>
      </c>
      <c r="O1074" t="str">
        <f t="shared" si="33"/>
        <v xml:space="preserve"> 女子   50m 自由形 タイム決勝</v>
      </c>
    </row>
    <row r="1075" spans="1:15" x14ac:dyDescent="0.2">
      <c r="A1075">
        <f>IFERROR(記録__2[[#This Row],[競技番号]],"")</f>
        <v>19</v>
      </c>
      <c r="B1075">
        <f>IFERROR(記録__2[[#This Row],[選手番号]],"")</f>
        <v>517</v>
      </c>
      <c r="C1075" t="str">
        <f>IFERROR(VLOOKUP(B1075,選手番号!F:J,4,0),"")</f>
        <v>京森　沙凪</v>
      </c>
      <c r="D1075" t="str">
        <f>IFERROR(VLOOKUP(B1075,選手番号!F:K,6,0),"")</f>
        <v>Ryuow</v>
      </c>
      <c r="E1075" t="str">
        <f>IFERROR(VLOOKUP(B1075,チーム番号!E:F,2,0),"")</f>
        <v/>
      </c>
      <c r="F1075">
        <f>IFERROR(VLOOKUP(A1075,プログラム!B:C,2,0),"")</f>
        <v>19</v>
      </c>
      <c r="G1075" t="str">
        <f t="shared" si="32"/>
        <v>51700019</v>
      </c>
      <c r="H1075">
        <f>IFERROR(記録__2[[#This Row],[組]],"")</f>
        <v>23</v>
      </c>
      <c r="I1075">
        <f>IFERROR(記録__2[[#This Row],[水路]],"")</f>
        <v>2</v>
      </c>
      <c r="J1075" t="str">
        <f>IFERROR(VLOOKUP(F1075,競技順!B:Q,14,0),"")</f>
        <v/>
      </c>
      <c r="K1075" t="str">
        <f>IFERROR(VLOOKUP(F1075,競技順!B:P,15,0),"")</f>
        <v>女子</v>
      </c>
      <c r="L1075" t="str">
        <f>IFERROR(VLOOKUP(F1075,競技順!B:N,13,0),"")</f>
        <v xml:space="preserve">  50m</v>
      </c>
      <c r="M1075" t="str">
        <f>IFERROR(VLOOKUP(F1075,競技順!B:K,10,0),"")</f>
        <v>自由形</v>
      </c>
      <c r="N1075" t="str">
        <f>IFERROR(VLOOKUP(F1075,競技順!B:Q,16,0),"")</f>
        <v>タイム決勝</v>
      </c>
      <c r="O1075" t="str">
        <f t="shared" si="33"/>
        <v xml:space="preserve"> 女子   50m 自由形 タイム決勝</v>
      </c>
    </row>
    <row r="1076" spans="1:15" x14ac:dyDescent="0.2">
      <c r="A1076">
        <f>IFERROR(記録__2[[#This Row],[競技番号]],"")</f>
        <v>19</v>
      </c>
      <c r="B1076">
        <f>IFERROR(記録__2[[#This Row],[選手番号]],"")</f>
        <v>609</v>
      </c>
      <c r="C1076" t="str">
        <f>IFERROR(VLOOKUP(B1076,選手番号!F:J,4,0),"")</f>
        <v>岡本　心陽</v>
      </c>
      <c r="D1076" t="str">
        <f>IFERROR(VLOOKUP(B1076,選手番号!F:K,6,0),"")</f>
        <v>MESSA</v>
      </c>
      <c r="E1076" t="str">
        <f>IFERROR(VLOOKUP(B1076,チーム番号!E:F,2,0),"")</f>
        <v/>
      </c>
      <c r="F1076">
        <f>IFERROR(VLOOKUP(A1076,プログラム!B:C,2,0),"")</f>
        <v>19</v>
      </c>
      <c r="G1076" t="str">
        <f t="shared" si="32"/>
        <v>60900019</v>
      </c>
      <c r="H1076">
        <f>IFERROR(記録__2[[#This Row],[組]],"")</f>
        <v>23</v>
      </c>
      <c r="I1076">
        <f>IFERROR(記録__2[[#This Row],[水路]],"")</f>
        <v>3</v>
      </c>
      <c r="J1076" t="str">
        <f>IFERROR(VLOOKUP(F1076,競技順!B:Q,14,0),"")</f>
        <v/>
      </c>
      <c r="K1076" t="str">
        <f>IFERROR(VLOOKUP(F1076,競技順!B:P,15,0),"")</f>
        <v>女子</v>
      </c>
      <c r="L1076" t="str">
        <f>IFERROR(VLOOKUP(F1076,競技順!B:N,13,0),"")</f>
        <v xml:space="preserve">  50m</v>
      </c>
      <c r="M1076" t="str">
        <f>IFERROR(VLOOKUP(F1076,競技順!B:K,10,0),"")</f>
        <v>自由形</v>
      </c>
      <c r="N1076" t="str">
        <f>IFERROR(VLOOKUP(F1076,競技順!B:Q,16,0),"")</f>
        <v>タイム決勝</v>
      </c>
      <c r="O1076" t="str">
        <f t="shared" si="33"/>
        <v xml:space="preserve"> 女子   50m 自由形 タイム決勝</v>
      </c>
    </row>
    <row r="1077" spans="1:15" x14ac:dyDescent="0.2">
      <c r="A1077">
        <f>IFERROR(記録__2[[#This Row],[競技番号]],"")</f>
        <v>19</v>
      </c>
      <c r="B1077">
        <f>IFERROR(記録__2[[#This Row],[選手番号]],"")</f>
        <v>350</v>
      </c>
      <c r="C1077" t="str">
        <f>IFERROR(VLOOKUP(B1077,選手番号!F:J,4,0),"")</f>
        <v>杉本　奈月</v>
      </c>
      <c r="D1077" t="str">
        <f>IFERROR(VLOOKUP(B1077,選手番号!F:K,6,0),"")</f>
        <v>ＭＧ双葉</v>
      </c>
      <c r="E1077" t="str">
        <f>IFERROR(VLOOKUP(B1077,チーム番号!E:F,2,0),"")</f>
        <v/>
      </c>
      <c r="F1077">
        <f>IFERROR(VLOOKUP(A1077,プログラム!B:C,2,0),"")</f>
        <v>19</v>
      </c>
      <c r="G1077" t="str">
        <f t="shared" si="32"/>
        <v>35000019</v>
      </c>
      <c r="H1077">
        <f>IFERROR(記録__2[[#This Row],[組]],"")</f>
        <v>23</v>
      </c>
      <c r="I1077">
        <f>IFERROR(記録__2[[#This Row],[水路]],"")</f>
        <v>4</v>
      </c>
      <c r="J1077" t="str">
        <f>IFERROR(VLOOKUP(F1077,競技順!B:Q,14,0),"")</f>
        <v/>
      </c>
      <c r="K1077" t="str">
        <f>IFERROR(VLOOKUP(F1077,競技順!B:P,15,0),"")</f>
        <v>女子</v>
      </c>
      <c r="L1077" t="str">
        <f>IFERROR(VLOOKUP(F1077,競技順!B:N,13,0),"")</f>
        <v xml:space="preserve">  50m</v>
      </c>
      <c r="M1077" t="str">
        <f>IFERROR(VLOOKUP(F1077,競技順!B:K,10,0),"")</f>
        <v>自由形</v>
      </c>
      <c r="N1077" t="str">
        <f>IFERROR(VLOOKUP(F1077,競技順!B:Q,16,0),"")</f>
        <v>タイム決勝</v>
      </c>
      <c r="O1077" t="str">
        <f t="shared" si="33"/>
        <v xml:space="preserve"> 女子   50m 自由形 タイム決勝</v>
      </c>
    </row>
    <row r="1078" spans="1:15" x14ac:dyDescent="0.2">
      <c r="A1078">
        <f>IFERROR(記録__2[[#This Row],[競技番号]],"")</f>
        <v>19</v>
      </c>
      <c r="B1078">
        <f>IFERROR(記録__2[[#This Row],[選手番号]],"")</f>
        <v>229</v>
      </c>
      <c r="C1078" t="str">
        <f>IFERROR(VLOOKUP(B1078,選手番号!F:J,4,0),"")</f>
        <v>酒井　　淀</v>
      </c>
      <c r="D1078" t="str">
        <f>IFERROR(VLOOKUP(B1078,選手番号!F:K,6,0),"")</f>
        <v>ファイブテン</v>
      </c>
      <c r="E1078" t="str">
        <f>IFERROR(VLOOKUP(B1078,チーム番号!E:F,2,0),"")</f>
        <v/>
      </c>
      <c r="F1078">
        <f>IFERROR(VLOOKUP(A1078,プログラム!B:C,2,0),"")</f>
        <v>19</v>
      </c>
      <c r="G1078" t="str">
        <f t="shared" si="32"/>
        <v>22900019</v>
      </c>
      <c r="H1078">
        <f>IFERROR(記録__2[[#This Row],[組]],"")</f>
        <v>23</v>
      </c>
      <c r="I1078">
        <f>IFERROR(記録__2[[#This Row],[水路]],"")</f>
        <v>5</v>
      </c>
      <c r="J1078" t="str">
        <f>IFERROR(VLOOKUP(F1078,競技順!B:Q,14,0),"")</f>
        <v/>
      </c>
      <c r="K1078" t="str">
        <f>IFERROR(VLOOKUP(F1078,競技順!B:P,15,0),"")</f>
        <v>女子</v>
      </c>
      <c r="L1078" t="str">
        <f>IFERROR(VLOOKUP(F1078,競技順!B:N,13,0),"")</f>
        <v xml:space="preserve">  50m</v>
      </c>
      <c r="M1078" t="str">
        <f>IFERROR(VLOOKUP(F1078,競技順!B:K,10,0),"")</f>
        <v>自由形</v>
      </c>
      <c r="N1078" t="str">
        <f>IFERROR(VLOOKUP(F1078,競技順!B:Q,16,0),"")</f>
        <v>タイム決勝</v>
      </c>
      <c r="O1078" t="str">
        <f t="shared" si="33"/>
        <v xml:space="preserve"> 女子   50m 自由形 タイム決勝</v>
      </c>
    </row>
    <row r="1079" spans="1:15" x14ac:dyDescent="0.2">
      <c r="A1079">
        <f>IFERROR(記録__2[[#This Row],[競技番号]],"")</f>
        <v>19</v>
      </c>
      <c r="B1079">
        <f>IFERROR(記録__2[[#This Row],[選手番号]],"")</f>
        <v>351</v>
      </c>
      <c r="C1079" t="str">
        <f>IFERROR(VLOOKUP(B1079,選手番号!F:J,4,0),"")</f>
        <v>門田　紗空</v>
      </c>
      <c r="D1079" t="str">
        <f>IFERROR(VLOOKUP(B1079,選手番号!F:K,6,0),"")</f>
        <v>ＭＧ双葉</v>
      </c>
      <c r="E1079" t="str">
        <f>IFERROR(VLOOKUP(B1079,チーム番号!E:F,2,0),"")</f>
        <v/>
      </c>
      <c r="F1079">
        <f>IFERROR(VLOOKUP(A1079,プログラム!B:C,2,0),"")</f>
        <v>19</v>
      </c>
      <c r="G1079" t="str">
        <f t="shared" si="32"/>
        <v>35100019</v>
      </c>
      <c r="H1079">
        <f>IFERROR(記録__2[[#This Row],[組]],"")</f>
        <v>23</v>
      </c>
      <c r="I1079">
        <f>IFERROR(記録__2[[#This Row],[水路]],"")</f>
        <v>6</v>
      </c>
      <c r="J1079" t="str">
        <f>IFERROR(VLOOKUP(F1079,競技順!B:Q,14,0),"")</f>
        <v/>
      </c>
      <c r="K1079" t="str">
        <f>IFERROR(VLOOKUP(F1079,競技順!B:P,15,0),"")</f>
        <v>女子</v>
      </c>
      <c r="L1079" t="str">
        <f>IFERROR(VLOOKUP(F1079,競技順!B:N,13,0),"")</f>
        <v xml:space="preserve">  50m</v>
      </c>
      <c r="M1079" t="str">
        <f>IFERROR(VLOOKUP(F1079,競技順!B:K,10,0),"")</f>
        <v>自由形</v>
      </c>
      <c r="N1079" t="str">
        <f>IFERROR(VLOOKUP(F1079,競技順!B:Q,16,0),"")</f>
        <v>タイム決勝</v>
      </c>
      <c r="O1079" t="str">
        <f t="shared" si="33"/>
        <v xml:space="preserve"> 女子   50m 自由形 タイム決勝</v>
      </c>
    </row>
    <row r="1080" spans="1:15" x14ac:dyDescent="0.2">
      <c r="A1080">
        <f>IFERROR(記録__2[[#This Row],[競技番号]],"")</f>
        <v>19</v>
      </c>
      <c r="B1080">
        <f>IFERROR(記録__2[[#This Row],[選手番号]],"")</f>
        <v>384</v>
      </c>
      <c r="C1080" t="str">
        <f>IFERROR(VLOOKUP(B1080,選手番号!F:J,4,0),"")</f>
        <v>城戸　南海</v>
      </c>
      <c r="D1080" t="str">
        <f>IFERROR(VLOOKUP(B1080,選手番号!F:K,6,0),"")</f>
        <v>石原ＳＣ</v>
      </c>
      <c r="E1080" t="str">
        <f>IFERROR(VLOOKUP(B1080,チーム番号!E:F,2,0),"")</f>
        <v/>
      </c>
      <c r="F1080">
        <f>IFERROR(VLOOKUP(A1080,プログラム!B:C,2,0),"")</f>
        <v>19</v>
      </c>
      <c r="G1080" t="str">
        <f t="shared" si="32"/>
        <v>38400019</v>
      </c>
      <c r="H1080">
        <f>IFERROR(記録__2[[#This Row],[組]],"")</f>
        <v>23</v>
      </c>
      <c r="I1080">
        <f>IFERROR(記録__2[[#This Row],[水路]],"")</f>
        <v>7</v>
      </c>
      <c r="J1080" t="str">
        <f>IFERROR(VLOOKUP(F1080,競技順!B:Q,14,0),"")</f>
        <v/>
      </c>
      <c r="K1080" t="str">
        <f>IFERROR(VLOOKUP(F1080,競技順!B:P,15,0),"")</f>
        <v>女子</v>
      </c>
      <c r="L1080" t="str">
        <f>IFERROR(VLOOKUP(F1080,競技順!B:N,13,0),"")</f>
        <v xml:space="preserve">  50m</v>
      </c>
      <c r="M1080" t="str">
        <f>IFERROR(VLOOKUP(F1080,競技順!B:K,10,0),"")</f>
        <v>自由形</v>
      </c>
      <c r="N1080" t="str">
        <f>IFERROR(VLOOKUP(F1080,競技順!B:Q,16,0),"")</f>
        <v>タイム決勝</v>
      </c>
      <c r="O1080" t="str">
        <f t="shared" si="33"/>
        <v xml:space="preserve"> 女子   50m 自由形 タイム決勝</v>
      </c>
    </row>
    <row r="1081" spans="1:15" x14ac:dyDescent="0.2">
      <c r="A1081">
        <f>IFERROR(記録__2[[#This Row],[競技番号]],"")</f>
        <v>19</v>
      </c>
      <c r="B1081">
        <f>IFERROR(記録__2[[#This Row],[選手番号]],"")</f>
        <v>78</v>
      </c>
      <c r="C1081" t="str">
        <f>IFERROR(VLOOKUP(B1081,選手番号!F:J,4,0),"")</f>
        <v>中岡　果音</v>
      </c>
      <c r="D1081" t="str">
        <f>IFERROR(VLOOKUP(B1081,選手番号!F:K,6,0),"")</f>
        <v>五百木ＳＣ</v>
      </c>
      <c r="E1081" t="str">
        <f>IFERROR(VLOOKUP(B1081,チーム番号!E:F,2,0),"")</f>
        <v/>
      </c>
      <c r="F1081">
        <f>IFERROR(VLOOKUP(A1081,プログラム!B:C,2,0),"")</f>
        <v>19</v>
      </c>
      <c r="G1081" t="str">
        <f t="shared" si="32"/>
        <v>7800019</v>
      </c>
      <c r="H1081">
        <f>IFERROR(記録__2[[#This Row],[組]],"")</f>
        <v>23</v>
      </c>
      <c r="I1081">
        <f>IFERROR(記録__2[[#This Row],[水路]],"")</f>
        <v>8</v>
      </c>
      <c r="J1081" t="str">
        <f>IFERROR(VLOOKUP(F1081,競技順!B:Q,14,0),"")</f>
        <v/>
      </c>
      <c r="K1081" t="str">
        <f>IFERROR(VLOOKUP(F1081,競技順!B:P,15,0),"")</f>
        <v>女子</v>
      </c>
      <c r="L1081" t="str">
        <f>IFERROR(VLOOKUP(F1081,競技順!B:N,13,0),"")</f>
        <v xml:space="preserve">  50m</v>
      </c>
      <c r="M1081" t="str">
        <f>IFERROR(VLOOKUP(F1081,競技順!B:K,10,0),"")</f>
        <v>自由形</v>
      </c>
      <c r="N1081" t="str">
        <f>IFERROR(VLOOKUP(F1081,競技順!B:Q,16,0),"")</f>
        <v>タイム決勝</v>
      </c>
      <c r="O1081" t="str">
        <f t="shared" si="33"/>
        <v xml:space="preserve"> 女子   50m 自由形 タイム決勝</v>
      </c>
    </row>
    <row r="1082" spans="1:15" x14ac:dyDescent="0.2">
      <c r="A1082">
        <f>IFERROR(記録__2[[#This Row],[競技番号]],"")</f>
        <v>19</v>
      </c>
      <c r="B1082">
        <f>IFERROR(記録__2[[#This Row],[選手番号]],"")</f>
        <v>356</v>
      </c>
      <c r="C1082" t="str">
        <f>IFERROR(VLOOKUP(B1082,選手番号!F:J,4,0),"")</f>
        <v>越智　美来</v>
      </c>
      <c r="D1082" t="str">
        <f>IFERROR(VLOOKUP(B1082,選手番号!F:K,6,0),"")</f>
        <v>ＭＧ双葉</v>
      </c>
      <c r="E1082" t="str">
        <f>IFERROR(VLOOKUP(B1082,チーム番号!E:F,2,0),"")</f>
        <v/>
      </c>
      <c r="F1082">
        <f>IFERROR(VLOOKUP(A1082,プログラム!B:C,2,0),"")</f>
        <v>19</v>
      </c>
      <c r="G1082" t="str">
        <f t="shared" si="32"/>
        <v>35600019</v>
      </c>
      <c r="H1082">
        <f>IFERROR(記録__2[[#This Row],[組]],"")</f>
        <v>24</v>
      </c>
      <c r="I1082">
        <f>IFERROR(記録__2[[#This Row],[水路]],"")</f>
        <v>1</v>
      </c>
      <c r="J1082" t="str">
        <f>IFERROR(VLOOKUP(F1082,競技順!B:Q,14,0),"")</f>
        <v/>
      </c>
      <c r="K1082" t="str">
        <f>IFERROR(VLOOKUP(F1082,競技順!B:P,15,0),"")</f>
        <v>女子</v>
      </c>
      <c r="L1082" t="str">
        <f>IFERROR(VLOOKUP(F1082,競技順!B:N,13,0),"")</f>
        <v xml:space="preserve">  50m</v>
      </c>
      <c r="M1082" t="str">
        <f>IFERROR(VLOOKUP(F1082,競技順!B:K,10,0),"")</f>
        <v>自由形</v>
      </c>
      <c r="N1082" t="str">
        <f>IFERROR(VLOOKUP(F1082,競技順!B:Q,16,0),"")</f>
        <v>タイム決勝</v>
      </c>
      <c r="O1082" t="str">
        <f t="shared" si="33"/>
        <v xml:space="preserve"> 女子   50m 自由形 タイム決勝</v>
      </c>
    </row>
    <row r="1083" spans="1:15" x14ac:dyDescent="0.2">
      <c r="A1083">
        <f>IFERROR(記録__2[[#This Row],[競技番号]],"")</f>
        <v>19</v>
      </c>
      <c r="B1083">
        <f>IFERROR(記録__2[[#This Row],[選手番号]],"")</f>
        <v>150</v>
      </c>
      <c r="C1083" t="str">
        <f>IFERROR(VLOOKUP(B1083,選手番号!F:J,4,0),"")</f>
        <v>猪野あさひ</v>
      </c>
      <c r="D1083" t="str">
        <f>IFERROR(VLOOKUP(B1083,選手番号!F:K,6,0),"")</f>
        <v>南海ＤＣ</v>
      </c>
      <c r="E1083" t="str">
        <f>IFERROR(VLOOKUP(B1083,チーム番号!E:F,2,0),"")</f>
        <v/>
      </c>
      <c r="F1083">
        <f>IFERROR(VLOOKUP(A1083,プログラム!B:C,2,0),"")</f>
        <v>19</v>
      </c>
      <c r="G1083" t="str">
        <f t="shared" si="32"/>
        <v>15000019</v>
      </c>
      <c r="H1083">
        <f>IFERROR(記録__2[[#This Row],[組]],"")</f>
        <v>24</v>
      </c>
      <c r="I1083">
        <f>IFERROR(記録__2[[#This Row],[水路]],"")</f>
        <v>2</v>
      </c>
      <c r="J1083" t="str">
        <f>IFERROR(VLOOKUP(F1083,競技順!B:Q,14,0),"")</f>
        <v/>
      </c>
      <c r="K1083" t="str">
        <f>IFERROR(VLOOKUP(F1083,競技順!B:P,15,0),"")</f>
        <v>女子</v>
      </c>
      <c r="L1083" t="str">
        <f>IFERROR(VLOOKUP(F1083,競技順!B:N,13,0),"")</f>
        <v xml:space="preserve">  50m</v>
      </c>
      <c r="M1083" t="str">
        <f>IFERROR(VLOOKUP(F1083,競技順!B:K,10,0),"")</f>
        <v>自由形</v>
      </c>
      <c r="N1083" t="str">
        <f>IFERROR(VLOOKUP(F1083,競技順!B:Q,16,0),"")</f>
        <v>タイム決勝</v>
      </c>
      <c r="O1083" t="str">
        <f t="shared" si="33"/>
        <v xml:space="preserve"> 女子   50m 自由形 タイム決勝</v>
      </c>
    </row>
    <row r="1084" spans="1:15" x14ac:dyDescent="0.2">
      <c r="A1084">
        <f>IFERROR(記録__2[[#This Row],[競技番号]],"")</f>
        <v>19</v>
      </c>
      <c r="B1084">
        <f>IFERROR(記録__2[[#This Row],[選手番号]],"")</f>
        <v>483</v>
      </c>
      <c r="C1084" t="str">
        <f>IFERROR(VLOOKUP(B1084,選手番号!F:J,4,0),"")</f>
        <v>古川　咲吏</v>
      </c>
      <c r="D1084" t="str">
        <f>IFERROR(VLOOKUP(B1084,選手番号!F:K,6,0),"")</f>
        <v>フィッタ吉田</v>
      </c>
      <c r="E1084" t="str">
        <f>IFERROR(VLOOKUP(B1084,チーム番号!E:F,2,0),"")</f>
        <v/>
      </c>
      <c r="F1084">
        <f>IFERROR(VLOOKUP(A1084,プログラム!B:C,2,0),"")</f>
        <v>19</v>
      </c>
      <c r="G1084" t="str">
        <f t="shared" si="32"/>
        <v>48300019</v>
      </c>
      <c r="H1084">
        <f>IFERROR(記録__2[[#This Row],[組]],"")</f>
        <v>24</v>
      </c>
      <c r="I1084">
        <f>IFERROR(記録__2[[#This Row],[水路]],"")</f>
        <v>3</v>
      </c>
      <c r="J1084" t="str">
        <f>IFERROR(VLOOKUP(F1084,競技順!B:Q,14,0),"")</f>
        <v/>
      </c>
      <c r="K1084" t="str">
        <f>IFERROR(VLOOKUP(F1084,競技順!B:P,15,0),"")</f>
        <v>女子</v>
      </c>
      <c r="L1084" t="str">
        <f>IFERROR(VLOOKUP(F1084,競技順!B:N,13,0),"")</f>
        <v xml:space="preserve">  50m</v>
      </c>
      <c r="M1084" t="str">
        <f>IFERROR(VLOOKUP(F1084,競技順!B:K,10,0),"")</f>
        <v>自由形</v>
      </c>
      <c r="N1084" t="str">
        <f>IFERROR(VLOOKUP(F1084,競技順!B:Q,16,0),"")</f>
        <v>タイム決勝</v>
      </c>
      <c r="O1084" t="str">
        <f t="shared" si="33"/>
        <v xml:space="preserve"> 女子   50m 自由形 タイム決勝</v>
      </c>
    </row>
    <row r="1085" spans="1:15" x14ac:dyDescent="0.2">
      <c r="A1085">
        <f>IFERROR(記録__2[[#This Row],[競技番号]],"")</f>
        <v>19</v>
      </c>
      <c r="B1085">
        <f>IFERROR(記録__2[[#This Row],[選手番号]],"")</f>
        <v>581</v>
      </c>
      <c r="C1085" t="str">
        <f>IFERROR(VLOOKUP(B1085,選手番号!F:J,4,0),"")</f>
        <v>兵頭　杏南</v>
      </c>
      <c r="D1085" t="str">
        <f>IFERROR(VLOOKUP(B1085,選手番号!F:K,6,0),"")</f>
        <v>ﾌｨｯﾀｴﾐﾌﾙ松前</v>
      </c>
      <c r="E1085" t="str">
        <f>IFERROR(VLOOKUP(B1085,チーム番号!E:F,2,0),"")</f>
        <v/>
      </c>
      <c r="F1085">
        <f>IFERROR(VLOOKUP(A1085,プログラム!B:C,2,0),"")</f>
        <v>19</v>
      </c>
      <c r="G1085" t="str">
        <f t="shared" si="32"/>
        <v>58100019</v>
      </c>
      <c r="H1085">
        <f>IFERROR(記録__2[[#This Row],[組]],"")</f>
        <v>24</v>
      </c>
      <c r="I1085">
        <f>IFERROR(記録__2[[#This Row],[水路]],"")</f>
        <v>4</v>
      </c>
      <c r="J1085" t="str">
        <f>IFERROR(VLOOKUP(F1085,競技順!B:Q,14,0),"")</f>
        <v/>
      </c>
      <c r="K1085" t="str">
        <f>IFERROR(VLOOKUP(F1085,競技順!B:P,15,0),"")</f>
        <v>女子</v>
      </c>
      <c r="L1085" t="str">
        <f>IFERROR(VLOOKUP(F1085,競技順!B:N,13,0),"")</f>
        <v xml:space="preserve">  50m</v>
      </c>
      <c r="M1085" t="str">
        <f>IFERROR(VLOOKUP(F1085,競技順!B:K,10,0),"")</f>
        <v>自由形</v>
      </c>
      <c r="N1085" t="str">
        <f>IFERROR(VLOOKUP(F1085,競技順!B:Q,16,0),"")</f>
        <v>タイム決勝</v>
      </c>
      <c r="O1085" t="str">
        <f t="shared" si="33"/>
        <v xml:space="preserve"> 女子   50m 自由形 タイム決勝</v>
      </c>
    </row>
    <row r="1086" spans="1:15" x14ac:dyDescent="0.2">
      <c r="A1086">
        <f>IFERROR(記録__2[[#This Row],[競技番号]],"")</f>
        <v>19</v>
      </c>
      <c r="B1086">
        <f>IFERROR(記録__2[[#This Row],[選手番号]],"")</f>
        <v>484</v>
      </c>
      <c r="C1086" t="str">
        <f>IFERROR(VLOOKUP(B1086,選手番号!F:J,4,0),"")</f>
        <v>髙山　弥久</v>
      </c>
      <c r="D1086" t="str">
        <f>IFERROR(VLOOKUP(B1086,選手番号!F:K,6,0),"")</f>
        <v>フィッタ吉田</v>
      </c>
      <c r="E1086" t="str">
        <f>IFERROR(VLOOKUP(B1086,チーム番号!E:F,2,0),"")</f>
        <v/>
      </c>
      <c r="F1086">
        <f>IFERROR(VLOOKUP(A1086,プログラム!B:C,2,0),"")</f>
        <v>19</v>
      </c>
      <c r="G1086" t="str">
        <f t="shared" si="32"/>
        <v>48400019</v>
      </c>
      <c r="H1086">
        <f>IFERROR(記録__2[[#This Row],[組]],"")</f>
        <v>24</v>
      </c>
      <c r="I1086">
        <f>IFERROR(記録__2[[#This Row],[水路]],"")</f>
        <v>5</v>
      </c>
      <c r="J1086" t="str">
        <f>IFERROR(VLOOKUP(F1086,競技順!B:Q,14,0),"")</f>
        <v/>
      </c>
      <c r="K1086" t="str">
        <f>IFERROR(VLOOKUP(F1086,競技順!B:P,15,0),"")</f>
        <v>女子</v>
      </c>
      <c r="L1086" t="str">
        <f>IFERROR(VLOOKUP(F1086,競技順!B:N,13,0),"")</f>
        <v xml:space="preserve">  50m</v>
      </c>
      <c r="M1086" t="str">
        <f>IFERROR(VLOOKUP(F1086,競技順!B:K,10,0),"")</f>
        <v>自由形</v>
      </c>
      <c r="N1086" t="str">
        <f>IFERROR(VLOOKUP(F1086,競技順!B:Q,16,0),"")</f>
        <v>タイム決勝</v>
      </c>
      <c r="O1086" t="str">
        <f t="shared" si="33"/>
        <v xml:space="preserve"> 女子   50m 自由形 タイム決勝</v>
      </c>
    </row>
    <row r="1087" spans="1:15" x14ac:dyDescent="0.2">
      <c r="A1087">
        <f>IFERROR(記録__2[[#This Row],[競技番号]],"")</f>
        <v>19</v>
      </c>
      <c r="B1087">
        <f>IFERROR(記録__2[[#This Row],[選手番号]],"")</f>
        <v>727</v>
      </c>
      <c r="C1087" t="str">
        <f>IFERROR(VLOOKUP(B1087,選手番号!F:J,4,0),"")</f>
        <v>廣瀬　愛姫</v>
      </c>
      <c r="D1087" t="str">
        <f>IFERROR(VLOOKUP(B1087,選手番号!F:K,6,0),"")</f>
        <v>愛媛大学</v>
      </c>
      <c r="E1087" t="str">
        <f>IFERROR(VLOOKUP(B1087,チーム番号!E:F,2,0),"")</f>
        <v/>
      </c>
      <c r="F1087">
        <f>IFERROR(VLOOKUP(A1087,プログラム!B:C,2,0),"")</f>
        <v>19</v>
      </c>
      <c r="G1087" t="str">
        <f t="shared" si="32"/>
        <v>72700019</v>
      </c>
      <c r="H1087">
        <f>IFERROR(記録__2[[#This Row],[組]],"")</f>
        <v>24</v>
      </c>
      <c r="I1087">
        <f>IFERROR(記録__2[[#This Row],[水路]],"")</f>
        <v>6</v>
      </c>
      <c r="J1087" t="str">
        <f>IFERROR(VLOOKUP(F1087,競技順!B:Q,14,0),"")</f>
        <v/>
      </c>
      <c r="K1087" t="str">
        <f>IFERROR(VLOOKUP(F1087,競技順!B:P,15,0),"")</f>
        <v>女子</v>
      </c>
      <c r="L1087" t="str">
        <f>IFERROR(VLOOKUP(F1087,競技順!B:N,13,0),"")</f>
        <v xml:space="preserve">  50m</v>
      </c>
      <c r="M1087" t="str">
        <f>IFERROR(VLOOKUP(F1087,競技順!B:K,10,0),"")</f>
        <v>自由形</v>
      </c>
      <c r="N1087" t="str">
        <f>IFERROR(VLOOKUP(F1087,競技順!B:Q,16,0),"")</f>
        <v>タイム決勝</v>
      </c>
      <c r="O1087" t="str">
        <f t="shared" si="33"/>
        <v xml:space="preserve"> 女子   50m 自由形 タイム決勝</v>
      </c>
    </row>
    <row r="1088" spans="1:15" x14ac:dyDescent="0.2">
      <c r="A1088">
        <f>IFERROR(記録__2[[#This Row],[競技番号]],"")</f>
        <v>19</v>
      </c>
      <c r="B1088">
        <f>IFERROR(記録__2[[#This Row],[選手番号]],"")</f>
        <v>573</v>
      </c>
      <c r="C1088" t="str">
        <f>IFERROR(VLOOKUP(B1088,選手番号!F:J,4,0),"")</f>
        <v>黒田　　菫</v>
      </c>
      <c r="D1088" t="str">
        <f>IFERROR(VLOOKUP(B1088,選手番号!F:K,6,0),"")</f>
        <v>ﾌｨｯﾀｴﾐﾌﾙ松前</v>
      </c>
      <c r="E1088" t="str">
        <f>IFERROR(VLOOKUP(B1088,チーム番号!E:F,2,0),"")</f>
        <v/>
      </c>
      <c r="F1088">
        <f>IFERROR(VLOOKUP(A1088,プログラム!B:C,2,0),"")</f>
        <v>19</v>
      </c>
      <c r="G1088" t="str">
        <f t="shared" si="32"/>
        <v>57300019</v>
      </c>
      <c r="H1088">
        <f>IFERROR(記録__2[[#This Row],[組]],"")</f>
        <v>24</v>
      </c>
      <c r="I1088">
        <f>IFERROR(記録__2[[#This Row],[水路]],"")</f>
        <v>7</v>
      </c>
      <c r="J1088" t="str">
        <f>IFERROR(VLOOKUP(F1088,競技順!B:Q,14,0),"")</f>
        <v/>
      </c>
      <c r="K1088" t="str">
        <f>IFERROR(VLOOKUP(F1088,競技順!B:P,15,0),"")</f>
        <v>女子</v>
      </c>
      <c r="L1088" t="str">
        <f>IFERROR(VLOOKUP(F1088,競技順!B:N,13,0),"")</f>
        <v xml:space="preserve">  50m</v>
      </c>
      <c r="M1088" t="str">
        <f>IFERROR(VLOOKUP(F1088,競技順!B:K,10,0),"")</f>
        <v>自由形</v>
      </c>
      <c r="N1088" t="str">
        <f>IFERROR(VLOOKUP(F1088,競技順!B:Q,16,0),"")</f>
        <v>タイム決勝</v>
      </c>
      <c r="O1088" t="str">
        <f t="shared" si="33"/>
        <v xml:space="preserve"> 女子   50m 自由形 タイム決勝</v>
      </c>
    </row>
    <row r="1089" spans="1:15" x14ac:dyDescent="0.2">
      <c r="A1089">
        <f>IFERROR(記録__2[[#This Row],[競技番号]],"")</f>
        <v>19</v>
      </c>
      <c r="B1089">
        <f>IFERROR(記録__2[[#This Row],[選手番号]],"")</f>
        <v>318</v>
      </c>
      <c r="C1089" t="str">
        <f>IFERROR(VLOOKUP(B1089,選手番号!F:J,4,0),"")</f>
        <v>永田　実悠</v>
      </c>
      <c r="D1089" t="str">
        <f>IFERROR(VLOOKUP(B1089,選手番号!F:K,6,0),"")</f>
        <v>石原SC山越</v>
      </c>
      <c r="E1089" t="str">
        <f>IFERROR(VLOOKUP(B1089,チーム番号!E:F,2,0),"")</f>
        <v/>
      </c>
      <c r="F1089">
        <f>IFERROR(VLOOKUP(A1089,プログラム!B:C,2,0),"")</f>
        <v>19</v>
      </c>
      <c r="G1089" t="str">
        <f t="shared" si="32"/>
        <v>31800019</v>
      </c>
      <c r="H1089">
        <f>IFERROR(記録__2[[#This Row],[組]],"")</f>
        <v>24</v>
      </c>
      <c r="I1089">
        <f>IFERROR(記録__2[[#This Row],[水路]],"")</f>
        <v>8</v>
      </c>
      <c r="J1089" t="str">
        <f>IFERROR(VLOOKUP(F1089,競技順!B:Q,14,0),"")</f>
        <v/>
      </c>
      <c r="K1089" t="str">
        <f>IFERROR(VLOOKUP(F1089,競技順!B:P,15,0),"")</f>
        <v>女子</v>
      </c>
      <c r="L1089" t="str">
        <f>IFERROR(VLOOKUP(F1089,競技順!B:N,13,0),"")</f>
        <v xml:space="preserve">  50m</v>
      </c>
      <c r="M1089" t="str">
        <f>IFERROR(VLOOKUP(F1089,競技順!B:K,10,0),"")</f>
        <v>自由形</v>
      </c>
      <c r="N1089" t="str">
        <f>IFERROR(VLOOKUP(F1089,競技順!B:Q,16,0),"")</f>
        <v>タイム決勝</v>
      </c>
      <c r="O1089" t="str">
        <f t="shared" si="33"/>
        <v xml:space="preserve"> 女子   50m 自由形 タイム決勝</v>
      </c>
    </row>
    <row r="1090" spans="1:15" x14ac:dyDescent="0.2">
      <c r="A1090">
        <f>IFERROR(記録__2[[#This Row],[競技番号]],"")</f>
        <v>20</v>
      </c>
      <c r="B1090">
        <f>IFERROR(記録__2[[#This Row],[選手番号]],"")</f>
        <v>0</v>
      </c>
      <c r="C1090" t="str">
        <f>IFERROR(VLOOKUP(B1090,選手番号!F:J,4,0),"")</f>
        <v/>
      </c>
      <c r="D1090" t="str">
        <f>IFERROR(VLOOKUP(B1090,選手番号!F:K,6,0),"")</f>
        <v/>
      </c>
      <c r="E1090" t="str">
        <f>IFERROR(VLOOKUP(B1090,チーム番号!E:F,2,0),"")</f>
        <v/>
      </c>
      <c r="F1090">
        <f>IFERROR(VLOOKUP(A1090,プログラム!B:C,2,0),"")</f>
        <v>20</v>
      </c>
      <c r="G1090" t="str">
        <f t="shared" si="32"/>
        <v>000020</v>
      </c>
      <c r="H1090">
        <f>IFERROR(記録__2[[#This Row],[組]],"")</f>
        <v>1</v>
      </c>
      <c r="I1090">
        <f>IFERROR(記録__2[[#This Row],[水路]],"")</f>
        <v>1</v>
      </c>
      <c r="J1090" t="str">
        <f>IFERROR(VLOOKUP(F1090,競技順!B:Q,14,0),"")</f>
        <v/>
      </c>
      <c r="K1090" t="str">
        <f>IFERROR(VLOOKUP(F1090,競技順!B:P,15,0),"")</f>
        <v>男子</v>
      </c>
      <c r="L1090" t="str">
        <f>IFERROR(VLOOKUP(F1090,競技順!B:N,13,0),"")</f>
        <v xml:space="preserve">  50m</v>
      </c>
      <c r="M1090" t="str">
        <f>IFERROR(VLOOKUP(F1090,競技順!B:K,10,0),"")</f>
        <v>自由形</v>
      </c>
      <c r="N1090" t="str">
        <f>IFERROR(VLOOKUP(F1090,競技順!B:Q,16,0),"")</f>
        <v>タイム決勝</v>
      </c>
      <c r="O1090" t="str">
        <f t="shared" si="33"/>
        <v xml:space="preserve"> 男子   50m 自由形 タイム決勝</v>
      </c>
    </row>
    <row r="1091" spans="1:15" x14ac:dyDescent="0.2">
      <c r="A1091">
        <f>IFERROR(記録__2[[#This Row],[競技番号]],"")</f>
        <v>20</v>
      </c>
      <c r="B1091">
        <f>IFERROR(記録__2[[#This Row],[選手番号]],"")</f>
        <v>0</v>
      </c>
      <c r="C1091" t="str">
        <f>IFERROR(VLOOKUP(B1091,選手番号!F:J,4,0),"")</f>
        <v/>
      </c>
      <c r="D1091" t="str">
        <f>IFERROR(VLOOKUP(B1091,選手番号!F:K,6,0),"")</f>
        <v/>
      </c>
      <c r="E1091" t="str">
        <f>IFERROR(VLOOKUP(B1091,チーム番号!E:F,2,0),"")</f>
        <v/>
      </c>
      <c r="F1091">
        <f>IFERROR(VLOOKUP(A1091,プログラム!B:C,2,0),"")</f>
        <v>20</v>
      </c>
      <c r="G1091" t="str">
        <f t="shared" ref="G1091:G1154" si="34">CONCATENATE(B1091,0,0,0,F1091)</f>
        <v>000020</v>
      </c>
      <c r="H1091">
        <f>IFERROR(記録__2[[#This Row],[組]],"")</f>
        <v>1</v>
      </c>
      <c r="I1091">
        <f>IFERROR(記録__2[[#This Row],[水路]],"")</f>
        <v>2</v>
      </c>
      <c r="J1091" t="str">
        <f>IFERROR(VLOOKUP(F1091,競技順!B:Q,14,0),"")</f>
        <v/>
      </c>
      <c r="K1091" t="str">
        <f>IFERROR(VLOOKUP(F1091,競技順!B:P,15,0),"")</f>
        <v>男子</v>
      </c>
      <c r="L1091" t="str">
        <f>IFERROR(VLOOKUP(F1091,競技順!B:N,13,0),"")</f>
        <v xml:space="preserve">  50m</v>
      </c>
      <c r="M1091" t="str">
        <f>IFERROR(VLOOKUP(F1091,競技順!B:K,10,0),"")</f>
        <v>自由形</v>
      </c>
      <c r="N1091" t="str">
        <f>IFERROR(VLOOKUP(F1091,競技順!B:Q,16,0),"")</f>
        <v>タイム決勝</v>
      </c>
      <c r="O1091" t="str">
        <f t="shared" ref="O1091:O1154" si="35">CONCATENATE(J1091," ",K1091," ",L1091," ",M1091," ",N1091)</f>
        <v xml:space="preserve"> 男子   50m 自由形 タイム決勝</v>
      </c>
    </row>
    <row r="1092" spans="1:15" x14ac:dyDescent="0.2">
      <c r="A1092">
        <f>IFERROR(記録__2[[#This Row],[競技番号]],"")</f>
        <v>20</v>
      </c>
      <c r="B1092">
        <f>IFERROR(記録__2[[#This Row],[選手番号]],"")</f>
        <v>74</v>
      </c>
      <c r="C1092" t="str">
        <f>IFERROR(VLOOKUP(B1092,選手番号!F:J,4,0),"")</f>
        <v>二宮　涼翔</v>
      </c>
      <c r="D1092" t="str">
        <f>IFERROR(VLOOKUP(B1092,選手番号!F:K,6,0),"")</f>
        <v>五百木ＳＣ</v>
      </c>
      <c r="E1092" t="str">
        <f>IFERROR(VLOOKUP(B1092,チーム番号!E:F,2,0),"")</f>
        <v/>
      </c>
      <c r="F1092">
        <f>IFERROR(VLOOKUP(A1092,プログラム!B:C,2,0),"")</f>
        <v>20</v>
      </c>
      <c r="G1092" t="str">
        <f t="shared" si="34"/>
        <v>7400020</v>
      </c>
      <c r="H1092">
        <f>IFERROR(記録__2[[#This Row],[組]],"")</f>
        <v>1</v>
      </c>
      <c r="I1092">
        <f>IFERROR(記録__2[[#This Row],[水路]],"")</f>
        <v>3</v>
      </c>
      <c r="J1092" t="str">
        <f>IFERROR(VLOOKUP(F1092,競技順!B:Q,14,0),"")</f>
        <v/>
      </c>
      <c r="K1092" t="str">
        <f>IFERROR(VLOOKUP(F1092,競技順!B:P,15,0),"")</f>
        <v>男子</v>
      </c>
      <c r="L1092" t="str">
        <f>IFERROR(VLOOKUP(F1092,競技順!B:N,13,0),"")</f>
        <v xml:space="preserve">  50m</v>
      </c>
      <c r="M1092" t="str">
        <f>IFERROR(VLOOKUP(F1092,競技順!B:K,10,0),"")</f>
        <v>自由形</v>
      </c>
      <c r="N1092" t="str">
        <f>IFERROR(VLOOKUP(F1092,競技順!B:Q,16,0),"")</f>
        <v>タイム決勝</v>
      </c>
      <c r="O1092" t="str">
        <f t="shared" si="35"/>
        <v xml:space="preserve"> 男子   50m 自由形 タイム決勝</v>
      </c>
    </row>
    <row r="1093" spans="1:15" x14ac:dyDescent="0.2">
      <c r="A1093">
        <f>IFERROR(記録__2[[#This Row],[競技番号]],"")</f>
        <v>20</v>
      </c>
      <c r="B1093">
        <f>IFERROR(記録__2[[#This Row],[選手番号]],"")</f>
        <v>498</v>
      </c>
      <c r="C1093" t="str">
        <f>IFERROR(VLOOKUP(B1093,選手番号!F:J,4,0),"")</f>
        <v>松井　宏樹</v>
      </c>
      <c r="D1093" t="str">
        <f>IFERROR(VLOOKUP(B1093,選手番号!F:K,6,0),"")</f>
        <v>競泳塾AGAIN</v>
      </c>
      <c r="E1093" t="str">
        <f>IFERROR(VLOOKUP(B1093,チーム番号!E:F,2,0),"")</f>
        <v/>
      </c>
      <c r="F1093">
        <f>IFERROR(VLOOKUP(A1093,プログラム!B:C,2,0),"")</f>
        <v>20</v>
      </c>
      <c r="G1093" t="str">
        <f t="shared" si="34"/>
        <v>49800020</v>
      </c>
      <c r="H1093">
        <f>IFERROR(記録__2[[#This Row],[組]],"")</f>
        <v>1</v>
      </c>
      <c r="I1093">
        <f>IFERROR(記録__2[[#This Row],[水路]],"")</f>
        <v>4</v>
      </c>
      <c r="J1093" t="str">
        <f>IFERROR(VLOOKUP(F1093,競技順!B:Q,14,0),"")</f>
        <v/>
      </c>
      <c r="K1093" t="str">
        <f>IFERROR(VLOOKUP(F1093,競技順!B:P,15,0),"")</f>
        <v>男子</v>
      </c>
      <c r="L1093" t="str">
        <f>IFERROR(VLOOKUP(F1093,競技順!B:N,13,0),"")</f>
        <v xml:space="preserve">  50m</v>
      </c>
      <c r="M1093" t="str">
        <f>IFERROR(VLOOKUP(F1093,競技順!B:K,10,0),"")</f>
        <v>自由形</v>
      </c>
      <c r="N1093" t="str">
        <f>IFERROR(VLOOKUP(F1093,競技順!B:Q,16,0),"")</f>
        <v>タイム決勝</v>
      </c>
      <c r="O1093" t="str">
        <f t="shared" si="35"/>
        <v xml:space="preserve"> 男子   50m 自由形 タイム決勝</v>
      </c>
    </row>
    <row r="1094" spans="1:15" x14ac:dyDescent="0.2">
      <c r="A1094">
        <f>IFERROR(記録__2[[#This Row],[競技番号]],"")</f>
        <v>20</v>
      </c>
      <c r="B1094">
        <f>IFERROR(記録__2[[#This Row],[選手番号]],"")</f>
        <v>690</v>
      </c>
      <c r="C1094" t="str">
        <f>IFERROR(VLOOKUP(B1094,選手番号!F:J,4,0),"")</f>
        <v>井上　大也</v>
      </c>
      <c r="D1094" t="str">
        <f>IFERROR(VLOOKUP(B1094,選手番号!F:K,6,0),"")</f>
        <v>えいしSC砥部</v>
      </c>
      <c r="E1094" t="str">
        <f>IFERROR(VLOOKUP(B1094,チーム番号!E:F,2,0),"")</f>
        <v/>
      </c>
      <c r="F1094">
        <f>IFERROR(VLOOKUP(A1094,プログラム!B:C,2,0),"")</f>
        <v>20</v>
      </c>
      <c r="G1094" t="str">
        <f t="shared" si="34"/>
        <v>69000020</v>
      </c>
      <c r="H1094">
        <f>IFERROR(記録__2[[#This Row],[組]],"")</f>
        <v>1</v>
      </c>
      <c r="I1094">
        <f>IFERROR(記録__2[[#This Row],[水路]],"")</f>
        <v>5</v>
      </c>
      <c r="J1094" t="str">
        <f>IFERROR(VLOOKUP(F1094,競技順!B:Q,14,0),"")</f>
        <v/>
      </c>
      <c r="K1094" t="str">
        <f>IFERROR(VLOOKUP(F1094,競技順!B:P,15,0),"")</f>
        <v>男子</v>
      </c>
      <c r="L1094" t="str">
        <f>IFERROR(VLOOKUP(F1094,競技順!B:N,13,0),"")</f>
        <v xml:space="preserve">  50m</v>
      </c>
      <c r="M1094" t="str">
        <f>IFERROR(VLOOKUP(F1094,競技順!B:K,10,0),"")</f>
        <v>自由形</v>
      </c>
      <c r="N1094" t="str">
        <f>IFERROR(VLOOKUP(F1094,競技順!B:Q,16,0),"")</f>
        <v>タイム決勝</v>
      </c>
      <c r="O1094" t="str">
        <f t="shared" si="35"/>
        <v xml:space="preserve"> 男子   50m 自由形 タイム決勝</v>
      </c>
    </row>
    <row r="1095" spans="1:15" x14ac:dyDescent="0.2">
      <c r="A1095">
        <f>IFERROR(記録__2[[#This Row],[競技番号]],"")</f>
        <v>20</v>
      </c>
      <c r="B1095">
        <f>IFERROR(記録__2[[#This Row],[選手番号]],"")</f>
        <v>0</v>
      </c>
      <c r="C1095" t="str">
        <f>IFERROR(VLOOKUP(B1095,選手番号!F:J,4,0),"")</f>
        <v/>
      </c>
      <c r="D1095" t="str">
        <f>IFERROR(VLOOKUP(B1095,選手番号!F:K,6,0),"")</f>
        <v/>
      </c>
      <c r="E1095" t="str">
        <f>IFERROR(VLOOKUP(B1095,チーム番号!E:F,2,0),"")</f>
        <v/>
      </c>
      <c r="F1095">
        <f>IFERROR(VLOOKUP(A1095,プログラム!B:C,2,0),"")</f>
        <v>20</v>
      </c>
      <c r="G1095" t="str">
        <f t="shared" si="34"/>
        <v>000020</v>
      </c>
      <c r="H1095">
        <f>IFERROR(記録__2[[#This Row],[組]],"")</f>
        <v>1</v>
      </c>
      <c r="I1095">
        <f>IFERROR(記録__2[[#This Row],[水路]],"")</f>
        <v>6</v>
      </c>
      <c r="J1095" t="str">
        <f>IFERROR(VLOOKUP(F1095,競技順!B:Q,14,0),"")</f>
        <v/>
      </c>
      <c r="K1095" t="str">
        <f>IFERROR(VLOOKUP(F1095,競技順!B:P,15,0),"")</f>
        <v>男子</v>
      </c>
      <c r="L1095" t="str">
        <f>IFERROR(VLOOKUP(F1095,競技順!B:N,13,0),"")</f>
        <v xml:space="preserve">  50m</v>
      </c>
      <c r="M1095" t="str">
        <f>IFERROR(VLOOKUP(F1095,競技順!B:K,10,0),"")</f>
        <v>自由形</v>
      </c>
      <c r="N1095" t="str">
        <f>IFERROR(VLOOKUP(F1095,競技順!B:Q,16,0),"")</f>
        <v>タイム決勝</v>
      </c>
      <c r="O1095" t="str">
        <f t="shared" si="35"/>
        <v xml:space="preserve"> 男子   50m 自由形 タイム決勝</v>
      </c>
    </row>
    <row r="1096" spans="1:15" x14ac:dyDescent="0.2">
      <c r="A1096">
        <f>IFERROR(記録__2[[#This Row],[競技番号]],"")</f>
        <v>20</v>
      </c>
      <c r="B1096">
        <f>IFERROR(記録__2[[#This Row],[選手番号]],"")</f>
        <v>0</v>
      </c>
      <c r="C1096" t="str">
        <f>IFERROR(VLOOKUP(B1096,選手番号!F:J,4,0),"")</f>
        <v/>
      </c>
      <c r="D1096" t="str">
        <f>IFERROR(VLOOKUP(B1096,選手番号!F:K,6,0),"")</f>
        <v/>
      </c>
      <c r="E1096" t="str">
        <f>IFERROR(VLOOKUP(B1096,チーム番号!E:F,2,0),"")</f>
        <v/>
      </c>
      <c r="F1096">
        <f>IFERROR(VLOOKUP(A1096,プログラム!B:C,2,0),"")</f>
        <v>20</v>
      </c>
      <c r="G1096" t="str">
        <f t="shared" si="34"/>
        <v>000020</v>
      </c>
      <c r="H1096">
        <f>IFERROR(記録__2[[#This Row],[組]],"")</f>
        <v>1</v>
      </c>
      <c r="I1096">
        <f>IFERROR(記録__2[[#This Row],[水路]],"")</f>
        <v>7</v>
      </c>
      <c r="J1096" t="str">
        <f>IFERROR(VLOOKUP(F1096,競技順!B:Q,14,0),"")</f>
        <v/>
      </c>
      <c r="K1096" t="str">
        <f>IFERROR(VLOOKUP(F1096,競技順!B:P,15,0),"")</f>
        <v>男子</v>
      </c>
      <c r="L1096" t="str">
        <f>IFERROR(VLOOKUP(F1096,競技順!B:N,13,0),"")</f>
        <v xml:space="preserve">  50m</v>
      </c>
      <c r="M1096" t="str">
        <f>IFERROR(VLOOKUP(F1096,競技順!B:K,10,0),"")</f>
        <v>自由形</v>
      </c>
      <c r="N1096" t="str">
        <f>IFERROR(VLOOKUP(F1096,競技順!B:Q,16,0),"")</f>
        <v>タイム決勝</v>
      </c>
      <c r="O1096" t="str">
        <f t="shared" si="35"/>
        <v xml:space="preserve"> 男子   50m 自由形 タイム決勝</v>
      </c>
    </row>
    <row r="1097" spans="1:15" x14ac:dyDescent="0.2">
      <c r="A1097">
        <f>IFERROR(記録__2[[#This Row],[競技番号]],"")</f>
        <v>20</v>
      </c>
      <c r="B1097">
        <f>IFERROR(記録__2[[#This Row],[選手番号]],"")</f>
        <v>0</v>
      </c>
      <c r="C1097" t="str">
        <f>IFERROR(VLOOKUP(B1097,選手番号!F:J,4,0),"")</f>
        <v/>
      </c>
      <c r="D1097" t="str">
        <f>IFERROR(VLOOKUP(B1097,選手番号!F:K,6,0),"")</f>
        <v/>
      </c>
      <c r="E1097" t="str">
        <f>IFERROR(VLOOKUP(B1097,チーム番号!E:F,2,0),"")</f>
        <v/>
      </c>
      <c r="F1097">
        <f>IFERROR(VLOOKUP(A1097,プログラム!B:C,2,0),"")</f>
        <v>20</v>
      </c>
      <c r="G1097" t="str">
        <f t="shared" si="34"/>
        <v>000020</v>
      </c>
      <c r="H1097">
        <f>IFERROR(記録__2[[#This Row],[組]],"")</f>
        <v>1</v>
      </c>
      <c r="I1097">
        <f>IFERROR(記録__2[[#This Row],[水路]],"")</f>
        <v>8</v>
      </c>
      <c r="J1097" t="str">
        <f>IFERROR(VLOOKUP(F1097,競技順!B:Q,14,0),"")</f>
        <v/>
      </c>
      <c r="K1097" t="str">
        <f>IFERROR(VLOOKUP(F1097,競技順!B:P,15,0),"")</f>
        <v>男子</v>
      </c>
      <c r="L1097" t="str">
        <f>IFERROR(VLOOKUP(F1097,競技順!B:N,13,0),"")</f>
        <v xml:space="preserve">  50m</v>
      </c>
      <c r="M1097" t="str">
        <f>IFERROR(VLOOKUP(F1097,競技順!B:K,10,0),"")</f>
        <v>自由形</v>
      </c>
      <c r="N1097" t="str">
        <f>IFERROR(VLOOKUP(F1097,競技順!B:Q,16,0),"")</f>
        <v>タイム決勝</v>
      </c>
      <c r="O1097" t="str">
        <f t="shared" si="35"/>
        <v xml:space="preserve"> 男子   50m 自由形 タイム決勝</v>
      </c>
    </row>
    <row r="1098" spans="1:15" x14ac:dyDescent="0.2">
      <c r="A1098">
        <f>IFERROR(記録__2[[#This Row],[競技番号]],"")</f>
        <v>20</v>
      </c>
      <c r="B1098">
        <f>IFERROR(記録__2[[#This Row],[選手番号]],"")</f>
        <v>0</v>
      </c>
      <c r="C1098" t="str">
        <f>IFERROR(VLOOKUP(B1098,選手番号!F:J,4,0),"")</f>
        <v/>
      </c>
      <c r="D1098" t="str">
        <f>IFERROR(VLOOKUP(B1098,選手番号!F:K,6,0),"")</f>
        <v/>
      </c>
      <c r="E1098" t="str">
        <f>IFERROR(VLOOKUP(B1098,チーム番号!E:F,2,0),"")</f>
        <v/>
      </c>
      <c r="F1098">
        <f>IFERROR(VLOOKUP(A1098,プログラム!B:C,2,0),"")</f>
        <v>20</v>
      </c>
      <c r="G1098" t="str">
        <f t="shared" si="34"/>
        <v>000020</v>
      </c>
      <c r="H1098">
        <f>IFERROR(記録__2[[#This Row],[組]],"")</f>
        <v>2</v>
      </c>
      <c r="I1098">
        <f>IFERROR(記録__2[[#This Row],[水路]],"")</f>
        <v>1</v>
      </c>
      <c r="J1098" t="str">
        <f>IFERROR(VLOOKUP(F1098,競技順!B:Q,14,0),"")</f>
        <v/>
      </c>
      <c r="K1098" t="str">
        <f>IFERROR(VLOOKUP(F1098,競技順!B:P,15,0),"")</f>
        <v>男子</v>
      </c>
      <c r="L1098" t="str">
        <f>IFERROR(VLOOKUP(F1098,競技順!B:N,13,0),"")</f>
        <v xml:space="preserve">  50m</v>
      </c>
      <c r="M1098" t="str">
        <f>IFERROR(VLOOKUP(F1098,競技順!B:K,10,0),"")</f>
        <v>自由形</v>
      </c>
      <c r="N1098" t="str">
        <f>IFERROR(VLOOKUP(F1098,競技順!B:Q,16,0),"")</f>
        <v>タイム決勝</v>
      </c>
      <c r="O1098" t="str">
        <f t="shared" si="35"/>
        <v xml:space="preserve"> 男子   50m 自由形 タイム決勝</v>
      </c>
    </row>
    <row r="1099" spans="1:15" x14ac:dyDescent="0.2">
      <c r="A1099">
        <f>IFERROR(記録__2[[#This Row],[競技番号]],"")</f>
        <v>20</v>
      </c>
      <c r="B1099">
        <f>IFERROR(記録__2[[#This Row],[選手番号]],"")</f>
        <v>69</v>
      </c>
      <c r="C1099" t="str">
        <f>IFERROR(VLOOKUP(B1099,選手番号!F:J,4,0),"")</f>
        <v>岡田　大河</v>
      </c>
      <c r="D1099" t="str">
        <f>IFERROR(VLOOKUP(B1099,選手番号!F:K,6,0),"")</f>
        <v>五百木ＳＣ</v>
      </c>
      <c r="E1099" t="str">
        <f>IFERROR(VLOOKUP(B1099,チーム番号!E:F,2,0),"")</f>
        <v/>
      </c>
      <c r="F1099">
        <f>IFERROR(VLOOKUP(A1099,プログラム!B:C,2,0),"")</f>
        <v>20</v>
      </c>
      <c r="G1099" t="str">
        <f t="shared" si="34"/>
        <v>6900020</v>
      </c>
      <c r="H1099">
        <f>IFERROR(記録__2[[#This Row],[組]],"")</f>
        <v>2</v>
      </c>
      <c r="I1099">
        <f>IFERROR(記録__2[[#This Row],[水路]],"")</f>
        <v>2</v>
      </c>
      <c r="J1099" t="str">
        <f>IFERROR(VLOOKUP(F1099,競技順!B:Q,14,0),"")</f>
        <v/>
      </c>
      <c r="K1099" t="str">
        <f>IFERROR(VLOOKUP(F1099,競技順!B:P,15,0),"")</f>
        <v>男子</v>
      </c>
      <c r="L1099" t="str">
        <f>IFERROR(VLOOKUP(F1099,競技順!B:N,13,0),"")</f>
        <v xml:space="preserve">  50m</v>
      </c>
      <c r="M1099" t="str">
        <f>IFERROR(VLOOKUP(F1099,競技順!B:K,10,0),"")</f>
        <v>自由形</v>
      </c>
      <c r="N1099" t="str">
        <f>IFERROR(VLOOKUP(F1099,競技順!B:Q,16,0),"")</f>
        <v>タイム決勝</v>
      </c>
      <c r="O1099" t="str">
        <f t="shared" si="35"/>
        <v xml:space="preserve"> 男子   50m 自由形 タイム決勝</v>
      </c>
    </row>
    <row r="1100" spans="1:15" x14ac:dyDescent="0.2">
      <c r="A1100">
        <f>IFERROR(記録__2[[#This Row],[競技番号]],"")</f>
        <v>20</v>
      </c>
      <c r="B1100">
        <f>IFERROR(記録__2[[#This Row],[選手番号]],"")</f>
        <v>422</v>
      </c>
      <c r="C1100" t="str">
        <f>IFERROR(VLOOKUP(B1100,選手番号!F:J,4,0),"")</f>
        <v>松本　虹慶</v>
      </c>
      <c r="D1100" t="str">
        <f>IFERROR(VLOOKUP(B1100,選手番号!F:K,6,0),"")</f>
        <v>フィッタ松山</v>
      </c>
      <c r="E1100" t="str">
        <f>IFERROR(VLOOKUP(B1100,チーム番号!E:F,2,0),"")</f>
        <v/>
      </c>
      <c r="F1100">
        <f>IFERROR(VLOOKUP(A1100,プログラム!B:C,2,0),"")</f>
        <v>20</v>
      </c>
      <c r="G1100" t="str">
        <f t="shared" si="34"/>
        <v>42200020</v>
      </c>
      <c r="H1100">
        <f>IFERROR(記録__2[[#This Row],[組]],"")</f>
        <v>2</v>
      </c>
      <c r="I1100">
        <f>IFERROR(記録__2[[#This Row],[水路]],"")</f>
        <v>3</v>
      </c>
      <c r="J1100" t="str">
        <f>IFERROR(VLOOKUP(F1100,競技順!B:Q,14,0),"")</f>
        <v/>
      </c>
      <c r="K1100" t="str">
        <f>IFERROR(VLOOKUP(F1100,競技順!B:P,15,0),"")</f>
        <v>男子</v>
      </c>
      <c r="L1100" t="str">
        <f>IFERROR(VLOOKUP(F1100,競技順!B:N,13,0),"")</f>
        <v xml:space="preserve">  50m</v>
      </c>
      <c r="M1100" t="str">
        <f>IFERROR(VLOOKUP(F1100,競技順!B:K,10,0),"")</f>
        <v>自由形</v>
      </c>
      <c r="N1100" t="str">
        <f>IFERROR(VLOOKUP(F1100,競技順!B:Q,16,0),"")</f>
        <v>タイム決勝</v>
      </c>
      <c r="O1100" t="str">
        <f t="shared" si="35"/>
        <v xml:space="preserve"> 男子   50m 自由形 タイム決勝</v>
      </c>
    </row>
    <row r="1101" spans="1:15" x14ac:dyDescent="0.2">
      <c r="A1101">
        <f>IFERROR(記録__2[[#This Row],[競技番号]],"")</f>
        <v>20</v>
      </c>
      <c r="B1101">
        <f>IFERROR(記録__2[[#This Row],[選手番号]],"")</f>
        <v>71</v>
      </c>
      <c r="C1101" t="str">
        <f>IFERROR(VLOOKUP(B1101,選手番号!F:J,4,0),"")</f>
        <v>渡邊　零士</v>
      </c>
      <c r="D1101" t="str">
        <f>IFERROR(VLOOKUP(B1101,選手番号!F:K,6,0),"")</f>
        <v>五百木ＳＣ</v>
      </c>
      <c r="E1101" t="str">
        <f>IFERROR(VLOOKUP(B1101,チーム番号!E:F,2,0),"")</f>
        <v/>
      </c>
      <c r="F1101">
        <f>IFERROR(VLOOKUP(A1101,プログラム!B:C,2,0),"")</f>
        <v>20</v>
      </c>
      <c r="G1101" t="str">
        <f t="shared" si="34"/>
        <v>7100020</v>
      </c>
      <c r="H1101">
        <f>IFERROR(記録__2[[#This Row],[組]],"")</f>
        <v>2</v>
      </c>
      <c r="I1101">
        <f>IFERROR(記録__2[[#This Row],[水路]],"")</f>
        <v>4</v>
      </c>
      <c r="J1101" t="str">
        <f>IFERROR(VLOOKUP(F1101,競技順!B:Q,14,0),"")</f>
        <v/>
      </c>
      <c r="K1101" t="str">
        <f>IFERROR(VLOOKUP(F1101,競技順!B:P,15,0),"")</f>
        <v>男子</v>
      </c>
      <c r="L1101" t="str">
        <f>IFERROR(VLOOKUP(F1101,競技順!B:N,13,0),"")</f>
        <v xml:space="preserve">  50m</v>
      </c>
      <c r="M1101" t="str">
        <f>IFERROR(VLOOKUP(F1101,競技順!B:K,10,0),"")</f>
        <v>自由形</v>
      </c>
      <c r="N1101" t="str">
        <f>IFERROR(VLOOKUP(F1101,競技順!B:Q,16,0),"")</f>
        <v>タイム決勝</v>
      </c>
      <c r="O1101" t="str">
        <f t="shared" si="35"/>
        <v xml:space="preserve"> 男子   50m 自由形 タイム決勝</v>
      </c>
    </row>
    <row r="1102" spans="1:15" x14ac:dyDescent="0.2">
      <c r="A1102">
        <f>IFERROR(記録__2[[#This Row],[競技番号]],"")</f>
        <v>20</v>
      </c>
      <c r="B1102">
        <f>IFERROR(記録__2[[#This Row],[選手番号]],"")</f>
        <v>73</v>
      </c>
      <c r="C1102" t="str">
        <f>IFERROR(VLOOKUP(B1102,選手番号!F:J,4,0),"")</f>
        <v>鶴原　　碧</v>
      </c>
      <c r="D1102" t="str">
        <f>IFERROR(VLOOKUP(B1102,選手番号!F:K,6,0),"")</f>
        <v>五百木ＳＣ</v>
      </c>
      <c r="E1102" t="str">
        <f>IFERROR(VLOOKUP(B1102,チーム番号!E:F,2,0),"")</f>
        <v/>
      </c>
      <c r="F1102">
        <f>IFERROR(VLOOKUP(A1102,プログラム!B:C,2,0),"")</f>
        <v>20</v>
      </c>
      <c r="G1102" t="str">
        <f t="shared" si="34"/>
        <v>7300020</v>
      </c>
      <c r="H1102">
        <f>IFERROR(記録__2[[#This Row],[組]],"")</f>
        <v>2</v>
      </c>
      <c r="I1102">
        <f>IFERROR(記録__2[[#This Row],[水路]],"")</f>
        <v>5</v>
      </c>
      <c r="J1102" t="str">
        <f>IFERROR(VLOOKUP(F1102,競技順!B:Q,14,0),"")</f>
        <v/>
      </c>
      <c r="K1102" t="str">
        <f>IFERROR(VLOOKUP(F1102,競技順!B:P,15,0),"")</f>
        <v>男子</v>
      </c>
      <c r="L1102" t="str">
        <f>IFERROR(VLOOKUP(F1102,競技順!B:N,13,0),"")</f>
        <v xml:space="preserve">  50m</v>
      </c>
      <c r="M1102" t="str">
        <f>IFERROR(VLOOKUP(F1102,競技順!B:K,10,0),"")</f>
        <v>自由形</v>
      </c>
      <c r="N1102" t="str">
        <f>IFERROR(VLOOKUP(F1102,競技順!B:Q,16,0),"")</f>
        <v>タイム決勝</v>
      </c>
      <c r="O1102" t="str">
        <f t="shared" si="35"/>
        <v xml:space="preserve"> 男子   50m 自由形 タイム決勝</v>
      </c>
    </row>
    <row r="1103" spans="1:15" x14ac:dyDescent="0.2">
      <c r="A1103">
        <f>IFERROR(記録__2[[#This Row],[競技番号]],"")</f>
        <v>20</v>
      </c>
      <c r="B1103">
        <f>IFERROR(記録__2[[#This Row],[選手番号]],"")</f>
        <v>457</v>
      </c>
      <c r="C1103" t="str">
        <f>IFERROR(VLOOKUP(B1103,選手番号!F:J,4,0),"")</f>
        <v>田中　大智</v>
      </c>
      <c r="D1103" t="str">
        <f>IFERROR(VLOOKUP(B1103,選手番号!F:K,6,0),"")</f>
        <v>フィッタ重信</v>
      </c>
      <c r="E1103" t="str">
        <f>IFERROR(VLOOKUP(B1103,チーム番号!E:F,2,0),"")</f>
        <v/>
      </c>
      <c r="F1103">
        <f>IFERROR(VLOOKUP(A1103,プログラム!B:C,2,0),"")</f>
        <v>20</v>
      </c>
      <c r="G1103" t="str">
        <f t="shared" si="34"/>
        <v>45700020</v>
      </c>
      <c r="H1103">
        <f>IFERROR(記録__2[[#This Row],[組]],"")</f>
        <v>2</v>
      </c>
      <c r="I1103">
        <f>IFERROR(記録__2[[#This Row],[水路]],"")</f>
        <v>6</v>
      </c>
      <c r="J1103" t="str">
        <f>IFERROR(VLOOKUP(F1103,競技順!B:Q,14,0),"")</f>
        <v/>
      </c>
      <c r="K1103" t="str">
        <f>IFERROR(VLOOKUP(F1103,競技順!B:P,15,0),"")</f>
        <v>男子</v>
      </c>
      <c r="L1103" t="str">
        <f>IFERROR(VLOOKUP(F1103,競技順!B:N,13,0),"")</f>
        <v xml:space="preserve">  50m</v>
      </c>
      <c r="M1103" t="str">
        <f>IFERROR(VLOOKUP(F1103,競技順!B:K,10,0),"")</f>
        <v>自由形</v>
      </c>
      <c r="N1103" t="str">
        <f>IFERROR(VLOOKUP(F1103,競技順!B:Q,16,0),"")</f>
        <v>タイム決勝</v>
      </c>
      <c r="O1103" t="str">
        <f t="shared" si="35"/>
        <v xml:space="preserve"> 男子   50m 自由形 タイム決勝</v>
      </c>
    </row>
    <row r="1104" spans="1:15" x14ac:dyDescent="0.2">
      <c r="A1104">
        <f>IFERROR(記録__2[[#This Row],[競技番号]],"")</f>
        <v>20</v>
      </c>
      <c r="B1104">
        <f>IFERROR(記録__2[[#This Row],[選手番号]],"")</f>
        <v>65</v>
      </c>
      <c r="C1104" t="str">
        <f>IFERROR(VLOOKUP(B1104,選手番号!F:J,4,0),"")</f>
        <v>小野　快晟</v>
      </c>
      <c r="D1104" t="str">
        <f>IFERROR(VLOOKUP(B1104,選手番号!F:K,6,0),"")</f>
        <v>五百木ＳＣ</v>
      </c>
      <c r="E1104" t="str">
        <f>IFERROR(VLOOKUP(B1104,チーム番号!E:F,2,0),"")</f>
        <v/>
      </c>
      <c r="F1104">
        <f>IFERROR(VLOOKUP(A1104,プログラム!B:C,2,0),"")</f>
        <v>20</v>
      </c>
      <c r="G1104" t="str">
        <f t="shared" si="34"/>
        <v>6500020</v>
      </c>
      <c r="H1104">
        <f>IFERROR(記録__2[[#This Row],[組]],"")</f>
        <v>2</v>
      </c>
      <c r="I1104">
        <f>IFERROR(記録__2[[#This Row],[水路]],"")</f>
        <v>7</v>
      </c>
      <c r="J1104" t="str">
        <f>IFERROR(VLOOKUP(F1104,競技順!B:Q,14,0),"")</f>
        <v/>
      </c>
      <c r="K1104" t="str">
        <f>IFERROR(VLOOKUP(F1104,競技順!B:P,15,0),"")</f>
        <v>男子</v>
      </c>
      <c r="L1104" t="str">
        <f>IFERROR(VLOOKUP(F1104,競技順!B:N,13,0),"")</f>
        <v xml:space="preserve">  50m</v>
      </c>
      <c r="M1104" t="str">
        <f>IFERROR(VLOOKUP(F1104,競技順!B:K,10,0),"")</f>
        <v>自由形</v>
      </c>
      <c r="N1104" t="str">
        <f>IFERROR(VLOOKUP(F1104,競技順!B:Q,16,0),"")</f>
        <v>タイム決勝</v>
      </c>
      <c r="O1104" t="str">
        <f t="shared" si="35"/>
        <v xml:space="preserve"> 男子   50m 自由形 タイム決勝</v>
      </c>
    </row>
    <row r="1105" spans="1:15" x14ac:dyDescent="0.2">
      <c r="A1105">
        <f>IFERROR(記録__2[[#This Row],[競技番号]],"")</f>
        <v>20</v>
      </c>
      <c r="B1105">
        <f>IFERROR(記録__2[[#This Row],[選手番号]],"")</f>
        <v>0</v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>
        <f>IFERROR(VLOOKUP(A1105,プログラム!B:C,2,0),"")</f>
        <v>20</v>
      </c>
      <c r="G1105" t="str">
        <f t="shared" si="34"/>
        <v>000020</v>
      </c>
      <c r="H1105">
        <f>IFERROR(記録__2[[#This Row],[組]],"")</f>
        <v>2</v>
      </c>
      <c r="I1105">
        <f>IFERROR(記録__2[[#This Row],[水路]],"")</f>
        <v>8</v>
      </c>
      <c r="J1105" t="str">
        <f>IFERROR(VLOOKUP(F1105,競技順!B:Q,14,0),"")</f>
        <v/>
      </c>
      <c r="K1105" t="str">
        <f>IFERROR(VLOOKUP(F1105,競技順!B:P,15,0),"")</f>
        <v>男子</v>
      </c>
      <c r="L1105" t="str">
        <f>IFERROR(VLOOKUP(F1105,競技順!B:N,13,0),"")</f>
        <v xml:space="preserve">  50m</v>
      </c>
      <c r="M1105" t="str">
        <f>IFERROR(VLOOKUP(F1105,競技順!B:K,10,0),"")</f>
        <v>自由形</v>
      </c>
      <c r="N1105" t="str">
        <f>IFERROR(VLOOKUP(F1105,競技順!B:Q,16,0),"")</f>
        <v>タイム決勝</v>
      </c>
      <c r="O1105" t="str">
        <f t="shared" si="35"/>
        <v xml:space="preserve"> 男子   50m 自由形 タイム決勝</v>
      </c>
    </row>
    <row r="1106" spans="1:15" x14ac:dyDescent="0.2">
      <c r="A1106">
        <f>IFERROR(記録__2[[#This Row],[競技番号]],"")</f>
        <v>20</v>
      </c>
      <c r="B1106">
        <f>IFERROR(記録__2[[#This Row],[選手番号]],"")</f>
        <v>134</v>
      </c>
      <c r="C1106" t="str">
        <f>IFERROR(VLOOKUP(B1106,選手番号!F:J,4,0),"")</f>
        <v>小林　蒼輝</v>
      </c>
      <c r="D1106" t="str">
        <f>IFERROR(VLOOKUP(B1106,選手番号!F:K,6,0),"")</f>
        <v>南海ＤＣ</v>
      </c>
      <c r="E1106" t="str">
        <f>IFERROR(VLOOKUP(B1106,チーム番号!E:F,2,0),"")</f>
        <v/>
      </c>
      <c r="F1106">
        <f>IFERROR(VLOOKUP(A1106,プログラム!B:C,2,0),"")</f>
        <v>20</v>
      </c>
      <c r="G1106" t="str">
        <f t="shared" si="34"/>
        <v>13400020</v>
      </c>
      <c r="H1106">
        <f>IFERROR(記録__2[[#This Row],[組]],"")</f>
        <v>3</v>
      </c>
      <c r="I1106">
        <f>IFERROR(記録__2[[#This Row],[水路]],"")</f>
        <v>1</v>
      </c>
      <c r="J1106" t="str">
        <f>IFERROR(VLOOKUP(F1106,競技順!B:Q,14,0),"")</f>
        <v/>
      </c>
      <c r="K1106" t="str">
        <f>IFERROR(VLOOKUP(F1106,競技順!B:P,15,0),"")</f>
        <v>男子</v>
      </c>
      <c r="L1106" t="str">
        <f>IFERROR(VLOOKUP(F1106,競技順!B:N,13,0),"")</f>
        <v xml:space="preserve">  50m</v>
      </c>
      <c r="M1106" t="str">
        <f>IFERROR(VLOOKUP(F1106,競技順!B:K,10,0),"")</f>
        <v>自由形</v>
      </c>
      <c r="N1106" t="str">
        <f>IFERROR(VLOOKUP(F1106,競技順!B:Q,16,0),"")</f>
        <v>タイム決勝</v>
      </c>
      <c r="O1106" t="str">
        <f t="shared" si="35"/>
        <v xml:space="preserve"> 男子   50m 自由形 タイム決勝</v>
      </c>
    </row>
    <row r="1107" spans="1:15" x14ac:dyDescent="0.2">
      <c r="A1107">
        <f>IFERROR(記録__2[[#This Row],[競技番号]],"")</f>
        <v>20</v>
      </c>
      <c r="B1107">
        <f>IFERROR(記録__2[[#This Row],[選手番号]],"")</f>
        <v>717</v>
      </c>
      <c r="C1107" t="str">
        <f>IFERROR(VLOOKUP(B1107,選手番号!F:J,4,0),"")</f>
        <v>原田　　哲</v>
      </c>
      <c r="D1107" t="str">
        <f>IFERROR(VLOOKUP(B1107,選手番号!F:K,6,0),"")</f>
        <v>ｽｲﾑﾌｧﾐﾘｰｴﾝｽﾞ</v>
      </c>
      <c r="E1107" t="str">
        <f>IFERROR(VLOOKUP(B1107,チーム番号!E:F,2,0),"")</f>
        <v/>
      </c>
      <c r="F1107">
        <f>IFERROR(VLOOKUP(A1107,プログラム!B:C,2,0),"")</f>
        <v>20</v>
      </c>
      <c r="G1107" t="str">
        <f t="shared" si="34"/>
        <v>71700020</v>
      </c>
      <c r="H1107">
        <f>IFERROR(記録__2[[#This Row],[組]],"")</f>
        <v>3</v>
      </c>
      <c r="I1107">
        <f>IFERROR(記録__2[[#This Row],[水路]],"")</f>
        <v>2</v>
      </c>
      <c r="J1107" t="str">
        <f>IFERROR(VLOOKUP(F1107,競技順!B:Q,14,0),"")</f>
        <v/>
      </c>
      <c r="K1107" t="str">
        <f>IFERROR(VLOOKUP(F1107,競技順!B:P,15,0),"")</f>
        <v>男子</v>
      </c>
      <c r="L1107" t="str">
        <f>IFERROR(VLOOKUP(F1107,競技順!B:N,13,0),"")</f>
        <v xml:space="preserve">  50m</v>
      </c>
      <c r="M1107" t="str">
        <f>IFERROR(VLOOKUP(F1107,競技順!B:K,10,0),"")</f>
        <v>自由形</v>
      </c>
      <c r="N1107" t="str">
        <f>IFERROR(VLOOKUP(F1107,競技順!B:Q,16,0),"")</f>
        <v>タイム決勝</v>
      </c>
      <c r="O1107" t="str">
        <f t="shared" si="35"/>
        <v xml:space="preserve"> 男子   50m 自由形 タイム決勝</v>
      </c>
    </row>
    <row r="1108" spans="1:15" x14ac:dyDescent="0.2">
      <c r="A1108">
        <f>IFERROR(記録__2[[#This Row],[競技番号]],"")</f>
        <v>20</v>
      </c>
      <c r="B1108">
        <f>IFERROR(記録__2[[#This Row],[選手番号]],"")</f>
        <v>419</v>
      </c>
      <c r="C1108" t="str">
        <f>IFERROR(VLOOKUP(B1108,選手番号!F:J,4,0),"")</f>
        <v>中山　　岳</v>
      </c>
      <c r="D1108" t="str">
        <f>IFERROR(VLOOKUP(B1108,選手番号!F:K,6,0),"")</f>
        <v>フィッタ松山</v>
      </c>
      <c r="E1108" t="str">
        <f>IFERROR(VLOOKUP(B1108,チーム番号!E:F,2,0),"")</f>
        <v/>
      </c>
      <c r="F1108">
        <f>IFERROR(VLOOKUP(A1108,プログラム!B:C,2,0),"")</f>
        <v>20</v>
      </c>
      <c r="G1108" t="str">
        <f t="shared" si="34"/>
        <v>41900020</v>
      </c>
      <c r="H1108">
        <f>IFERROR(記録__2[[#This Row],[組]],"")</f>
        <v>3</v>
      </c>
      <c r="I1108">
        <f>IFERROR(記録__2[[#This Row],[水路]],"")</f>
        <v>3</v>
      </c>
      <c r="J1108" t="str">
        <f>IFERROR(VLOOKUP(F1108,競技順!B:Q,14,0),"")</f>
        <v/>
      </c>
      <c r="K1108" t="str">
        <f>IFERROR(VLOOKUP(F1108,競技順!B:P,15,0),"")</f>
        <v>男子</v>
      </c>
      <c r="L1108" t="str">
        <f>IFERROR(VLOOKUP(F1108,競技順!B:N,13,0),"")</f>
        <v xml:space="preserve">  50m</v>
      </c>
      <c r="M1108" t="str">
        <f>IFERROR(VLOOKUP(F1108,競技順!B:K,10,0),"")</f>
        <v>自由形</v>
      </c>
      <c r="N1108" t="str">
        <f>IFERROR(VLOOKUP(F1108,競技順!B:Q,16,0),"")</f>
        <v>タイム決勝</v>
      </c>
      <c r="O1108" t="str">
        <f t="shared" si="35"/>
        <v xml:space="preserve"> 男子   50m 自由形 タイム決勝</v>
      </c>
    </row>
    <row r="1109" spans="1:15" x14ac:dyDescent="0.2">
      <c r="A1109">
        <f>IFERROR(記録__2[[#This Row],[競技番号]],"")</f>
        <v>20</v>
      </c>
      <c r="B1109">
        <f>IFERROR(記録__2[[#This Row],[選手番号]],"")</f>
        <v>453</v>
      </c>
      <c r="C1109" t="str">
        <f>IFERROR(VLOOKUP(B1109,選手番号!F:J,4,0),"")</f>
        <v>森下　陽貴</v>
      </c>
      <c r="D1109" t="str">
        <f>IFERROR(VLOOKUP(B1109,選手番号!F:K,6,0),"")</f>
        <v>フィッタ重信</v>
      </c>
      <c r="E1109" t="str">
        <f>IFERROR(VLOOKUP(B1109,チーム番号!E:F,2,0),"")</f>
        <v/>
      </c>
      <c r="F1109">
        <f>IFERROR(VLOOKUP(A1109,プログラム!B:C,2,0),"")</f>
        <v>20</v>
      </c>
      <c r="G1109" t="str">
        <f t="shared" si="34"/>
        <v>45300020</v>
      </c>
      <c r="H1109">
        <f>IFERROR(記録__2[[#This Row],[組]],"")</f>
        <v>3</v>
      </c>
      <c r="I1109">
        <f>IFERROR(記録__2[[#This Row],[水路]],"")</f>
        <v>4</v>
      </c>
      <c r="J1109" t="str">
        <f>IFERROR(VLOOKUP(F1109,競技順!B:Q,14,0),"")</f>
        <v/>
      </c>
      <c r="K1109" t="str">
        <f>IFERROR(VLOOKUP(F1109,競技順!B:P,15,0),"")</f>
        <v>男子</v>
      </c>
      <c r="L1109" t="str">
        <f>IFERROR(VLOOKUP(F1109,競技順!B:N,13,0),"")</f>
        <v xml:space="preserve">  50m</v>
      </c>
      <c r="M1109" t="str">
        <f>IFERROR(VLOOKUP(F1109,競技順!B:K,10,0),"")</f>
        <v>自由形</v>
      </c>
      <c r="N1109" t="str">
        <f>IFERROR(VLOOKUP(F1109,競技順!B:Q,16,0),"")</f>
        <v>タイム決勝</v>
      </c>
      <c r="O1109" t="str">
        <f t="shared" si="35"/>
        <v xml:space="preserve"> 男子   50m 自由形 タイム決勝</v>
      </c>
    </row>
    <row r="1110" spans="1:15" x14ac:dyDescent="0.2">
      <c r="A1110">
        <f>IFERROR(記録__2[[#This Row],[競技番号]],"")</f>
        <v>20</v>
      </c>
      <c r="B1110">
        <f>IFERROR(記録__2[[#This Row],[選手番号]],"")</f>
        <v>416</v>
      </c>
      <c r="C1110" t="str">
        <f>IFERROR(VLOOKUP(B1110,選手番号!F:J,4,0),"")</f>
        <v>渡部　羽琉</v>
      </c>
      <c r="D1110" t="str">
        <f>IFERROR(VLOOKUP(B1110,選手番号!F:K,6,0),"")</f>
        <v>フィッタ松山</v>
      </c>
      <c r="E1110" t="str">
        <f>IFERROR(VLOOKUP(B1110,チーム番号!E:F,2,0),"")</f>
        <v/>
      </c>
      <c r="F1110">
        <f>IFERROR(VLOOKUP(A1110,プログラム!B:C,2,0),"")</f>
        <v>20</v>
      </c>
      <c r="G1110" t="str">
        <f t="shared" si="34"/>
        <v>41600020</v>
      </c>
      <c r="H1110">
        <f>IFERROR(記録__2[[#This Row],[組]],"")</f>
        <v>3</v>
      </c>
      <c r="I1110">
        <f>IFERROR(記録__2[[#This Row],[水路]],"")</f>
        <v>5</v>
      </c>
      <c r="J1110" t="str">
        <f>IFERROR(VLOOKUP(F1110,競技順!B:Q,14,0),"")</f>
        <v/>
      </c>
      <c r="K1110" t="str">
        <f>IFERROR(VLOOKUP(F1110,競技順!B:P,15,0),"")</f>
        <v>男子</v>
      </c>
      <c r="L1110" t="str">
        <f>IFERROR(VLOOKUP(F1110,競技順!B:N,13,0),"")</f>
        <v xml:space="preserve">  50m</v>
      </c>
      <c r="M1110" t="str">
        <f>IFERROR(VLOOKUP(F1110,競技順!B:K,10,0),"")</f>
        <v>自由形</v>
      </c>
      <c r="N1110" t="str">
        <f>IFERROR(VLOOKUP(F1110,競技順!B:Q,16,0),"")</f>
        <v>タイム決勝</v>
      </c>
      <c r="O1110" t="str">
        <f t="shared" si="35"/>
        <v xml:space="preserve"> 男子   50m 自由形 タイム決勝</v>
      </c>
    </row>
    <row r="1111" spans="1:15" x14ac:dyDescent="0.2">
      <c r="A1111">
        <f>IFERROR(記録__2[[#This Row],[競技番号]],"")</f>
        <v>20</v>
      </c>
      <c r="B1111">
        <f>IFERROR(記録__2[[#This Row],[選手番号]],"")</f>
        <v>66</v>
      </c>
      <c r="C1111" t="str">
        <f>IFERROR(VLOOKUP(B1111,選手番号!F:J,4,0),"")</f>
        <v>町田　瑛仁</v>
      </c>
      <c r="D1111" t="str">
        <f>IFERROR(VLOOKUP(B1111,選手番号!F:K,6,0),"")</f>
        <v>五百木ＳＣ</v>
      </c>
      <c r="E1111" t="str">
        <f>IFERROR(VLOOKUP(B1111,チーム番号!E:F,2,0),"")</f>
        <v/>
      </c>
      <c r="F1111">
        <f>IFERROR(VLOOKUP(A1111,プログラム!B:C,2,0),"")</f>
        <v>20</v>
      </c>
      <c r="G1111" t="str">
        <f t="shared" si="34"/>
        <v>6600020</v>
      </c>
      <c r="H1111">
        <f>IFERROR(記録__2[[#This Row],[組]],"")</f>
        <v>3</v>
      </c>
      <c r="I1111">
        <f>IFERROR(記録__2[[#This Row],[水路]],"")</f>
        <v>6</v>
      </c>
      <c r="J1111" t="str">
        <f>IFERROR(VLOOKUP(F1111,競技順!B:Q,14,0),"")</f>
        <v/>
      </c>
      <c r="K1111" t="str">
        <f>IFERROR(VLOOKUP(F1111,競技順!B:P,15,0),"")</f>
        <v>男子</v>
      </c>
      <c r="L1111" t="str">
        <f>IFERROR(VLOOKUP(F1111,競技順!B:N,13,0),"")</f>
        <v xml:space="preserve">  50m</v>
      </c>
      <c r="M1111" t="str">
        <f>IFERROR(VLOOKUP(F1111,競技順!B:K,10,0),"")</f>
        <v>自由形</v>
      </c>
      <c r="N1111" t="str">
        <f>IFERROR(VLOOKUP(F1111,競技順!B:Q,16,0),"")</f>
        <v>タイム決勝</v>
      </c>
      <c r="O1111" t="str">
        <f t="shared" si="35"/>
        <v xml:space="preserve"> 男子   50m 自由形 タイム決勝</v>
      </c>
    </row>
    <row r="1112" spans="1:15" x14ac:dyDescent="0.2">
      <c r="A1112">
        <f>IFERROR(記録__2[[#This Row],[競技番号]],"")</f>
        <v>20</v>
      </c>
      <c r="B1112">
        <f>IFERROR(記録__2[[#This Row],[選手番号]],"")</f>
        <v>691</v>
      </c>
      <c r="C1112" t="str">
        <f>IFERROR(VLOOKUP(B1112,選手番号!F:J,4,0),"")</f>
        <v>船津　透羽</v>
      </c>
      <c r="D1112" t="str">
        <f>IFERROR(VLOOKUP(B1112,選手番号!F:K,6,0),"")</f>
        <v>えいしSC砥部</v>
      </c>
      <c r="E1112" t="str">
        <f>IFERROR(VLOOKUP(B1112,チーム番号!E:F,2,0),"")</f>
        <v/>
      </c>
      <c r="F1112">
        <f>IFERROR(VLOOKUP(A1112,プログラム!B:C,2,0),"")</f>
        <v>20</v>
      </c>
      <c r="G1112" t="str">
        <f t="shared" si="34"/>
        <v>69100020</v>
      </c>
      <c r="H1112">
        <f>IFERROR(記録__2[[#This Row],[組]],"")</f>
        <v>3</v>
      </c>
      <c r="I1112">
        <f>IFERROR(記録__2[[#This Row],[水路]],"")</f>
        <v>7</v>
      </c>
      <c r="J1112" t="str">
        <f>IFERROR(VLOOKUP(F1112,競技順!B:Q,14,0),"")</f>
        <v/>
      </c>
      <c r="K1112" t="str">
        <f>IFERROR(VLOOKUP(F1112,競技順!B:P,15,0),"")</f>
        <v>男子</v>
      </c>
      <c r="L1112" t="str">
        <f>IFERROR(VLOOKUP(F1112,競技順!B:N,13,0),"")</f>
        <v xml:space="preserve">  50m</v>
      </c>
      <c r="M1112" t="str">
        <f>IFERROR(VLOOKUP(F1112,競技順!B:K,10,0),"")</f>
        <v>自由形</v>
      </c>
      <c r="N1112" t="str">
        <f>IFERROR(VLOOKUP(F1112,競技順!B:Q,16,0),"")</f>
        <v>タイム決勝</v>
      </c>
      <c r="O1112" t="str">
        <f t="shared" si="35"/>
        <v xml:space="preserve"> 男子   50m 自由形 タイム決勝</v>
      </c>
    </row>
    <row r="1113" spans="1:15" x14ac:dyDescent="0.2">
      <c r="A1113">
        <f>IFERROR(記録__2[[#This Row],[競技番号]],"")</f>
        <v>20</v>
      </c>
      <c r="B1113">
        <f>IFERROR(記録__2[[#This Row],[選手番号]],"")</f>
        <v>137</v>
      </c>
      <c r="C1113" t="str">
        <f>IFERROR(VLOOKUP(B1113,選手番号!F:J,4,0),"")</f>
        <v>中川　朝飛</v>
      </c>
      <c r="D1113" t="str">
        <f>IFERROR(VLOOKUP(B1113,選手番号!F:K,6,0),"")</f>
        <v>南海ＤＣ</v>
      </c>
      <c r="E1113" t="str">
        <f>IFERROR(VLOOKUP(B1113,チーム番号!E:F,2,0),"")</f>
        <v/>
      </c>
      <c r="F1113">
        <f>IFERROR(VLOOKUP(A1113,プログラム!B:C,2,0),"")</f>
        <v>20</v>
      </c>
      <c r="G1113" t="str">
        <f t="shared" si="34"/>
        <v>13700020</v>
      </c>
      <c r="H1113">
        <f>IFERROR(記録__2[[#This Row],[組]],"")</f>
        <v>3</v>
      </c>
      <c r="I1113">
        <f>IFERROR(記録__2[[#This Row],[水路]],"")</f>
        <v>8</v>
      </c>
      <c r="J1113" t="str">
        <f>IFERROR(VLOOKUP(F1113,競技順!B:Q,14,0),"")</f>
        <v/>
      </c>
      <c r="K1113" t="str">
        <f>IFERROR(VLOOKUP(F1113,競技順!B:P,15,0),"")</f>
        <v>男子</v>
      </c>
      <c r="L1113" t="str">
        <f>IFERROR(VLOOKUP(F1113,競技順!B:N,13,0),"")</f>
        <v xml:space="preserve">  50m</v>
      </c>
      <c r="M1113" t="str">
        <f>IFERROR(VLOOKUP(F1113,競技順!B:K,10,0),"")</f>
        <v>自由形</v>
      </c>
      <c r="N1113" t="str">
        <f>IFERROR(VLOOKUP(F1113,競技順!B:Q,16,0),"")</f>
        <v>タイム決勝</v>
      </c>
      <c r="O1113" t="str">
        <f t="shared" si="35"/>
        <v xml:space="preserve"> 男子   50m 自由形 タイム決勝</v>
      </c>
    </row>
    <row r="1114" spans="1:15" x14ac:dyDescent="0.2">
      <c r="A1114">
        <f>IFERROR(記録__2[[#This Row],[競技番号]],"")</f>
        <v>20</v>
      </c>
      <c r="B1114">
        <f>IFERROR(記録__2[[#This Row],[選手番号]],"")</f>
        <v>345</v>
      </c>
      <c r="C1114" t="str">
        <f>IFERROR(VLOOKUP(B1114,選手番号!F:J,4,0),"")</f>
        <v>重松勇太郎</v>
      </c>
      <c r="D1114" t="str">
        <f>IFERROR(VLOOKUP(B1114,選手番号!F:K,6,0),"")</f>
        <v>ＭＧ双葉</v>
      </c>
      <c r="E1114" t="str">
        <f>IFERROR(VLOOKUP(B1114,チーム番号!E:F,2,0),"")</f>
        <v/>
      </c>
      <c r="F1114">
        <f>IFERROR(VLOOKUP(A1114,プログラム!B:C,2,0),"")</f>
        <v>20</v>
      </c>
      <c r="G1114" t="str">
        <f t="shared" si="34"/>
        <v>34500020</v>
      </c>
      <c r="H1114">
        <f>IFERROR(記録__2[[#This Row],[組]],"")</f>
        <v>4</v>
      </c>
      <c r="I1114">
        <f>IFERROR(記録__2[[#This Row],[水路]],"")</f>
        <v>1</v>
      </c>
      <c r="J1114" t="str">
        <f>IFERROR(VLOOKUP(F1114,競技順!B:Q,14,0),"")</f>
        <v/>
      </c>
      <c r="K1114" t="str">
        <f>IFERROR(VLOOKUP(F1114,競技順!B:P,15,0),"")</f>
        <v>男子</v>
      </c>
      <c r="L1114" t="str">
        <f>IFERROR(VLOOKUP(F1114,競技順!B:N,13,0),"")</f>
        <v xml:space="preserve">  50m</v>
      </c>
      <c r="M1114" t="str">
        <f>IFERROR(VLOOKUP(F1114,競技順!B:K,10,0),"")</f>
        <v>自由形</v>
      </c>
      <c r="N1114" t="str">
        <f>IFERROR(VLOOKUP(F1114,競技順!B:Q,16,0),"")</f>
        <v>タイム決勝</v>
      </c>
      <c r="O1114" t="str">
        <f t="shared" si="35"/>
        <v xml:space="preserve"> 男子   50m 自由形 タイム決勝</v>
      </c>
    </row>
    <row r="1115" spans="1:15" x14ac:dyDescent="0.2">
      <c r="A1115">
        <f>IFERROR(記録__2[[#This Row],[競技番号]],"")</f>
        <v>20</v>
      </c>
      <c r="B1115">
        <f>IFERROR(記録__2[[#This Row],[選手番号]],"")</f>
        <v>70</v>
      </c>
      <c r="C1115" t="str">
        <f>IFERROR(VLOOKUP(B1115,選手番号!F:J,4,0),"")</f>
        <v>高橋　優斗</v>
      </c>
      <c r="D1115" t="str">
        <f>IFERROR(VLOOKUP(B1115,選手番号!F:K,6,0),"")</f>
        <v>五百木ＳＣ</v>
      </c>
      <c r="E1115" t="str">
        <f>IFERROR(VLOOKUP(B1115,チーム番号!E:F,2,0),"")</f>
        <v/>
      </c>
      <c r="F1115">
        <f>IFERROR(VLOOKUP(A1115,プログラム!B:C,2,0),"")</f>
        <v>20</v>
      </c>
      <c r="G1115" t="str">
        <f t="shared" si="34"/>
        <v>7000020</v>
      </c>
      <c r="H1115">
        <f>IFERROR(記録__2[[#This Row],[組]],"")</f>
        <v>4</v>
      </c>
      <c r="I1115">
        <f>IFERROR(記録__2[[#This Row],[水路]],"")</f>
        <v>2</v>
      </c>
      <c r="J1115" t="str">
        <f>IFERROR(VLOOKUP(F1115,競技順!B:Q,14,0),"")</f>
        <v/>
      </c>
      <c r="K1115" t="str">
        <f>IFERROR(VLOOKUP(F1115,競技順!B:P,15,0),"")</f>
        <v>男子</v>
      </c>
      <c r="L1115" t="str">
        <f>IFERROR(VLOOKUP(F1115,競技順!B:N,13,0),"")</f>
        <v xml:space="preserve">  50m</v>
      </c>
      <c r="M1115" t="str">
        <f>IFERROR(VLOOKUP(F1115,競技順!B:K,10,0),"")</f>
        <v>自由形</v>
      </c>
      <c r="N1115" t="str">
        <f>IFERROR(VLOOKUP(F1115,競技順!B:Q,16,0),"")</f>
        <v>タイム決勝</v>
      </c>
      <c r="O1115" t="str">
        <f t="shared" si="35"/>
        <v xml:space="preserve"> 男子   50m 自由形 タイム決勝</v>
      </c>
    </row>
    <row r="1116" spans="1:15" x14ac:dyDescent="0.2">
      <c r="A1116">
        <f>IFERROR(記録__2[[#This Row],[競技番号]],"")</f>
        <v>20</v>
      </c>
      <c r="B1116">
        <f>IFERROR(記録__2[[#This Row],[選手番号]],"")</f>
        <v>60</v>
      </c>
      <c r="C1116" t="str">
        <f>IFERROR(VLOOKUP(B1116,選手番号!F:J,4,0),"")</f>
        <v>渡邊　正一</v>
      </c>
      <c r="D1116" t="str">
        <f>IFERROR(VLOOKUP(B1116,選手番号!F:K,6,0),"")</f>
        <v>五百木ＳＣ</v>
      </c>
      <c r="E1116" t="str">
        <f>IFERROR(VLOOKUP(B1116,チーム番号!E:F,2,0),"")</f>
        <v/>
      </c>
      <c r="F1116">
        <f>IFERROR(VLOOKUP(A1116,プログラム!B:C,2,0),"")</f>
        <v>20</v>
      </c>
      <c r="G1116" t="str">
        <f t="shared" si="34"/>
        <v>6000020</v>
      </c>
      <c r="H1116">
        <f>IFERROR(記録__2[[#This Row],[組]],"")</f>
        <v>4</v>
      </c>
      <c r="I1116">
        <f>IFERROR(記録__2[[#This Row],[水路]],"")</f>
        <v>3</v>
      </c>
      <c r="J1116" t="str">
        <f>IFERROR(VLOOKUP(F1116,競技順!B:Q,14,0),"")</f>
        <v/>
      </c>
      <c r="K1116" t="str">
        <f>IFERROR(VLOOKUP(F1116,競技順!B:P,15,0),"")</f>
        <v>男子</v>
      </c>
      <c r="L1116" t="str">
        <f>IFERROR(VLOOKUP(F1116,競技順!B:N,13,0),"")</f>
        <v xml:space="preserve">  50m</v>
      </c>
      <c r="M1116" t="str">
        <f>IFERROR(VLOOKUP(F1116,競技順!B:K,10,0),"")</f>
        <v>自由形</v>
      </c>
      <c r="N1116" t="str">
        <f>IFERROR(VLOOKUP(F1116,競技順!B:Q,16,0),"")</f>
        <v>タイム決勝</v>
      </c>
      <c r="O1116" t="str">
        <f t="shared" si="35"/>
        <v xml:space="preserve"> 男子   50m 自由形 タイム決勝</v>
      </c>
    </row>
    <row r="1117" spans="1:15" x14ac:dyDescent="0.2">
      <c r="A1117">
        <f>IFERROR(記録__2[[#This Row],[競技番号]],"")</f>
        <v>20</v>
      </c>
      <c r="B1117">
        <f>IFERROR(記録__2[[#This Row],[選手番号]],"")</f>
        <v>452</v>
      </c>
      <c r="C1117" t="str">
        <f>IFERROR(VLOOKUP(B1117,選手番号!F:J,4,0),"")</f>
        <v>松岡　　航</v>
      </c>
      <c r="D1117" t="str">
        <f>IFERROR(VLOOKUP(B1117,選手番号!F:K,6,0),"")</f>
        <v>フィッタ重信</v>
      </c>
      <c r="E1117" t="str">
        <f>IFERROR(VLOOKUP(B1117,チーム番号!E:F,2,0),"")</f>
        <v/>
      </c>
      <c r="F1117">
        <f>IFERROR(VLOOKUP(A1117,プログラム!B:C,2,0),"")</f>
        <v>20</v>
      </c>
      <c r="G1117" t="str">
        <f t="shared" si="34"/>
        <v>45200020</v>
      </c>
      <c r="H1117">
        <f>IFERROR(記録__2[[#This Row],[組]],"")</f>
        <v>4</v>
      </c>
      <c r="I1117">
        <f>IFERROR(記録__2[[#This Row],[水路]],"")</f>
        <v>4</v>
      </c>
      <c r="J1117" t="str">
        <f>IFERROR(VLOOKUP(F1117,競技順!B:Q,14,0),"")</f>
        <v/>
      </c>
      <c r="K1117" t="str">
        <f>IFERROR(VLOOKUP(F1117,競技順!B:P,15,0),"")</f>
        <v>男子</v>
      </c>
      <c r="L1117" t="str">
        <f>IFERROR(VLOOKUP(F1117,競技順!B:N,13,0),"")</f>
        <v xml:space="preserve">  50m</v>
      </c>
      <c r="M1117" t="str">
        <f>IFERROR(VLOOKUP(F1117,競技順!B:K,10,0),"")</f>
        <v>自由形</v>
      </c>
      <c r="N1117" t="str">
        <f>IFERROR(VLOOKUP(F1117,競技順!B:Q,16,0),"")</f>
        <v>タイム決勝</v>
      </c>
      <c r="O1117" t="str">
        <f t="shared" si="35"/>
        <v xml:space="preserve"> 男子   50m 自由形 タイム決勝</v>
      </c>
    </row>
    <row r="1118" spans="1:15" x14ac:dyDescent="0.2">
      <c r="A1118">
        <f>IFERROR(記録__2[[#This Row],[競技番号]],"")</f>
        <v>20</v>
      </c>
      <c r="B1118">
        <f>IFERROR(記録__2[[#This Row],[選手番号]],"")</f>
        <v>177</v>
      </c>
      <c r="C1118" t="str">
        <f>IFERROR(VLOOKUP(B1118,選手番号!F:J,4,0),"")</f>
        <v>越智　成紀</v>
      </c>
      <c r="D1118" t="str">
        <f>IFERROR(VLOOKUP(B1118,選手番号!F:K,6,0),"")</f>
        <v>西条ＳＣ</v>
      </c>
      <c r="E1118" t="str">
        <f>IFERROR(VLOOKUP(B1118,チーム番号!E:F,2,0),"")</f>
        <v/>
      </c>
      <c r="F1118">
        <f>IFERROR(VLOOKUP(A1118,プログラム!B:C,2,0),"")</f>
        <v>20</v>
      </c>
      <c r="G1118" t="str">
        <f t="shared" si="34"/>
        <v>17700020</v>
      </c>
      <c r="H1118">
        <f>IFERROR(記録__2[[#This Row],[組]],"")</f>
        <v>4</v>
      </c>
      <c r="I1118">
        <f>IFERROR(記録__2[[#This Row],[水路]],"")</f>
        <v>5</v>
      </c>
      <c r="J1118" t="str">
        <f>IFERROR(VLOOKUP(F1118,競技順!B:Q,14,0),"")</f>
        <v/>
      </c>
      <c r="K1118" t="str">
        <f>IFERROR(VLOOKUP(F1118,競技順!B:P,15,0),"")</f>
        <v>男子</v>
      </c>
      <c r="L1118" t="str">
        <f>IFERROR(VLOOKUP(F1118,競技順!B:N,13,0),"")</f>
        <v xml:space="preserve">  50m</v>
      </c>
      <c r="M1118" t="str">
        <f>IFERROR(VLOOKUP(F1118,競技順!B:K,10,0),"")</f>
        <v>自由形</v>
      </c>
      <c r="N1118" t="str">
        <f>IFERROR(VLOOKUP(F1118,競技順!B:Q,16,0),"")</f>
        <v>タイム決勝</v>
      </c>
      <c r="O1118" t="str">
        <f t="shared" si="35"/>
        <v xml:space="preserve"> 男子   50m 自由形 タイム決勝</v>
      </c>
    </row>
    <row r="1119" spans="1:15" x14ac:dyDescent="0.2">
      <c r="A1119">
        <f>IFERROR(記録__2[[#This Row],[競技番号]],"")</f>
        <v>20</v>
      </c>
      <c r="B1119">
        <f>IFERROR(記録__2[[#This Row],[選手番号]],"")</f>
        <v>274</v>
      </c>
      <c r="C1119" t="str">
        <f>IFERROR(VLOOKUP(B1119,選手番号!F:J,4,0),"")</f>
        <v>廣瀬　諒人</v>
      </c>
      <c r="D1119" t="str">
        <f>IFERROR(VLOOKUP(B1119,選手番号!F:K,6,0),"")</f>
        <v>八幡浜ＳＣ</v>
      </c>
      <c r="E1119" t="str">
        <f>IFERROR(VLOOKUP(B1119,チーム番号!E:F,2,0),"")</f>
        <v/>
      </c>
      <c r="F1119">
        <f>IFERROR(VLOOKUP(A1119,プログラム!B:C,2,0),"")</f>
        <v>20</v>
      </c>
      <c r="G1119" t="str">
        <f t="shared" si="34"/>
        <v>27400020</v>
      </c>
      <c r="H1119">
        <f>IFERROR(記録__2[[#This Row],[組]],"")</f>
        <v>4</v>
      </c>
      <c r="I1119">
        <f>IFERROR(記録__2[[#This Row],[水路]],"")</f>
        <v>6</v>
      </c>
      <c r="J1119" t="str">
        <f>IFERROR(VLOOKUP(F1119,競技順!B:Q,14,0),"")</f>
        <v/>
      </c>
      <c r="K1119" t="str">
        <f>IFERROR(VLOOKUP(F1119,競技順!B:P,15,0),"")</f>
        <v>男子</v>
      </c>
      <c r="L1119" t="str">
        <f>IFERROR(VLOOKUP(F1119,競技順!B:N,13,0),"")</f>
        <v xml:space="preserve">  50m</v>
      </c>
      <c r="M1119" t="str">
        <f>IFERROR(VLOOKUP(F1119,競技順!B:K,10,0),"")</f>
        <v>自由形</v>
      </c>
      <c r="N1119" t="str">
        <f>IFERROR(VLOOKUP(F1119,競技順!B:Q,16,0),"")</f>
        <v>タイム決勝</v>
      </c>
      <c r="O1119" t="str">
        <f t="shared" si="35"/>
        <v xml:space="preserve"> 男子   50m 自由形 タイム決勝</v>
      </c>
    </row>
    <row r="1120" spans="1:15" x14ac:dyDescent="0.2">
      <c r="A1120">
        <f>IFERROR(記録__2[[#This Row],[競技番号]],"")</f>
        <v>20</v>
      </c>
      <c r="B1120">
        <f>IFERROR(記録__2[[#This Row],[選手番号]],"")</f>
        <v>342</v>
      </c>
      <c r="C1120" t="str">
        <f>IFERROR(VLOOKUP(B1120,選手番号!F:J,4,0),"")</f>
        <v>田窪　　司</v>
      </c>
      <c r="D1120" t="str">
        <f>IFERROR(VLOOKUP(B1120,選手番号!F:K,6,0),"")</f>
        <v>ＭＧ双葉</v>
      </c>
      <c r="E1120" t="str">
        <f>IFERROR(VLOOKUP(B1120,チーム番号!E:F,2,0),"")</f>
        <v/>
      </c>
      <c r="F1120">
        <f>IFERROR(VLOOKUP(A1120,プログラム!B:C,2,0),"")</f>
        <v>20</v>
      </c>
      <c r="G1120" t="str">
        <f t="shared" si="34"/>
        <v>34200020</v>
      </c>
      <c r="H1120">
        <f>IFERROR(記録__2[[#This Row],[組]],"")</f>
        <v>4</v>
      </c>
      <c r="I1120">
        <f>IFERROR(記録__2[[#This Row],[水路]],"")</f>
        <v>7</v>
      </c>
      <c r="J1120" t="str">
        <f>IFERROR(VLOOKUP(F1120,競技順!B:Q,14,0),"")</f>
        <v/>
      </c>
      <c r="K1120" t="str">
        <f>IFERROR(VLOOKUP(F1120,競技順!B:P,15,0),"")</f>
        <v>男子</v>
      </c>
      <c r="L1120" t="str">
        <f>IFERROR(VLOOKUP(F1120,競技順!B:N,13,0),"")</f>
        <v xml:space="preserve">  50m</v>
      </c>
      <c r="M1120" t="str">
        <f>IFERROR(VLOOKUP(F1120,競技順!B:K,10,0),"")</f>
        <v>自由形</v>
      </c>
      <c r="N1120" t="str">
        <f>IFERROR(VLOOKUP(F1120,競技順!B:Q,16,0),"")</f>
        <v>タイム決勝</v>
      </c>
      <c r="O1120" t="str">
        <f t="shared" si="35"/>
        <v xml:space="preserve"> 男子   50m 自由形 タイム決勝</v>
      </c>
    </row>
    <row r="1121" spans="1:15" x14ac:dyDescent="0.2">
      <c r="A1121">
        <f>IFERROR(記録__2[[#This Row],[競技番号]],"")</f>
        <v>20</v>
      </c>
      <c r="B1121">
        <f>IFERROR(記録__2[[#This Row],[選手番号]],"")</f>
        <v>479</v>
      </c>
      <c r="C1121" t="str">
        <f>IFERROR(VLOOKUP(B1121,選手番号!F:J,4,0),"")</f>
        <v>松岡　光喜</v>
      </c>
      <c r="D1121" t="str">
        <f>IFERROR(VLOOKUP(B1121,選手番号!F:K,6,0),"")</f>
        <v>フィッタ吉田</v>
      </c>
      <c r="E1121" t="str">
        <f>IFERROR(VLOOKUP(B1121,チーム番号!E:F,2,0),"")</f>
        <v/>
      </c>
      <c r="F1121">
        <f>IFERROR(VLOOKUP(A1121,プログラム!B:C,2,0),"")</f>
        <v>20</v>
      </c>
      <c r="G1121" t="str">
        <f t="shared" si="34"/>
        <v>47900020</v>
      </c>
      <c r="H1121">
        <f>IFERROR(記録__2[[#This Row],[組]],"")</f>
        <v>4</v>
      </c>
      <c r="I1121">
        <f>IFERROR(記録__2[[#This Row],[水路]],"")</f>
        <v>8</v>
      </c>
      <c r="J1121" t="str">
        <f>IFERROR(VLOOKUP(F1121,競技順!B:Q,14,0),"")</f>
        <v/>
      </c>
      <c r="K1121" t="str">
        <f>IFERROR(VLOOKUP(F1121,競技順!B:P,15,0),"")</f>
        <v>男子</v>
      </c>
      <c r="L1121" t="str">
        <f>IFERROR(VLOOKUP(F1121,競技順!B:N,13,0),"")</f>
        <v xml:space="preserve">  50m</v>
      </c>
      <c r="M1121" t="str">
        <f>IFERROR(VLOOKUP(F1121,競技順!B:K,10,0),"")</f>
        <v>自由形</v>
      </c>
      <c r="N1121" t="str">
        <f>IFERROR(VLOOKUP(F1121,競技順!B:Q,16,0),"")</f>
        <v>タイム決勝</v>
      </c>
      <c r="O1121" t="str">
        <f t="shared" si="35"/>
        <v xml:space="preserve"> 男子   50m 自由形 タイム決勝</v>
      </c>
    </row>
    <row r="1122" spans="1:15" x14ac:dyDescent="0.2">
      <c r="A1122">
        <f>IFERROR(記録__2[[#This Row],[競技番号]],"")</f>
        <v>20</v>
      </c>
      <c r="B1122">
        <f>IFERROR(記録__2[[#This Row],[選手番号]],"")</f>
        <v>455</v>
      </c>
      <c r="C1122" t="str">
        <f>IFERROR(VLOOKUP(B1122,選手番号!F:J,4,0),"")</f>
        <v>今井　　優</v>
      </c>
      <c r="D1122" t="str">
        <f>IFERROR(VLOOKUP(B1122,選手番号!F:K,6,0),"")</f>
        <v>フィッタ重信</v>
      </c>
      <c r="E1122" t="str">
        <f>IFERROR(VLOOKUP(B1122,チーム番号!E:F,2,0),"")</f>
        <v/>
      </c>
      <c r="F1122">
        <f>IFERROR(VLOOKUP(A1122,プログラム!B:C,2,0),"")</f>
        <v>20</v>
      </c>
      <c r="G1122" t="str">
        <f t="shared" si="34"/>
        <v>45500020</v>
      </c>
      <c r="H1122">
        <f>IFERROR(記録__2[[#This Row],[組]],"")</f>
        <v>5</v>
      </c>
      <c r="I1122">
        <f>IFERROR(記録__2[[#This Row],[水路]],"")</f>
        <v>1</v>
      </c>
      <c r="J1122" t="str">
        <f>IFERROR(VLOOKUP(F1122,競技順!B:Q,14,0),"")</f>
        <v/>
      </c>
      <c r="K1122" t="str">
        <f>IFERROR(VLOOKUP(F1122,競技順!B:P,15,0),"")</f>
        <v>男子</v>
      </c>
      <c r="L1122" t="str">
        <f>IFERROR(VLOOKUP(F1122,競技順!B:N,13,0),"")</f>
        <v xml:space="preserve">  50m</v>
      </c>
      <c r="M1122" t="str">
        <f>IFERROR(VLOOKUP(F1122,競技順!B:K,10,0),"")</f>
        <v>自由形</v>
      </c>
      <c r="N1122" t="str">
        <f>IFERROR(VLOOKUP(F1122,競技順!B:Q,16,0),"")</f>
        <v>タイム決勝</v>
      </c>
      <c r="O1122" t="str">
        <f t="shared" si="35"/>
        <v xml:space="preserve"> 男子   50m 自由形 タイム決勝</v>
      </c>
    </row>
    <row r="1123" spans="1:15" x14ac:dyDescent="0.2">
      <c r="A1123">
        <f>IFERROR(記録__2[[#This Row],[競技番号]],"")</f>
        <v>20</v>
      </c>
      <c r="B1123">
        <f>IFERROR(記録__2[[#This Row],[選手番号]],"")</f>
        <v>686</v>
      </c>
      <c r="C1123" t="str">
        <f>IFERROR(VLOOKUP(B1123,選手番号!F:J,4,0),"")</f>
        <v>渡部　一心</v>
      </c>
      <c r="D1123" t="str">
        <f>IFERROR(VLOOKUP(B1123,選手番号!F:K,6,0),"")</f>
        <v>えいしSC砥部</v>
      </c>
      <c r="E1123" t="str">
        <f>IFERROR(VLOOKUP(B1123,チーム番号!E:F,2,0),"")</f>
        <v/>
      </c>
      <c r="F1123">
        <f>IFERROR(VLOOKUP(A1123,プログラム!B:C,2,0),"")</f>
        <v>20</v>
      </c>
      <c r="G1123" t="str">
        <f t="shared" si="34"/>
        <v>68600020</v>
      </c>
      <c r="H1123">
        <f>IFERROR(記録__2[[#This Row],[組]],"")</f>
        <v>5</v>
      </c>
      <c r="I1123">
        <f>IFERROR(記録__2[[#This Row],[水路]],"")</f>
        <v>2</v>
      </c>
      <c r="J1123" t="str">
        <f>IFERROR(VLOOKUP(F1123,競技順!B:Q,14,0),"")</f>
        <v/>
      </c>
      <c r="K1123" t="str">
        <f>IFERROR(VLOOKUP(F1123,競技順!B:P,15,0),"")</f>
        <v>男子</v>
      </c>
      <c r="L1123" t="str">
        <f>IFERROR(VLOOKUP(F1123,競技順!B:N,13,0),"")</f>
        <v xml:space="preserve">  50m</v>
      </c>
      <c r="M1123" t="str">
        <f>IFERROR(VLOOKUP(F1123,競技順!B:K,10,0),"")</f>
        <v>自由形</v>
      </c>
      <c r="N1123" t="str">
        <f>IFERROR(VLOOKUP(F1123,競技順!B:Q,16,0),"")</f>
        <v>タイム決勝</v>
      </c>
      <c r="O1123" t="str">
        <f t="shared" si="35"/>
        <v xml:space="preserve"> 男子   50m 自由形 タイム決勝</v>
      </c>
    </row>
    <row r="1124" spans="1:15" x14ac:dyDescent="0.2">
      <c r="A1124">
        <f>IFERROR(記録__2[[#This Row],[競技番号]],"")</f>
        <v>20</v>
      </c>
      <c r="B1124">
        <f>IFERROR(記録__2[[#This Row],[選手番号]],"")</f>
        <v>275</v>
      </c>
      <c r="C1124" t="str">
        <f>IFERROR(VLOOKUP(B1124,選手番号!F:J,4,0),"")</f>
        <v>中岡　優翔</v>
      </c>
      <c r="D1124" t="str">
        <f>IFERROR(VLOOKUP(B1124,選手番号!F:K,6,0),"")</f>
        <v>八幡浜ＳＣ</v>
      </c>
      <c r="E1124" t="str">
        <f>IFERROR(VLOOKUP(B1124,チーム番号!E:F,2,0),"")</f>
        <v/>
      </c>
      <c r="F1124">
        <f>IFERROR(VLOOKUP(A1124,プログラム!B:C,2,0),"")</f>
        <v>20</v>
      </c>
      <c r="G1124" t="str">
        <f t="shared" si="34"/>
        <v>27500020</v>
      </c>
      <c r="H1124">
        <f>IFERROR(記録__2[[#This Row],[組]],"")</f>
        <v>5</v>
      </c>
      <c r="I1124">
        <f>IFERROR(記録__2[[#This Row],[水路]],"")</f>
        <v>3</v>
      </c>
      <c r="J1124" t="str">
        <f>IFERROR(VLOOKUP(F1124,競技順!B:Q,14,0),"")</f>
        <v/>
      </c>
      <c r="K1124" t="str">
        <f>IFERROR(VLOOKUP(F1124,競技順!B:P,15,0),"")</f>
        <v>男子</v>
      </c>
      <c r="L1124" t="str">
        <f>IFERROR(VLOOKUP(F1124,競技順!B:N,13,0),"")</f>
        <v xml:space="preserve">  50m</v>
      </c>
      <c r="M1124" t="str">
        <f>IFERROR(VLOOKUP(F1124,競技順!B:K,10,0),"")</f>
        <v>自由形</v>
      </c>
      <c r="N1124" t="str">
        <f>IFERROR(VLOOKUP(F1124,競技順!B:Q,16,0),"")</f>
        <v>タイム決勝</v>
      </c>
      <c r="O1124" t="str">
        <f t="shared" si="35"/>
        <v xml:space="preserve"> 男子   50m 自由形 タイム決勝</v>
      </c>
    </row>
    <row r="1125" spans="1:15" x14ac:dyDescent="0.2">
      <c r="A1125">
        <f>IFERROR(記録__2[[#This Row],[競技番号]],"")</f>
        <v>20</v>
      </c>
      <c r="B1125">
        <f>IFERROR(記録__2[[#This Row],[選手番号]],"")</f>
        <v>226</v>
      </c>
      <c r="C1125" t="str">
        <f>IFERROR(VLOOKUP(B1125,選手番号!F:J,4,0),"")</f>
        <v>森本　正鷹</v>
      </c>
      <c r="D1125" t="str">
        <f>IFERROR(VLOOKUP(B1125,選手番号!F:K,6,0),"")</f>
        <v>ファイブテン</v>
      </c>
      <c r="E1125" t="str">
        <f>IFERROR(VLOOKUP(B1125,チーム番号!E:F,2,0),"")</f>
        <v/>
      </c>
      <c r="F1125">
        <f>IFERROR(VLOOKUP(A1125,プログラム!B:C,2,0),"")</f>
        <v>20</v>
      </c>
      <c r="G1125" t="str">
        <f t="shared" si="34"/>
        <v>22600020</v>
      </c>
      <c r="H1125">
        <f>IFERROR(記録__2[[#This Row],[組]],"")</f>
        <v>5</v>
      </c>
      <c r="I1125">
        <f>IFERROR(記録__2[[#This Row],[水路]],"")</f>
        <v>4</v>
      </c>
      <c r="J1125" t="str">
        <f>IFERROR(VLOOKUP(F1125,競技順!B:Q,14,0),"")</f>
        <v/>
      </c>
      <c r="K1125" t="str">
        <f>IFERROR(VLOOKUP(F1125,競技順!B:P,15,0),"")</f>
        <v>男子</v>
      </c>
      <c r="L1125" t="str">
        <f>IFERROR(VLOOKUP(F1125,競技順!B:N,13,0),"")</f>
        <v xml:space="preserve">  50m</v>
      </c>
      <c r="M1125" t="str">
        <f>IFERROR(VLOOKUP(F1125,競技順!B:K,10,0),"")</f>
        <v>自由形</v>
      </c>
      <c r="N1125" t="str">
        <f>IFERROR(VLOOKUP(F1125,競技順!B:Q,16,0),"")</f>
        <v>タイム決勝</v>
      </c>
      <c r="O1125" t="str">
        <f t="shared" si="35"/>
        <v xml:space="preserve"> 男子   50m 自由形 タイム決勝</v>
      </c>
    </row>
    <row r="1126" spans="1:15" x14ac:dyDescent="0.2">
      <c r="A1126">
        <f>IFERROR(記録__2[[#This Row],[競技番号]],"")</f>
        <v>20</v>
      </c>
      <c r="B1126">
        <f>IFERROR(記録__2[[#This Row],[選手番号]],"")</f>
        <v>273</v>
      </c>
      <c r="C1126" t="str">
        <f>IFERROR(VLOOKUP(B1126,選手番号!F:J,4,0),"")</f>
        <v>田手　大晴</v>
      </c>
      <c r="D1126" t="str">
        <f>IFERROR(VLOOKUP(B1126,選手番号!F:K,6,0),"")</f>
        <v>八幡浜ＳＣ</v>
      </c>
      <c r="E1126" t="str">
        <f>IFERROR(VLOOKUP(B1126,チーム番号!E:F,2,0),"")</f>
        <v/>
      </c>
      <c r="F1126">
        <f>IFERROR(VLOOKUP(A1126,プログラム!B:C,2,0),"")</f>
        <v>20</v>
      </c>
      <c r="G1126" t="str">
        <f t="shared" si="34"/>
        <v>27300020</v>
      </c>
      <c r="H1126">
        <f>IFERROR(記録__2[[#This Row],[組]],"")</f>
        <v>5</v>
      </c>
      <c r="I1126">
        <f>IFERROR(記録__2[[#This Row],[水路]],"")</f>
        <v>5</v>
      </c>
      <c r="J1126" t="str">
        <f>IFERROR(VLOOKUP(F1126,競技順!B:Q,14,0),"")</f>
        <v/>
      </c>
      <c r="K1126" t="str">
        <f>IFERROR(VLOOKUP(F1126,競技順!B:P,15,0),"")</f>
        <v>男子</v>
      </c>
      <c r="L1126" t="str">
        <f>IFERROR(VLOOKUP(F1126,競技順!B:N,13,0),"")</f>
        <v xml:space="preserve">  50m</v>
      </c>
      <c r="M1126" t="str">
        <f>IFERROR(VLOOKUP(F1126,競技順!B:K,10,0),"")</f>
        <v>自由形</v>
      </c>
      <c r="N1126" t="str">
        <f>IFERROR(VLOOKUP(F1126,競技順!B:Q,16,0),"")</f>
        <v>タイム決勝</v>
      </c>
      <c r="O1126" t="str">
        <f t="shared" si="35"/>
        <v xml:space="preserve"> 男子   50m 自由形 タイム決勝</v>
      </c>
    </row>
    <row r="1127" spans="1:15" x14ac:dyDescent="0.2">
      <c r="A1127">
        <f>IFERROR(記録__2[[#This Row],[競技番号]],"")</f>
        <v>20</v>
      </c>
      <c r="B1127">
        <f>IFERROR(記録__2[[#This Row],[選手番号]],"")</f>
        <v>272</v>
      </c>
      <c r="C1127" t="str">
        <f>IFERROR(VLOOKUP(B1127,選手番号!F:J,4,0),"")</f>
        <v>水内　瑛進</v>
      </c>
      <c r="D1127" t="str">
        <f>IFERROR(VLOOKUP(B1127,選手番号!F:K,6,0),"")</f>
        <v>八幡浜ＳＣ</v>
      </c>
      <c r="E1127" t="str">
        <f>IFERROR(VLOOKUP(B1127,チーム番号!E:F,2,0),"")</f>
        <v/>
      </c>
      <c r="F1127">
        <f>IFERROR(VLOOKUP(A1127,プログラム!B:C,2,0),"")</f>
        <v>20</v>
      </c>
      <c r="G1127" t="str">
        <f t="shared" si="34"/>
        <v>27200020</v>
      </c>
      <c r="H1127">
        <f>IFERROR(記録__2[[#This Row],[組]],"")</f>
        <v>5</v>
      </c>
      <c r="I1127">
        <f>IFERROR(記録__2[[#This Row],[水路]],"")</f>
        <v>6</v>
      </c>
      <c r="J1127" t="str">
        <f>IFERROR(VLOOKUP(F1127,競技順!B:Q,14,0),"")</f>
        <v/>
      </c>
      <c r="K1127" t="str">
        <f>IFERROR(VLOOKUP(F1127,競技順!B:P,15,0),"")</f>
        <v>男子</v>
      </c>
      <c r="L1127" t="str">
        <f>IFERROR(VLOOKUP(F1127,競技順!B:N,13,0),"")</f>
        <v xml:space="preserve">  50m</v>
      </c>
      <c r="M1127" t="str">
        <f>IFERROR(VLOOKUP(F1127,競技順!B:K,10,0),"")</f>
        <v>自由形</v>
      </c>
      <c r="N1127" t="str">
        <f>IFERROR(VLOOKUP(F1127,競技順!B:Q,16,0),"")</f>
        <v>タイム決勝</v>
      </c>
      <c r="O1127" t="str">
        <f t="shared" si="35"/>
        <v xml:space="preserve"> 男子   50m 自由形 タイム決勝</v>
      </c>
    </row>
    <row r="1128" spans="1:15" x14ac:dyDescent="0.2">
      <c r="A1128">
        <f>IFERROR(記録__2[[#This Row],[競技番号]],"")</f>
        <v>20</v>
      </c>
      <c r="B1128">
        <f>IFERROR(記録__2[[#This Row],[選手番号]],"")</f>
        <v>133</v>
      </c>
      <c r="C1128" t="str">
        <f>IFERROR(VLOOKUP(B1128,選手番号!F:J,4,0),"")</f>
        <v>客野　　舜</v>
      </c>
      <c r="D1128" t="str">
        <f>IFERROR(VLOOKUP(B1128,選手番号!F:K,6,0),"")</f>
        <v>南海ＤＣ</v>
      </c>
      <c r="E1128" t="str">
        <f>IFERROR(VLOOKUP(B1128,チーム番号!E:F,2,0),"")</f>
        <v/>
      </c>
      <c r="F1128">
        <f>IFERROR(VLOOKUP(A1128,プログラム!B:C,2,0),"")</f>
        <v>20</v>
      </c>
      <c r="G1128" t="str">
        <f t="shared" si="34"/>
        <v>13300020</v>
      </c>
      <c r="H1128">
        <f>IFERROR(記録__2[[#This Row],[組]],"")</f>
        <v>5</v>
      </c>
      <c r="I1128">
        <f>IFERROR(記録__2[[#This Row],[水路]],"")</f>
        <v>7</v>
      </c>
      <c r="J1128" t="str">
        <f>IFERROR(VLOOKUP(F1128,競技順!B:Q,14,0),"")</f>
        <v/>
      </c>
      <c r="K1128" t="str">
        <f>IFERROR(VLOOKUP(F1128,競技順!B:P,15,0),"")</f>
        <v>男子</v>
      </c>
      <c r="L1128" t="str">
        <f>IFERROR(VLOOKUP(F1128,競技順!B:N,13,0),"")</f>
        <v xml:space="preserve">  50m</v>
      </c>
      <c r="M1128" t="str">
        <f>IFERROR(VLOOKUP(F1128,競技順!B:K,10,0),"")</f>
        <v>自由形</v>
      </c>
      <c r="N1128" t="str">
        <f>IFERROR(VLOOKUP(F1128,競技順!B:Q,16,0),"")</f>
        <v>タイム決勝</v>
      </c>
      <c r="O1128" t="str">
        <f t="shared" si="35"/>
        <v xml:space="preserve"> 男子   50m 自由形 タイム決勝</v>
      </c>
    </row>
    <row r="1129" spans="1:15" x14ac:dyDescent="0.2">
      <c r="A1129">
        <f>IFERROR(記録__2[[#This Row],[競技番号]],"")</f>
        <v>20</v>
      </c>
      <c r="B1129">
        <f>IFERROR(記録__2[[#This Row],[選手番号]],"")</f>
        <v>420</v>
      </c>
      <c r="C1129" t="str">
        <f>IFERROR(VLOOKUP(B1129,選手番号!F:J,4,0),"")</f>
        <v>森棟　崚生</v>
      </c>
      <c r="D1129" t="str">
        <f>IFERROR(VLOOKUP(B1129,選手番号!F:K,6,0),"")</f>
        <v>フィッタ松山</v>
      </c>
      <c r="E1129" t="str">
        <f>IFERROR(VLOOKUP(B1129,チーム番号!E:F,2,0),"")</f>
        <v/>
      </c>
      <c r="F1129">
        <f>IFERROR(VLOOKUP(A1129,プログラム!B:C,2,0),"")</f>
        <v>20</v>
      </c>
      <c r="G1129" t="str">
        <f t="shared" si="34"/>
        <v>42000020</v>
      </c>
      <c r="H1129">
        <f>IFERROR(記録__2[[#This Row],[組]],"")</f>
        <v>5</v>
      </c>
      <c r="I1129">
        <f>IFERROR(記録__2[[#This Row],[水路]],"")</f>
        <v>8</v>
      </c>
      <c r="J1129" t="str">
        <f>IFERROR(VLOOKUP(F1129,競技順!B:Q,14,0),"")</f>
        <v/>
      </c>
      <c r="K1129" t="str">
        <f>IFERROR(VLOOKUP(F1129,競技順!B:P,15,0),"")</f>
        <v>男子</v>
      </c>
      <c r="L1129" t="str">
        <f>IFERROR(VLOOKUP(F1129,競技順!B:N,13,0),"")</f>
        <v xml:space="preserve">  50m</v>
      </c>
      <c r="M1129" t="str">
        <f>IFERROR(VLOOKUP(F1129,競技順!B:K,10,0),"")</f>
        <v>自由形</v>
      </c>
      <c r="N1129" t="str">
        <f>IFERROR(VLOOKUP(F1129,競技順!B:Q,16,0),"")</f>
        <v>タイム決勝</v>
      </c>
      <c r="O1129" t="str">
        <f t="shared" si="35"/>
        <v xml:space="preserve"> 男子   50m 自由形 タイム決勝</v>
      </c>
    </row>
    <row r="1130" spans="1:15" x14ac:dyDescent="0.2">
      <c r="A1130">
        <f>IFERROR(記録__2[[#This Row],[競技番号]],"")</f>
        <v>20</v>
      </c>
      <c r="B1130">
        <f>IFERROR(記録__2[[#This Row],[選手番号]],"")</f>
        <v>135</v>
      </c>
      <c r="C1130" t="str">
        <f>IFERROR(VLOOKUP(B1130,選手番号!F:J,4,0),"")</f>
        <v>谷山　瑛飛</v>
      </c>
      <c r="D1130" t="str">
        <f>IFERROR(VLOOKUP(B1130,選手番号!F:K,6,0),"")</f>
        <v>南海ＤＣ</v>
      </c>
      <c r="E1130" t="str">
        <f>IFERROR(VLOOKUP(B1130,チーム番号!E:F,2,0),"")</f>
        <v/>
      </c>
      <c r="F1130">
        <f>IFERROR(VLOOKUP(A1130,プログラム!B:C,2,0),"")</f>
        <v>20</v>
      </c>
      <c r="G1130" t="str">
        <f t="shared" si="34"/>
        <v>13500020</v>
      </c>
      <c r="H1130">
        <f>IFERROR(記録__2[[#This Row],[組]],"")</f>
        <v>6</v>
      </c>
      <c r="I1130">
        <f>IFERROR(記録__2[[#This Row],[水路]],"")</f>
        <v>1</v>
      </c>
      <c r="J1130" t="str">
        <f>IFERROR(VLOOKUP(F1130,競技順!B:Q,14,0),"")</f>
        <v/>
      </c>
      <c r="K1130" t="str">
        <f>IFERROR(VLOOKUP(F1130,競技順!B:P,15,0),"")</f>
        <v>男子</v>
      </c>
      <c r="L1130" t="str">
        <f>IFERROR(VLOOKUP(F1130,競技順!B:N,13,0),"")</f>
        <v xml:space="preserve">  50m</v>
      </c>
      <c r="M1130" t="str">
        <f>IFERROR(VLOOKUP(F1130,競技順!B:K,10,0),"")</f>
        <v>自由形</v>
      </c>
      <c r="N1130" t="str">
        <f>IFERROR(VLOOKUP(F1130,競技順!B:Q,16,0),"")</f>
        <v>タイム決勝</v>
      </c>
      <c r="O1130" t="str">
        <f t="shared" si="35"/>
        <v xml:space="preserve"> 男子   50m 自由形 タイム決勝</v>
      </c>
    </row>
    <row r="1131" spans="1:15" x14ac:dyDescent="0.2">
      <c r="A1131">
        <f>IFERROR(記録__2[[#This Row],[競技番号]],"")</f>
        <v>20</v>
      </c>
      <c r="B1131">
        <f>IFERROR(記録__2[[#This Row],[選手番号]],"")</f>
        <v>68</v>
      </c>
      <c r="C1131" t="str">
        <f>IFERROR(VLOOKUP(B1131,選手番号!F:J,4,0),"")</f>
        <v>藤田　煌平</v>
      </c>
      <c r="D1131" t="str">
        <f>IFERROR(VLOOKUP(B1131,選手番号!F:K,6,0),"")</f>
        <v>五百木ＳＣ</v>
      </c>
      <c r="E1131" t="str">
        <f>IFERROR(VLOOKUP(B1131,チーム番号!E:F,2,0),"")</f>
        <v/>
      </c>
      <c r="F1131">
        <f>IFERROR(VLOOKUP(A1131,プログラム!B:C,2,0),"")</f>
        <v>20</v>
      </c>
      <c r="G1131" t="str">
        <f t="shared" si="34"/>
        <v>6800020</v>
      </c>
      <c r="H1131">
        <f>IFERROR(記録__2[[#This Row],[組]],"")</f>
        <v>6</v>
      </c>
      <c r="I1131">
        <f>IFERROR(記録__2[[#This Row],[水路]],"")</f>
        <v>2</v>
      </c>
      <c r="J1131" t="str">
        <f>IFERROR(VLOOKUP(F1131,競技順!B:Q,14,0),"")</f>
        <v/>
      </c>
      <c r="K1131" t="str">
        <f>IFERROR(VLOOKUP(F1131,競技順!B:P,15,0),"")</f>
        <v>男子</v>
      </c>
      <c r="L1131" t="str">
        <f>IFERROR(VLOOKUP(F1131,競技順!B:N,13,0),"")</f>
        <v xml:space="preserve">  50m</v>
      </c>
      <c r="M1131" t="str">
        <f>IFERROR(VLOOKUP(F1131,競技順!B:K,10,0),"")</f>
        <v>自由形</v>
      </c>
      <c r="N1131" t="str">
        <f>IFERROR(VLOOKUP(F1131,競技順!B:Q,16,0),"")</f>
        <v>タイム決勝</v>
      </c>
      <c r="O1131" t="str">
        <f t="shared" si="35"/>
        <v xml:space="preserve"> 男子   50m 自由形 タイム決勝</v>
      </c>
    </row>
    <row r="1132" spans="1:15" x14ac:dyDescent="0.2">
      <c r="A1132">
        <f>IFERROR(記録__2[[#This Row],[競技番号]],"")</f>
        <v>20</v>
      </c>
      <c r="B1132">
        <f>IFERROR(記録__2[[#This Row],[選手番号]],"")</f>
        <v>227</v>
      </c>
      <c r="C1132" t="str">
        <f>IFERROR(VLOOKUP(B1132,選手番号!F:J,4,0),"")</f>
        <v>三島　立樹</v>
      </c>
      <c r="D1132" t="str">
        <f>IFERROR(VLOOKUP(B1132,選手番号!F:K,6,0),"")</f>
        <v>ファイブテン</v>
      </c>
      <c r="E1132" t="str">
        <f>IFERROR(VLOOKUP(B1132,チーム番号!E:F,2,0),"")</f>
        <v/>
      </c>
      <c r="F1132">
        <f>IFERROR(VLOOKUP(A1132,プログラム!B:C,2,0),"")</f>
        <v>20</v>
      </c>
      <c r="G1132" t="str">
        <f t="shared" si="34"/>
        <v>22700020</v>
      </c>
      <c r="H1132">
        <f>IFERROR(記録__2[[#This Row],[組]],"")</f>
        <v>6</v>
      </c>
      <c r="I1132">
        <f>IFERROR(記録__2[[#This Row],[水路]],"")</f>
        <v>3</v>
      </c>
      <c r="J1132" t="str">
        <f>IFERROR(VLOOKUP(F1132,競技順!B:Q,14,0),"")</f>
        <v/>
      </c>
      <c r="K1132" t="str">
        <f>IFERROR(VLOOKUP(F1132,競技順!B:P,15,0),"")</f>
        <v>男子</v>
      </c>
      <c r="L1132" t="str">
        <f>IFERROR(VLOOKUP(F1132,競技順!B:N,13,0),"")</f>
        <v xml:space="preserve">  50m</v>
      </c>
      <c r="M1132" t="str">
        <f>IFERROR(VLOOKUP(F1132,競技順!B:K,10,0),"")</f>
        <v>自由形</v>
      </c>
      <c r="N1132" t="str">
        <f>IFERROR(VLOOKUP(F1132,競技順!B:Q,16,0),"")</f>
        <v>タイム決勝</v>
      </c>
      <c r="O1132" t="str">
        <f t="shared" si="35"/>
        <v xml:space="preserve"> 男子   50m 自由形 タイム決勝</v>
      </c>
    </row>
    <row r="1133" spans="1:15" x14ac:dyDescent="0.2">
      <c r="A1133">
        <f>IFERROR(記録__2[[#This Row],[競技番号]],"")</f>
        <v>20</v>
      </c>
      <c r="B1133">
        <f>IFERROR(記録__2[[#This Row],[選手番号]],"")</f>
        <v>658</v>
      </c>
      <c r="C1133" t="str">
        <f>IFERROR(VLOOKUP(B1133,選手番号!F:J,4,0),"")</f>
        <v>海藤　志眞</v>
      </c>
      <c r="D1133" t="str">
        <f>IFERROR(VLOOKUP(B1133,選手番号!F:K,6,0),"")</f>
        <v>MESSA宇和島</v>
      </c>
      <c r="E1133" t="str">
        <f>IFERROR(VLOOKUP(B1133,チーム番号!E:F,2,0),"")</f>
        <v/>
      </c>
      <c r="F1133">
        <f>IFERROR(VLOOKUP(A1133,プログラム!B:C,2,0),"")</f>
        <v>20</v>
      </c>
      <c r="G1133" t="str">
        <f t="shared" si="34"/>
        <v>65800020</v>
      </c>
      <c r="H1133">
        <f>IFERROR(記録__2[[#This Row],[組]],"")</f>
        <v>6</v>
      </c>
      <c r="I1133">
        <f>IFERROR(記録__2[[#This Row],[水路]],"")</f>
        <v>4</v>
      </c>
      <c r="J1133" t="str">
        <f>IFERROR(VLOOKUP(F1133,競技順!B:Q,14,0),"")</f>
        <v/>
      </c>
      <c r="K1133" t="str">
        <f>IFERROR(VLOOKUP(F1133,競技順!B:P,15,0),"")</f>
        <v>男子</v>
      </c>
      <c r="L1133" t="str">
        <f>IFERROR(VLOOKUP(F1133,競技順!B:N,13,0),"")</f>
        <v xml:space="preserve">  50m</v>
      </c>
      <c r="M1133" t="str">
        <f>IFERROR(VLOOKUP(F1133,競技順!B:K,10,0),"")</f>
        <v>自由形</v>
      </c>
      <c r="N1133" t="str">
        <f>IFERROR(VLOOKUP(F1133,競技順!B:Q,16,0),"")</f>
        <v>タイム決勝</v>
      </c>
      <c r="O1133" t="str">
        <f t="shared" si="35"/>
        <v xml:space="preserve"> 男子   50m 自由形 タイム決勝</v>
      </c>
    </row>
    <row r="1134" spans="1:15" x14ac:dyDescent="0.2">
      <c r="A1134">
        <f>IFERROR(記録__2[[#This Row],[競技番号]],"")</f>
        <v>20</v>
      </c>
      <c r="B1134">
        <f>IFERROR(記録__2[[#This Row],[選手番号]],"")</f>
        <v>482</v>
      </c>
      <c r="C1134" t="str">
        <f>IFERROR(VLOOKUP(B1134,選手番号!F:J,4,0),"")</f>
        <v>岡田　一心</v>
      </c>
      <c r="D1134" t="str">
        <f>IFERROR(VLOOKUP(B1134,選手番号!F:K,6,0),"")</f>
        <v>フィッタ吉田</v>
      </c>
      <c r="E1134" t="str">
        <f>IFERROR(VLOOKUP(B1134,チーム番号!E:F,2,0),"")</f>
        <v/>
      </c>
      <c r="F1134">
        <f>IFERROR(VLOOKUP(A1134,プログラム!B:C,2,0),"")</f>
        <v>20</v>
      </c>
      <c r="G1134" t="str">
        <f t="shared" si="34"/>
        <v>48200020</v>
      </c>
      <c r="H1134">
        <f>IFERROR(記録__2[[#This Row],[組]],"")</f>
        <v>6</v>
      </c>
      <c r="I1134">
        <f>IFERROR(記録__2[[#This Row],[水路]],"")</f>
        <v>5</v>
      </c>
      <c r="J1134" t="str">
        <f>IFERROR(VLOOKUP(F1134,競技順!B:Q,14,0),"")</f>
        <v/>
      </c>
      <c r="K1134" t="str">
        <f>IFERROR(VLOOKUP(F1134,競技順!B:P,15,0),"")</f>
        <v>男子</v>
      </c>
      <c r="L1134" t="str">
        <f>IFERROR(VLOOKUP(F1134,競技順!B:N,13,0),"")</f>
        <v xml:space="preserve">  50m</v>
      </c>
      <c r="M1134" t="str">
        <f>IFERROR(VLOOKUP(F1134,競技順!B:K,10,0),"")</f>
        <v>自由形</v>
      </c>
      <c r="N1134" t="str">
        <f>IFERROR(VLOOKUP(F1134,競技順!B:Q,16,0),"")</f>
        <v>タイム決勝</v>
      </c>
      <c r="O1134" t="str">
        <f t="shared" si="35"/>
        <v xml:space="preserve"> 男子   50m 自由形 タイム決勝</v>
      </c>
    </row>
    <row r="1135" spans="1:15" x14ac:dyDescent="0.2">
      <c r="A1135">
        <f>IFERROR(記録__2[[#This Row],[競技番号]],"")</f>
        <v>20</v>
      </c>
      <c r="B1135">
        <f>IFERROR(記録__2[[#This Row],[選手番号]],"")</f>
        <v>377</v>
      </c>
      <c r="C1135" t="str">
        <f>IFERROR(VLOOKUP(B1135,選手番号!F:J,4,0),"")</f>
        <v>山本　義祐</v>
      </c>
      <c r="D1135" t="str">
        <f>IFERROR(VLOOKUP(B1135,選手番号!F:K,6,0),"")</f>
        <v>石原ＳＣ</v>
      </c>
      <c r="E1135" t="str">
        <f>IFERROR(VLOOKUP(B1135,チーム番号!E:F,2,0),"")</f>
        <v/>
      </c>
      <c r="F1135">
        <f>IFERROR(VLOOKUP(A1135,プログラム!B:C,2,0),"")</f>
        <v>20</v>
      </c>
      <c r="G1135" t="str">
        <f t="shared" si="34"/>
        <v>37700020</v>
      </c>
      <c r="H1135">
        <f>IFERROR(記録__2[[#This Row],[組]],"")</f>
        <v>6</v>
      </c>
      <c r="I1135">
        <f>IFERROR(記録__2[[#This Row],[水路]],"")</f>
        <v>6</v>
      </c>
      <c r="J1135" t="str">
        <f>IFERROR(VLOOKUP(F1135,競技順!B:Q,14,0),"")</f>
        <v/>
      </c>
      <c r="K1135" t="str">
        <f>IFERROR(VLOOKUP(F1135,競技順!B:P,15,0),"")</f>
        <v>男子</v>
      </c>
      <c r="L1135" t="str">
        <f>IFERROR(VLOOKUP(F1135,競技順!B:N,13,0),"")</f>
        <v xml:space="preserve">  50m</v>
      </c>
      <c r="M1135" t="str">
        <f>IFERROR(VLOOKUP(F1135,競技順!B:K,10,0),"")</f>
        <v>自由形</v>
      </c>
      <c r="N1135" t="str">
        <f>IFERROR(VLOOKUP(F1135,競技順!B:Q,16,0),"")</f>
        <v>タイム決勝</v>
      </c>
      <c r="O1135" t="str">
        <f t="shared" si="35"/>
        <v xml:space="preserve"> 男子   50m 自由形 タイム決勝</v>
      </c>
    </row>
    <row r="1136" spans="1:15" x14ac:dyDescent="0.2">
      <c r="A1136">
        <f>IFERROR(記録__2[[#This Row],[競技番号]],"")</f>
        <v>20</v>
      </c>
      <c r="B1136">
        <f>IFERROR(記録__2[[#This Row],[選手番号]],"")</f>
        <v>53</v>
      </c>
      <c r="C1136" t="str">
        <f>IFERROR(VLOOKUP(B1136,選手番号!F:J,4,0),"")</f>
        <v>白石　瑛汰</v>
      </c>
      <c r="D1136" t="str">
        <f>IFERROR(VLOOKUP(B1136,選手番号!F:K,6,0),"")</f>
        <v>五百木ＳＣ</v>
      </c>
      <c r="E1136" t="str">
        <f>IFERROR(VLOOKUP(B1136,チーム番号!E:F,2,0),"")</f>
        <v/>
      </c>
      <c r="F1136">
        <f>IFERROR(VLOOKUP(A1136,プログラム!B:C,2,0),"")</f>
        <v>20</v>
      </c>
      <c r="G1136" t="str">
        <f t="shared" si="34"/>
        <v>5300020</v>
      </c>
      <c r="H1136">
        <f>IFERROR(記録__2[[#This Row],[組]],"")</f>
        <v>6</v>
      </c>
      <c r="I1136">
        <f>IFERROR(記録__2[[#This Row],[水路]],"")</f>
        <v>7</v>
      </c>
      <c r="J1136" t="str">
        <f>IFERROR(VLOOKUP(F1136,競技順!B:Q,14,0),"")</f>
        <v/>
      </c>
      <c r="K1136" t="str">
        <f>IFERROR(VLOOKUP(F1136,競技順!B:P,15,0),"")</f>
        <v>男子</v>
      </c>
      <c r="L1136" t="str">
        <f>IFERROR(VLOOKUP(F1136,競技順!B:N,13,0),"")</f>
        <v xml:space="preserve">  50m</v>
      </c>
      <c r="M1136" t="str">
        <f>IFERROR(VLOOKUP(F1136,競技順!B:K,10,0),"")</f>
        <v>自由形</v>
      </c>
      <c r="N1136" t="str">
        <f>IFERROR(VLOOKUP(F1136,競技順!B:Q,16,0),"")</f>
        <v>タイム決勝</v>
      </c>
      <c r="O1136" t="str">
        <f t="shared" si="35"/>
        <v xml:space="preserve"> 男子   50m 自由形 タイム決勝</v>
      </c>
    </row>
    <row r="1137" spans="1:15" x14ac:dyDescent="0.2">
      <c r="A1137">
        <f>IFERROR(記録__2[[#This Row],[競技番号]],"")</f>
        <v>20</v>
      </c>
      <c r="B1137">
        <f>IFERROR(記録__2[[#This Row],[選手番号]],"")</f>
        <v>655</v>
      </c>
      <c r="C1137" t="str">
        <f>IFERROR(VLOOKUP(B1137,選手番号!F:J,4,0),"")</f>
        <v>熊坂　　遼</v>
      </c>
      <c r="D1137" t="str">
        <f>IFERROR(VLOOKUP(B1137,選手番号!F:K,6,0),"")</f>
        <v>MESSA宇和島</v>
      </c>
      <c r="E1137" t="str">
        <f>IFERROR(VLOOKUP(B1137,チーム番号!E:F,2,0),"")</f>
        <v/>
      </c>
      <c r="F1137">
        <f>IFERROR(VLOOKUP(A1137,プログラム!B:C,2,0),"")</f>
        <v>20</v>
      </c>
      <c r="G1137" t="str">
        <f t="shared" si="34"/>
        <v>65500020</v>
      </c>
      <c r="H1137">
        <f>IFERROR(記録__2[[#This Row],[組]],"")</f>
        <v>6</v>
      </c>
      <c r="I1137">
        <f>IFERROR(記録__2[[#This Row],[水路]],"")</f>
        <v>8</v>
      </c>
      <c r="J1137" t="str">
        <f>IFERROR(VLOOKUP(F1137,競技順!B:Q,14,0),"")</f>
        <v/>
      </c>
      <c r="K1137" t="str">
        <f>IFERROR(VLOOKUP(F1137,競技順!B:P,15,0),"")</f>
        <v>男子</v>
      </c>
      <c r="L1137" t="str">
        <f>IFERROR(VLOOKUP(F1137,競技順!B:N,13,0),"")</f>
        <v xml:space="preserve">  50m</v>
      </c>
      <c r="M1137" t="str">
        <f>IFERROR(VLOOKUP(F1137,競技順!B:K,10,0),"")</f>
        <v>自由形</v>
      </c>
      <c r="N1137" t="str">
        <f>IFERROR(VLOOKUP(F1137,競技順!B:Q,16,0),"")</f>
        <v>タイム決勝</v>
      </c>
      <c r="O1137" t="str">
        <f t="shared" si="35"/>
        <v xml:space="preserve"> 男子   50m 自由形 タイム決勝</v>
      </c>
    </row>
    <row r="1138" spans="1:15" x14ac:dyDescent="0.2">
      <c r="A1138">
        <f>IFERROR(記録__2[[#This Row],[競技番号]],"")</f>
        <v>20</v>
      </c>
      <c r="B1138">
        <f>IFERROR(記録__2[[#This Row],[選手番号]],"")</f>
        <v>271</v>
      </c>
      <c r="C1138" t="str">
        <f>IFERROR(VLOOKUP(B1138,選手番号!F:J,4,0),"")</f>
        <v>中道　翔輝</v>
      </c>
      <c r="D1138" t="str">
        <f>IFERROR(VLOOKUP(B1138,選手番号!F:K,6,0),"")</f>
        <v>八幡浜ＳＣ</v>
      </c>
      <c r="E1138" t="str">
        <f>IFERROR(VLOOKUP(B1138,チーム番号!E:F,2,0),"")</f>
        <v/>
      </c>
      <c r="F1138">
        <f>IFERROR(VLOOKUP(A1138,プログラム!B:C,2,0),"")</f>
        <v>20</v>
      </c>
      <c r="G1138" t="str">
        <f t="shared" si="34"/>
        <v>27100020</v>
      </c>
      <c r="H1138">
        <f>IFERROR(記録__2[[#This Row],[組]],"")</f>
        <v>7</v>
      </c>
      <c r="I1138">
        <f>IFERROR(記録__2[[#This Row],[水路]],"")</f>
        <v>1</v>
      </c>
      <c r="J1138" t="str">
        <f>IFERROR(VLOOKUP(F1138,競技順!B:Q,14,0),"")</f>
        <v/>
      </c>
      <c r="K1138" t="str">
        <f>IFERROR(VLOOKUP(F1138,競技順!B:P,15,0),"")</f>
        <v>男子</v>
      </c>
      <c r="L1138" t="str">
        <f>IFERROR(VLOOKUP(F1138,競技順!B:N,13,0),"")</f>
        <v xml:space="preserve">  50m</v>
      </c>
      <c r="M1138" t="str">
        <f>IFERROR(VLOOKUP(F1138,競技順!B:K,10,0),"")</f>
        <v>自由形</v>
      </c>
      <c r="N1138" t="str">
        <f>IFERROR(VLOOKUP(F1138,競技順!B:Q,16,0),"")</f>
        <v>タイム決勝</v>
      </c>
      <c r="O1138" t="str">
        <f t="shared" si="35"/>
        <v xml:space="preserve"> 男子   50m 自由形 タイム決勝</v>
      </c>
    </row>
    <row r="1139" spans="1:15" x14ac:dyDescent="0.2">
      <c r="A1139">
        <f>IFERROR(記録__2[[#This Row],[競技番号]],"")</f>
        <v>20</v>
      </c>
      <c r="B1139">
        <f>IFERROR(記録__2[[#This Row],[選手番号]],"")</f>
        <v>176</v>
      </c>
      <c r="C1139" t="str">
        <f>IFERROR(VLOOKUP(B1139,選手番号!F:J,4,0),"")</f>
        <v>小池　慶典</v>
      </c>
      <c r="D1139" t="str">
        <f>IFERROR(VLOOKUP(B1139,選手番号!F:K,6,0),"")</f>
        <v>西条ＳＣ</v>
      </c>
      <c r="E1139" t="str">
        <f>IFERROR(VLOOKUP(B1139,チーム番号!E:F,2,0),"")</f>
        <v/>
      </c>
      <c r="F1139">
        <f>IFERROR(VLOOKUP(A1139,プログラム!B:C,2,0),"")</f>
        <v>20</v>
      </c>
      <c r="G1139" t="str">
        <f t="shared" si="34"/>
        <v>17600020</v>
      </c>
      <c r="H1139">
        <f>IFERROR(記録__2[[#This Row],[組]],"")</f>
        <v>7</v>
      </c>
      <c r="I1139">
        <f>IFERROR(記録__2[[#This Row],[水路]],"")</f>
        <v>2</v>
      </c>
      <c r="J1139" t="str">
        <f>IFERROR(VLOOKUP(F1139,競技順!B:Q,14,0),"")</f>
        <v/>
      </c>
      <c r="K1139" t="str">
        <f>IFERROR(VLOOKUP(F1139,競技順!B:P,15,0),"")</f>
        <v>男子</v>
      </c>
      <c r="L1139" t="str">
        <f>IFERROR(VLOOKUP(F1139,競技順!B:N,13,0),"")</f>
        <v xml:space="preserve">  50m</v>
      </c>
      <c r="M1139" t="str">
        <f>IFERROR(VLOOKUP(F1139,競技順!B:K,10,0),"")</f>
        <v>自由形</v>
      </c>
      <c r="N1139" t="str">
        <f>IFERROR(VLOOKUP(F1139,競技順!B:Q,16,0),"")</f>
        <v>タイム決勝</v>
      </c>
      <c r="O1139" t="str">
        <f t="shared" si="35"/>
        <v xml:space="preserve"> 男子   50m 自由形 タイム決勝</v>
      </c>
    </row>
    <row r="1140" spans="1:15" x14ac:dyDescent="0.2">
      <c r="A1140">
        <f>IFERROR(記録__2[[#This Row],[競技番号]],"")</f>
        <v>20</v>
      </c>
      <c r="B1140">
        <f>IFERROR(記録__2[[#This Row],[選手番号]],"")</f>
        <v>421</v>
      </c>
      <c r="C1140" t="str">
        <f>IFERROR(VLOOKUP(B1140,選手番号!F:J,4,0),"")</f>
        <v>磯野　慶太</v>
      </c>
      <c r="D1140" t="str">
        <f>IFERROR(VLOOKUP(B1140,選手番号!F:K,6,0),"")</f>
        <v>フィッタ松山</v>
      </c>
      <c r="E1140" t="str">
        <f>IFERROR(VLOOKUP(B1140,チーム番号!E:F,2,0),"")</f>
        <v/>
      </c>
      <c r="F1140">
        <f>IFERROR(VLOOKUP(A1140,プログラム!B:C,2,0),"")</f>
        <v>20</v>
      </c>
      <c r="G1140" t="str">
        <f t="shared" si="34"/>
        <v>42100020</v>
      </c>
      <c r="H1140">
        <f>IFERROR(記録__2[[#This Row],[組]],"")</f>
        <v>7</v>
      </c>
      <c r="I1140">
        <f>IFERROR(記録__2[[#This Row],[水路]],"")</f>
        <v>3</v>
      </c>
      <c r="J1140" t="str">
        <f>IFERROR(VLOOKUP(F1140,競技順!B:Q,14,0),"")</f>
        <v/>
      </c>
      <c r="K1140" t="str">
        <f>IFERROR(VLOOKUP(F1140,競技順!B:P,15,0),"")</f>
        <v>男子</v>
      </c>
      <c r="L1140" t="str">
        <f>IFERROR(VLOOKUP(F1140,競技順!B:N,13,0),"")</f>
        <v xml:space="preserve">  50m</v>
      </c>
      <c r="M1140" t="str">
        <f>IFERROR(VLOOKUP(F1140,競技順!B:K,10,0),"")</f>
        <v>自由形</v>
      </c>
      <c r="N1140" t="str">
        <f>IFERROR(VLOOKUP(F1140,競技順!B:Q,16,0),"")</f>
        <v>タイム決勝</v>
      </c>
      <c r="O1140" t="str">
        <f t="shared" si="35"/>
        <v xml:space="preserve"> 男子   50m 自由形 タイム決勝</v>
      </c>
    </row>
    <row r="1141" spans="1:15" x14ac:dyDescent="0.2">
      <c r="A1141">
        <f>IFERROR(記録__2[[#This Row],[競技番号]],"")</f>
        <v>20</v>
      </c>
      <c r="B1141">
        <f>IFERROR(記録__2[[#This Row],[選手番号]],"")</f>
        <v>59</v>
      </c>
      <c r="C1141" t="str">
        <f>IFERROR(VLOOKUP(B1141,選手番号!F:J,4,0),"")</f>
        <v>岡田　大和</v>
      </c>
      <c r="D1141" t="str">
        <f>IFERROR(VLOOKUP(B1141,選手番号!F:K,6,0),"")</f>
        <v>五百木ＳＣ</v>
      </c>
      <c r="E1141" t="str">
        <f>IFERROR(VLOOKUP(B1141,チーム番号!E:F,2,0),"")</f>
        <v/>
      </c>
      <c r="F1141">
        <f>IFERROR(VLOOKUP(A1141,プログラム!B:C,2,0),"")</f>
        <v>20</v>
      </c>
      <c r="G1141" t="str">
        <f t="shared" si="34"/>
        <v>5900020</v>
      </c>
      <c r="H1141">
        <f>IFERROR(記録__2[[#This Row],[組]],"")</f>
        <v>7</v>
      </c>
      <c r="I1141">
        <f>IFERROR(記録__2[[#This Row],[水路]],"")</f>
        <v>4</v>
      </c>
      <c r="J1141" t="str">
        <f>IFERROR(VLOOKUP(F1141,競技順!B:Q,14,0),"")</f>
        <v/>
      </c>
      <c r="K1141" t="str">
        <f>IFERROR(VLOOKUP(F1141,競技順!B:P,15,0),"")</f>
        <v>男子</v>
      </c>
      <c r="L1141" t="str">
        <f>IFERROR(VLOOKUP(F1141,競技順!B:N,13,0),"")</f>
        <v xml:space="preserve">  50m</v>
      </c>
      <c r="M1141" t="str">
        <f>IFERROR(VLOOKUP(F1141,競技順!B:K,10,0),"")</f>
        <v>自由形</v>
      </c>
      <c r="N1141" t="str">
        <f>IFERROR(VLOOKUP(F1141,競技順!B:Q,16,0),"")</f>
        <v>タイム決勝</v>
      </c>
      <c r="O1141" t="str">
        <f t="shared" si="35"/>
        <v xml:space="preserve"> 男子   50m 自由形 タイム決勝</v>
      </c>
    </row>
    <row r="1142" spans="1:15" x14ac:dyDescent="0.2">
      <c r="A1142">
        <f>IFERROR(記録__2[[#This Row],[競技番号]],"")</f>
        <v>20</v>
      </c>
      <c r="B1142">
        <f>IFERROR(記録__2[[#This Row],[選手番号]],"")</f>
        <v>645</v>
      </c>
      <c r="C1142" t="str">
        <f>IFERROR(VLOOKUP(B1142,選手番号!F:J,4,0),"")</f>
        <v>吉野　颯斗</v>
      </c>
      <c r="D1142" t="str">
        <f>IFERROR(VLOOKUP(B1142,選手番号!F:K,6,0),"")</f>
        <v>えいしSC北条</v>
      </c>
      <c r="E1142" t="str">
        <f>IFERROR(VLOOKUP(B1142,チーム番号!E:F,2,0),"")</f>
        <v/>
      </c>
      <c r="F1142">
        <f>IFERROR(VLOOKUP(A1142,プログラム!B:C,2,0),"")</f>
        <v>20</v>
      </c>
      <c r="G1142" t="str">
        <f t="shared" si="34"/>
        <v>64500020</v>
      </c>
      <c r="H1142">
        <f>IFERROR(記録__2[[#This Row],[組]],"")</f>
        <v>7</v>
      </c>
      <c r="I1142">
        <f>IFERROR(記録__2[[#This Row],[水路]],"")</f>
        <v>5</v>
      </c>
      <c r="J1142" t="str">
        <f>IFERROR(VLOOKUP(F1142,競技順!B:Q,14,0),"")</f>
        <v/>
      </c>
      <c r="K1142" t="str">
        <f>IFERROR(VLOOKUP(F1142,競技順!B:P,15,0),"")</f>
        <v>男子</v>
      </c>
      <c r="L1142" t="str">
        <f>IFERROR(VLOOKUP(F1142,競技順!B:N,13,0),"")</f>
        <v xml:space="preserve">  50m</v>
      </c>
      <c r="M1142" t="str">
        <f>IFERROR(VLOOKUP(F1142,競技順!B:K,10,0),"")</f>
        <v>自由形</v>
      </c>
      <c r="N1142" t="str">
        <f>IFERROR(VLOOKUP(F1142,競技順!B:Q,16,0),"")</f>
        <v>タイム決勝</v>
      </c>
      <c r="O1142" t="str">
        <f t="shared" si="35"/>
        <v xml:space="preserve"> 男子   50m 自由形 タイム決勝</v>
      </c>
    </row>
    <row r="1143" spans="1:15" x14ac:dyDescent="0.2">
      <c r="A1143">
        <f>IFERROR(記録__2[[#This Row],[競技番号]],"")</f>
        <v>20</v>
      </c>
      <c r="B1143">
        <f>IFERROR(記録__2[[#This Row],[選手番号]],"")</f>
        <v>64</v>
      </c>
      <c r="C1143" t="str">
        <f>IFERROR(VLOOKUP(B1143,選手番号!F:J,4,0),"")</f>
        <v>二宮　礼翔</v>
      </c>
      <c r="D1143" t="str">
        <f>IFERROR(VLOOKUP(B1143,選手番号!F:K,6,0),"")</f>
        <v>五百木ＳＣ</v>
      </c>
      <c r="E1143" t="str">
        <f>IFERROR(VLOOKUP(B1143,チーム番号!E:F,2,0),"")</f>
        <v/>
      </c>
      <c r="F1143">
        <f>IFERROR(VLOOKUP(A1143,プログラム!B:C,2,0),"")</f>
        <v>20</v>
      </c>
      <c r="G1143" t="str">
        <f t="shared" si="34"/>
        <v>6400020</v>
      </c>
      <c r="H1143">
        <f>IFERROR(記録__2[[#This Row],[組]],"")</f>
        <v>7</v>
      </c>
      <c r="I1143">
        <f>IFERROR(記録__2[[#This Row],[水路]],"")</f>
        <v>6</v>
      </c>
      <c r="J1143" t="str">
        <f>IFERROR(VLOOKUP(F1143,競技順!B:Q,14,0),"")</f>
        <v/>
      </c>
      <c r="K1143" t="str">
        <f>IFERROR(VLOOKUP(F1143,競技順!B:P,15,0),"")</f>
        <v>男子</v>
      </c>
      <c r="L1143" t="str">
        <f>IFERROR(VLOOKUP(F1143,競技順!B:N,13,0),"")</f>
        <v xml:space="preserve">  50m</v>
      </c>
      <c r="M1143" t="str">
        <f>IFERROR(VLOOKUP(F1143,競技順!B:K,10,0),"")</f>
        <v>自由形</v>
      </c>
      <c r="N1143" t="str">
        <f>IFERROR(VLOOKUP(F1143,競技順!B:Q,16,0),"")</f>
        <v>タイム決勝</v>
      </c>
      <c r="O1143" t="str">
        <f t="shared" si="35"/>
        <v xml:space="preserve"> 男子   50m 自由形 タイム決勝</v>
      </c>
    </row>
    <row r="1144" spans="1:15" x14ac:dyDescent="0.2">
      <c r="A1144">
        <f>IFERROR(記録__2[[#This Row],[競技番号]],"")</f>
        <v>20</v>
      </c>
      <c r="B1144">
        <f>IFERROR(記録__2[[#This Row],[選手番号]],"")</f>
        <v>497</v>
      </c>
      <c r="C1144" t="str">
        <f>IFERROR(VLOOKUP(B1144,選手番号!F:J,4,0),"")</f>
        <v>木原　央貴</v>
      </c>
      <c r="D1144" t="str">
        <f>IFERROR(VLOOKUP(B1144,選手番号!F:K,6,0),"")</f>
        <v>競泳塾AGAIN</v>
      </c>
      <c r="E1144" t="str">
        <f>IFERROR(VLOOKUP(B1144,チーム番号!E:F,2,0),"")</f>
        <v/>
      </c>
      <c r="F1144">
        <f>IFERROR(VLOOKUP(A1144,プログラム!B:C,2,0),"")</f>
        <v>20</v>
      </c>
      <c r="G1144" t="str">
        <f t="shared" si="34"/>
        <v>49700020</v>
      </c>
      <c r="H1144">
        <f>IFERROR(記録__2[[#This Row],[組]],"")</f>
        <v>7</v>
      </c>
      <c r="I1144">
        <f>IFERROR(記録__2[[#This Row],[水路]],"")</f>
        <v>7</v>
      </c>
      <c r="J1144" t="str">
        <f>IFERROR(VLOOKUP(F1144,競技順!B:Q,14,0),"")</f>
        <v/>
      </c>
      <c r="K1144" t="str">
        <f>IFERROR(VLOOKUP(F1144,競技順!B:P,15,0),"")</f>
        <v>男子</v>
      </c>
      <c r="L1144" t="str">
        <f>IFERROR(VLOOKUP(F1144,競技順!B:N,13,0),"")</f>
        <v xml:space="preserve">  50m</v>
      </c>
      <c r="M1144" t="str">
        <f>IFERROR(VLOOKUP(F1144,競技順!B:K,10,0),"")</f>
        <v>自由形</v>
      </c>
      <c r="N1144" t="str">
        <f>IFERROR(VLOOKUP(F1144,競技順!B:Q,16,0),"")</f>
        <v>タイム決勝</v>
      </c>
      <c r="O1144" t="str">
        <f t="shared" si="35"/>
        <v xml:space="preserve"> 男子   50m 自由形 タイム決勝</v>
      </c>
    </row>
    <row r="1145" spans="1:15" x14ac:dyDescent="0.2">
      <c r="A1145">
        <f>IFERROR(記録__2[[#This Row],[競技番号]],"")</f>
        <v>20</v>
      </c>
      <c r="B1145">
        <f>IFERROR(記録__2[[#This Row],[選手番号]],"")</f>
        <v>228</v>
      </c>
      <c r="C1145" t="str">
        <f>IFERROR(VLOOKUP(B1145,選手番号!F:J,4,0),"")</f>
        <v>白石　泰豊</v>
      </c>
      <c r="D1145" t="str">
        <f>IFERROR(VLOOKUP(B1145,選手番号!F:K,6,0),"")</f>
        <v>ファイブテン</v>
      </c>
      <c r="E1145" t="str">
        <f>IFERROR(VLOOKUP(B1145,チーム番号!E:F,2,0),"")</f>
        <v/>
      </c>
      <c r="F1145">
        <f>IFERROR(VLOOKUP(A1145,プログラム!B:C,2,0),"")</f>
        <v>20</v>
      </c>
      <c r="G1145" t="str">
        <f t="shared" si="34"/>
        <v>22800020</v>
      </c>
      <c r="H1145">
        <f>IFERROR(記録__2[[#This Row],[組]],"")</f>
        <v>7</v>
      </c>
      <c r="I1145">
        <f>IFERROR(記録__2[[#This Row],[水路]],"")</f>
        <v>8</v>
      </c>
      <c r="J1145" t="str">
        <f>IFERROR(VLOOKUP(F1145,競技順!B:Q,14,0),"")</f>
        <v/>
      </c>
      <c r="K1145" t="str">
        <f>IFERROR(VLOOKUP(F1145,競技順!B:P,15,0),"")</f>
        <v>男子</v>
      </c>
      <c r="L1145" t="str">
        <f>IFERROR(VLOOKUP(F1145,競技順!B:N,13,0),"")</f>
        <v xml:space="preserve">  50m</v>
      </c>
      <c r="M1145" t="str">
        <f>IFERROR(VLOOKUP(F1145,競技順!B:K,10,0),"")</f>
        <v>自由形</v>
      </c>
      <c r="N1145" t="str">
        <f>IFERROR(VLOOKUP(F1145,競技順!B:Q,16,0),"")</f>
        <v>タイム決勝</v>
      </c>
      <c r="O1145" t="str">
        <f t="shared" si="35"/>
        <v xml:space="preserve"> 男子   50m 自由形 タイム決勝</v>
      </c>
    </row>
    <row r="1146" spans="1:15" x14ac:dyDescent="0.2">
      <c r="A1146">
        <f>IFERROR(記録__2[[#This Row],[競技番号]],"")</f>
        <v>20</v>
      </c>
      <c r="B1146">
        <f>IFERROR(記録__2[[#This Row],[選手番号]],"")</f>
        <v>568</v>
      </c>
      <c r="C1146" t="str">
        <f>IFERROR(VLOOKUP(B1146,選手番号!F:J,4,0),"")</f>
        <v>長岡　世真</v>
      </c>
      <c r="D1146" t="str">
        <f>IFERROR(VLOOKUP(B1146,選手番号!F:K,6,0),"")</f>
        <v>ﾌｨｯﾀｴﾐﾌﾙ松前</v>
      </c>
      <c r="E1146" t="str">
        <f>IFERROR(VLOOKUP(B1146,チーム番号!E:F,2,0),"")</f>
        <v/>
      </c>
      <c r="F1146">
        <f>IFERROR(VLOOKUP(A1146,プログラム!B:C,2,0),"")</f>
        <v>20</v>
      </c>
      <c r="G1146" t="str">
        <f t="shared" si="34"/>
        <v>56800020</v>
      </c>
      <c r="H1146">
        <f>IFERROR(記録__2[[#This Row],[組]],"")</f>
        <v>8</v>
      </c>
      <c r="I1146">
        <f>IFERROR(記録__2[[#This Row],[水路]],"")</f>
        <v>1</v>
      </c>
      <c r="J1146" t="str">
        <f>IFERROR(VLOOKUP(F1146,競技順!B:Q,14,0),"")</f>
        <v/>
      </c>
      <c r="K1146" t="str">
        <f>IFERROR(VLOOKUP(F1146,競技順!B:P,15,0),"")</f>
        <v>男子</v>
      </c>
      <c r="L1146" t="str">
        <f>IFERROR(VLOOKUP(F1146,競技順!B:N,13,0),"")</f>
        <v xml:space="preserve">  50m</v>
      </c>
      <c r="M1146" t="str">
        <f>IFERROR(VLOOKUP(F1146,競技順!B:K,10,0),"")</f>
        <v>自由形</v>
      </c>
      <c r="N1146" t="str">
        <f>IFERROR(VLOOKUP(F1146,競技順!B:Q,16,0),"")</f>
        <v>タイム決勝</v>
      </c>
      <c r="O1146" t="str">
        <f t="shared" si="35"/>
        <v xml:space="preserve"> 男子   50m 自由形 タイム決勝</v>
      </c>
    </row>
    <row r="1147" spans="1:15" x14ac:dyDescent="0.2">
      <c r="A1147">
        <f>IFERROR(記録__2[[#This Row],[競技番号]],"")</f>
        <v>20</v>
      </c>
      <c r="B1147">
        <f>IFERROR(記録__2[[#This Row],[選手番号]],"")</f>
        <v>67</v>
      </c>
      <c r="C1147" t="str">
        <f>IFERROR(VLOOKUP(B1147,選手番号!F:J,4,0),"")</f>
        <v>山田　瑛心</v>
      </c>
      <c r="D1147" t="str">
        <f>IFERROR(VLOOKUP(B1147,選手番号!F:K,6,0),"")</f>
        <v>五百木ＳＣ</v>
      </c>
      <c r="E1147" t="str">
        <f>IFERROR(VLOOKUP(B1147,チーム番号!E:F,2,0),"")</f>
        <v/>
      </c>
      <c r="F1147">
        <f>IFERROR(VLOOKUP(A1147,プログラム!B:C,2,0),"")</f>
        <v>20</v>
      </c>
      <c r="G1147" t="str">
        <f t="shared" si="34"/>
        <v>6700020</v>
      </c>
      <c r="H1147">
        <f>IFERROR(記録__2[[#This Row],[組]],"")</f>
        <v>8</v>
      </c>
      <c r="I1147">
        <f>IFERROR(記録__2[[#This Row],[水路]],"")</f>
        <v>2</v>
      </c>
      <c r="J1147" t="str">
        <f>IFERROR(VLOOKUP(F1147,競技順!B:Q,14,0),"")</f>
        <v/>
      </c>
      <c r="K1147" t="str">
        <f>IFERROR(VLOOKUP(F1147,競技順!B:P,15,0),"")</f>
        <v>男子</v>
      </c>
      <c r="L1147" t="str">
        <f>IFERROR(VLOOKUP(F1147,競技順!B:N,13,0),"")</f>
        <v xml:space="preserve">  50m</v>
      </c>
      <c r="M1147" t="str">
        <f>IFERROR(VLOOKUP(F1147,競技順!B:K,10,0),"")</f>
        <v>自由形</v>
      </c>
      <c r="N1147" t="str">
        <f>IFERROR(VLOOKUP(F1147,競技順!B:Q,16,0),"")</f>
        <v>タイム決勝</v>
      </c>
      <c r="O1147" t="str">
        <f t="shared" si="35"/>
        <v xml:space="preserve"> 男子   50m 自由形 タイム決勝</v>
      </c>
    </row>
    <row r="1148" spans="1:15" x14ac:dyDescent="0.2">
      <c r="A1148">
        <f>IFERROR(記録__2[[#This Row],[競技番号]],"")</f>
        <v>20</v>
      </c>
      <c r="B1148">
        <f>IFERROR(記録__2[[#This Row],[選手番号]],"")</f>
        <v>62</v>
      </c>
      <c r="C1148" t="str">
        <f>IFERROR(VLOOKUP(B1148,選手番号!F:J,4,0),"")</f>
        <v>鴨川　朔歩</v>
      </c>
      <c r="D1148" t="str">
        <f>IFERROR(VLOOKUP(B1148,選手番号!F:K,6,0),"")</f>
        <v>五百木ＳＣ</v>
      </c>
      <c r="E1148" t="str">
        <f>IFERROR(VLOOKUP(B1148,チーム番号!E:F,2,0),"")</f>
        <v/>
      </c>
      <c r="F1148">
        <f>IFERROR(VLOOKUP(A1148,プログラム!B:C,2,0),"")</f>
        <v>20</v>
      </c>
      <c r="G1148" t="str">
        <f t="shared" si="34"/>
        <v>6200020</v>
      </c>
      <c r="H1148">
        <f>IFERROR(記録__2[[#This Row],[組]],"")</f>
        <v>8</v>
      </c>
      <c r="I1148">
        <f>IFERROR(記録__2[[#This Row],[水路]],"")</f>
        <v>3</v>
      </c>
      <c r="J1148" t="str">
        <f>IFERROR(VLOOKUP(F1148,競技順!B:Q,14,0),"")</f>
        <v/>
      </c>
      <c r="K1148" t="str">
        <f>IFERROR(VLOOKUP(F1148,競技順!B:P,15,0),"")</f>
        <v>男子</v>
      </c>
      <c r="L1148" t="str">
        <f>IFERROR(VLOOKUP(F1148,競技順!B:N,13,0),"")</f>
        <v xml:space="preserve">  50m</v>
      </c>
      <c r="M1148" t="str">
        <f>IFERROR(VLOOKUP(F1148,競技順!B:K,10,0),"")</f>
        <v>自由形</v>
      </c>
      <c r="N1148" t="str">
        <f>IFERROR(VLOOKUP(F1148,競技順!B:Q,16,0),"")</f>
        <v>タイム決勝</v>
      </c>
      <c r="O1148" t="str">
        <f t="shared" si="35"/>
        <v xml:space="preserve"> 男子   50m 自由形 タイム決勝</v>
      </c>
    </row>
    <row r="1149" spans="1:15" x14ac:dyDescent="0.2">
      <c r="A1149">
        <f>IFERROR(記録__2[[#This Row],[競技番号]],"")</f>
        <v>20</v>
      </c>
      <c r="B1149">
        <f>IFERROR(記録__2[[#This Row],[選手番号]],"")</f>
        <v>679</v>
      </c>
      <c r="C1149" t="str">
        <f>IFERROR(VLOOKUP(B1149,選手番号!F:J,4,0),"")</f>
        <v>玉生　椋大</v>
      </c>
      <c r="D1149" t="str">
        <f>IFERROR(VLOOKUP(B1149,選手番号!F:K,6,0),"")</f>
        <v>えいしSC砥部</v>
      </c>
      <c r="E1149" t="str">
        <f>IFERROR(VLOOKUP(B1149,チーム番号!E:F,2,0),"")</f>
        <v/>
      </c>
      <c r="F1149">
        <f>IFERROR(VLOOKUP(A1149,プログラム!B:C,2,0),"")</f>
        <v>20</v>
      </c>
      <c r="G1149" t="str">
        <f t="shared" si="34"/>
        <v>67900020</v>
      </c>
      <c r="H1149">
        <f>IFERROR(記録__2[[#This Row],[組]],"")</f>
        <v>8</v>
      </c>
      <c r="I1149">
        <f>IFERROR(記録__2[[#This Row],[水路]],"")</f>
        <v>4</v>
      </c>
      <c r="J1149" t="str">
        <f>IFERROR(VLOOKUP(F1149,競技順!B:Q,14,0),"")</f>
        <v/>
      </c>
      <c r="K1149" t="str">
        <f>IFERROR(VLOOKUP(F1149,競技順!B:P,15,0),"")</f>
        <v>男子</v>
      </c>
      <c r="L1149" t="str">
        <f>IFERROR(VLOOKUP(F1149,競技順!B:N,13,0),"")</f>
        <v xml:space="preserve">  50m</v>
      </c>
      <c r="M1149" t="str">
        <f>IFERROR(VLOOKUP(F1149,競技順!B:K,10,0),"")</f>
        <v>自由形</v>
      </c>
      <c r="N1149" t="str">
        <f>IFERROR(VLOOKUP(F1149,競技順!B:Q,16,0),"")</f>
        <v>タイム決勝</v>
      </c>
      <c r="O1149" t="str">
        <f t="shared" si="35"/>
        <v xml:space="preserve"> 男子   50m 自由形 タイム決勝</v>
      </c>
    </row>
    <row r="1150" spans="1:15" x14ac:dyDescent="0.2">
      <c r="A1150">
        <f>IFERROR(記録__2[[#This Row],[競技番号]],"")</f>
        <v>20</v>
      </c>
      <c r="B1150">
        <f>IFERROR(記録__2[[#This Row],[選手番号]],"")</f>
        <v>417</v>
      </c>
      <c r="C1150" t="str">
        <f>IFERROR(VLOOKUP(B1150,選手番号!F:J,4,0),"")</f>
        <v>星加　悠成</v>
      </c>
      <c r="D1150" t="str">
        <f>IFERROR(VLOOKUP(B1150,選手番号!F:K,6,0),"")</f>
        <v>フィッタ松山</v>
      </c>
      <c r="E1150" t="str">
        <f>IFERROR(VLOOKUP(B1150,チーム番号!E:F,2,0),"")</f>
        <v/>
      </c>
      <c r="F1150">
        <f>IFERROR(VLOOKUP(A1150,プログラム!B:C,2,0),"")</f>
        <v>20</v>
      </c>
      <c r="G1150" t="str">
        <f t="shared" si="34"/>
        <v>41700020</v>
      </c>
      <c r="H1150">
        <f>IFERROR(記録__2[[#This Row],[組]],"")</f>
        <v>8</v>
      </c>
      <c r="I1150">
        <f>IFERROR(記録__2[[#This Row],[水路]],"")</f>
        <v>5</v>
      </c>
      <c r="J1150" t="str">
        <f>IFERROR(VLOOKUP(F1150,競技順!B:Q,14,0),"")</f>
        <v/>
      </c>
      <c r="K1150" t="str">
        <f>IFERROR(VLOOKUP(F1150,競技順!B:P,15,0),"")</f>
        <v>男子</v>
      </c>
      <c r="L1150" t="str">
        <f>IFERROR(VLOOKUP(F1150,競技順!B:N,13,0),"")</f>
        <v xml:space="preserve">  50m</v>
      </c>
      <c r="M1150" t="str">
        <f>IFERROR(VLOOKUP(F1150,競技順!B:K,10,0),"")</f>
        <v>自由形</v>
      </c>
      <c r="N1150" t="str">
        <f>IFERROR(VLOOKUP(F1150,競技順!B:Q,16,0),"")</f>
        <v>タイム決勝</v>
      </c>
      <c r="O1150" t="str">
        <f t="shared" si="35"/>
        <v xml:space="preserve"> 男子   50m 自由形 タイム決勝</v>
      </c>
    </row>
    <row r="1151" spans="1:15" x14ac:dyDescent="0.2">
      <c r="A1151">
        <f>IFERROR(記録__2[[#This Row],[競技番号]],"")</f>
        <v>20</v>
      </c>
      <c r="B1151">
        <f>IFERROR(記録__2[[#This Row],[選手番号]],"")</f>
        <v>136</v>
      </c>
      <c r="C1151" t="str">
        <f>IFERROR(VLOOKUP(B1151,選手番号!F:J,4,0),"")</f>
        <v>山下　朝陽</v>
      </c>
      <c r="D1151" t="str">
        <f>IFERROR(VLOOKUP(B1151,選手番号!F:K,6,0),"")</f>
        <v>南海ＤＣ</v>
      </c>
      <c r="E1151" t="str">
        <f>IFERROR(VLOOKUP(B1151,チーム番号!E:F,2,0),"")</f>
        <v/>
      </c>
      <c r="F1151">
        <f>IFERROR(VLOOKUP(A1151,プログラム!B:C,2,0),"")</f>
        <v>20</v>
      </c>
      <c r="G1151" t="str">
        <f t="shared" si="34"/>
        <v>13600020</v>
      </c>
      <c r="H1151">
        <f>IFERROR(記録__2[[#This Row],[組]],"")</f>
        <v>8</v>
      </c>
      <c r="I1151">
        <f>IFERROR(記録__2[[#This Row],[水路]],"")</f>
        <v>6</v>
      </c>
      <c r="J1151" t="str">
        <f>IFERROR(VLOOKUP(F1151,競技順!B:Q,14,0),"")</f>
        <v/>
      </c>
      <c r="K1151" t="str">
        <f>IFERROR(VLOOKUP(F1151,競技順!B:P,15,0),"")</f>
        <v>男子</v>
      </c>
      <c r="L1151" t="str">
        <f>IFERROR(VLOOKUP(F1151,競技順!B:N,13,0),"")</f>
        <v xml:space="preserve">  50m</v>
      </c>
      <c r="M1151" t="str">
        <f>IFERROR(VLOOKUP(F1151,競技順!B:K,10,0),"")</f>
        <v>自由形</v>
      </c>
      <c r="N1151" t="str">
        <f>IFERROR(VLOOKUP(F1151,競技順!B:Q,16,0),"")</f>
        <v>タイム決勝</v>
      </c>
      <c r="O1151" t="str">
        <f t="shared" si="35"/>
        <v xml:space="preserve"> 男子   50m 自由形 タイム決勝</v>
      </c>
    </row>
    <row r="1152" spans="1:15" x14ac:dyDescent="0.2">
      <c r="A1152">
        <f>IFERROR(記録__2[[#This Row],[競技番号]],"")</f>
        <v>20</v>
      </c>
      <c r="B1152">
        <f>IFERROR(記録__2[[#This Row],[選手番号]],"")</f>
        <v>63</v>
      </c>
      <c r="C1152" t="str">
        <f>IFERROR(VLOOKUP(B1152,選手番号!F:J,4,0),"")</f>
        <v>伊藤　毅哉</v>
      </c>
      <c r="D1152" t="str">
        <f>IFERROR(VLOOKUP(B1152,選手番号!F:K,6,0),"")</f>
        <v>五百木ＳＣ</v>
      </c>
      <c r="E1152" t="str">
        <f>IFERROR(VLOOKUP(B1152,チーム番号!E:F,2,0),"")</f>
        <v/>
      </c>
      <c r="F1152">
        <f>IFERROR(VLOOKUP(A1152,プログラム!B:C,2,0),"")</f>
        <v>20</v>
      </c>
      <c r="G1152" t="str">
        <f t="shared" si="34"/>
        <v>6300020</v>
      </c>
      <c r="H1152">
        <f>IFERROR(記録__2[[#This Row],[組]],"")</f>
        <v>8</v>
      </c>
      <c r="I1152">
        <f>IFERROR(記録__2[[#This Row],[水路]],"")</f>
        <v>7</v>
      </c>
      <c r="J1152" t="str">
        <f>IFERROR(VLOOKUP(F1152,競技順!B:Q,14,0),"")</f>
        <v/>
      </c>
      <c r="K1152" t="str">
        <f>IFERROR(VLOOKUP(F1152,競技順!B:P,15,0),"")</f>
        <v>男子</v>
      </c>
      <c r="L1152" t="str">
        <f>IFERROR(VLOOKUP(F1152,競技順!B:N,13,0),"")</f>
        <v xml:space="preserve">  50m</v>
      </c>
      <c r="M1152" t="str">
        <f>IFERROR(VLOOKUP(F1152,競技順!B:K,10,0),"")</f>
        <v>自由形</v>
      </c>
      <c r="N1152" t="str">
        <f>IFERROR(VLOOKUP(F1152,競技順!B:Q,16,0),"")</f>
        <v>タイム決勝</v>
      </c>
      <c r="O1152" t="str">
        <f t="shared" si="35"/>
        <v xml:space="preserve"> 男子   50m 自由形 タイム決勝</v>
      </c>
    </row>
    <row r="1153" spans="1:15" x14ac:dyDescent="0.2">
      <c r="A1153">
        <f>IFERROR(記録__2[[#This Row],[競技番号]],"")</f>
        <v>20</v>
      </c>
      <c r="B1153">
        <f>IFERROR(記録__2[[#This Row],[選手番号]],"")</f>
        <v>685</v>
      </c>
      <c r="C1153" t="str">
        <f>IFERROR(VLOOKUP(B1153,選手番号!F:J,4,0),"")</f>
        <v>加藤　光揮</v>
      </c>
      <c r="D1153" t="str">
        <f>IFERROR(VLOOKUP(B1153,選手番号!F:K,6,0),"")</f>
        <v>えいしSC砥部</v>
      </c>
      <c r="E1153" t="str">
        <f>IFERROR(VLOOKUP(B1153,チーム番号!E:F,2,0),"")</f>
        <v/>
      </c>
      <c r="F1153">
        <f>IFERROR(VLOOKUP(A1153,プログラム!B:C,2,0),"")</f>
        <v>20</v>
      </c>
      <c r="G1153" t="str">
        <f t="shared" si="34"/>
        <v>68500020</v>
      </c>
      <c r="H1153">
        <f>IFERROR(記録__2[[#This Row],[組]],"")</f>
        <v>8</v>
      </c>
      <c r="I1153">
        <f>IFERROR(記録__2[[#This Row],[水路]],"")</f>
        <v>8</v>
      </c>
      <c r="J1153" t="str">
        <f>IFERROR(VLOOKUP(F1153,競技順!B:Q,14,0),"")</f>
        <v/>
      </c>
      <c r="K1153" t="str">
        <f>IFERROR(VLOOKUP(F1153,競技順!B:P,15,0),"")</f>
        <v>男子</v>
      </c>
      <c r="L1153" t="str">
        <f>IFERROR(VLOOKUP(F1153,競技順!B:N,13,0),"")</f>
        <v xml:space="preserve">  50m</v>
      </c>
      <c r="M1153" t="str">
        <f>IFERROR(VLOOKUP(F1153,競技順!B:K,10,0),"")</f>
        <v>自由形</v>
      </c>
      <c r="N1153" t="str">
        <f>IFERROR(VLOOKUP(F1153,競技順!B:Q,16,0),"")</f>
        <v>タイム決勝</v>
      </c>
      <c r="O1153" t="str">
        <f t="shared" si="35"/>
        <v xml:space="preserve"> 男子   50m 自由形 タイム決勝</v>
      </c>
    </row>
    <row r="1154" spans="1:15" x14ac:dyDescent="0.2">
      <c r="A1154">
        <f>IFERROR(記録__2[[#This Row],[競技番号]],"")</f>
        <v>20</v>
      </c>
      <c r="B1154">
        <f>IFERROR(記録__2[[#This Row],[選手番号]],"")</f>
        <v>601</v>
      </c>
      <c r="C1154" t="str">
        <f>IFERROR(VLOOKUP(B1154,選手番号!F:J,4,0),"")</f>
        <v>冨永　朔矢</v>
      </c>
      <c r="D1154" t="str">
        <f>IFERROR(VLOOKUP(B1154,選手番号!F:K,6,0),"")</f>
        <v>MESSA</v>
      </c>
      <c r="E1154" t="str">
        <f>IFERROR(VLOOKUP(B1154,チーム番号!E:F,2,0),"")</f>
        <v/>
      </c>
      <c r="F1154">
        <f>IFERROR(VLOOKUP(A1154,プログラム!B:C,2,0),"")</f>
        <v>20</v>
      </c>
      <c r="G1154" t="str">
        <f t="shared" si="34"/>
        <v>60100020</v>
      </c>
      <c r="H1154">
        <f>IFERROR(記録__2[[#This Row],[組]],"")</f>
        <v>9</v>
      </c>
      <c r="I1154">
        <f>IFERROR(記録__2[[#This Row],[水路]],"")</f>
        <v>1</v>
      </c>
      <c r="J1154" t="str">
        <f>IFERROR(VLOOKUP(F1154,競技順!B:Q,14,0),"")</f>
        <v/>
      </c>
      <c r="K1154" t="str">
        <f>IFERROR(VLOOKUP(F1154,競技順!B:P,15,0),"")</f>
        <v>男子</v>
      </c>
      <c r="L1154" t="str">
        <f>IFERROR(VLOOKUP(F1154,競技順!B:N,13,0),"")</f>
        <v xml:space="preserve">  50m</v>
      </c>
      <c r="M1154" t="str">
        <f>IFERROR(VLOOKUP(F1154,競技順!B:K,10,0),"")</f>
        <v>自由形</v>
      </c>
      <c r="N1154" t="str">
        <f>IFERROR(VLOOKUP(F1154,競技順!B:Q,16,0),"")</f>
        <v>タイム決勝</v>
      </c>
      <c r="O1154" t="str">
        <f t="shared" si="35"/>
        <v xml:space="preserve"> 男子   50m 自由形 タイム決勝</v>
      </c>
    </row>
    <row r="1155" spans="1:15" x14ac:dyDescent="0.2">
      <c r="A1155">
        <f>IFERROR(記録__2[[#This Row],[競技番号]],"")</f>
        <v>20</v>
      </c>
      <c r="B1155">
        <f>IFERROR(記録__2[[#This Row],[選手番号]],"")</f>
        <v>478</v>
      </c>
      <c r="C1155" t="str">
        <f>IFERROR(VLOOKUP(B1155,選手番号!F:J,4,0),"")</f>
        <v>八木　康生</v>
      </c>
      <c r="D1155" t="str">
        <f>IFERROR(VLOOKUP(B1155,選手番号!F:K,6,0),"")</f>
        <v>フィッタ吉田</v>
      </c>
      <c r="E1155" t="str">
        <f>IFERROR(VLOOKUP(B1155,チーム番号!E:F,2,0),"")</f>
        <v/>
      </c>
      <c r="F1155">
        <f>IFERROR(VLOOKUP(A1155,プログラム!B:C,2,0),"")</f>
        <v>20</v>
      </c>
      <c r="G1155" t="str">
        <f t="shared" ref="G1155:G1218" si="36">CONCATENATE(B1155,0,0,0,F1155)</f>
        <v>47800020</v>
      </c>
      <c r="H1155">
        <f>IFERROR(記録__2[[#This Row],[組]],"")</f>
        <v>9</v>
      </c>
      <c r="I1155">
        <f>IFERROR(記録__2[[#This Row],[水路]],"")</f>
        <v>2</v>
      </c>
      <c r="J1155" t="str">
        <f>IFERROR(VLOOKUP(F1155,競技順!B:Q,14,0),"")</f>
        <v/>
      </c>
      <c r="K1155" t="str">
        <f>IFERROR(VLOOKUP(F1155,競技順!B:P,15,0),"")</f>
        <v>男子</v>
      </c>
      <c r="L1155" t="str">
        <f>IFERROR(VLOOKUP(F1155,競技順!B:N,13,0),"")</f>
        <v xml:space="preserve">  50m</v>
      </c>
      <c r="M1155" t="str">
        <f>IFERROR(VLOOKUP(F1155,競技順!B:K,10,0),"")</f>
        <v>自由形</v>
      </c>
      <c r="N1155" t="str">
        <f>IFERROR(VLOOKUP(F1155,競技順!B:Q,16,0),"")</f>
        <v>タイム決勝</v>
      </c>
      <c r="O1155" t="str">
        <f t="shared" ref="O1155:O1218" si="37">CONCATENATE(J1155," ",K1155," ",L1155," ",M1155," ",N1155)</f>
        <v xml:space="preserve"> 男子   50m 自由形 タイム決勝</v>
      </c>
    </row>
    <row r="1156" spans="1:15" x14ac:dyDescent="0.2">
      <c r="A1156">
        <f>IFERROR(記録__2[[#This Row],[競技番号]],"")</f>
        <v>20</v>
      </c>
      <c r="B1156">
        <f>IFERROR(記録__2[[#This Row],[選手番号]],"")</f>
        <v>564</v>
      </c>
      <c r="C1156" t="str">
        <f>IFERROR(VLOOKUP(B1156,選手番号!F:J,4,0),"")</f>
        <v>重木　爽輔</v>
      </c>
      <c r="D1156" t="str">
        <f>IFERROR(VLOOKUP(B1156,選手番号!F:K,6,0),"")</f>
        <v>ﾌｨｯﾀｴﾐﾌﾙ松前</v>
      </c>
      <c r="E1156" t="str">
        <f>IFERROR(VLOOKUP(B1156,チーム番号!E:F,2,0),"")</f>
        <v/>
      </c>
      <c r="F1156">
        <f>IFERROR(VLOOKUP(A1156,プログラム!B:C,2,0),"")</f>
        <v>20</v>
      </c>
      <c r="G1156" t="str">
        <f t="shared" si="36"/>
        <v>56400020</v>
      </c>
      <c r="H1156">
        <f>IFERROR(記録__2[[#This Row],[組]],"")</f>
        <v>9</v>
      </c>
      <c r="I1156">
        <f>IFERROR(記録__2[[#This Row],[水路]],"")</f>
        <v>3</v>
      </c>
      <c r="J1156" t="str">
        <f>IFERROR(VLOOKUP(F1156,競技順!B:Q,14,0),"")</f>
        <v/>
      </c>
      <c r="K1156" t="str">
        <f>IFERROR(VLOOKUP(F1156,競技順!B:P,15,0),"")</f>
        <v>男子</v>
      </c>
      <c r="L1156" t="str">
        <f>IFERROR(VLOOKUP(F1156,競技順!B:N,13,0),"")</f>
        <v xml:space="preserve">  50m</v>
      </c>
      <c r="M1156" t="str">
        <f>IFERROR(VLOOKUP(F1156,競技順!B:K,10,0),"")</f>
        <v>自由形</v>
      </c>
      <c r="N1156" t="str">
        <f>IFERROR(VLOOKUP(F1156,競技順!B:Q,16,0),"")</f>
        <v>タイム決勝</v>
      </c>
      <c r="O1156" t="str">
        <f t="shared" si="37"/>
        <v xml:space="preserve"> 男子   50m 自由形 タイム決勝</v>
      </c>
    </row>
    <row r="1157" spans="1:15" x14ac:dyDescent="0.2">
      <c r="A1157">
        <f>IFERROR(記録__2[[#This Row],[競技番号]],"")</f>
        <v>20</v>
      </c>
      <c r="B1157">
        <f>IFERROR(記録__2[[#This Row],[選手番号]],"")</f>
        <v>450</v>
      </c>
      <c r="C1157" t="str">
        <f>IFERROR(VLOOKUP(B1157,選手番号!F:J,4,0),"")</f>
        <v>大瀧　　要</v>
      </c>
      <c r="D1157" t="str">
        <f>IFERROR(VLOOKUP(B1157,選手番号!F:K,6,0),"")</f>
        <v>フィッタ重信</v>
      </c>
      <c r="E1157" t="str">
        <f>IFERROR(VLOOKUP(B1157,チーム番号!E:F,2,0),"")</f>
        <v/>
      </c>
      <c r="F1157">
        <f>IFERROR(VLOOKUP(A1157,プログラム!B:C,2,0),"")</f>
        <v>20</v>
      </c>
      <c r="G1157" t="str">
        <f t="shared" si="36"/>
        <v>45000020</v>
      </c>
      <c r="H1157">
        <f>IFERROR(記録__2[[#This Row],[組]],"")</f>
        <v>9</v>
      </c>
      <c r="I1157">
        <f>IFERROR(記録__2[[#This Row],[水路]],"")</f>
        <v>4</v>
      </c>
      <c r="J1157" t="str">
        <f>IFERROR(VLOOKUP(F1157,競技順!B:Q,14,0),"")</f>
        <v/>
      </c>
      <c r="K1157" t="str">
        <f>IFERROR(VLOOKUP(F1157,競技順!B:P,15,0),"")</f>
        <v>男子</v>
      </c>
      <c r="L1157" t="str">
        <f>IFERROR(VLOOKUP(F1157,競技順!B:N,13,0),"")</f>
        <v xml:space="preserve">  50m</v>
      </c>
      <c r="M1157" t="str">
        <f>IFERROR(VLOOKUP(F1157,競技順!B:K,10,0),"")</f>
        <v>自由形</v>
      </c>
      <c r="N1157" t="str">
        <f>IFERROR(VLOOKUP(F1157,競技順!B:Q,16,0),"")</f>
        <v>タイム決勝</v>
      </c>
      <c r="O1157" t="str">
        <f t="shared" si="37"/>
        <v xml:space="preserve"> 男子   50m 自由形 タイム決勝</v>
      </c>
    </row>
    <row r="1158" spans="1:15" x14ac:dyDescent="0.2">
      <c r="A1158">
        <f>IFERROR(記録__2[[#This Row],[競技番号]],"")</f>
        <v>20</v>
      </c>
      <c r="B1158">
        <f>IFERROR(記録__2[[#This Row],[選手番号]],"")</f>
        <v>567</v>
      </c>
      <c r="C1158" t="str">
        <f>IFERROR(VLOOKUP(B1158,選手番号!F:J,4,0),"")</f>
        <v>大山　稜生</v>
      </c>
      <c r="D1158" t="str">
        <f>IFERROR(VLOOKUP(B1158,選手番号!F:K,6,0),"")</f>
        <v>ﾌｨｯﾀｴﾐﾌﾙ松前</v>
      </c>
      <c r="E1158" t="str">
        <f>IFERROR(VLOOKUP(B1158,チーム番号!E:F,2,0),"")</f>
        <v/>
      </c>
      <c r="F1158">
        <f>IFERROR(VLOOKUP(A1158,プログラム!B:C,2,0),"")</f>
        <v>20</v>
      </c>
      <c r="G1158" t="str">
        <f t="shared" si="36"/>
        <v>56700020</v>
      </c>
      <c r="H1158">
        <f>IFERROR(記録__2[[#This Row],[組]],"")</f>
        <v>9</v>
      </c>
      <c r="I1158">
        <f>IFERROR(記録__2[[#This Row],[水路]],"")</f>
        <v>5</v>
      </c>
      <c r="J1158" t="str">
        <f>IFERROR(VLOOKUP(F1158,競技順!B:Q,14,0),"")</f>
        <v/>
      </c>
      <c r="K1158" t="str">
        <f>IFERROR(VLOOKUP(F1158,競技順!B:P,15,0),"")</f>
        <v>男子</v>
      </c>
      <c r="L1158" t="str">
        <f>IFERROR(VLOOKUP(F1158,競技順!B:N,13,0),"")</f>
        <v xml:space="preserve">  50m</v>
      </c>
      <c r="M1158" t="str">
        <f>IFERROR(VLOOKUP(F1158,競技順!B:K,10,0),"")</f>
        <v>自由形</v>
      </c>
      <c r="N1158" t="str">
        <f>IFERROR(VLOOKUP(F1158,競技順!B:Q,16,0),"")</f>
        <v>タイム決勝</v>
      </c>
      <c r="O1158" t="str">
        <f t="shared" si="37"/>
        <v xml:space="preserve"> 男子   50m 自由形 タイム決勝</v>
      </c>
    </row>
    <row r="1159" spans="1:15" x14ac:dyDescent="0.2">
      <c r="A1159">
        <f>IFERROR(記録__2[[#This Row],[競技番号]],"")</f>
        <v>20</v>
      </c>
      <c r="B1159">
        <f>IFERROR(記録__2[[#This Row],[選手番号]],"")</f>
        <v>715</v>
      </c>
      <c r="C1159" t="str">
        <f>IFERROR(VLOOKUP(B1159,選手番号!F:J,4,0),"")</f>
        <v>橘　　　侑</v>
      </c>
      <c r="D1159" t="str">
        <f>IFERROR(VLOOKUP(B1159,選手番号!F:K,6,0),"")</f>
        <v>ｽｲﾑﾌｧﾐﾘｰｴﾝｽﾞ</v>
      </c>
      <c r="E1159" t="str">
        <f>IFERROR(VLOOKUP(B1159,チーム番号!E:F,2,0),"")</f>
        <v/>
      </c>
      <c r="F1159">
        <f>IFERROR(VLOOKUP(A1159,プログラム!B:C,2,0),"")</f>
        <v>20</v>
      </c>
      <c r="G1159" t="str">
        <f t="shared" si="36"/>
        <v>71500020</v>
      </c>
      <c r="H1159">
        <f>IFERROR(記録__2[[#This Row],[組]],"")</f>
        <v>9</v>
      </c>
      <c r="I1159">
        <f>IFERROR(記録__2[[#This Row],[水路]],"")</f>
        <v>6</v>
      </c>
      <c r="J1159" t="str">
        <f>IFERROR(VLOOKUP(F1159,競技順!B:Q,14,0),"")</f>
        <v/>
      </c>
      <c r="K1159" t="str">
        <f>IFERROR(VLOOKUP(F1159,競技順!B:P,15,0),"")</f>
        <v>男子</v>
      </c>
      <c r="L1159" t="str">
        <f>IFERROR(VLOOKUP(F1159,競技順!B:N,13,0),"")</f>
        <v xml:space="preserve">  50m</v>
      </c>
      <c r="M1159" t="str">
        <f>IFERROR(VLOOKUP(F1159,競技順!B:K,10,0),"")</f>
        <v>自由形</v>
      </c>
      <c r="N1159" t="str">
        <f>IFERROR(VLOOKUP(F1159,競技順!B:Q,16,0),"")</f>
        <v>タイム決勝</v>
      </c>
      <c r="O1159" t="str">
        <f t="shared" si="37"/>
        <v xml:space="preserve"> 男子   50m 自由形 タイム決勝</v>
      </c>
    </row>
    <row r="1160" spans="1:15" x14ac:dyDescent="0.2">
      <c r="A1160">
        <f>IFERROR(記録__2[[#This Row],[競技番号]],"")</f>
        <v>20</v>
      </c>
      <c r="B1160">
        <f>IFERROR(記録__2[[#This Row],[選手番号]],"")</f>
        <v>418</v>
      </c>
      <c r="C1160" t="str">
        <f>IFERROR(VLOOKUP(B1160,選手番号!F:J,4,0),"")</f>
        <v>吉野　碧翔</v>
      </c>
      <c r="D1160" t="str">
        <f>IFERROR(VLOOKUP(B1160,選手番号!F:K,6,0),"")</f>
        <v>フィッタ松山</v>
      </c>
      <c r="E1160" t="str">
        <f>IFERROR(VLOOKUP(B1160,チーム番号!E:F,2,0),"")</f>
        <v/>
      </c>
      <c r="F1160">
        <f>IFERROR(VLOOKUP(A1160,プログラム!B:C,2,0),"")</f>
        <v>20</v>
      </c>
      <c r="G1160" t="str">
        <f t="shared" si="36"/>
        <v>41800020</v>
      </c>
      <c r="H1160">
        <f>IFERROR(記録__2[[#This Row],[組]],"")</f>
        <v>9</v>
      </c>
      <c r="I1160">
        <f>IFERROR(記録__2[[#This Row],[水路]],"")</f>
        <v>7</v>
      </c>
      <c r="J1160" t="str">
        <f>IFERROR(VLOOKUP(F1160,競技順!B:Q,14,0),"")</f>
        <v/>
      </c>
      <c r="K1160" t="str">
        <f>IFERROR(VLOOKUP(F1160,競技順!B:P,15,0),"")</f>
        <v>男子</v>
      </c>
      <c r="L1160" t="str">
        <f>IFERROR(VLOOKUP(F1160,競技順!B:N,13,0),"")</f>
        <v xml:space="preserve">  50m</v>
      </c>
      <c r="M1160" t="str">
        <f>IFERROR(VLOOKUP(F1160,競技順!B:K,10,0),"")</f>
        <v>自由形</v>
      </c>
      <c r="N1160" t="str">
        <f>IFERROR(VLOOKUP(F1160,競技順!B:Q,16,0),"")</f>
        <v>タイム決勝</v>
      </c>
      <c r="O1160" t="str">
        <f t="shared" si="37"/>
        <v xml:space="preserve"> 男子   50m 自由形 タイム決勝</v>
      </c>
    </row>
    <row r="1161" spans="1:15" x14ac:dyDescent="0.2">
      <c r="A1161">
        <f>IFERROR(記録__2[[#This Row],[競技番号]],"")</f>
        <v>20</v>
      </c>
      <c r="B1161">
        <f>IFERROR(記録__2[[#This Row],[選手番号]],"")</f>
        <v>173</v>
      </c>
      <c r="C1161" t="str">
        <f>IFERROR(VLOOKUP(B1161,選手番号!F:J,4,0),"")</f>
        <v>木村　哲也</v>
      </c>
      <c r="D1161" t="str">
        <f>IFERROR(VLOOKUP(B1161,選手番号!F:K,6,0),"")</f>
        <v>西条ＳＣ</v>
      </c>
      <c r="E1161" t="str">
        <f>IFERROR(VLOOKUP(B1161,チーム番号!E:F,2,0),"")</f>
        <v/>
      </c>
      <c r="F1161">
        <f>IFERROR(VLOOKUP(A1161,プログラム!B:C,2,0),"")</f>
        <v>20</v>
      </c>
      <c r="G1161" t="str">
        <f t="shared" si="36"/>
        <v>17300020</v>
      </c>
      <c r="H1161">
        <f>IFERROR(記録__2[[#This Row],[組]],"")</f>
        <v>9</v>
      </c>
      <c r="I1161">
        <f>IFERROR(記録__2[[#This Row],[水路]],"")</f>
        <v>8</v>
      </c>
      <c r="J1161" t="str">
        <f>IFERROR(VLOOKUP(F1161,競技順!B:Q,14,0),"")</f>
        <v/>
      </c>
      <c r="K1161" t="str">
        <f>IFERROR(VLOOKUP(F1161,競技順!B:P,15,0),"")</f>
        <v>男子</v>
      </c>
      <c r="L1161" t="str">
        <f>IFERROR(VLOOKUP(F1161,競技順!B:N,13,0),"")</f>
        <v xml:space="preserve">  50m</v>
      </c>
      <c r="M1161" t="str">
        <f>IFERROR(VLOOKUP(F1161,競技順!B:K,10,0),"")</f>
        <v>自由形</v>
      </c>
      <c r="N1161" t="str">
        <f>IFERROR(VLOOKUP(F1161,競技順!B:Q,16,0),"")</f>
        <v>タイム決勝</v>
      </c>
      <c r="O1161" t="str">
        <f t="shared" si="37"/>
        <v xml:space="preserve"> 男子   50m 自由形 タイム決勝</v>
      </c>
    </row>
    <row r="1162" spans="1:15" x14ac:dyDescent="0.2">
      <c r="A1162">
        <f>IFERROR(記録__2[[#This Row],[競技番号]],"")</f>
        <v>20</v>
      </c>
      <c r="B1162">
        <f>IFERROR(記録__2[[#This Row],[選手番号]],"")</f>
        <v>346</v>
      </c>
      <c r="C1162" t="str">
        <f>IFERROR(VLOOKUP(B1162,選手番号!F:J,4,0),"")</f>
        <v>水田　快志</v>
      </c>
      <c r="D1162" t="str">
        <f>IFERROR(VLOOKUP(B1162,選手番号!F:K,6,0),"")</f>
        <v>ＭＧ双葉</v>
      </c>
      <c r="E1162" t="str">
        <f>IFERROR(VLOOKUP(B1162,チーム番号!E:F,2,0),"")</f>
        <v/>
      </c>
      <c r="F1162">
        <f>IFERROR(VLOOKUP(A1162,プログラム!B:C,2,0),"")</f>
        <v>20</v>
      </c>
      <c r="G1162" t="str">
        <f t="shared" si="36"/>
        <v>34600020</v>
      </c>
      <c r="H1162">
        <f>IFERROR(記録__2[[#This Row],[組]],"")</f>
        <v>10</v>
      </c>
      <c r="I1162">
        <f>IFERROR(記録__2[[#This Row],[水路]],"")</f>
        <v>1</v>
      </c>
      <c r="J1162" t="str">
        <f>IFERROR(VLOOKUP(F1162,競技順!B:Q,14,0),"")</f>
        <v/>
      </c>
      <c r="K1162" t="str">
        <f>IFERROR(VLOOKUP(F1162,競技順!B:P,15,0),"")</f>
        <v>男子</v>
      </c>
      <c r="L1162" t="str">
        <f>IFERROR(VLOOKUP(F1162,競技順!B:N,13,0),"")</f>
        <v xml:space="preserve">  50m</v>
      </c>
      <c r="M1162" t="str">
        <f>IFERROR(VLOOKUP(F1162,競技順!B:K,10,0),"")</f>
        <v>自由形</v>
      </c>
      <c r="N1162" t="str">
        <f>IFERROR(VLOOKUP(F1162,競技順!B:Q,16,0),"")</f>
        <v>タイム決勝</v>
      </c>
      <c r="O1162" t="str">
        <f t="shared" si="37"/>
        <v xml:space="preserve"> 男子   50m 自由形 タイム決勝</v>
      </c>
    </row>
    <row r="1163" spans="1:15" x14ac:dyDescent="0.2">
      <c r="A1163">
        <f>IFERROR(記録__2[[#This Row],[競技番号]],"")</f>
        <v>20</v>
      </c>
      <c r="B1163">
        <f>IFERROR(記録__2[[#This Row],[選手番号]],"")</f>
        <v>414</v>
      </c>
      <c r="C1163" t="str">
        <f>IFERROR(VLOOKUP(B1163,選手番号!F:J,4,0),"")</f>
        <v>山田　哲大</v>
      </c>
      <c r="D1163" t="str">
        <f>IFERROR(VLOOKUP(B1163,選手番号!F:K,6,0),"")</f>
        <v>フィッタ松山</v>
      </c>
      <c r="E1163" t="str">
        <f>IFERROR(VLOOKUP(B1163,チーム番号!E:F,2,0),"")</f>
        <v/>
      </c>
      <c r="F1163">
        <f>IFERROR(VLOOKUP(A1163,プログラム!B:C,2,0),"")</f>
        <v>20</v>
      </c>
      <c r="G1163" t="str">
        <f t="shared" si="36"/>
        <v>41400020</v>
      </c>
      <c r="H1163">
        <f>IFERROR(記録__2[[#This Row],[組]],"")</f>
        <v>10</v>
      </c>
      <c r="I1163">
        <f>IFERROR(記録__2[[#This Row],[水路]],"")</f>
        <v>2</v>
      </c>
      <c r="J1163" t="str">
        <f>IFERROR(VLOOKUP(F1163,競技順!B:Q,14,0),"")</f>
        <v/>
      </c>
      <c r="K1163" t="str">
        <f>IFERROR(VLOOKUP(F1163,競技順!B:P,15,0),"")</f>
        <v>男子</v>
      </c>
      <c r="L1163" t="str">
        <f>IFERROR(VLOOKUP(F1163,競技順!B:N,13,0),"")</f>
        <v xml:space="preserve">  50m</v>
      </c>
      <c r="M1163" t="str">
        <f>IFERROR(VLOOKUP(F1163,競技順!B:K,10,0),"")</f>
        <v>自由形</v>
      </c>
      <c r="N1163" t="str">
        <f>IFERROR(VLOOKUP(F1163,競技順!B:Q,16,0),"")</f>
        <v>タイム決勝</v>
      </c>
      <c r="O1163" t="str">
        <f t="shared" si="37"/>
        <v xml:space="preserve"> 男子   50m 自由形 タイム決勝</v>
      </c>
    </row>
    <row r="1164" spans="1:15" x14ac:dyDescent="0.2">
      <c r="A1164">
        <f>IFERROR(記録__2[[#This Row],[競技番号]],"")</f>
        <v>20</v>
      </c>
      <c r="B1164">
        <f>IFERROR(記録__2[[#This Row],[選手番号]],"")</f>
        <v>537</v>
      </c>
      <c r="C1164" t="str">
        <f>IFERROR(VLOOKUP(B1164,選手番号!F:J,4,0),"")</f>
        <v>岡田　　周</v>
      </c>
      <c r="D1164" t="str">
        <f>IFERROR(VLOOKUP(B1164,選手番号!F:K,6,0),"")</f>
        <v>ﾌｧｲﾌﾞﾃﾝ東予</v>
      </c>
      <c r="E1164" t="str">
        <f>IFERROR(VLOOKUP(B1164,チーム番号!E:F,2,0),"")</f>
        <v/>
      </c>
      <c r="F1164">
        <f>IFERROR(VLOOKUP(A1164,プログラム!B:C,2,0),"")</f>
        <v>20</v>
      </c>
      <c r="G1164" t="str">
        <f t="shared" si="36"/>
        <v>53700020</v>
      </c>
      <c r="H1164">
        <f>IFERROR(記録__2[[#This Row],[組]],"")</f>
        <v>10</v>
      </c>
      <c r="I1164">
        <f>IFERROR(記録__2[[#This Row],[水路]],"")</f>
        <v>3</v>
      </c>
      <c r="J1164" t="str">
        <f>IFERROR(VLOOKUP(F1164,競技順!B:Q,14,0),"")</f>
        <v/>
      </c>
      <c r="K1164" t="str">
        <f>IFERROR(VLOOKUP(F1164,競技順!B:P,15,0),"")</f>
        <v>男子</v>
      </c>
      <c r="L1164" t="str">
        <f>IFERROR(VLOOKUP(F1164,競技順!B:N,13,0),"")</f>
        <v xml:space="preserve">  50m</v>
      </c>
      <c r="M1164" t="str">
        <f>IFERROR(VLOOKUP(F1164,競技順!B:K,10,0),"")</f>
        <v>自由形</v>
      </c>
      <c r="N1164" t="str">
        <f>IFERROR(VLOOKUP(F1164,競技順!B:Q,16,0),"")</f>
        <v>タイム決勝</v>
      </c>
      <c r="O1164" t="str">
        <f t="shared" si="37"/>
        <v xml:space="preserve"> 男子   50m 自由形 タイム決勝</v>
      </c>
    </row>
    <row r="1165" spans="1:15" x14ac:dyDescent="0.2">
      <c r="A1165">
        <f>IFERROR(記録__2[[#This Row],[競技番号]],"")</f>
        <v>20</v>
      </c>
      <c r="B1165">
        <f>IFERROR(記録__2[[#This Row],[選手番号]],"")</f>
        <v>449</v>
      </c>
      <c r="C1165" t="str">
        <f>IFERROR(VLOOKUP(B1165,選手番号!F:J,4,0),"")</f>
        <v>片岡　優馬</v>
      </c>
      <c r="D1165" t="str">
        <f>IFERROR(VLOOKUP(B1165,選手番号!F:K,6,0),"")</f>
        <v>フィッタ重信</v>
      </c>
      <c r="E1165" t="str">
        <f>IFERROR(VLOOKUP(B1165,チーム番号!E:F,2,0),"")</f>
        <v/>
      </c>
      <c r="F1165">
        <f>IFERROR(VLOOKUP(A1165,プログラム!B:C,2,0),"")</f>
        <v>20</v>
      </c>
      <c r="G1165" t="str">
        <f t="shared" si="36"/>
        <v>44900020</v>
      </c>
      <c r="H1165">
        <f>IFERROR(記録__2[[#This Row],[組]],"")</f>
        <v>10</v>
      </c>
      <c r="I1165">
        <f>IFERROR(記録__2[[#This Row],[水路]],"")</f>
        <v>4</v>
      </c>
      <c r="J1165" t="str">
        <f>IFERROR(VLOOKUP(F1165,競技順!B:Q,14,0),"")</f>
        <v/>
      </c>
      <c r="K1165" t="str">
        <f>IFERROR(VLOOKUP(F1165,競技順!B:P,15,0),"")</f>
        <v>男子</v>
      </c>
      <c r="L1165" t="str">
        <f>IFERROR(VLOOKUP(F1165,競技順!B:N,13,0),"")</f>
        <v xml:space="preserve">  50m</v>
      </c>
      <c r="M1165" t="str">
        <f>IFERROR(VLOOKUP(F1165,競技順!B:K,10,0),"")</f>
        <v>自由形</v>
      </c>
      <c r="N1165" t="str">
        <f>IFERROR(VLOOKUP(F1165,競技順!B:Q,16,0),"")</f>
        <v>タイム決勝</v>
      </c>
      <c r="O1165" t="str">
        <f t="shared" si="37"/>
        <v xml:space="preserve"> 男子   50m 自由形 タイム決勝</v>
      </c>
    </row>
    <row r="1166" spans="1:15" x14ac:dyDescent="0.2">
      <c r="A1166">
        <f>IFERROR(記録__2[[#This Row],[競技番号]],"")</f>
        <v>20</v>
      </c>
      <c r="B1166">
        <f>IFERROR(記録__2[[#This Row],[選手番号]],"")</f>
        <v>410</v>
      </c>
      <c r="C1166" t="str">
        <f>IFERROR(VLOOKUP(B1166,選手番号!F:J,4,0),"")</f>
        <v>芝　　澄晴</v>
      </c>
      <c r="D1166" t="str">
        <f>IFERROR(VLOOKUP(B1166,選手番号!F:K,6,0),"")</f>
        <v>フィッタ松山</v>
      </c>
      <c r="E1166" t="str">
        <f>IFERROR(VLOOKUP(B1166,チーム番号!E:F,2,0),"")</f>
        <v/>
      </c>
      <c r="F1166">
        <f>IFERROR(VLOOKUP(A1166,プログラム!B:C,2,0),"")</f>
        <v>20</v>
      </c>
      <c r="G1166" t="str">
        <f t="shared" si="36"/>
        <v>41000020</v>
      </c>
      <c r="H1166">
        <f>IFERROR(記録__2[[#This Row],[組]],"")</f>
        <v>10</v>
      </c>
      <c r="I1166">
        <f>IFERROR(記録__2[[#This Row],[水路]],"")</f>
        <v>5</v>
      </c>
      <c r="J1166" t="str">
        <f>IFERROR(VLOOKUP(F1166,競技順!B:Q,14,0),"")</f>
        <v/>
      </c>
      <c r="K1166" t="str">
        <f>IFERROR(VLOOKUP(F1166,競技順!B:P,15,0),"")</f>
        <v>男子</v>
      </c>
      <c r="L1166" t="str">
        <f>IFERROR(VLOOKUP(F1166,競技順!B:N,13,0),"")</f>
        <v xml:space="preserve">  50m</v>
      </c>
      <c r="M1166" t="str">
        <f>IFERROR(VLOOKUP(F1166,競技順!B:K,10,0),"")</f>
        <v>自由形</v>
      </c>
      <c r="N1166" t="str">
        <f>IFERROR(VLOOKUP(F1166,競技順!B:Q,16,0),"")</f>
        <v>タイム決勝</v>
      </c>
      <c r="O1166" t="str">
        <f t="shared" si="37"/>
        <v xml:space="preserve"> 男子   50m 自由形 タイム決勝</v>
      </c>
    </row>
    <row r="1167" spans="1:15" x14ac:dyDescent="0.2">
      <c r="A1167">
        <f>IFERROR(記録__2[[#This Row],[競技番号]],"")</f>
        <v>20</v>
      </c>
      <c r="B1167">
        <f>IFERROR(記録__2[[#This Row],[選手番号]],"")</f>
        <v>569</v>
      </c>
      <c r="C1167" t="str">
        <f>IFERROR(VLOOKUP(B1167,選手番号!F:J,4,0),"")</f>
        <v>舩橋　　司</v>
      </c>
      <c r="D1167" t="str">
        <f>IFERROR(VLOOKUP(B1167,選手番号!F:K,6,0),"")</f>
        <v>ﾌｨｯﾀｴﾐﾌﾙ松前</v>
      </c>
      <c r="E1167" t="str">
        <f>IFERROR(VLOOKUP(B1167,チーム番号!E:F,2,0),"")</f>
        <v/>
      </c>
      <c r="F1167">
        <f>IFERROR(VLOOKUP(A1167,プログラム!B:C,2,0),"")</f>
        <v>20</v>
      </c>
      <c r="G1167" t="str">
        <f t="shared" si="36"/>
        <v>56900020</v>
      </c>
      <c r="H1167">
        <f>IFERROR(記録__2[[#This Row],[組]],"")</f>
        <v>10</v>
      </c>
      <c r="I1167">
        <f>IFERROR(記録__2[[#This Row],[水路]],"")</f>
        <v>6</v>
      </c>
      <c r="J1167" t="str">
        <f>IFERROR(VLOOKUP(F1167,競技順!B:Q,14,0),"")</f>
        <v/>
      </c>
      <c r="K1167" t="str">
        <f>IFERROR(VLOOKUP(F1167,競技順!B:P,15,0),"")</f>
        <v>男子</v>
      </c>
      <c r="L1167" t="str">
        <f>IFERROR(VLOOKUP(F1167,競技順!B:N,13,0),"")</f>
        <v xml:space="preserve">  50m</v>
      </c>
      <c r="M1167" t="str">
        <f>IFERROR(VLOOKUP(F1167,競技順!B:K,10,0),"")</f>
        <v>自由形</v>
      </c>
      <c r="N1167" t="str">
        <f>IFERROR(VLOOKUP(F1167,競技順!B:Q,16,0),"")</f>
        <v>タイム決勝</v>
      </c>
      <c r="O1167" t="str">
        <f t="shared" si="37"/>
        <v xml:space="preserve"> 男子   50m 自由形 タイム決勝</v>
      </c>
    </row>
    <row r="1168" spans="1:15" x14ac:dyDescent="0.2">
      <c r="A1168">
        <f>IFERROR(記録__2[[#This Row],[競技番号]],"")</f>
        <v>20</v>
      </c>
      <c r="B1168">
        <f>IFERROR(記録__2[[#This Row],[選手番号]],"")</f>
        <v>191</v>
      </c>
      <c r="C1168" t="str">
        <f>IFERROR(VLOOKUP(B1168,選手番号!F:J,4,0),"")</f>
        <v>寺田　琉晟</v>
      </c>
      <c r="D1168" t="str">
        <f>IFERROR(VLOOKUP(B1168,選手番号!F:K,6,0),"")</f>
        <v>ＭＧ瀬戸内</v>
      </c>
      <c r="E1168" t="str">
        <f>IFERROR(VLOOKUP(B1168,チーム番号!E:F,2,0),"")</f>
        <v/>
      </c>
      <c r="F1168">
        <f>IFERROR(VLOOKUP(A1168,プログラム!B:C,2,0),"")</f>
        <v>20</v>
      </c>
      <c r="G1168" t="str">
        <f t="shared" si="36"/>
        <v>19100020</v>
      </c>
      <c r="H1168">
        <f>IFERROR(記録__2[[#This Row],[組]],"")</f>
        <v>10</v>
      </c>
      <c r="I1168">
        <f>IFERROR(記録__2[[#This Row],[水路]],"")</f>
        <v>7</v>
      </c>
      <c r="J1168" t="str">
        <f>IFERROR(VLOOKUP(F1168,競技順!B:Q,14,0),"")</f>
        <v/>
      </c>
      <c r="K1168" t="str">
        <f>IFERROR(VLOOKUP(F1168,競技順!B:P,15,0),"")</f>
        <v>男子</v>
      </c>
      <c r="L1168" t="str">
        <f>IFERROR(VLOOKUP(F1168,競技順!B:N,13,0),"")</f>
        <v xml:space="preserve">  50m</v>
      </c>
      <c r="M1168" t="str">
        <f>IFERROR(VLOOKUP(F1168,競技順!B:K,10,0),"")</f>
        <v>自由形</v>
      </c>
      <c r="N1168" t="str">
        <f>IFERROR(VLOOKUP(F1168,競技順!B:Q,16,0),"")</f>
        <v>タイム決勝</v>
      </c>
      <c r="O1168" t="str">
        <f t="shared" si="37"/>
        <v xml:space="preserve"> 男子   50m 自由形 タイム決勝</v>
      </c>
    </row>
    <row r="1169" spans="1:15" x14ac:dyDescent="0.2">
      <c r="A1169">
        <f>IFERROR(記録__2[[#This Row],[競技番号]],"")</f>
        <v>20</v>
      </c>
      <c r="B1169">
        <f>IFERROR(記録__2[[#This Row],[選手番号]],"")</f>
        <v>481</v>
      </c>
      <c r="C1169" t="str">
        <f>IFERROR(VLOOKUP(B1169,選手番号!F:J,4,0),"")</f>
        <v>中村　輝明</v>
      </c>
      <c r="D1169" t="str">
        <f>IFERROR(VLOOKUP(B1169,選手番号!F:K,6,0),"")</f>
        <v>フィッタ吉田</v>
      </c>
      <c r="E1169" t="str">
        <f>IFERROR(VLOOKUP(B1169,チーム番号!E:F,2,0),"")</f>
        <v/>
      </c>
      <c r="F1169">
        <f>IFERROR(VLOOKUP(A1169,プログラム!B:C,2,0),"")</f>
        <v>20</v>
      </c>
      <c r="G1169" t="str">
        <f t="shared" si="36"/>
        <v>48100020</v>
      </c>
      <c r="H1169">
        <f>IFERROR(記録__2[[#This Row],[組]],"")</f>
        <v>10</v>
      </c>
      <c r="I1169">
        <f>IFERROR(記録__2[[#This Row],[水路]],"")</f>
        <v>8</v>
      </c>
      <c r="J1169" t="str">
        <f>IFERROR(VLOOKUP(F1169,競技順!B:Q,14,0),"")</f>
        <v/>
      </c>
      <c r="K1169" t="str">
        <f>IFERROR(VLOOKUP(F1169,競技順!B:P,15,0),"")</f>
        <v>男子</v>
      </c>
      <c r="L1169" t="str">
        <f>IFERROR(VLOOKUP(F1169,競技順!B:N,13,0),"")</f>
        <v xml:space="preserve">  50m</v>
      </c>
      <c r="M1169" t="str">
        <f>IFERROR(VLOOKUP(F1169,競技順!B:K,10,0),"")</f>
        <v>自由形</v>
      </c>
      <c r="N1169" t="str">
        <f>IFERROR(VLOOKUP(F1169,競技順!B:Q,16,0),"")</f>
        <v>タイム決勝</v>
      </c>
      <c r="O1169" t="str">
        <f t="shared" si="37"/>
        <v xml:space="preserve"> 男子   50m 自由形 タイム決勝</v>
      </c>
    </row>
    <row r="1170" spans="1:15" x14ac:dyDescent="0.2">
      <c r="A1170">
        <f>IFERROR(記録__2[[#This Row],[競技番号]],"")</f>
        <v>20</v>
      </c>
      <c r="B1170">
        <f>IFERROR(記録__2[[#This Row],[選手番号]],"")</f>
        <v>538</v>
      </c>
      <c r="C1170" t="str">
        <f>IFERROR(VLOOKUP(B1170,選手番号!F:J,4,0),"")</f>
        <v>井下　晴翔</v>
      </c>
      <c r="D1170" t="str">
        <f>IFERROR(VLOOKUP(B1170,選手番号!F:K,6,0),"")</f>
        <v>ﾌｧｲﾌﾞﾃﾝ東予</v>
      </c>
      <c r="E1170" t="str">
        <f>IFERROR(VLOOKUP(B1170,チーム番号!E:F,2,0),"")</f>
        <v/>
      </c>
      <c r="F1170">
        <f>IFERROR(VLOOKUP(A1170,プログラム!B:C,2,0),"")</f>
        <v>20</v>
      </c>
      <c r="G1170" t="str">
        <f t="shared" si="36"/>
        <v>53800020</v>
      </c>
      <c r="H1170">
        <f>IFERROR(記録__2[[#This Row],[組]],"")</f>
        <v>11</v>
      </c>
      <c r="I1170">
        <f>IFERROR(記録__2[[#This Row],[水路]],"")</f>
        <v>1</v>
      </c>
      <c r="J1170" t="str">
        <f>IFERROR(VLOOKUP(F1170,競技順!B:Q,14,0),"")</f>
        <v/>
      </c>
      <c r="K1170" t="str">
        <f>IFERROR(VLOOKUP(F1170,競技順!B:P,15,0),"")</f>
        <v>男子</v>
      </c>
      <c r="L1170" t="str">
        <f>IFERROR(VLOOKUP(F1170,競技順!B:N,13,0),"")</f>
        <v xml:space="preserve">  50m</v>
      </c>
      <c r="M1170" t="str">
        <f>IFERROR(VLOOKUP(F1170,競技順!B:K,10,0),"")</f>
        <v>自由形</v>
      </c>
      <c r="N1170" t="str">
        <f>IFERROR(VLOOKUP(F1170,競技順!B:Q,16,0),"")</f>
        <v>タイム決勝</v>
      </c>
      <c r="O1170" t="str">
        <f t="shared" si="37"/>
        <v xml:space="preserve"> 男子   50m 自由形 タイム決勝</v>
      </c>
    </row>
    <row r="1171" spans="1:15" x14ac:dyDescent="0.2">
      <c r="A1171">
        <f>IFERROR(記録__2[[#This Row],[競技番号]],"")</f>
        <v>20</v>
      </c>
      <c r="B1171">
        <f>IFERROR(記録__2[[#This Row],[選手番号]],"")</f>
        <v>45</v>
      </c>
      <c r="C1171" t="str">
        <f>IFERROR(VLOOKUP(B1171,選手番号!F:J,4,0),"")</f>
        <v>後藤　希望</v>
      </c>
      <c r="D1171" t="str">
        <f>IFERROR(VLOOKUP(B1171,選手番号!F:K,6,0),"")</f>
        <v>五百木ＳＣ</v>
      </c>
      <c r="E1171" t="str">
        <f>IFERROR(VLOOKUP(B1171,チーム番号!E:F,2,0),"")</f>
        <v/>
      </c>
      <c r="F1171">
        <f>IFERROR(VLOOKUP(A1171,プログラム!B:C,2,0),"")</f>
        <v>20</v>
      </c>
      <c r="G1171" t="str">
        <f t="shared" si="36"/>
        <v>4500020</v>
      </c>
      <c r="H1171">
        <f>IFERROR(記録__2[[#This Row],[組]],"")</f>
        <v>11</v>
      </c>
      <c r="I1171">
        <f>IFERROR(記録__2[[#This Row],[水路]],"")</f>
        <v>2</v>
      </c>
      <c r="J1171" t="str">
        <f>IFERROR(VLOOKUP(F1171,競技順!B:Q,14,0),"")</f>
        <v/>
      </c>
      <c r="K1171" t="str">
        <f>IFERROR(VLOOKUP(F1171,競技順!B:P,15,0),"")</f>
        <v>男子</v>
      </c>
      <c r="L1171" t="str">
        <f>IFERROR(VLOOKUP(F1171,競技順!B:N,13,0),"")</f>
        <v xml:space="preserve">  50m</v>
      </c>
      <c r="M1171" t="str">
        <f>IFERROR(VLOOKUP(F1171,競技順!B:K,10,0),"")</f>
        <v>自由形</v>
      </c>
      <c r="N1171" t="str">
        <f>IFERROR(VLOOKUP(F1171,競技順!B:Q,16,0),"")</f>
        <v>タイム決勝</v>
      </c>
      <c r="O1171" t="str">
        <f t="shared" si="37"/>
        <v xml:space="preserve"> 男子   50m 自由形 タイム決勝</v>
      </c>
    </row>
    <row r="1172" spans="1:15" x14ac:dyDescent="0.2">
      <c r="A1172">
        <f>IFERROR(記録__2[[#This Row],[競技番号]],"")</f>
        <v>20</v>
      </c>
      <c r="B1172">
        <f>IFERROR(記録__2[[#This Row],[選手番号]],"")</f>
        <v>415</v>
      </c>
      <c r="C1172" t="str">
        <f>IFERROR(VLOOKUP(B1172,選手番号!F:J,4,0),"")</f>
        <v>林　孝太朗</v>
      </c>
      <c r="D1172" t="str">
        <f>IFERROR(VLOOKUP(B1172,選手番号!F:K,6,0),"")</f>
        <v>フィッタ松山</v>
      </c>
      <c r="E1172" t="str">
        <f>IFERROR(VLOOKUP(B1172,チーム番号!E:F,2,0),"")</f>
        <v/>
      </c>
      <c r="F1172">
        <f>IFERROR(VLOOKUP(A1172,プログラム!B:C,2,0),"")</f>
        <v>20</v>
      </c>
      <c r="G1172" t="str">
        <f t="shared" si="36"/>
        <v>41500020</v>
      </c>
      <c r="H1172">
        <f>IFERROR(記録__2[[#This Row],[組]],"")</f>
        <v>11</v>
      </c>
      <c r="I1172">
        <f>IFERROR(記録__2[[#This Row],[水路]],"")</f>
        <v>3</v>
      </c>
      <c r="J1172" t="str">
        <f>IFERROR(VLOOKUP(F1172,競技順!B:Q,14,0),"")</f>
        <v/>
      </c>
      <c r="K1172" t="str">
        <f>IFERROR(VLOOKUP(F1172,競技順!B:P,15,0),"")</f>
        <v>男子</v>
      </c>
      <c r="L1172" t="str">
        <f>IFERROR(VLOOKUP(F1172,競技順!B:N,13,0),"")</f>
        <v xml:space="preserve">  50m</v>
      </c>
      <c r="M1172" t="str">
        <f>IFERROR(VLOOKUP(F1172,競技順!B:K,10,0),"")</f>
        <v>自由形</v>
      </c>
      <c r="N1172" t="str">
        <f>IFERROR(VLOOKUP(F1172,競技順!B:Q,16,0),"")</f>
        <v>タイム決勝</v>
      </c>
      <c r="O1172" t="str">
        <f t="shared" si="37"/>
        <v xml:space="preserve"> 男子   50m 自由形 タイム決勝</v>
      </c>
    </row>
    <row r="1173" spans="1:15" x14ac:dyDescent="0.2">
      <c r="A1173">
        <f>IFERROR(記録__2[[#This Row],[競技番号]],"")</f>
        <v>20</v>
      </c>
      <c r="B1173">
        <f>IFERROR(記録__2[[#This Row],[選手番号]],"")</f>
        <v>603</v>
      </c>
      <c r="C1173" t="str">
        <f>IFERROR(VLOOKUP(B1173,選手番号!F:J,4,0),"")</f>
        <v>岡本　永人</v>
      </c>
      <c r="D1173" t="str">
        <f>IFERROR(VLOOKUP(B1173,選手番号!F:K,6,0),"")</f>
        <v>MESSA</v>
      </c>
      <c r="E1173" t="str">
        <f>IFERROR(VLOOKUP(B1173,チーム番号!E:F,2,0),"")</f>
        <v/>
      </c>
      <c r="F1173">
        <f>IFERROR(VLOOKUP(A1173,プログラム!B:C,2,0),"")</f>
        <v>20</v>
      </c>
      <c r="G1173" t="str">
        <f t="shared" si="36"/>
        <v>60300020</v>
      </c>
      <c r="H1173">
        <f>IFERROR(記録__2[[#This Row],[組]],"")</f>
        <v>11</v>
      </c>
      <c r="I1173">
        <f>IFERROR(記録__2[[#This Row],[水路]],"")</f>
        <v>4</v>
      </c>
      <c r="J1173" t="str">
        <f>IFERROR(VLOOKUP(F1173,競技順!B:Q,14,0),"")</f>
        <v/>
      </c>
      <c r="K1173" t="str">
        <f>IFERROR(VLOOKUP(F1173,競技順!B:P,15,0),"")</f>
        <v>男子</v>
      </c>
      <c r="L1173" t="str">
        <f>IFERROR(VLOOKUP(F1173,競技順!B:N,13,0),"")</f>
        <v xml:space="preserve">  50m</v>
      </c>
      <c r="M1173" t="str">
        <f>IFERROR(VLOOKUP(F1173,競技順!B:K,10,0),"")</f>
        <v>自由形</v>
      </c>
      <c r="N1173" t="str">
        <f>IFERROR(VLOOKUP(F1173,競技順!B:Q,16,0),"")</f>
        <v>タイム決勝</v>
      </c>
      <c r="O1173" t="str">
        <f t="shared" si="37"/>
        <v xml:space="preserve"> 男子   50m 自由形 タイム決勝</v>
      </c>
    </row>
    <row r="1174" spans="1:15" x14ac:dyDescent="0.2">
      <c r="A1174">
        <f>IFERROR(記録__2[[#This Row],[競技番号]],"")</f>
        <v>20</v>
      </c>
      <c r="B1174">
        <f>IFERROR(記録__2[[#This Row],[選手番号]],"")</f>
        <v>132</v>
      </c>
      <c r="C1174" t="str">
        <f>IFERROR(VLOOKUP(B1174,選手番号!F:J,4,0),"")</f>
        <v>三浦　　巧</v>
      </c>
      <c r="D1174" t="str">
        <f>IFERROR(VLOOKUP(B1174,選手番号!F:K,6,0),"")</f>
        <v>南海ＤＣ</v>
      </c>
      <c r="E1174" t="str">
        <f>IFERROR(VLOOKUP(B1174,チーム番号!E:F,2,0),"")</f>
        <v/>
      </c>
      <c r="F1174">
        <f>IFERROR(VLOOKUP(A1174,プログラム!B:C,2,0),"")</f>
        <v>20</v>
      </c>
      <c r="G1174" t="str">
        <f t="shared" si="36"/>
        <v>13200020</v>
      </c>
      <c r="H1174">
        <f>IFERROR(記録__2[[#This Row],[組]],"")</f>
        <v>11</v>
      </c>
      <c r="I1174">
        <f>IFERROR(記録__2[[#This Row],[水路]],"")</f>
        <v>5</v>
      </c>
      <c r="J1174" t="str">
        <f>IFERROR(VLOOKUP(F1174,競技順!B:Q,14,0),"")</f>
        <v/>
      </c>
      <c r="K1174" t="str">
        <f>IFERROR(VLOOKUP(F1174,競技順!B:P,15,0),"")</f>
        <v>男子</v>
      </c>
      <c r="L1174" t="str">
        <f>IFERROR(VLOOKUP(F1174,競技順!B:N,13,0),"")</f>
        <v xml:space="preserve">  50m</v>
      </c>
      <c r="M1174" t="str">
        <f>IFERROR(VLOOKUP(F1174,競技順!B:K,10,0),"")</f>
        <v>自由形</v>
      </c>
      <c r="N1174" t="str">
        <f>IFERROR(VLOOKUP(F1174,競技順!B:Q,16,0),"")</f>
        <v>タイム決勝</v>
      </c>
      <c r="O1174" t="str">
        <f t="shared" si="37"/>
        <v xml:space="preserve"> 男子   50m 自由形 タイム決勝</v>
      </c>
    </row>
    <row r="1175" spans="1:15" x14ac:dyDescent="0.2">
      <c r="A1175">
        <f>IFERROR(記録__2[[#This Row],[競技番号]],"")</f>
        <v>20</v>
      </c>
      <c r="B1175">
        <f>IFERROR(記録__2[[#This Row],[選手番号]],"")</f>
        <v>57</v>
      </c>
      <c r="C1175" t="str">
        <f>IFERROR(VLOOKUP(B1175,選手番号!F:J,4,0),"")</f>
        <v>二宮　凜翔</v>
      </c>
      <c r="D1175" t="str">
        <f>IFERROR(VLOOKUP(B1175,選手番号!F:K,6,0),"")</f>
        <v>五百木ＳＣ</v>
      </c>
      <c r="E1175" t="str">
        <f>IFERROR(VLOOKUP(B1175,チーム番号!E:F,2,0),"")</f>
        <v/>
      </c>
      <c r="F1175">
        <f>IFERROR(VLOOKUP(A1175,プログラム!B:C,2,0),"")</f>
        <v>20</v>
      </c>
      <c r="G1175" t="str">
        <f t="shared" si="36"/>
        <v>5700020</v>
      </c>
      <c r="H1175">
        <f>IFERROR(記録__2[[#This Row],[組]],"")</f>
        <v>11</v>
      </c>
      <c r="I1175">
        <f>IFERROR(記録__2[[#This Row],[水路]],"")</f>
        <v>6</v>
      </c>
      <c r="J1175" t="str">
        <f>IFERROR(VLOOKUP(F1175,競技順!B:Q,14,0),"")</f>
        <v/>
      </c>
      <c r="K1175" t="str">
        <f>IFERROR(VLOOKUP(F1175,競技順!B:P,15,0),"")</f>
        <v>男子</v>
      </c>
      <c r="L1175" t="str">
        <f>IFERROR(VLOOKUP(F1175,競技順!B:N,13,0),"")</f>
        <v xml:space="preserve">  50m</v>
      </c>
      <c r="M1175" t="str">
        <f>IFERROR(VLOOKUP(F1175,競技順!B:K,10,0),"")</f>
        <v>自由形</v>
      </c>
      <c r="N1175" t="str">
        <f>IFERROR(VLOOKUP(F1175,競技順!B:Q,16,0),"")</f>
        <v>タイム決勝</v>
      </c>
      <c r="O1175" t="str">
        <f t="shared" si="37"/>
        <v xml:space="preserve"> 男子   50m 自由形 タイム決勝</v>
      </c>
    </row>
    <row r="1176" spans="1:15" x14ac:dyDescent="0.2">
      <c r="A1176">
        <f>IFERROR(記録__2[[#This Row],[競技番号]],"")</f>
        <v>20</v>
      </c>
      <c r="B1176">
        <f>IFERROR(記録__2[[#This Row],[選手番号]],"")</f>
        <v>344</v>
      </c>
      <c r="C1176" t="str">
        <f>IFERROR(VLOOKUP(B1176,選手番号!F:J,4,0),"")</f>
        <v>越智　心奏</v>
      </c>
      <c r="D1176" t="str">
        <f>IFERROR(VLOOKUP(B1176,選手番号!F:K,6,0),"")</f>
        <v>ＭＧ双葉</v>
      </c>
      <c r="E1176" t="str">
        <f>IFERROR(VLOOKUP(B1176,チーム番号!E:F,2,0),"")</f>
        <v/>
      </c>
      <c r="F1176">
        <f>IFERROR(VLOOKUP(A1176,プログラム!B:C,2,0),"")</f>
        <v>20</v>
      </c>
      <c r="G1176" t="str">
        <f t="shared" si="36"/>
        <v>34400020</v>
      </c>
      <c r="H1176">
        <f>IFERROR(記録__2[[#This Row],[組]],"")</f>
        <v>11</v>
      </c>
      <c r="I1176">
        <f>IFERROR(記録__2[[#This Row],[水路]],"")</f>
        <v>7</v>
      </c>
      <c r="J1176" t="str">
        <f>IFERROR(VLOOKUP(F1176,競技順!B:Q,14,0),"")</f>
        <v/>
      </c>
      <c r="K1176" t="str">
        <f>IFERROR(VLOOKUP(F1176,競技順!B:P,15,0),"")</f>
        <v>男子</v>
      </c>
      <c r="L1176" t="str">
        <f>IFERROR(VLOOKUP(F1176,競技順!B:N,13,0),"")</f>
        <v xml:space="preserve">  50m</v>
      </c>
      <c r="M1176" t="str">
        <f>IFERROR(VLOOKUP(F1176,競技順!B:K,10,0),"")</f>
        <v>自由形</v>
      </c>
      <c r="N1176" t="str">
        <f>IFERROR(VLOOKUP(F1176,競技順!B:Q,16,0),"")</f>
        <v>タイム決勝</v>
      </c>
      <c r="O1176" t="str">
        <f t="shared" si="37"/>
        <v xml:space="preserve"> 男子   50m 自由形 タイム決勝</v>
      </c>
    </row>
    <row r="1177" spans="1:15" x14ac:dyDescent="0.2">
      <c r="A1177">
        <f>IFERROR(記録__2[[#This Row],[競技番号]],"")</f>
        <v>20</v>
      </c>
      <c r="B1177">
        <f>IFERROR(記録__2[[#This Row],[選手番号]],"")</f>
        <v>174</v>
      </c>
      <c r="C1177" t="str">
        <f>IFERROR(VLOOKUP(B1177,選手番号!F:J,4,0),"")</f>
        <v>松本　大和</v>
      </c>
      <c r="D1177" t="str">
        <f>IFERROR(VLOOKUP(B1177,選手番号!F:K,6,0),"")</f>
        <v>西条ＳＣ</v>
      </c>
      <c r="E1177" t="str">
        <f>IFERROR(VLOOKUP(B1177,チーム番号!E:F,2,0),"")</f>
        <v/>
      </c>
      <c r="F1177">
        <f>IFERROR(VLOOKUP(A1177,プログラム!B:C,2,0),"")</f>
        <v>20</v>
      </c>
      <c r="G1177" t="str">
        <f t="shared" si="36"/>
        <v>17400020</v>
      </c>
      <c r="H1177">
        <f>IFERROR(記録__2[[#This Row],[組]],"")</f>
        <v>11</v>
      </c>
      <c r="I1177">
        <f>IFERROR(記録__2[[#This Row],[水路]],"")</f>
        <v>8</v>
      </c>
      <c r="J1177" t="str">
        <f>IFERROR(VLOOKUP(F1177,競技順!B:Q,14,0),"")</f>
        <v/>
      </c>
      <c r="K1177" t="str">
        <f>IFERROR(VLOOKUP(F1177,競技順!B:P,15,0),"")</f>
        <v>男子</v>
      </c>
      <c r="L1177" t="str">
        <f>IFERROR(VLOOKUP(F1177,競技順!B:N,13,0),"")</f>
        <v xml:space="preserve">  50m</v>
      </c>
      <c r="M1177" t="str">
        <f>IFERROR(VLOOKUP(F1177,競技順!B:K,10,0),"")</f>
        <v>自由形</v>
      </c>
      <c r="N1177" t="str">
        <f>IFERROR(VLOOKUP(F1177,競技順!B:Q,16,0),"")</f>
        <v>タイム決勝</v>
      </c>
      <c r="O1177" t="str">
        <f t="shared" si="37"/>
        <v xml:space="preserve"> 男子   50m 自由形 タイム決勝</v>
      </c>
    </row>
    <row r="1178" spans="1:15" x14ac:dyDescent="0.2">
      <c r="A1178">
        <f>IFERROR(記録__2[[#This Row],[競技番号]],"")</f>
        <v>20</v>
      </c>
      <c r="B1178">
        <f>IFERROR(記録__2[[#This Row],[選手番号]],"")</f>
        <v>447</v>
      </c>
      <c r="C1178" t="str">
        <f>IFERROR(VLOOKUP(B1178,選手番号!F:J,4,0),"")</f>
        <v>金田　歩士</v>
      </c>
      <c r="D1178" t="str">
        <f>IFERROR(VLOOKUP(B1178,選手番号!F:K,6,0),"")</f>
        <v>フィッタ重信</v>
      </c>
      <c r="E1178" t="str">
        <f>IFERROR(VLOOKUP(B1178,チーム番号!E:F,2,0),"")</f>
        <v/>
      </c>
      <c r="F1178">
        <f>IFERROR(VLOOKUP(A1178,プログラム!B:C,2,0),"")</f>
        <v>20</v>
      </c>
      <c r="G1178" t="str">
        <f t="shared" si="36"/>
        <v>44700020</v>
      </c>
      <c r="H1178">
        <f>IFERROR(記録__2[[#This Row],[組]],"")</f>
        <v>12</v>
      </c>
      <c r="I1178">
        <f>IFERROR(記録__2[[#This Row],[水路]],"")</f>
        <v>1</v>
      </c>
      <c r="J1178" t="str">
        <f>IFERROR(VLOOKUP(F1178,競技順!B:Q,14,0),"")</f>
        <v/>
      </c>
      <c r="K1178" t="str">
        <f>IFERROR(VLOOKUP(F1178,競技順!B:P,15,0),"")</f>
        <v>男子</v>
      </c>
      <c r="L1178" t="str">
        <f>IFERROR(VLOOKUP(F1178,競技順!B:N,13,0),"")</f>
        <v xml:space="preserve">  50m</v>
      </c>
      <c r="M1178" t="str">
        <f>IFERROR(VLOOKUP(F1178,競技順!B:K,10,0),"")</f>
        <v>自由形</v>
      </c>
      <c r="N1178" t="str">
        <f>IFERROR(VLOOKUP(F1178,競技順!B:Q,16,0),"")</f>
        <v>タイム決勝</v>
      </c>
      <c r="O1178" t="str">
        <f t="shared" si="37"/>
        <v xml:space="preserve"> 男子   50m 自由形 タイム決勝</v>
      </c>
    </row>
    <row r="1179" spans="1:15" x14ac:dyDescent="0.2">
      <c r="A1179">
        <f>IFERROR(記録__2[[#This Row],[競技番号]],"")</f>
        <v>20</v>
      </c>
      <c r="B1179">
        <f>IFERROR(記録__2[[#This Row],[選手番号]],"")</f>
        <v>379</v>
      </c>
      <c r="C1179" t="str">
        <f>IFERROR(VLOOKUP(B1179,選手番号!F:J,4,0),"")</f>
        <v>西尾　理玖</v>
      </c>
      <c r="D1179" t="str">
        <f>IFERROR(VLOOKUP(B1179,選手番号!F:K,6,0),"")</f>
        <v>石原ＳＣ</v>
      </c>
      <c r="E1179" t="str">
        <f>IFERROR(VLOOKUP(B1179,チーム番号!E:F,2,0),"")</f>
        <v/>
      </c>
      <c r="F1179">
        <f>IFERROR(VLOOKUP(A1179,プログラム!B:C,2,0),"")</f>
        <v>20</v>
      </c>
      <c r="G1179" t="str">
        <f t="shared" si="36"/>
        <v>37900020</v>
      </c>
      <c r="H1179">
        <f>IFERROR(記録__2[[#This Row],[組]],"")</f>
        <v>12</v>
      </c>
      <c r="I1179">
        <f>IFERROR(記録__2[[#This Row],[水路]],"")</f>
        <v>2</v>
      </c>
      <c r="J1179" t="str">
        <f>IFERROR(VLOOKUP(F1179,競技順!B:Q,14,0),"")</f>
        <v/>
      </c>
      <c r="K1179" t="str">
        <f>IFERROR(VLOOKUP(F1179,競技順!B:P,15,0),"")</f>
        <v>男子</v>
      </c>
      <c r="L1179" t="str">
        <f>IFERROR(VLOOKUP(F1179,競技順!B:N,13,0),"")</f>
        <v xml:space="preserve">  50m</v>
      </c>
      <c r="M1179" t="str">
        <f>IFERROR(VLOOKUP(F1179,競技順!B:K,10,0),"")</f>
        <v>自由形</v>
      </c>
      <c r="N1179" t="str">
        <f>IFERROR(VLOOKUP(F1179,競技順!B:Q,16,0),"")</f>
        <v>タイム決勝</v>
      </c>
      <c r="O1179" t="str">
        <f t="shared" si="37"/>
        <v xml:space="preserve"> 男子   50m 自由形 タイム決勝</v>
      </c>
    </row>
    <row r="1180" spans="1:15" x14ac:dyDescent="0.2">
      <c r="A1180">
        <f>IFERROR(記録__2[[#This Row],[競技番号]],"")</f>
        <v>20</v>
      </c>
      <c r="B1180">
        <f>IFERROR(記録__2[[#This Row],[選手番号]],"")</f>
        <v>565</v>
      </c>
      <c r="C1180" t="str">
        <f>IFERROR(VLOOKUP(B1180,選手番号!F:J,4,0),"")</f>
        <v>大石　零也</v>
      </c>
      <c r="D1180" t="str">
        <f>IFERROR(VLOOKUP(B1180,選手番号!F:K,6,0),"")</f>
        <v>ﾌｨｯﾀｴﾐﾌﾙ松前</v>
      </c>
      <c r="E1180" t="str">
        <f>IFERROR(VLOOKUP(B1180,チーム番号!E:F,2,0),"")</f>
        <v/>
      </c>
      <c r="F1180">
        <f>IFERROR(VLOOKUP(A1180,プログラム!B:C,2,0),"")</f>
        <v>20</v>
      </c>
      <c r="G1180" t="str">
        <f t="shared" si="36"/>
        <v>56500020</v>
      </c>
      <c r="H1180">
        <f>IFERROR(記録__2[[#This Row],[組]],"")</f>
        <v>12</v>
      </c>
      <c r="I1180">
        <f>IFERROR(記録__2[[#This Row],[水路]],"")</f>
        <v>3</v>
      </c>
      <c r="J1180" t="str">
        <f>IFERROR(VLOOKUP(F1180,競技順!B:Q,14,0),"")</f>
        <v/>
      </c>
      <c r="K1180" t="str">
        <f>IFERROR(VLOOKUP(F1180,競技順!B:P,15,0),"")</f>
        <v>男子</v>
      </c>
      <c r="L1180" t="str">
        <f>IFERROR(VLOOKUP(F1180,競技順!B:N,13,0),"")</f>
        <v xml:space="preserve">  50m</v>
      </c>
      <c r="M1180" t="str">
        <f>IFERROR(VLOOKUP(F1180,競技順!B:K,10,0),"")</f>
        <v>自由形</v>
      </c>
      <c r="N1180" t="str">
        <f>IFERROR(VLOOKUP(F1180,競技順!B:Q,16,0),"")</f>
        <v>タイム決勝</v>
      </c>
      <c r="O1180" t="str">
        <f t="shared" si="37"/>
        <v xml:space="preserve"> 男子   50m 自由形 タイム決勝</v>
      </c>
    </row>
    <row r="1181" spans="1:15" x14ac:dyDescent="0.2">
      <c r="A1181">
        <f>IFERROR(記録__2[[#This Row],[競技番号]],"")</f>
        <v>20</v>
      </c>
      <c r="B1181">
        <f>IFERROR(記録__2[[#This Row],[選手番号]],"")</f>
        <v>61</v>
      </c>
      <c r="C1181" t="str">
        <f>IFERROR(VLOOKUP(B1181,選手番号!F:J,4,0),"")</f>
        <v>上田　大智</v>
      </c>
      <c r="D1181" t="str">
        <f>IFERROR(VLOOKUP(B1181,選手番号!F:K,6,0),"")</f>
        <v>五百木ＳＣ</v>
      </c>
      <c r="E1181" t="str">
        <f>IFERROR(VLOOKUP(B1181,チーム番号!E:F,2,0),"")</f>
        <v/>
      </c>
      <c r="F1181">
        <f>IFERROR(VLOOKUP(A1181,プログラム!B:C,2,0),"")</f>
        <v>20</v>
      </c>
      <c r="G1181" t="str">
        <f t="shared" si="36"/>
        <v>6100020</v>
      </c>
      <c r="H1181">
        <f>IFERROR(記録__2[[#This Row],[組]],"")</f>
        <v>12</v>
      </c>
      <c r="I1181">
        <f>IFERROR(記録__2[[#This Row],[水路]],"")</f>
        <v>4</v>
      </c>
      <c r="J1181" t="str">
        <f>IFERROR(VLOOKUP(F1181,競技順!B:Q,14,0),"")</f>
        <v/>
      </c>
      <c r="K1181" t="str">
        <f>IFERROR(VLOOKUP(F1181,競技順!B:P,15,0),"")</f>
        <v>男子</v>
      </c>
      <c r="L1181" t="str">
        <f>IFERROR(VLOOKUP(F1181,競技順!B:N,13,0),"")</f>
        <v xml:space="preserve">  50m</v>
      </c>
      <c r="M1181" t="str">
        <f>IFERROR(VLOOKUP(F1181,競技順!B:K,10,0),"")</f>
        <v>自由形</v>
      </c>
      <c r="N1181" t="str">
        <f>IFERROR(VLOOKUP(F1181,競技順!B:Q,16,0),"")</f>
        <v>タイム決勝</v>
      </c>
      <c r="O1181" t="str">
        <f t="shared" si="37"/>
        <v xml:space="preserve"> 男子   50m 自由形 タイム決勝</v>
      </c>
    </row>
    <row r="1182" spans="1:15" x14ac:dyDescent="0.2">
      <c r="A1182">
        <f>IFERROR(記録__2[[#This Row],[競技番号]],"")</f>
        <v>20</v>
      </c>
      <c r="B1182">
        <f>IFERROR(記録__2[[#This Row],[選手番号]],"")</f>
        <v>380</v>
      </c>
      <c r="C1182" t="str">
        <f>IFERROR(VLOOKUP(B1182,選手番号!F:J,4,0),"")</f>
        <v>渡部　晴翔</v>
      </c>
      <c r="D1182" t="str">
        <f>IFERROR(VLOOKUP(B1182,選手番号!F:K,6,0),"")</f>
        <v>石原ＳＣ</v>
      </c>
      <c r="E1182" t="str">
        <f>IFERROR(VLOOKUP(B1182,チーム番号!E:F,2,0),"")</f>
        <v/>
      </c>
      <c r="F1182">
        <f>IFERROR(VLOOKUP(A1182,プログラム!B:C,2,0),"")</f>
        <v>20</v>
      </c>
      <c r="G1182" t="str">
        <f t="shared" si="36"/>
        <v>38000020</v>
      </c>
      <c r="H1182">
        <f>IFERROR(記録__2[[#This Row],[組]],"")</f>
        <v>12</v>
      </c>
      <c r="I1182">
        <f>IFERROR(記録__2[[#This Row],[水路]],"")</f>
        <v>5</v>
      </c>
      <c r="J1182" t="str">
        <f>IFERROR(VLOOKUP(F1182,競技順!B:Q,14,0),"")</f>
        <v/>
      </c>
      <c r="K1182" t="str">
        <f>IFERROR(VLOOKUP(F1182,競技順!B:P,15,0),"")</f>
        <v>男子</v>
      </c>
      <c r="L1182" t="str">
        <f>IFERROR(VLOOKUP(F1182,競技順!B:N,13,0),"")</f>
        <v xml:space="preserve">  50m</v>
      </c>
      <c r="M1182" t="str">
        <f>IFERROR(VLOOKUP(F1182,競技順!B:K,10,0),"")</f>
        <v>自由形</v>
      </c>
      <c r="N1182" t="str">
        <f>IFERROR(VLOOKUP(F1182,競技順!B:Q,16,0),"")</f>
        <v>タイム決勝</v>
      </c>
      <c r="O1182" t="str">
        <f t="shared" si="37"/>
        <v xml:space="preserve"> 男子   50m 自由形 タイム決勝</v>
      </c>
    </row>
    <row r="1183" spans="1:15" x14ac:dyDescent="0.2">
      <c r="A1183">
        <f>IFERROR(記録__2[[#This Row],[競技番号]],"")</f>
        <v>20</v>
      </c>
      <c r="B1183">
        <f>IFERROR(記録__2[[#This Row],[選手番号]],"")</f>
        <v>131</v>
      </c>
      <c r="C1183" t="str">
        <f>IFERROR(VLOOKUP(B1183,選手番号!F:J,4,0),"")</f>
        <v>古茂田悠人</v>
      </c>
      <c r="D1183" t="str">
        <f>IFERROR(VLOOKUP(B1183,選手番号!F:K,6,0),"")</f>
        <v>南海ＤＣ</v>
      </c>
      <c r="E1183" t="str">
        <f>IFERROR(VLOOKUP(B1183,チーム番号!E:F,2,0),"")</f>
        <v/>
      </c>
      <c r="F1183">
        <f>IFERROR(VLOOKUP(A1183,プログラム!B:C,2,0),"")</f>
        <v>20</v>
      </c>
      <c r="G1183" t="str">
        <f t="shared" si="36"/>
        <v>13100020</v>
      </c>
      <c r="H1183">
        <f>IFERROR(記録__2[[#This Row],[組]],"")</f>
        <v>12</v>
      </c>
      <c r="I1183">
        <f>IFERROR(記録__2[[#This Row],[水路]],"")</f>
        <v>6</v>
      </c>
      <c r="J1183" t="str">
        <f>IFERROR(VLOOKUP(F1183,競技順!B:Q,14,0),"")</f>
        <v/>
      </c>
      <c r="K1183" t="str">
        <f>IFERROR(VLOOKUP(F1183,競技順!B:P,15,0),"")</f>
        <v>男子</v>
      </c>
      <c r="L1183" t="str">
        <f>IFERROR(VLOOKUP(F1183,競技順!B:N,13,0),"")</f>
        <v xml:space="preserve">  50m</v>
      </c>
      <c r="M1183" t="str">
        <f>IFERROR(VLOOKUP(F1183,競技順!B:K,10,0),"")</f>
        <v>自由形</v>
      </c>
      <c r="N1183" t="str">
        <f>IFERROR(VLOOKUP(F1183,競技順!B:Q,16,0),"")</f>
        <v>タイム決勝</v>
      </c>
      <c r="O1183" t="str">
        <f t="shared" si="37"/>
        <v xml:space="preserve"> 男子   50m 自由形 タイム決勝</v>
      </c>
    </row>
    <row r="1184" spans="1:15" x14ac:dyDescent="0.2">
      <c r="A1184">
        <f>IFERROR(記録__2[[#This Row],[競技番号]],"")</f>
        <v>20</v>
      </c>
      <c r="B1184">
        <f>IFERROR(記録__2[[#This Row],[選手番号]],"")</f>
        <v>172</v>
      </c>
      <c r="C1184" t="str">
        <f>IFERROR(VLOOKUP(B1184,選手番号!F:J,4,0),"")</f>
        <v>深井悠二朗</v>
      </c>
      <c r="D1184" t="str">
        <f>IFERROR(VLOOKUP(B1184,選手番号!F:K,6,0),"")</f>
        <v>西条ＳＣ</v>
      </c>
      <c r="E1184" t="str">
        <f>IFERROR(VLOOKUP(B1184,チーム番号!E:F,2,0),"")</f>
        <v/>
      </c>
      <c r="F1184">
        <f>IFERROR(VLOOKUP(A1184,プログラム!B:C,2,0),"")</f>
        <v>20</v>
      </c>
      <c r="G1184" t="str">
        <f t="shared" si="36"/>
        <v>17200020</v>
      </c>
      <c r="H1184">
        <f>IFERROR(記録__2[[#This Row],[組]],"")</f>
        <v>12</v>
      </c>
      <c r="I1184">
        <f>IFERROR(記録__2[[#This Row],[水路]],"")</f>
        <v>7</v>
      </c>
      <c r="J1184" t="str">
        <f>IFERROR(VLOOKUP(F1184,競技順!B:Q,14,0),"")</f>
        <v/>
      </c>
      <c r="K1184" t="str">
        <f>IFERROR(VLOOKUP(F1184,競技順!B:P,15,0),"")</f>
        <v>男子</v>
      </c>
      <c r="L1184" t="str">
        <f>IFERROR(VLOOKUP(F1184,競技順!B:N,13,0),"")</f>
        <v xml:space="preserve">  50m</v>
      </c>
      <c r="M1184" t="str">
        <f>IFERROR(VLOOKUP(F1184,競技順!B:K,10,0),"")</f>
        <v>自由形</v>
      </c>
      <c r="N1184" t="str">
        <f>IFERROR(VLOOKUP(F1184,競技順!B:Q,16,0),"")</f>
        <v>タイム決勝</v>
      </c>
      <c r="O1184" t="str">
        <f t="shared" si="37"/>
        <v xml:space="preserve"> 男子   50m 自由形 タイム決勝</v>
      </c>
    </row>
    <row r="1185" spans="1:15" x14ac:dyDescent="0.2">
      <c r="A1185">
        <f>IFERROR(記録__2[[#This Row],[競技番号]],"")</f>
        <v>20</v>
      </c>
      <c r="B1185">
        <f>IFERROR(記録__2[[#This Row],[選手番号]],"")</f>
        <v>129</v>
      </c>
      <c r="C1185" t="str">
        <f>IFERROR(VLOOKUP(B1185,選手番号!F:J,4,0),"")</f>
        <v>村上　優太</v>
      </c>
      <c r="D1185" t="str">
        <f>IFERROR(VLOOKUP(B1185,選手番号!F:K,6,0),"")</f>
        <v>南海ＤＣ</v>
      </c>
      <c r="E1185" t="str">
        <f>IFERROR(VLOOKUP(B1185,チーム番号!E:F,2,0),"")</f>
        <v/>
      </c>
      <c r="F1185">
        <f>IFERROR(VLOOKUP(A1185,プログラム!B:C,2,0),"")</f>
        <v>20</v>
      </c>
      <c r="G1185" t="str">
        <f t="shared" si="36"/>
        <v>12900020</v>
      </c>
      <c r="H1185">
        <f>IFERROR(記録__2[[#This Row],[組]],"")</f>
        <v>12</v>
      </c>
      <c r="I1185">
        <f>IFERROR(記録__2[[#This Row],[水路]],"")</f>
        <v>8</v>
      </c>
      <c r="J1185" t="str">
        <f>IFERROR(VLOOKUP(F1185,競技順!B:Q,14,0),"")</f>
        <v/>
      </c>
      <c r="K1185" t="str">
        <f>IFERROR(VLOOKUP(F1185,競技順!B:P,15,0),"")</f>
        <v>男子</v>
      </c>
      <c r="L1185" t="str">
        <f>IFERROR(VLOOKUP(F1185,競技順!B:N,13,0),"")</f>
        <v xml:space="preserve">  50m</v>
      </c>
      <c r="M1185" t="str">
        <f>IFERROR(VLOOKUP(F1185,競技順!B:K,10,0),"")</f>
        <v>自由形</v>
      </c>
      <c r="N1185" t="str">
        <f>IFERROR(VLOOKUP(F1185,競技順!B:Q,16,0),"")</f>
        <v>タイム決勝</v>
      </c>
      <c r="O1185" t="str">
        <f t="shared" si="37"/>
        <v xml:space="preserve"> 男子   50m 自由形 タイム決勝</v>
      </c>
    </row>
    <row r="1186" spans="1:15" x14ac:dyDescent="0.2">
      <c r="A1186">
        <f>IFERROR(記録__2[[#This Row],[競技番号]],"")</f>
        <v>20</v>
      </c>
      <c r="B1186">
        <f>IFERROR(記録__2[[#This Row],[選手番号]],"")</f>
        <v>52</v>
      </c>
      <c r="C1186" t="str">
        <f>IFERROR(VLOOKUP(B1186,選手番号!F:J,4,0),"")</f>
        <v>高橋　龍正</v>
      </c>
      <c r="D1186" t="str">
        <f>IFERROR(VLOOKUP(B1186,選手番号!F:K,6,0),"")</f>
        <v>五百木ＳＣ</v>
      </c>
      <c r="E1186" t="str">
        <f>IFERROR(VLOOKUP(B1186,チーム番号!E:F,2,0),"")</f>
        <v/>
      </c>
      <c r="F1186">
        <f>IFERROR(VLOOKUP(A1186,プログラム!B:C,2,0),"")</f>
        <v>20</v>
      </c>
      <c r="G1186" t="str">
        <f t="shared" si="36"/>
        <v>5200020</v>
      </c>
      <c r="H1186">
        <f>IFERROR(記録__2[[#This Row],[組]],"")</f>
        <v>13</v>
      </c>
      <c r="I1186">
        <f>IFERROR(記録__2[[#This Row],[水路]],"")</f>
        <v>1</v>
      </c>
      <c r="J1186" t="str">
        <f>IFERROR(VLOOKUP(F1186,競技順!B:Q,14,0),"")</f>
        <v/>
      </c>
      <c r="K1186" t="str">
        <f>IFERROR(VLOOKUP(F1186,競技順!B:P,15,0),"")</f>
        <v>男子</v>
      </c>
      <c r="L1186" t="str">
        <f>IFERROR(VLOOKUP(F1186,競技順!B:N,13,0),"")</f>
        <v xml:space="preserve">  50m</v>
      </c>
      <c r="M1186" t="str">
        <f>IFERROR(VLOOKUP(F1186,競技順!B:K,10,0),"")</f>
        <v>自由形</v>
      </c>
      <c r="N1186" t="str">
        <f>IFERROR(VLOOKUP(F1186,競技順!B:Q,16,0),"")</f>
        <v>タイム決勝</v>
      </c>
      <c r="O1186" t="str">
        <f t="shared" si="37"/>
        <v xml:space="preserve"> 男子   50m 自由形 タイム決勝</v>
      </c>
    </row>
    <row r="1187" spans="1:15" x14ac:dyDescent="0.2">
      <c r="A1187">
        <f>IFERROR(記録__2[[#This Row],[競技番号]],"")</f>
        <v>20</v>
      </c>
      <c r="B1187">
        <f>IFERROR(記録__2[[#This Row],[選手番号]],"")</f>
        <v>340</v>
      </c>
      <c r="C1187" t="str">
        <f>IFERROR(VLOOKUP(B1187,選手番号!F:J,4,0),"")</f>
        <v>岡田　陽斗</v>
      </c>
      <c r="D1187" t="str">
        <f>IFERROR(VLOOKUP(B1187,選手番号!F:K,6,0),"")</f>
        <v>ＭＧ双葉</v>
      </c>
      <c r="E1187" t="str">
        <f>IFERROR(VLOOKUP(B1187,チーム番号!E:F,2,0),"")</f>
        <v/>
      </c>
      <c r="F1187">
        <f>IFERROR(VLOOKUP(A1187,プログラム!B:C,2,0),"")</f>
        <v>20</v>
      </c>
      <c r="G1187" t="str">
        <f t="shared" si="36"/>
        <v>34000020</v>
      </c>
      <c r="H1187">
        <f>IFERROR(記録__2[[#This Row],[組]],"")</f>
        <v>13</v>
      </c>
      <c r="I1187">
        <f>IFERROR(記録__2[[#This Row],[水路]],"")</f>
        <v>2</v>
      </c>
      <c r="J1187" t="str">
        <f>IFERROR(VLOOKUP(F1187,競技順!B:Q,14,0),"")</f>
        <v/>
      </c>
      <c r="K1187" t="str">
        <f>IFERROR(VLOOKUP(F1187,競技順!B:P,15,0),"")</f>
        <v>男子</v>
      </c>
      <c r="L1187" t="str">
        <f>IFERROR(VLOOKUP(F1187,競技順!B:N,13,0),"")</f>
        <v xml:space="preserve">  50m</v>
      </c>
      <c r="M1187" t="str">
        <f>IFERROR(VLOOKUP(F1187,競技順!B:K,10,0),"")</f>
        <v>自由形</v>
      </c>
      <c r="N1187" t="str">
        <f>IFERROR(VLOOKUP(F1187,競技順!B:Q,16,0),"")</f>
        <v>タイム決勝</v>
      </c>
      <c r="O1187" t="str">
        <f t="shared" si="37"/>
        <v xml:space="preserve"> 男子   50m 自由形 タイム決勝</v>
      </c>
    </row>
    <row r="1188" spans="1:15" x14ac:dyDescent="0.2">
      <c r="A1188">
        <f>IFERROR(記録__2[[#This Row],[競技番号]],"")</f>
        <v>20</v>
      </c>
      <c r="B1188">
        <f>IFERROR(記録__2[[#This Row],[選手番号]],"")</f>
        <v>651</v>
      </c>
      <c r="C1188" t="str">
        <f>IFERROR(VLOOKUP(B1188,選手番号!F:J,4,0),"")</f>
        <v>林　　琉稀</v>
      </c>
      <c r="D1188" t="str">
        <f>IFERROR(VLOOKUP(B1188,選手番号!F:K,6,0),"")</f>
        <v>MESSA宇和島</v>
      </c>
      <c r="E1188" t="str">
        <f>IFERROR(VLOOKUP(B1188,チーム番号!E:F,2,0),"")</f>
        <v/>
      </c>
      <c r="F1188">
        <f>IFERROR(VLOOKUP(A1188,プログラム!B:C,2,0),"")</f>
        <v>20</v>
      </c>
      <c r="G1188" t="str">
        <f t="shared" si="36"/>
        <v>65100020</v>
      </c>
      <c r="H1188">
        <f>IFERROR(記録__2[[#This Row],[組]],"")</f>
        <v>13</v>
      </c>
      <c r="I1188">
        <f>IFERROR(記録__2[[#This Row],[水路]],"")</f>
        <v>3</v>
      </c>
      <c r="J1188" t="str">
        <f>IFERROR(VLOOKUP(F1188,競技順!B:Q,14,0),"")</f>
        <v/>
      </c>
      <c r="K1188" t="str">
        <f>IFERROR(VLOOKUP(F1188,競技順!B:P,15,0),"")</f>
        <v>男子</v>
      </c>
      <c r="L1188" t="str">
        <f>IFERROR(VLOOKUP(F1188,競技順!B:N,13,0),"")</f>
        <v xml:space="preserve">  50m</v>
      </c>
      <c r="M1188" t="str">
        <f>IFERROR(VLOOKUP(F1188,競技順!B:K,10,0),"")</f>
        <v>自由形</v>
      </c>
      <c r="N1188" t="str">
        <f>IFERROR(VLOOKUP(F1188,競技順!B:Q,16,0),"")</f>
        <v>タイム決勝</v>
      </c>
      <c r="O1188" t="str">
        <f t="shared" si="37"/>
        <v xml:space="preserve"> 男子   50m 自由形 タイム決勝</v>
      </c>
    </row>
    <row r="1189" spans="1:15" x14ac:dyDescent="0.2">
      <c r="A1189">
        <f>IFERROR(記録__2[[#This Row],[競技番号]],"")</f>
        <v>20</v>
      </c>
      <c r="B1189">
        <f>IFERROR(記録__2[[#This Row],[選手番号]],"")</f>
        <v>268</v>
      </c>
      <c r="C1189" t="str">
        <f>IFERROR(VLOOKUP(B1189,選手番号!F:J,4,0),"")</f>
        <v>河野　駿太</v>
      </c>
      <c r="D1189" t="str">
        <f>IFERROR(VLOOKUP(B1189,選手番号!F:K,6,0),"")</f>
        <v>八幡浜ＳＣ</v>
      </c>
      <c r="E1189" t="str">
        <f>IFERROR(VLOOKUP(B1189,チーム番号!E:F,2,0),"")</f>
        <v/>
      </c>
      <c r="F1189">
        <f>IFERROR(VLOOKUP(A1189,プログラム!B:C,2,0),"")</f>
        <v>20</v>
      </c>
      <c r="G1189" t="str">
        <f t="shared" si="36"/>
        <v>26800020</v>
      </c>
      <c r="H1189">
        <f>IFERROR(記録__2[[#This Row],[組]],"")</f>
        <v>13</v>
      </c>
      <c r="I1189">
        <f>IFERROR(記録__2[[#This Row],[水路]],"")</f>
        <v>4</v>
      </c>
      <c r="J1189" t="str">
        <f>IFERROR(VLOOKUP(F1189,競技順!B:Q,14,0),"")</f>
        <v/>
      </c>
      <c r="K1189" t="str">
        <f>IFERROR(VLOOKUP(F1189,競技順!B:P,15,0),"")</f>
        <v>男子</v>
      </c>
      <c r="L1189" t="str">
        <f>IFERROR(VLOOKUP(F1189,競技順!B:N,13,0),"")</f>
        <v xml:space="preserve">  50m</v>
      </c>
      <c r="M1189" t="str">
        <f>IFERROR(VLOOKUP(F1189,競技順!B:K,10,0),"")</f>
        <v>自由形</v>
      </c>
      <c r="N1189" t="str">
        <f>IFERROR(VLOOKUP(F1189,競技順!B:Q,16,0),"")</f>
        <v>タイム決勝</v>
      </c>
      <c r="O1189" t="str">
        <f t="shared" si="37"/>
        <v xml:space="preserve"> 男子   50m 自由形 タイム決勝</v>
      </c>
    </row>
    <row r="1190" spans="1:15" x14ac:dyDescent="0.2">
      <c r="A1190">
        <f>IFERROR(記録__2[[#This Row],[競技番号]],"")</f>
        <v>20</v>
      </c>
      <c r="B1190">
        <f>IFERROR(記録__2[[#This Row],[選手番号]],"")</f>
        <v>127</v>
      </c>
      <c r="C1190" t="str">
        <f>IFERROR(VLOOKUP(B1190,選手番号!F:J,4,0),"")</f>
        <v>木田　啓翔</v>
      </c>
      <c r="D1190" t="str">
        <f>IFERROR(VLOOKUP(B1190,選手番号!F:K,6,0),"")</f>
        <v>南海ＤＣ</v>
      </c>
      <c r="E1190" t="str">
        <f>IFERROR(VLOOKUP(B1190,チーム番号!E:F,2,0),"")</f>
        <v/>
      </c>
      <c r="F1190">
        <f>IFERROR(VLOOKUP(A1190,プログラム!B:C,2,0),"")</f>
        <v>20</v>
      </c>
      <c r="G1190" t="str">
        <f t="shared" si="36"/>
        <v>12700020</v>
      </c>
      <c r="H1190">
        <f>IFERROR(記録__2[[#This Row],[組]],"")</f>
        <v>13</v>
      </c>
      <c r="I1190">
        <f>IFERROR(記録__2[[#This Row],[水路]],"")</f>
        <v>5</v>
      </c>
      <c r="J1190" t="str">
        <f>IFERROR(VLOOKUP(F1190,競技順!B:Q,14,0),"")</f>
        <v/>
      </c>
      <c r="K1190" t="str">
        <f>IFERROR(VLOOKUP(F1190,競技順!B:P,15,0),"")</f>
        <v>男子</v>
      </c>
      <c r="L1190" t="str">
        <f>IFERROR(VLOOKUP(F1190,競技順!B:N,13,0),"")</f>
        <v xml:space="preserve">  50m</v>
      </c>
      <c r="M1190" t="str">
        <f>IFERROR(VLOOKUP(F1190,競技順!B:K,10,0),"")</f>
        <v>自由形</v>
      </c>
      <c r="N1190" t="str">
        <f>IFERROR(VLOOKUP(F1190,競技順!B:Q,16,0),"")</f>
        <v>タイム決勝</v>
      </c>
      <c r="O1190" t="str">
        <f t="shared" si="37"/>
        <v xml:space="preserve"> 男子   50m 自由形 タイム決勝</v>
      </c>
    </row>
    <row r="1191" spans="1:15" x14ac:dyDescent="0.2">
      <c r="A1191">
        <f>IFERROR(記録__2[[#This Row],[競技番号]],"")</f>
        <v>20</v>
      </c>
      <c r="B1191">
        <f>IFERROR(記録__2[[#This Row],[選手番号]],"")</f>
        <v>347</v>
      </c>
      <c r="C1191" t="str">
        <f>IFERROR(VLOOKUP(B1191,選手番号!F:J,4,0),"")</f>
        <v>大河内康介</v>
      </c>
      <c r="D1191" t="str">
        <f>IFERROR(VLOOKUP(B1191,選手番号!F:K,6,0),"")</f>
        <v>ＭＧ双葉</v>
      </c>
      <c r="E1191" t="str">
        <f>IFERROR(VLOOKUP(B1191,チーム番号!E:F,2,0),"")</f>
        <v/>
      </c>
      <c r="F1191">
        <f>IFERROR(VLOOKUP(A1191,プログラム!B:C,2,0),"")</f>
        <v>20</v>
      </c>
      <c r="G1191" t="str">
        <f t="shared" si="36"/>
        <v>34700020</v>
      </c>
      <c r="H1191">
        <f>IFERROR(記録__2[[#This Row],[組]],"")</f>
        <v>13</v>
      </c>
      <c r="I1191">
        <f>IFERROR(記録__2[[#This Row],[水路]],"")</f>
        <v>6</v>
      </c>
      <c r="J1191" t="str">
        <f>IFERROR(VLOOKUP(F1191,競技順!B:Q,14,0),"")</f>
        <v/>
      </c>
      <c r="K1191" t="str">
        <f>IFERROR(VLOOKUP(F1191,競技順!B:P,15,0),"")</f>
        <v>男子</v>
      </c>
      <c r="L1191" t="str">
        <f>IFERROR(VLOOKUP(F1191,競技順!B:N,13,0),"")</f>
        <v xml:space="preserve">  50m</v>
      </c>
      <c r="M1191" t="str">
        <f>IFERROR(VLOOKUP(F1191,競技順!B:K,10,0),"")</f>
        <v>自由形</v>
      </c>
      <c r="N1191" t="str">
        <f>IFERROR(VLOOKUP(F1191,競技順!B:Q,16,0),"")</f>
        <v>タイム決勝</v>
      </c>
      <c r="O1191" t="str">
        <f t="shared" si="37"/>
        <v xml:space="preserve"> 男子   50m 自由形 タイム決勝</v>
      </c>
    </row>
    <row r="1192" spans="1:15" x14ac:dyDescent="0.2">
      <c r="A1192">
        <f>IFERROR(記録__2[[#This Row],[競技番号]],"")</f>
        <v>20</v>
      </c>
      <c r="B1192">
        <f>IFERROR(記録__2[[#This Row],[選手番号]],"")</f>
        <v>602</v>
      </c>
      <c r="C1192" t="str">
        <f>IFERROR(VLOOKUP(B1192,選手番号!F:J,4,0),"")</f>
        <v>植木　橙輝</v>
      </c>
      <c r="D1192" t="str">
        <f>IFERROR(VLOOKUP(B1192,選手番号!F:K,6,0),"")</f>
        <v>MESSA</v>
      </c>
      <c r="E1192" t="str">
        <f>IFERROR(VLOOKUP(B1192,チーム番号!E:F,2,0),"")</f>
        <v/>
      </c>
      <c r="F1192">
        <f>IFERROR(VLOOKUP(A1192,プログラム!B:C,2,0),"")</f>
        <v>20</v>
      </c>
      <c r="G1192" t="str">
        <f t="shared" si="36"/>
        <v>60200020</v>
      </c>
      <c r="H1192">
        <f>IFERROR(記録__2[[#This Row],[組]],"")</f>
        <v>13</v>
      </c>
      <c r="I1192">
        <f>IFERROR(記録__2[[#This Row],[水路]],"")</f>
        <v>7</v>
      </c>
      <c r="J1192" t="str">
        <f>IFERROR(VLOOKUP(F1192,競技順!B:Q,14,0),"")</f>
        <v/>
      </c>
      <c r="K1192" t="str">
        <f>IFERROR(VLOOKUP(F1192,競技順!B:P,15,0),"")</f>
        <v>男子</v>
      </c>
      <c r="L1192" t="str">
        <f>IFERROR(VLOOKUP(F1192,競技順!B:N,13,0),"")</f>
        <v xml:space="preserve">  50m</v>
      </c>
      <c r="M1192" t="str">
        <f>IFERROR(VLOOKUP(F1192,競技順!B:K,10,0),"")</f>
        <v>自由形</v>
      </c>
      <c r="N1192" t="str">
        <f>IFERROR(VLOOKUP(F1192,競技順!B:Q,16,0),"")</f>
        <v>タイム決勝</v>
      </c>
      <c r="O1192" t="str">
        <f t="shared" si="37"/>
        <v xml:space="preserve"> 男子   50m 自由形 タイム決勝</v>
      </c>
    </row>
    <row r="1193" spans="1:15" x14ac:dyDescent="0.2">
      <c r="A1193">
        <f>IFERROR(記録__2[[#This Row],[競技番号]],"")</f>
        <v>20</v>
      </c>
      <c r="B1193">
        <f>IFERROR(記録__2[[#This Row],[選手番号]],"")</f>
        <v>566</v>
      </c>
      <c r="C1193" t="str">
        <f>IFERROR(VLOOKUP(B1193,選手番号!F:J,4,0),"")</f>
        <v>尾崎　春太</v>
      </c>
      <c r="D1193" t="str">
        <f>IFERROR(VLOOKUP(B1193,選手番号!F:K,6,0),"")</f>
        <v>ﾌｨｯﾀｴﾐﾌﾙ松前</v>
      </c>
      <c r="E1193" t="str">
        <f>IFERROR(VLOOKUP(B1193,チーム番号!E:F,2,0),"")</f>
        <v/>
      </c>
      <c r="F1193">
        <f>IFERROR(VLOOKUP(A1193,プログラム!B:C,2,0),"")</f>
        <v>20</v>
      </c>
      <c r="G1193" t="str">
        <f t="shared" si="36"/>
        <v>56600020</v>
      </c>
      <c r="H1193">
        <f>IFERROR(記録__2[[#This Row],[組]],"")</f>
        <v>13</v>
      </c>
      <c r="I1193">
        <f>IFERROR(記録__2[[#This Row],[水路]],"")</f>
        <v>8</v>
      </c>
      <c r="J1193" t="str">
        <f>IFERROR(VLOOKUP(F1193,競技順!B:Q,14,0),"")</f>
        <v/>
      </c>
      <c r="K1193" t="str">
        <f>IFERROR(VLOOKUP(F1193,競技順!B:P,15,0),"")</f>
        <v>男子</v>
      </c>
      <c r="L1193" t="str">
        <f>IFERROR(VLOOKUP(F1193,競技順!B:N,13,0),"")</f>
        <v xml:space="preserve">  50m</v>
      </c>
      <c r="M1193" t="str">
        <f>IFERROR(VLOOKUP(F1193,競技順!B:K,10,0),"")</f>
        <v>自由形</v>
      </c>
      <c r="N1193" t="str">
        <f>IFERROR(VLOOKUP(F1193,競技順!B:Q,16,0),"")</f>
        <v>タイム決勝</v>
      </c>
      <c r="O1193" t="str">
        <f t="shared" si="37"/>
        <v xml:space="preserve"> 男子   50m 自由形 タイム決勝</v>
      </c>
    </row>
    <row r="1194" spans="1:15" x14ac:dyDescent="0.2">
      <c r="A1194">
        <f>IFERROR(記録__2[[#This Row],[競技番号]],"")</f>
        <v>20</v>
      </c>
      <c r="B1194">
        <f>IFERROR(記録__2[[#This Row],[選手番号]],"")</f>
        <v>31</v>
      </c>
      <c r="C1194" t="str">
        <f>IFERROR(VLOOKUP(B1194,選手番号!F:J,4,0),"")</f>
        <v>森田　涼介</v>
      </c>
      <c r="D1194" t="str">
        <f>IFERROR(VLOOKUP(B1194,選手番号!F:K,6,0),"")</f>
        <v>松山中央高</v>
      </c>
      <c r="E1194" t="str">
        <f>IFERROR(VLOOKUP(B1194,チーム番号!E:F,2,0),"")</f>
        <v/>
      </c>
      <c r="F1194">
        <f>IFERROR(VLOOKUP(A1194,プログラム!B:C,2,0),"")</f>
        <v>20</v>
      </c>
      <c r="G1194" t="str">
        <f t="shared" si="36"/>
        <v>3100020</v>
      </c>
      <c r="H1194">
        <f>IFERROR(記録__2[[#This Row],[組]],"")</f>
        <v>14</v>
      </c>
      <c r="I1194">
        <f>IFERROR(記録__2[[#This Row],[水路]],"")</f>
        <v>1</v>
      </c>
      <c r="J1194" t="str">
        <f>IFERROR(VLOOKUP(F1194,競技順!B:Q,14,0),"")</f>
        <v/>
      </c>
      <c r="K1194" t="str">
        <f>IFERROR(VLOOKUP(F1194,競技順!B:P,15,0),"")</f>
        <v>男子</v>
      </c>
      <c r="L1194" t="str">
        <f>IFERROR(VLOOKUP(F1194,競技順!B:N,13,0),"")</f>
        <v xml:space="preserve">  50m</v>
      </c>
      <c r="M1194" t="str">
        <f>IFERROR(VLOOKUP(F1194,競技順!B:K,10,0),"")</f>
        <v>自由形</v>
      </c>
      <c r="N1194" t="str">
        <f>IFERROR(VLOOKUP(F1194,競技順!B:Q,16,0),"")</f>
        <v>タイム決勝</v>
      </c>
      <c r="O1194" t="str">
        <f t="shared" si="37"/>
        <v xml:space="preserve"> 男子   50m 自由形 タイム決勝</v>
      </c>
    </row>
    <row r="1195" spans="1:15" x14ac:dyDescent="0.2">
      <c r="A1195">
        <f>IFERROR(記録__2[[#This Row],[競技番号]],"")</f>
        <v>20</v>
      </c>
      <c r="B1195">
        <f>IFERROR(記録__2[[#This Row],[選手番号]],"")</f>
        <v>657</v>
      </c>
      <c r="C1195" t="str">
        <f>IFERROR(VLOOKUP(B1195,選手番号!F:J,4,0),"")</f>
        <v>中村　真都</v>
      </c>
      <c r="D1195" t="str">
        <f>IFERROR(VLOOKUP(B1195,選手番号!F:K,6,0),"")</f>
        <v>MESSA宇和島</v>
      </c>
      <c r="E1195" t="str">
        <f>IFERROR(VLOOKUP(B1195,チーム番号!E:F,2,0),"")</f>
        <v/>
      </c>
      <c r="F1195">
        <f>IFERROR(VLOOKUP(A1195,プログラム!B:C,2,0),"")</f>
        <v>20</v>
      </c>
      <c r="G1195" t="str">
        <f t="shared" si="36"/>
        <v>65700020</v>
      </c>
      <c r="H1195">
        <f>IFERROR(記録__2[[#This Row],[組]],"")</f>
        <v>14</v>
      </c>
      <c r="I1195">
        <f>IFERROR(記録__2[[#This Row],[水路]],"")</f>
        <v>2</v>
      </c>
      <c r="J1195" t="str">
        <f>IFERROR(VLOOKUP(F1195,競技順!B:Q,14,0),"")</f>
        <v/>
      </c>
      <c r="K1195" t="str">
        <f>IFERROR(VLOOKUP(F1195,競技順!B:P,15,0),"")</f>
        <v>男子</v>
      </c>
      <c r="L1195" t="str">
        <f>IFERROR(VLOOKUP(F1195,競技順!B:N,13,0),"")</f>
        <v xml:space="preserve">  50m</v>
      </c>
      <c r="M1195" t="str">
        <f>IFERROR(VLOOKUP(F1195,競技順!B:K,10,0),"")</f>
        <v>自由形</v>
      </c>
      <c r="N1195" t="str">
        <f>IFERROR(VLOOKUP(F1195,競技順!B:Q,16,0),"")</f>
        <v>タイム決勝</v>
      </c>
      <c r="O1195" t="str">
        <f t="shared" si="37"/>
        <v xml:space="preserve"> 男子   50m 自由形 タイム決勝</v>
      </c>
    </row>
    <row r="1196" spans="1:15" x14ac:dyDescent="0.2">
      <c r="A1196">
        <f>IFERROR(記録__2[[#This Row],[競技番号]],"")</f>
        <v>20</v>
      </c>
      <c r="B1196">
        <f>IFERROR(記録__2[[#This Row],[選手番号]],"")</f>
        <v>348</v>
      </c>
      <c r="C1196" t="str">
        <f>IFERROR(VLOOKUP(B1196,選手番号!F:J,4,0),"")</f>
        <v>山口　敬大</v>
      </c>
      <c r="D1196" t="str">
        <f>IFERROR(VLOOKUP(B1196,選手番号!F:K,6,0),"")</f>
        <v>ＭＧ双葉</v>
      </c>
      <c r="E1196" t="str">
        <f>IFERROR(VLOOKUP(B1196,チーム番号!E:F,2,0),"")</f>
        <v/>
      </c>
      <c r="F1196">
        <f>IFERROR(VLOOKUP(A1196,プログラム!B:C,2,0),"")</f>
        <v>20</v>
      </c>
      <c r="G1196" t="str">
        <f t="shared" si="36"/>
        <v>34800020</v>
      </c>
      <c r="H1196">
        <f>IFERROR(記録__2[[#This Row],[組]],"")</f>
        <v>14</v>
      </c>
      <c r="I1196">
        <f>IFERROR(記録__2[[#This Row],[水路]],"")</f>
        <v>3</v>
      </c>
      <c r="J1196" t="str">
        <f>IFERROR(VLOOKUP(F1196,競技順!B:Q,14,0),"")</f>
        <v/>
      </c>
      <c r="K1196" t="str">
        <f>IFERROR(VLOOKUP(F1196,競技順!B:P,15,0),"")</f>
        <v>男子</v>
      </c>
      <c r="L1196" t="str">
        <f>IFERROR(VLOOKUP(F1196,競技順!B:N,13,0),"")</f>
        <v xml:space="preserve">  50m</v>
      </c>
      <c r="M1196" t="str">
        <f>IFERROR(VLOOKUP(F1196,競技順!B:K,10,0),"")</f>
        <v>自由形</v>
      </c>
      <c r="N1196" t="str">
        <f>IFERROR(VLOOKUP(F1196,競技順!B:Q,16,0),"")</f>
        <v>タイム決勝</v>
      </c>
      <c r="O1196" t="str">
        <f t="shared" si="37"/>
        <v xml:space="preserve"> 男子   50m 自由形 タイム決勝</v>
      </c>
    </row>
    <row r="1197" spans="1:15" x14ac:dyDescent="0.2">
      <c r="A1197">
        <f>IFERROR(記録__2[[#This Row],[競技番号]],"")</f>
        <v>20</v>
      </c>
      <c r="B1197">
        <f>IFERROR(記録__2[[#This Row],[選手番号]],"")</f>
        <v>407</v>
      </c>
      <c r="C1197" t="str">
        <f>IFERROR(VLOOKUP(B1197,選手番号!F:J,4,0),"")</f>
        <v>磯野　大和</v>
      </c>
      <c r="D1197" t="str">
        <f>IFERROR(VLOOKUP(B1197,選手番号!F:K,6,0),"")</f>
        <v>フィッタ松山</v>
      </c>
      <c r="E1197" t="str">
        <f>IFERROR(VLOOKUP(B1197,チーム番号!E:F,2,0),"")</f>
        <v/>
      </c>
      <c r="F1197">
        <f>IFERROR(VLOOKUP(A1197,プログラム!B:C,2,0),"")</f>
        <v>20</v>
      </c>
      <c r="G1197" t="str">
        <f t="shared" si="36"/>
        <v>40700020</v>
      </c>
      <c r="H1197">
        <f>IFERROR(記録__2[[#This Row],[組]],"")</f>
        <v>14</v>
      </c>
      <c r="I1197">
        <f>IFERROR(記録__2[[#This Row],[水路]],"")</f>
        <v>4</v>
      </c>
      <c r="J1197" t="str">
        <f>IFERROR(VLOOKUP(F1197,競技順!B:Q,14,0),"")</f>
        <v/>
      </c>
      <c r="K1197" t="str">
        <f>IFERROR(VLOOKUP(F1197,競技順!B:P,15,0),"")</f>
        <v>男子</v>
      </c>
      <c r="L1197" t="str">
        <f>IFERROR(VLOOKUP(F1197,競技順!B:N,13,0),"")</f>
        <v xml:space="preserve">  50m</v>
      </c>
      <c r="M1197" t="str">
        <f>IFERROR(VLOOKUP(F1197,競技順!B:K,10,0),"")</f>
        <v>自由形</v>
      </c>
      <c r="N1197" t="str">
        <f>IFERROR(VLOOKUP(F1197,競技順!B:Q,16,0),"")</f>
        <v>タイム決勝</v>
      </c>
      <c r="O1197" t="str">
        <f t="shared" si="37"/>
        <v xml:space="preserve"> 男子   50m 自由形 タイム決勝</v>
      </c>
    </row>
    <row r="1198" spans="1:15" x14ac:dyDescent="0.2">
      <c r="A1198">
        <f>IFERROR(記録__2[[#This Row],[競技番号]],"")</f>
        <v>20</v>
      </c>
      <c r="B1198">
        <f>IFERROR(記録__2[[#This Row],[選手番号]],"")</f>
        <v>639</v>
      </c>
      <c r="C1198" t="str">
        <f>IFERROR(VLOOKUP(B1198,選手番号!F:J,4,0),"")</f>
        <v>川端　太郎</v>
      </c>
      <c r="D1198" t="str">
        <f>IFERROR(VLOOKUP(B1198,選手番号!F:K,6,0),"")</f>
        <v>えいしSC北条</v>
      </c>
      <c r="E1198" t="str">
        <f>IFERROR(VLOOKUP(B1198,チーム番号!E:F,2,0),"")</f>
        <v/>
      </c>
      <c r="F1198">
        <f>IFERROR(VLOOKUP(A1198,プログラム!B:C,2,0),"")</f>
        <v>20</v>
      </c>
      <c r="G1198" t="str">
        <f t="shared" si="36"/>
        <v>63900020</v>
      </c>
      <c r="H1198">
        <f>IFERROR(記録__2[[#This Row],[組]],"")</f>
        <v>14</v>
      </c>
      <c r="I1198">
        <f>IFERROR(記録__2[[#This Row],[水路]],"")</f>
        <v>5</v>
      </c>
      <c r="J1198" t="str">
        <f>IFERROR(VLOOKUP(F1198,競技順!B:Q,14,0),"")</f>
        <v/>
      </c>
      <c r="K1198" t="str">
        <f>IFERROR(VLOOKUP(F1198,競技順!B:P,15,0),"")</f>
        <v>男子</v>
      </c>
      <c r="L1198" t="str">
        <f>IFERROR(VLOOKUP(F1198,競技順!B:N,13,0),"")</f>
        <v xml:space="preserve">  50m</v>
      </c>
      <c r="M1198" t="str">
        <f>IFERROR(VLOOKUP(F1198,競技順!B:K,10,0),"")</f>
        <v>自由形</v>
      </c>
      <c r="N1198" t="str">
        <f>IFERROR(VLOOKUP(F1198,競技順!B:Q,16,0),"")</f>
        <v>タイム決勝</v>
      </c>
      <c r="O1198" t="str">
        <f t="shared" si="37"/>
        <v xml:space="preserve"> 男子   50m 自由形 タイム決勝</v>
      </c>
    </row>
    <row r="1199" spans="1:15" x14ac:dyDescent="0.2">
      <c r="A1199">
        <f>IFERROR(記録__2[[#This Row],[競技番号]],"")</f>
        <v>20</v>
      </c>
      <c r="B1199">
        <f>IFERROR(記録__2[[#This Row],[選手番号]],"")</f>
        <v>600</v>
      </c>
      <c r="C1199" t="str">
        <f>IFERROR(VLOOKUP(B1199,選手番号!F:J,4,0),"")</f>
        <v>二宮　陸斗</v>
      </c>
      <c r="D1199" t="str">
        <f>IFERROR(VLOOKUP(B1199,選手番号!F:K,6,0),"")</f>
        <v>MESSA</v>
      </c>
      <c r="E1199" t="str">
        <f>IFERROR(VLOOKUP(B1199,チーム番号!E:F,2,0),"")</f>
        <v/>
      </c>
      <c r="F1199">
        <f>IFERROR(VLOOKUP(A1199,プログラム!B:C,2,0),"")</f>
        <v>20</v>
      </c>
      <c r="G1199" t="str">
        <f t="shared" si="36"/>
        <v>60000020</v>
      </c>
      <c r="H1199">
        <f>IFERROR(記録__2[[#This Row],[組]],"")</f>
        <v>14</v>
      </c>
      <c r="I1199">
        <f>IFERROR(記録__2[[#This Row],[水路]],"")</f>
        <v>6</v>
      </c>
      <c r="J1199" t="str">
        <f>IFERROR(VLOOKUP(F1199,競技順!B:Q,14,0),"")</f>
        <v/>
      </c>
      <c r="K1199" t="str">
        <f>IFERROR(VLOOKUP(F1199,競技順!B:P,15,0),"")</f>
        <v>男子</v>
      </c>
      <c r="L1199" t="str">
        <f>IFERROR(VLOOKUP(F1199,競技順!B:N,13,0),"")</f>
        <v xml:space="preserve">  50m</v>
      </c>
      <c r="M1199" t="str">
        <f>IFERROR(VLOOKUP(F1199,競技順!B:K,10,0),"")</f>
        <v>自由形</v>
      </c>
      <c r="N1199" t="str">
        <f>IFERROR(VLOOKUP(F1199,競技順!B:Q,16,0),"")</f>
        <v>タイム決勝</v>
      </c>
      <c r="O1199" t="str">
        <f t="shared" si="37"/>
        <v xml:space="preserve"> 男子   50m 自由形 タイム決勝</v>
      </c>
    </row>
    <row r="1200" spans="1:15" x14ac:dyDescent="0.2">
      <c r="A1200">
        <f>IFERROR(記録__2[[#This Row],[競技番号]],"")</f>
        <v>20</v>
      </c>
      <c r="B1200">
        <f>IFERROR(記録__2[[#This Row],[選手番号]],"")</f>
        <v>627</v>
      </c>
      <c r="C1200" t="str">
        <f>IFERROR(VLOOKUP(B1200,選手番号!F:J,4,0),"")</f>
        <v>宇都宮　颯</v>
      </c>
      <c r="D1200" t="str">
        <f>IFERROR(VLOOKUP(B1200,選手番号!F:K,6,0),"")</f>
        <v>ﾓｰﾆSS</v>
      </c>
      <c r="E1200" t="str">
        <f>IFERROR(VLOOKUP(B1200,チーム番号!E:F,2,0),"")</f>
        <v/>
      </c>
      <c r="F1200">
        <f>IFERROR(VLOOKUP(A1200,プログラム!B:C,2,0),"")</f>
        <v>20</v>
      </c>
      <c r="G1200" t="str">
        <f t="shared" si="36"/>
        <v>62700020</v>
      </c>
      <c r="H1200">
        <f>IFERROR(記録__2[[#This Row],[組]],"")</f>
        <v>14</v>
      </c>
      <c r="I1200">
        <f>IFERROR(記録__2[[#This Row],[水路]],"")</f>
        <v>7</v>
      </c>
      <c r="J1200" t="str">
        <f>IFERROR(VLOOKUP(F1200,競技順!B:Q,14,0),"")</f>
        <v/>
      </c>
      <c r="K1200" t="str">
        <f>IFERROR(VLOOKUP(F1200,競技順!B:P,15,0),"")</f>
        <v>男子</v>
      </c>
      <c r="L1200" t="str">
        <f>IFERROR(VLOOKUP(F1200,競技順!B:N,13,0),"")</f>
        <v xml:space="preserve">  50m</v>
      </c>
      <c r="M1200" t="str">
        <f>IFERROR(VLOOKUP(F1200,競技順!B:K,10,0),"")</f>
        <v>自由形</v>
      </c>
      <c r="N1200" t="str">
        <f>IFERROR(VLOOKUP(F1200,競技順!B:Q,16,0),"")</f>
        <v>タイム決勝</v>
      </c>
      <c r="O1200" t="str">
        <f t="shared" si="37"/>
        <v xml:space="preserve"> 男子   50m 自由形 タイム決勝</v>
      </c>
    </row>
    <row r="1201" spans="1:15" x14ac:dyDescent="0.2">
      <c r="A1201">
        <f>IFERROR(記録__2[[#This Row],[競技番号]],"")</f>
        <v>20</v>
      </c>
      <c r="B1201">
        <f>IFERROR(記録__2[[#This Row],[選手番号]],"")</f>
        <v>412</v>
      </c>
      <c r="C1201" t="str">
        <f>IFERROR(VLOOKUP(B1201,選手番号!F:J,4,0),"")</f>
        <v>千原　颯太</v>
      </c>
      <c r="D1201" t="str">
        <f>IFERROR(VLOOKUP(B1201,選手番号!F:K,6,0),"")</f>
        <v>フィッタ松山</v>
      </c>
      <c r="E1201" t="str">
        <f>IFERROR(VLOOKUP(B1201,チーム番号!E:F,2,0),"")</f>
        <v/>
      </c>
      <c r="F1201">
        <f>IFERROR(VLOOKUP(A1201,プログラム!B:C,2,0),"")</f>
        <v>20</v>
      </c>
      <c r="G1201" t="str">
        <f t="shared" si="36"/>
        <v>41200020</v>
      </c>
      <c r="H1201">
        <f>IFERROR(記録__2[[#This Row],[組]],"")</f>
        <v>14</v>
      </c>
      <c r="I1201">
        <f>IFERROR(記録__2[[#This Row],[水路]],"")</f>
        <v>8</v>
      </c>
      <c r="J1201" t="str">
        <f>IFERROR(VLOOKUP(F1201,競技順!B:Q,14,0),"")</f>
        <v/>
      </c>
      <c r="K1201" t="str">
        <f>IFERROR(VLOOKUP(F1201,競技順!B:P,15,0),"")</f>
        <v>男子</v>
      </c>
      <c r="L1201" t="str">
        <f>IFERROR(VLOOKUP(F1201,競技順!B:N,13,0),"")</f>
        <v xml:space="preserve">  50m</v>
      </c>
      <c r="M1201" t="str">
        <f>IFERROR(VLOOKUP(F1201,競技順!B:K,10,0),"")</f>
        <v>自由形</v>
      </c>
      <c r="N1201" t="str">
        <f>IFERROR(VLOOKUP(F1201,競技順!B:Q,16,0),"")</f>
        <v>タイム決勝</v>
      </c>
      <c r="O1201" t="str">
        <f t="shared" si="37"/>
        <v xml:space="preserve"> 男子   50m 自由形 タイム決勝</v>
      </c>
    </row>
    <row r="1202" spans="1:15" x14ac:dyDescent="0.2">
      <c r="A1202">
        <f>IFERROR(記録__2[[#This Row],[競技番号]],"")</f>
        <v>20</v>
      </c>
      <c r="B1202">
        <f>IFERROR(記録__2[[#This Row],[選手番号]],"")</f>
        <v>558</v>
      </c>
      <c r="C1202" t="str">
        <f>IFERROR(VLOOKUP(B1202,選手番号!F:J,4,0),"")</f>
        <v>森實　駿斗</v>
      </c>
      <c r="D1202" t="str">
        <f>IFERROR(VLOOKUP(B1202,選手番号!F:K,6,0),"")</f>
        <v>ﾌｨｯﾀｴﾐﾌﾙ松前</v>
      </c>
      <c r="E1202" t="str">
        <f>IFERROR(VLOOKUP(B1202,チーム番号!E:F,2,0),"")</f>
        <v/>
      </c>
      <c r="F1202">
        <f>IFERROR(VLOOKUP(A1202,プログラム!B:C,2,0),"")</f>
        <v>20</v>
      </c>
      <c r="G1202" t="str">
        <f t="shared" si="36"/>
        <v>55800020</v>
      </c>
      <c r="H1202">
        <f>IFERROR(記録__2[[#This Row],[組]],"")</f>
        <v>15</v>
      </c>
      <c r="I1202">
        <f>IFERROR(記録__2[[#This Row],[水路]],"")</f>
        <v>1</v>
      </c>
      <c r="J1202" t="str">
        <f>IFERROR(VLOOKUP(F1202,競技順!B:Q,14,0),"")</f>
        <v/>
      </c>
      <c r="K1202" t="str">
        <f>IFERROR(VLOOKUP(F1202,競技順!B:P,15,0),"")</f>
        <v>男子</v>
      </c>
      <c r="L1202" t="str">
        <f>IFERROR(VLOOKUP(F1202,競技順!B:N,13,0),"")</f>
        <v xml:space="preserve">  50m</v>
      </c>
      <c r="M1202" t="str">
        <f>IFERROR(VLOOKUP(F1202,競技順!B:K,10,0),"")</f>
        <v>自由形</v>
      </c>
      <c r="N1202" t="str">
        <f>IFERROR(VLOOKUP(F1202,競技順!B:Q,16,0),"")</f>
        <v>タイム決勝</v>
      </c>
      <c r="O1202" t="str">
        <f t="shared" si="37"/>
        <v xml:space="preserve"> 男子   50m 自由形 タイム決勝</v>
      </c>
    </row>
    <row r="1203" spans="1:15" x14ac:dyDescent="0.2">
      <c r="A1203">
        <f>IFERROR(記録__2[[#This Row],[競技番号]],"")</f>
        <v>20</v>
      </c>
      <c r="B1203">
        <f>IFERROR(記録__2[[#This Row],[選手番号]],"")</f>
        <v>269</v>
      </c>
      <c r="C1203" t="str">
        <f>IFERROR(VLOOKUP(B1203,選手番号!F:J,4,0),"")</f>
        <v>吉岡　　晄</v>
      </c>
      <c r="D1203" t="str">
        <f>IFERROR(VLOOKUP(B1203,選手番号!F:K,6,0),"")</f>
        <v>八幡浜ＳＣ</v>
      </c>
      <c r="E1203" t="str">
        <f>IFERROR(VLOOKUP(B1203,チーム番号!E:F,2,0),"")</f>
        <v/>
      </c>
      <c r="F1203">
        <f>IFERROR(VLOOKUP(A1203,プログラム!B:C,2,0),"")</f>
        <v>20</v>
      </c>
      <c r="G1203" t="str">
        <f t="shared" si="36"/>
        <v>26900020</v>
      </c>
      <c r="H1203">
        <f>IFERROR(記録__2[[#This Row],[組]],"")</f>
        <v>15</v>
      </c>
      <c r="I1203">
        <f>IFERROR(記録__2[[#This Row],[水路]],"")</f>
        <v>2</v>
      </c>
      <c r="J1203" t="str">
        <f>IFERROR(VLOOKUP(F1203,競技順!B:Q,14,0),"")</f>
        <v/>
      </c>
      <c r="K1203" t="str">
        <f>IFERROR(VLOOKUP(F1203,競技順!B:P,15,0),"")</f>
        <v>男子</v>
      </c>
      <c r="L1203" t="str">
        <f>IFERROR(VLOOKUP(F1203,競技順!B:N,13,0),"")</f>
        <v xml:space="preserve">  50m</v>
      </c>
      <c r="M1203" t="str">
        <f>IFERROR(VLOOKUP(F1203,競技順!B:K,10,0),"")</f>
        <v>自由形</v>
      </c>
      <c r="N1203" t="str">
        <f>IFERROR(VLOOKUP(F1203,競技順!B:Q,16,0),"")</f>
        <v>タイム決勝</v>
      </c>
      <c r="O1203" t="str">
        <f t="shared" si="37"/>
        <v xml:space="preserve"> 男子   50m 自由形 タイム決勝</v>
      </c>
    </row>
    <row r="1204" spans="1:15" x14ac:dyDescent="0.2">
      <c r="A1204">
        <f>IFERROR(記録__2[[#This Row],[競技番号]],"")</f>
        <v>20</v>
      </c>
      <c r="B1204">
        <f>IFERROR(記録__2[[#This Row],[選手番号]],"")</f>
        <v>256</v>
      </c>
      <c r="C1204" t="str">
        <f>IFERROR(VLOOKUP(B1204,選手番号!F:J,4,0),"")</f>
        <v>上杉　天雅</v>
      </c>
      <c r="D1204" t="str">
        <f>IFERROR(VLOOKUP(B1204,選手番号!F:K,6,0),"")</f>
        <v>八幡浜ＳＣ</v>
      </c>
      <c r="E1204" t="str">
        <f>IFERROR(VLOOKUP(B1204,チーム番号!E:F,2,0),"")</f>
        <v/>
      </c>
      <c r="F1204">
        <f>IFERROR(VLOOKUP(A1204,プログラム!B:C,2,0),"")</f>
        <v>20</v>
      </c>
      <c r="G1204" t="str">
        <f t="shared" si="36"/>
        <v>25600020</v>
      </c>
      <c r="H1204">
        <f>IFERROR(記録__2[[#This Row],[組]],"")</f>
        <v>15</v>
      </c>
      <c r="I1204">
        <f>IFERROR(記録__2[[#This Row],[水路]],"")</f>
        <v>3</v>
      </c>
      <c r="J1204" t="str">
        <f>IFERROR(VLOOKUP(F1204,競技順!B:Q,14,0),"")</f>
        <v/>
      </c>
      <c r="K1204" t="str">
        <f>IFERROR(VLOOKUP(F1204,競技順!B:P,15,0),"")</f>
        <v>男子</v>
      </c>
      <c r="L1204" t="str">
        <f>IFERROR(VLOOKUP(F1204,競技順!B:N,13,0),"")</f>
        <v xml:space="preserve">  50m</v>
      </c>
      <c r="M1204" t="str">
        <f>IFERROR(VLOOKUP(F1204,競技順!B:K,10,0),"")</f>
        <v>自由形</v>
      </c>
      <c r="N1204" t="str">
        <f>IFERROR(VLOOKUP(F1204,競技順!B:Q,16,0),"")</f>
        <v>タイム決勝</v>
      </c>
      <c r="O1204" t="str">
        <f t="shared" si="37"/>
        <v xml:space="preserve"> 男子   50m 自由形 タイム決勝</v>
      </c>
    </row>
    <row r="1205" spans="1:15" x14ac:dyDescent="0.2">
      <c r="A1205">
        <f>IFERROR(記録__2[[#This Row],[競技番号]],"")</f>
        <v>20</v>
      </c>
      <c r="B1205">
        <f>IFERROR(記録__2[[#This Row],[選手番号]],"")</f>
        <v>559</v>
      </c>
      <c r="C1205" t="str">
        <f>IFERROR(VLOOKUP(B1205,選手番号!F:J,4,0),"")</f>
        <v>白石　頼雅</v>
      </c>
      <c r="D1205" t="str">
        <f>IFERROR(VLOOKUP(B1205,選手番号!F:K,6,0),"")</f>
        <v>ﾌｨｯﾀｴﾐﾌﾙ松前</v>
      </c>
      <c r="E1205" t="str">
        <f>IFERROR(VLOOKUP(B1205,チーム番号!E:F,2,0),"")</f>
        <v/>
      </c>
      <c r="F1205">
        <f>IFERROR(VLOOKUP(A1205,プログラム!B:C,2,0),"")</f>
        <v>20</v>
      </c>
      <c r="G1205" t="str">
        <f t="shared" si="36"/>
        <v>55900020</v>
      </c>
      <c r="H1205">
        <f>IFERROR(記録__2[[#This Row],[組]],"")</f>
        <v>15</v>
      </c>
      <c r="I1205">
        <f>IFERROR(記録__2[[#This Row],[水路]],"")</f>
        <v>4</v>
      </c>
      <c r="J1205" t="str">
        <f>IFERROR(VLOOKUP(F1205,競技順!B:Q,14,0),"")</f>
        <v/>
      </c>
      <c r="K1205" t="str">
        <f>IFERROR(VLOOKUP(F1205,競技順!B:P,15,0),"")</f>
        <v>男子</v>
      </c>
      <c r="L1205" t="str">
        <f>IFERROR(VLOOKUP(F1205,競技順!B:N,13,0),"")</f>
        <v xml:space="preserve">  50m</v>
      </c>
      <c r="M1205" t="str">
        <f>IFERROR(VLOOKUP(F1205,競技順!B:K,10,0),"")</f>
        <v>自由形</v>
      </c>
      <c r="N1205" t="str">
        <f>IFERROR(VLOOKUP(F1205,競技順!B:Q,16,0),"")</f>
        <v>タイム決勝</v>
      </c>
      <c r="O1205" t="str">
        <f t="shared" si="37"/>
        <v xml:space="preserve"> 男子   50m 自由形 タイム決勝</v>
      </c>
    </row>
    <row r="1206" spans="1:15" x14ac:dyDescent="0.2">
      <c r="A1206">
        <f>IFERROR(記録__2[[#This Row],[競技番号]],"")</f>
        <v>20</v>
      </c>
      <c r="B1206">
        <f>IFERROR(記録__2[[#This Row],[選手番号]],"")</f>
        <v>378</v>
      </c>
      <c r="C1206" t="str">
        <f>IFERROR(VLOOKUP(B1206,選手番号!F:J,4,0),"")</f>
        <v>兼平　　周</v>
      </c>
      <c r="D1206" t="str">
        <f>IFERROR(VLOOKUP(B1206,選手番号!F:K,6,0),"")</f>
        <v>石原ＳＣ</v>
      </c>
      <c r="E1206" t="str">
        <f>IFERROR(VLOOKUP(B1206,チーム番号!E:F,2,0),"")</f>
        <v/>
      </c>
      <c r="F1206">
        <f>IFERROR(VLOOKUP(A1206,プログラム!B:C,2,0),"")</f>
        <v>20</v>
      </c>
      <c r="G1206" t="str">
        <f t="shared" si="36"/>
        <v>37800020</v>
      </c>
      <c r="H1206">
        <f>IFERROR(記録__2[[#This Row],[組]],"")</f>
        <v>15</v>
      </c>
      <c r="I1206">
        <f>IFERROR(記録__2[[#This Row],[水路]],"")</f>
        <v>5</v>
      </c>
      <c r="J1206" t="str">
        <f>IFERROR(VLOOKUP(F1206,競技順!B:Q,14,0),"")</f>
        <v/>
      </c>
      <c r="K1206" t="str">
        <f>IFERROR(VLOOKUP(F1206,競技順!B:P,15,0),"")</f>
        <v>男子</v>
      </c>
      <c r="L1206" t="str">
        <f>IFERROR(VLOOKUP(F1206,競技順!B:N,13,0),"")</f>
        <v xml:space="preserve">  50m</v>
      </c>
      <c r="M1206" t="str">
        <f>IFERROR(VLOOKUP(F1206,競技順!B:K,10,0),"")</f>
        <v>自由形</v>
      </c>
      <c r="N1206" t="str">
        <f>IFERROR(VLOOKUP(F1206,競技順!B:Q,16,0),"")</f>
        <v>タイム決勝</v>
      </c>
      <c r="O1206" t="str">
        <f t="shared" si="37"/>
        <v xml:space="preserve"> 男子   50m 自由形 タイム決勝</v>
      </c>
    </row>
    <row r="1207" spans="1:15" x14ac:dyDescent="0.2">
      <c r="A1207">
        <f>IFERROR(記録__2[[#This Row],[競技番号]],"")</f>
        <v>20</v>
      </c>
      <c r="B1207">
        <f>IFERROR(記録__2[[#This Row],[選手番号]],"")</f>
        <v>533</v>
      </c>
      <c r="C1207" t="str">
        <f>IFERROR(VLOOKUP(B1207,選手番号!F:J,4,0),"")</f>
        <v>釣本　仁成</v>
      </c>
      <c r="D1207" t="str">
        <f>IFERROR(VLOOKUP(B1207,選手番号!F:K,6,0),"")</f>
        <v>ﾌｧｲﾌﾞﾃﾝ東予</v>
      </c>
      <c r="E1207" t="str">
        <f>IFERROR(VLOOKUP(B1207,チーム番号!E:F,2,0),"")</f>
        <v/>
      </c>
      <c r="F1207">
        <f>IFERROR(VLOOKUP(A1207,プログラム!B:C,2,0),"")</f>
        <v>20</v>
      </c>
      <c r="G1207" t="str">
        <f t="shared" si="36"/>
        <v>53300020</v>
      </c>
      <c r="H1207">
        <f>IFERROR(記録__2[[#This Row],[組]],"")</f>
        <v>15</v>
      </c>
      <c r="I1207">
        <f>IFERROR(記録__2[[#This Row],[水路]],"")</f>
        <v>6</v>
      </c>
      <c r="J1207" t="str">
        <f>IFERROR(VLOOKUP(F1207,競技順!B:Q,14,0),"")</f>
        <v/>
      </c>
      <c r="K1207" t="str">
        <f>IFERROR(VLOOKUP(F1207,競技順!B:P,15,0),"")</f>
        <v>男子</v>
      </c>
      <c r="L1207" t="str">
        <f>IFERROR(VLOOKUP(F1207,競技順!B:N,13,0),"")</f>
        <v xml:space="preserve">  50m</v>
      </c>
      <c r="M1207" t="str">
        <f>IFERROR(VLOOKUP(F1207,競技順!B:K,10,0),"")</f>
        <v>自由形</v>
      </c>
      <c r="N1207" t="str">
        <f>IFERROR(VLOOKUP(F1207,競技順!B:Q,16,0),"")</f>
        <v>タイム決勝</v>
      </c>
      <c r="O1207" t="str">
        <f t="shared" si="37"/>
        <v xml:space="preserve"> 男子   50m 自由形 タイム決勝</v>
      </c>
    </row>
    <row r="1208" spans="1:15" x14ac:dyDescent="0.2">
      <c r="A1208">
        <f>IFERROR(記録__2[[#This Row],[競技番号]],"")</f>
        <v>20</v>
      </c>
      <c r="B1208">
        <f>IFERROR(記録__2[[#This Row],[選手番号]],"")</f>
        <v>643</v>
      </c>
      <c r="C1208" t="str">
        <f>IFERROR(VLOOKUP(B1208,選手番号!F:J,4,0),"")</f>
        <v>若宮　悠文</v>
      </c>
      <c r="D1208" t="str">
        <f>IFERROR(VLOOKUP(B1208,選手番号!F:K,6,0),"")</f>
        <v>えいしSC北条</v>
      </c>
      <c r="E1208" t="str">
        <f>IFERROR(VLOOKUP(B1208,チーム番号!E:F,2,0),"")</f>
        <v/>
      </c>
      <c r="F1208">
        <f>IFERROR(VLOOKUP(A1208,プログラム!B:C,2,0),"")</f>
        <v>20</v>
      </c>
      <c r="G1208" t="str">
        <f t="shared" si="36"/>
        <v>64300020</v>
      </c>
      <c r="H1208">
        <f>IFERROR(記録__2[[#This Row],[組]],"")</f>
        <v>15</v>
      </c>
      <c r="I1208">
        <f>IFERROR(記録__2[[#This Row],[水路]],"")</f>
        <v>7</v>
      </c>
      <c r="J1208" t="str">
        <f>IFERROR(VLOOKUP(F1208,競技順!B:Q,14,0),"")</f>
        <v/>
      </c>
      <c r="K1208" t="str">
        <f>IFERROR(VLOOKUP(F1208,競技順!B:P,15,0),"")</f>
        <v>男子</v>
      </c>
      <c r="L1208" t="str">
        <f>IFERROR(VLOOKUP(F1208,競技順!B:N,13,0),"")</f>
        <v xml:space="preserve">  50m</v>
      </c>
      <c r="M1208" t="str">
        <f>IFERROR(VLOOKUP(F1208,競技順!B:K,10,0),"")</f>
        <v>自由形</v>
      </c>
      <c r="N1208" t="str">
        <f>IFERROR(VLOOKUP(F1208,競技順!B:Q,16,0),"")</f>
        <v>タイム決勝</v>
      </c>
      <c r="O1208" t="str">
        <f t="shared" si="37"/>
        <v xml:space="preserve"> 男子   50m 自由形 タイム決勝</v>
      </c>
    </row>
    <row r="1209" spans="1:15" x14ac:dyDescent="0.2">
      <c r="A1209">
        <f>IFERROR(記録__2[[#This Row],[競技番号]],"")</f>
        <v>20</v>
      </c>
      <c r="B1209">
        <f>IFERROR(記録__2[[#This Row],[選手番号]],"")</f>
        <v>560</v>
      </c>
      <c r="C1209" t="str">
        <f>IFERROR(VLOOKUP(B1209,選手番号!F:J,4,0),"")</f>
        <v>前川　鎧志</v>
      </c>
      <c r="D1209" t="str">
        <f>IFERROR(VLOOKUP(B1209,選手番号!F:K,6,0),"")</f>
        <v>ﾌｨｯﾀｴﾐﾌﾙ松前</v>
      </c>
      <c r="E1209" t="str">
        <f>IFERROR(VLOOKUP(B1209,チーム番号!E:F,2,0),"")</f>
        <v/>
      </c>
      <c r="F1209">
        <f>IFERROR(VLOOKUP(A1209,プログラム!B:C,2,0),"")</f>
        <v>20</v>
      </c>
      <c r="G1209" t="str">
        <f t="shared" si="36"/>
        <v>56000020</v>
      </c>
      <c r="H1209">
        <f>IFERROR(記録__2[[#This Row],[組]],"")</f>
        <v>15</v>
      </c>
      <c r="I1209">
        <f>IFERROR(記録__2[[#This Row],[水路]],"")</f>
        <v>8</v>
      </c>
      <c r="J1209" t="str">
        <f>IFERROR(VLOOKUP(F1209,競技順!B:Q,14,0),"")</f>
        <v/>
      </c>
      <c r="K1209" t="str">
        <f>IFERROR(VLOOKUP(F1209,競技順!B:P,15,0),"")</f>
        <v>男子</v>
      </c>
      <c r="L1209" t="str">
        <f>IFERROR(VLOOKUP(F1209,競技順!B:N,13,0),"")</f>
        <v xml:space="preserve">  50m</v>
      </c>
      <c r="M1209" t="str">
        <f>IFERROR(VLOOKUP(F1209,競技順!B:K,10,0),"")</f>
        <v>自由形</v>
      </c>
      <c r="N1209" t="str">
        <f>IFERROR(VLOOKUP(F1209,競技順!B:Q,16,0),"")</f>
        <v>タイム決勝</v>
      </c>
      <c r="O1209" t="str">
        <f t="shared" si="37"/>
        <v xml:space="preserve"> 男子   50m 自由形 タイム決勝</v>
      </c>
    </row>
    <row r="1210" spans="1:15" x14ac:dyDescent="0.2">
      <c r="A1210">
        <f>IFERROR(記録__2[[#This Row],[競技番号]],"")</f>
        <v>20</v>
      </c>
      <c r="B1210">
        <f>IFERROR(記録__2[[#This Row],[選手番号]],"")</f>
        <v>510</v>
      </c>
      <c r="C1210" t="str">
        <f>IFERROR(VLOOKUP(B1210,選手番号!F:J,4,0),"")</f>
        <v>井上　晴喜</v>
      </c>
      <c r="D1210" t="str">
        <f>IFERROR(VLOOKUP(B1210,選手番号!F:K,6,0),"")</f>
        <v>Ryuow</v>
      </c>
      <c r="E1210" t="str">
        <f>IFERROR(VLOOKUP(B1210,チーム番号!E:F,2,0),"")</f>
        <v/>
      </c>
      <c r="F1210">
        <f>IFERROR(VLOOKUP(A1210,プログラム!B:C,2,0),"")</f>
        <v>20</v>
      </c>
      <c r="G1210" t="str">
        <f t="shared" si="36"/>
        <v>51000020</v>
      </c>
      <c r="H1210">
        <f>IFERROR(記録__2[[#This Row],[組]],"")</f>
        <v>16</v>
      </c>
      <c r="I1210">
        <f>IFERROR(記録__2[[#This Row],[水路]],"")</f>
        <v>1</v>
      </c>
      <c r="J1210" t="str">
        <f>IFERROR(VLOOKUP(F1210,競技順!B:Q,14,0),"")</f>
        <v/>
      </c>
      <c r="K1210" t="str">
        <f>IFERROR(VLOOKUP(F1210,競技順!B:P,15,0),"")</f>
        <v>男子</v>
      </c>
      <c r="L1210" t="str">
        <f>IFERROR(VLOOKUP(F1210,競技順!B:N,13,0),"")</f>
        <v xml:space="preserve">  50m</v>
      </c>
      <c r="M1210" t="str">
        <f>IFERROR(VLOOKUP(F1210,競技順!B:K,10,0),"")</f>
        <v>自由形</v>
      </c>
      <c r="N1210" t="str">
        <f>IFERROR(VLOOKUP(F1210,競技順!B:Q,16,0),"")</f>
        <v>タイム決勝</v>
      </c>
      <c r="O1210" t="str">
        <f t="shared" si="37"/>
        <v xml:space="preserve"> 男子   50m 自由形 タイム決勝</v>
      </c>
    </row>
    <row r="1211" spans="1:15" x14ac:dyDescent="0.2">
      <c r="A1211">
        <f>IFERROR(記録__2[[#This Row],[競技番号]],"")</f>
        <v>20</v>
      </c>
      <c r="B1211">
        <f>IFERROR(記録__2[[#This Row],[選手番号]],"")</f>
        <v>375</v>
      </c>
      <c r="C1211" t="str">
        <f>IFERROR(VLOOKUP(B1211,選手番号!F:J,4,0),"")</f>
        <v>西村　一杜</v>
      </c>
      <c r="D1211" t="str">
        <f>IFERROR(VLOOKUP(B1211,選手番号!F:K,6,0),"")</f>
        <v>石原ＳＣ</v>
      </c>
      <c r="E1211" t="str">
        <f>IFERROR(VLOOKUP(B1211,チーム番号!E:F,2,0),"")</f>
        <v/>
      </c>
      <c r="F1211">
        <f>IFERROR(VLOOKUP(A1211,プログラム!B:C,2,0),"")</f>
        <v>20</v>
      </c>
      <c r="G1211" t="str">
        <f t="shared" si="36"/>
        <v>37500020</v>
      </c>
      <c r="H1211">
        <f>IFERROR(記録__2[[#This Row],[組]],"")</f>
        <v>16</v>
      </c>
      <c r="I1211">
        <f>IFERROR(記録__2[[#This Row],[水路]],"")</f>
        <v>2</v>
      </c>
      <c r="J1211" t="str">
        <f>IFERROR(VLOOKUP(F1211,競技順!B:Q,14,0),"")</f>
        <v/>
      </c>
      <c r="K1211" t="str">
        <f>IFERROR(VLOOKUP(F1211,競技順!B:P,15,0),"")</f>
        <v>男子</v>
      </c>
      <c r="L1211" t="str">
        <f>IFERROR(VLOOKUP(F1211,競技順!B:N,13,0),"")</f>
        <v xml:space="preserve">  50m</v>
      </c>
      <c r="M1211" t="str">
        <f>IFERROR(VLOOKUP(F1211,競技順!B:K,10,0),"")</f>
        <v>自由形</v>
      </c>
      <c r="N1211" t="str">
        <f>IFERROR(VLOOKUP(F1211,競技順!B:Q,16,0),"")</f>
        <v>タイム決勝</v>
      </c>
      <c r="O1211" t="str">
        <f t="shared" si="37"/>
        <v xml:space="preserve"> 男子   50m 自由形 タイム決勝</v>
      </c>
    </row>
    <row r="1212" spans="1:15" x14ac:dyDescent="0.2">
      <c r="A1212">
        <f>IFERROR(記録__2[[#This Row],[競技番号]],"")</f>
        <v>20</v>
      </c>
      <c r="B1212">
        <f>IFERROR(記録__2[[#This Row],[選手番号]],"")</f>
        <v>125</v>
      </c>
      <c r="C1212" t="str">
        <f>IFERROR(VLOOKUP(B1212,選手番号!F:J,4,0),"")</f>
        <v>三浦　正樹</v>
      </c>
      <c r="D1212" t="str">
        <f>IFERROR(VLOOKUP(B1212,選手番号!F:K,6,0),"")</f>
        <v>南海ＤＣ</v>
      </c>
      <c r="E1212" t="str">
        <f>IFERROR(VLOOKUP(B1212,チーム番号!E:F,2,0),"")</f>
        <v/>
      </c>
      <c r="F1212">
        <f>IFERROR(VLOOKUP(A1212,プログラム!B:C,2,0),"")</f>
        <v>20</v>
      </c>
      <c r="G1212" t="str">
        <f t="shared" si="36"/>
        <v>12500020</v>
      </c>
      <c r="H1212">
        <f>IFERROR(記録__2[[#This Row],[組]],"")</f>
        <v>16</v>
      </c>
      <c r="I1212">
        <f>IFERROR(記録__2[[#This Row],[水路]],"")</f>
        <v>3</v>
      </c>
      <c r="J1212" t="str">
        <f>IFERROR(VLOOKUP(F1212,競技順!B:Q,14,0),"")</f>
        <v/>
      </c>
      <c r="K1212" t="str">
        <f>IFERROR(VLOOKUP(F1212,競技順!B:P,15,0),"")</f>
        <v>男子</v>
      </c>
      <c r="L1212" t="str">
        <f>IFERROR(VLOOKUP(F1212,競技順!B:N,13,0),"")</f>
        <v xml:space="preserve">  50m</v>
      </c>
      <c r="M1212" t="str">
        <f>IFERROR(VLOOKUP(F1212,競技順!B:K,10,0),"")</f>
        <v>自由形</v>
      </c>
      <c r="N1212" t="str">
        <f>IFERROR(VLOOKUP(F1212,競技順!B:Q,16,0),"")</f>
        <v>タイム決勝</v>
      </c>
      <c r="O1212" t="str">
        <f t="shared" si="37"/>
        <v xml:space="preserve"> 男子   50m 自由形 タイム決勝</v>
      </c>
    </row>
    <row r="1213" spans="1:15" x14ac:dyDescent="0.2">
      <c r="A1213">
        <f>IFERROR(記録__2[[#This Row],[競技番号]],"")</f>
        <v>20</v>
      </c>
      <c r="B1213">
        <f>IFERROR(記録__2[[#This Row],[選手番号]],"")</f>
        <v>652</v>
      </c>
      <c r="C1213" t="str">
        <f>IFERROR(VLOOKUP(B1213,選手番号!F:J,4,0),"")</f>
        <v>浦川晃士郎</v>
      </c>
      <c r="D1213" t="str">
        <f>IFERROR(VLOOKUP(B1213,選手番号!F:K,6,0),"")</f>
        <v>MESSA宇和島</v>
      </c>
      <c r="E1213" t="str">
        <f>IFERROR(VLOOKUP(B1213,チーム番号!E:F,2,0),"")</f>
        <v/>
      </c>
      <c r="F1213">
        <f>IFERROR(VLOOKUP(A1213,プログラム!B:C,2,0),"")</f>
        <v>20</v>
      </c>
      <c r="G1213" t="str">
        <f t="shared" si="36"/>
        <v>65200020</v>
      </c>
      <c r="H1213">
        <f>IFERROR(記録__2[[#This Row],[組]],"")</f>
        <v>16</v>
      </c>
      <c r="I1213">
        <f>IFERROR(記録__2[[#This Row],[水路]],"")</f>
        <v>4</v>
      </c>
      <c r="J1213" t="str">
        <f>IFERROR(VLOOKUP(F1213,競技順!B:Q,14,0),"")</f>
        <v/>
      </c>
      <c r="K1213" t="str">
        <f>IFERROR(VLOOKUP(F1213,競技順!B:P,15,0),"")</f>
        <v>男子</v>
      </c>
      <c r="L1213" t="str">
        <f>IFERROR(VLOOKUP(F1213,競技順!B:N,13,0),"")</f>
        <v xml:space="preserve">  50m</v>
      </c>
      <c r="M1213" t="str">
        <f>IFERROR(VLOOKUP(F1213,競技順!B:K,10,0),"")</f>
        <v>自由形</v>
      </c>
      <c r="N1213" t="str">
        <f>IFERROR(VLOOKUP(F1213,競技順!B:Q,16,0),"")</f>
        <v>タイム決勝</v>
      </c>
      <c r="O1213" t="str">
        <f t="shared" si="37"/>
        <v xml:space="preserve"> 男子   50m 自由形 タイム決勝</v>
      </c>
    </row>
    <row r="1214" spans="1:15" x14ac:dyDescent="0.2">
      <c r="A1214">
        <f>IFERROR(記録__2[[#This Row],[競技番号]],"")</f>
        <v>20</v>
      </c>
      <c r="B1214">
        <f>IFERROR(記録__2[[#This Row],[選手番号]],"")</f>
        <v>121</v>
      </c>
      <c r="C1214" t="str">
        <f>IFERROR(VLOOKUP(B1214,選手番号!F:J,4,0),"")</f>
        <v>木村虎太朗</v>
      </c>
      <c r="D1214" t="str">
        <f>IFERROR(VLOOKUP(B1214,選手番号!F:K,6,0),"")</f>
        <v>南海ＤＣ</v>
      </c>
      <c r="E1214" t="str">
        <f>IFERROR(VLOOKUP(B1214,チーム番号!E:F,2,0),"")</f>
        <v/>
      </c>
      <c r="F1214">
        <f>IFERROR(VLOOKUP(A1214,プログラム!B:C,2,0),"")</f>
        <v>20</v>
      </c>
      <c r="G1214" t="str">
        <f t="shared" si="36"/>
        <v>12100020</v>
      </c>
      <c r="H1214">
        <f>IFERROR(記録__2[[#This Row],[組]],"")</f>
        <v>16</v>
      </c>
      <c r="I1214">
        <f>IFERROR(記録__2[[#This Row],[水路]],"")</f>
        <v>5</v>
      </c>
      <c r="J1214" t="str">
        <f>IFERROR(VLOOKUP(F1214,競技順!B:Q,14,0),"")</f>
        <v/>
      </c>
      <c r="K1214" t="str">
        <f>IFERROR(VLOOKUP(F1214,競技順!B:P,15,0),"")</f>
        <v>男子</v>
      </c>
      <c r="L1214" t="str">
        <f>IFERROR(VLOOKUP(F1214,競技順!B:N,13,0),"")</f>
        <v xml:space="preserve">  50m</v>
      </c>
      <c r="M1214" t="str">
        <f>IFERROR(VLOOKUP(F1214,競技順!B:K,10,0),"")</f>
        <v>自由形</v>
      </c>
      <c r="N1214" t="str">
        <f>IFERROR(VLOOKUP(F1214,競技順!B:Q,16,0),"")</f>
        <v>タイム決勝</v>
      </c>
      <c r="O1214" t="str">
        <f t="shared" si="37"/>
        <v xml:space="preserve"> 男子   50m 自由形 タイム決勝</v>
      </c>
    </row>
    <row r="1215" spans="1:15" x14ac:dyDescent="0.2">
      <c r="A1215">
        <f>IFERROR(記録__2[[#This Row],[競技番号]],"")</f>
        <v>20</v>
      </c>
      <c r="B1215">
        <f>IFERROR(記録__2[[#This Row],[選手番号]],"")</f>
        <v>130</v>
      </c>
      <c r="C1215" t="str">
        <f>IFERROR(VLOOKUP(B1215,選手番号!F:J,4,0),"")</f>
        <v>本間　陽翔</v>
      </c>
      <c r="D1215" t="str">
        <f>IFERROR(VLOOKUP(B1215,選手番号!F:K,6,0),"")</f>
        <v>南海ＤＣ</v>
      </c>
      <c r="E1215" t="str">
        <f>IFERROR(VLOOKUP(B1215,チーム番号!E:F,2,0),"")</f>
        <v/>
      </c>
      <c r="F1215">
        <f>IFERROR(VLOOKUP(A1215,プログラム!B:C,2,0),"")</f>
        <v>20</v>
      </c>
      <c r="G1215" t="str">
        <f t="shared" si="36"/>
        <v>13000020</v>
      </c>
      <c r="H1215">
        <f>IFERROR(記録__2[[#This Row],[組]],"")</f>
        <v>16</v>
      </c>
      <c r="I1215">
        <f>IFERROR(記録__2[[#This Row],[水路]],"")</f>
        <v>6</v>
      </c>
      <c r="J1215" t="str">
        <f>IFERROR(VLOOKUP(F1215,競技順!B:Q,14,0),"")</f>
        <v/>
      </c>
      <c r="K1215" t="str">
        <f>IFERROR(VLOOKUP(F1215,競技順!B:P,15,0),"")</f>
        <v>男子</v>
      </c>
      <c r="L1215" t="str">
        <f>IFERROR(VLOOKUP(F1215,競技順!B:N,13,0),"")</f>
        <v xml:space="preserve">  50m</v>
      </c>
      <c r="M1215" t="str">
        <f>IFERROR(VLOOKUP(F1215,競技順!B:K,10,0),"")</f>
        <v>自由形</v>
      </c>
      <c r="N1215" t="str">
        <f>IFERROR(VLOOKUP(F1215,競技順!B:Q,16,0),"")</f>
        <v>タイム決勝</v>
      </c>
      <c r="O1215" t="str">
        <f t="shared" si="37"/>
        <v xml:space="preserve"> 男子   50m 自由形 タイム決勝</v>
      </c>
    </row>
    <row r="1216" spans="1:15" x14ac:dyDescent="0.2">
      <c r="A1216">
        <f>IFERROR(記録__2[[#This Row],[競技番号]],"")</f>
        <v>20</v>
      </c>
      <c r="B1216">
        <f>IFERROR(記録__2[[#This Row],[選手番号]],"")</f>
        <v>218</v>
      </c>
      <c r="C1216" t="str">
        <f>IFERROR(VLOOKUP(B1216,選手番号!F:J,4,0),"")</f>
        <v>吉原　知寿</v>
      </c>
      <c r="D1216" t="str">
        <f>IFERROR(VLOOKUP(B1216,選手番号!F:K,6,0),"")</f>
        <v>ファイブテン</v>
      </c>
      <c r="E1216" t="str">
        <f>IFERROR(VLOOKUP(B1216,チーム番号!E:F,2,0),"")</f>
        <v/>
      </c>
      <c r="F1216">
        <f>IFERROR(VLOOKUP(A1216,プログラム!B:C,2,0),"")</f>
        <v>20</v>
      </c>
      <c r="G1216" t="str">
        <f t="shared" si="36"/>
        <v>21800020</v>
      </c>
      <c r="H1216">
        <f>IFERROR(記録__2[[#This Row],[組]],"")</f>
        <v>16</v>
      </c>
      <c r="I1216">
        <f>IFERROR(記録__2[[#This Row],[水路]],"")</f>
        <v>7</v>
      </c>
      <c r="J1216" t="str">
        <f>IFERROR(VLOOKUP(F1216,競技順!B:Q,14,0),"")</f>
        <v/>
      </c>
      <c r="K1216" t="str">
        <f>IFERROR(VLOOKUP(F1216,競技順!B:P,15,0),"")</f>
        <v>男子</v>
      </c>
      <c r="L1216" t="str">
        <f>IFERROR(VLOOKUP(F1216,競技順!B:N,13,0),"")</f>
        <v xml:space="preserve">  50m</v>
      </c>
      <c r="M1216" t="str">
        <f>IFERROR(VLOOKUP(F1216,競技順!B:K,10,0),"")</f>
        <v>自由形</v>
      </c>
      <c r="N1216" t="str">
        <f>IFERROR(VLOOKUP(F1216,競技順!B:Q,16,0),"")</f>
        <v>タイム決勝</v>
      </c>
      <c r="O1216" t="str">
        <f t="shared" si="37"/>
        <v xml:space="preserve"> 男子   50m 自由形 タイム決勝</v>
      </c>
    </row>
    <row r="1217" spans="1:15" x14ac:dyDescent="0.2">
      <c r="A1217">
        <f>IFERROR(記録__2[[#This Row],[競技番号]],"")</f>
        <v>20</v>
      </c>
      <c r="B1217">
        <f>IFERROR(記録__2[[#This Row],[選手番号]],"")</f>
        <v>562</v>
      </c>
      <c r="C1217" t="str">
        <f>IFERROR(VLOOKUP(B1217,選手番号!F:J,4,0),"")</f>
        <v>森田　圭祐</v>
      </c>
      <c r="D1217" t="str">
        <f>IFERROR(VLOOKUP(B1217,選手番号!F:K,6,0),"")</f>
        <v>ﾌｨｯﾀｴﾐﾌﾙ松前</v>
      </c>
      <c r="E1217" t="str">
        <f>IFERROR(VLOOKUP(B1217,チーム番号!E:F,2,0),"")</f>
        <v/>
      </c>
      <c r="F1217">
        <f>IFERROR(VLOOKUP(A1217,プログラム!B:C,2,0),"")</f>
        <v>20</v>
      </c>
      <c r="G1217" t="str">
        <f t="shared" si="36"/>
        <v>56200020</v>
      </c>
      <c r="H1217">
        <f>IFERROR(記録__2[[#This Row],[組]],"")</f>
        <v>16</v>
      </c>
      <c r="I1217">
        <f>IFERROR(記録__2[[#This Row],[水路]],"")</f>
        <v>8</v>
      </c>
      <c r="J1217" t="str">
        <f>IFERROR(VLOOKUP(F1217,競技順!B:Q,14,0),"")</f>
        <v/>
      </c>
      <c r="K1217" t="str">
        <f>IFERROR(VLOOKUP(F1217,競技順!B:P,15,0),"")</f>
        <v>男子</v>
      </c>
      <c r="L1217" t="str">
        <f>IFERROR(VLOOKUP(F1217,競技順!B:N,13,0),"")</f>
        <v xml:space="preserve">  50m</v>
      </c>
      <c r="M1217" t="str">
        <f>IFERROR(VLOOKUP(F1217,競技順!B:K,10,0),"")</f>
        <v>自由形</v>
      </c>
      <c r="N1217" t="str">
        <f>IFERROR(VLOOKUP(F1217,競技順!B:Q,16,0),"")</f>
        <v>タイム決勝</v>
      </c>
      <c r="O1217" t="str">
        <f t="shared" si="37"/>
        <v xml:space="preserve"> 男子   50m 自由形 タイム決勝</v>
      </c>
    </row>
    <row r="1218" spans="1:15" x14ac:dyDescent="0.2">
      <c r="A1218">
        <f>IFERROR(記録__2[[#This Row],[競技番号]],"")</f>
        <v>20</v>
      </c>
      <c r="B1218">
        <f>IFERROR(記録__2[[#This Row],[選手番号]],"")</f>
        <v>124</v>
      </c>
      <c r="C1218" t="str">
        <f>IFERROR(VLOOKUP(B1218,選手番号!F:J,4,0),"")</f>
        <v>木田　悠晴</v>
      </c>
      <c r="D1218" t="str">
        <f>IFERROR(VLOOKUP(B1218,選手番号!F:K,6,0),"")</f>
        <v>南海ＤＣ</v>
      </c>
      <c r="E1218" t="str">
        <f>IFERROR(VLOOKUP(B1218,チーム番号!E:F,2,0),"")</f>
        <v/>
      </c>
      <c r="F1218">
        <f>IFERROR(VLOOKUP(A1218,プログラム!B:C,2,0),"")</f>
        <v>20</v>
      </c>
      <c r="G1218" t="str">
        <f t="shared" si="36"/>
        <v>12400020</v>
      </c>
      <c r="H1218">
        <f>IFERROR(記録__2[[#This Row],[組]],"")</f>
        <v>17</v>
      </c>
      <c r="I1218">
        <f>IFERROR(記録__2[[#This Row],[水路]],"")</f>
        <v>1</v>
      </c>
      <c r="J1218" t="str">
        <f>IFERROR(VLOOKUP(F1218,競技順!B:Q,14,0),"")</f>
        <v/>
      </c>
      <c r="K1218" t="str">
        <f>IFERROR(VLOOKUP(F1218,競技順!B:P,15,0),"")</f>
        <v>男子</v>
      </c>
      <c r="L1218" t="str">
        <f>IFERROR(VLOOKUP(F1218,競技順!B:N,13,0),"")</f>
        <v xml:space="preserve">  50m</v>
      </c>
      <c r="M1218" t="str">
        <f>IFERROR(VLOOKUP(F1218,競技順!B:K,10,0),"")</f>
        <v>自由形</v>
      </c>
      <c r="N1218" t="str">
        <f>IFERROR(VLOOKUP(F1218,競技順!B:Q,16,0),"")</f>
        <v>タイム決勝</v>
      </c>
      <c r="O1218" t="str">
        <f t="shared" si="37"/>
        <v xml:space="preserve"> 男子   50m 自由形 タイム決勝</v>
      </c>
    </row>
    <row r="1219" spans="1:15" x14ac:dyDescent="0.2">
      <c r="A1219">
        <f>IFERROR(記録__2[[#This Row],[競技番号]],"")</f>
        <v>20</v>
      </c>
      <c r="B1219">
        <f>IFERROR(記録__2[[#This Row],[選手番号]],"")</f>
        <v>625</v>
      </c>
      <c r="C1219" t="str">
        <f>IFERROR(VLOOKUP(B1219,選手番号!F:J,4,0),"")</f>
        <v>薬師寺桐悟</v>
      </c>
      <c r="D1219" t="str">
        <f>IFERROR(VLOOKUP(B1219,選手番号!F:K,6,0),"")</f>
        <v>ﾓｰﾆSS</v>
      </c>
      <c r="E1219" t="str">
        <f>IFERROR(VLOOKUP(B1219,チーム番号!E:F,2,0),"")</f>
        <v/>
      </c>
      <c r="F1219">
        <f>IFERROR(VLOOKUP(A1219,プログラム!B:C,2,0),"")</f>
        <v>20</v>
      </c>
      <c r="G1219" t="str">
        <f t="shared" ref="G1219:G1282" si="38">CONCATENATE(B1219,0,0,0,F1219)</f>
        <v>62500020</v>
      </c>
      <c r="H1219">
        <f>IFERROR(記録__2[[#This Row],[組]],"")</f>
        <v>17</v>
      </c>
      <c r="I1219">
        <f>IFERROR(記録__2[[#This Row],[水路]],"")</f>
        <v>2</v>
      </c>
      <c r="J1219" t="str">
        <f>IFERROR(VLOOKUP(F1219,競技順!B:Q,14,0),"")</f>
        <v/>
      </c>
      <c r="K1219" t="str">
        <f>IFERROR(VLOOKUP(F1219,競技順!B:P,15,0),"")</f>
        <v>男子</v>
      </c>
      <c r="L1219" t="str">
        <f>IFERROR(VLOOKUP(F1219,競技順!B:N,13,0),"")</f>
        <v xml:space="preserve">  50m</v>
      </c>
      <c r="M1219" t="str">
        <f>IFERROR(VLOOKUP(F1219,競技順!B:K,10,0),"")</f>
        <v>自由形</v>
      </c>
      <c r="N1219" t="str">
        <f>IFERROR(VLOOKUP(F1219,競技順!B:Q,16,0),"")</f>
        <v>タイム決勝</v>
      </c>
      <c r="O1219" t="str">
        <f t="shared" ref="O1219:O1282" si="39">CONCATENATE(J1219," ",K1219," ",L1219," ",M1219," ",N1219)</f>
        <v xml:space="preserve"> 男子   50m 自由形 タイム決勝</v>
      </c>
    </row>
    <row r="1220" spans="1:15" x14ac:dyDescent="0.2">
      <c r="A1220">
        <f>IFERROR(記録__2[[#This Row],[競技番号]],"")</f>
        <v>20</v>
      </c>
      <c r="B1220">
        <f>IFERROR(記録__2[[#This Row],[選手番号]],"")</f>
        <v>120</v>
      </c>
      <c r="C1220" t="str">
        <f>IFERROR(VLOOKUP(B1220,選手番号!F:J,4,0),"")</f>
        <v>三谷　航平</v>
      </c>
      <c r="D1220" t="str">
        <f>IFERROR(VLOOKUP(B1220,選手番号!F:K,6,0),"")</f>
        <v>南海ＤＣ</v>
      </c>
      <c r="E1220" t="str">
        <f>IFERROR(VLOOKUP(B1220,チーム番号!E:F,2,0),"")</f>
        <v/>
      </c>
      <c r="F1220">
        <f>IFERROR(VLOOKUP(A1220,プログラム!B:C,2,0),"")</f>
        <v>20</v>
      </c>
      <c r="G1220" t="str">
        <f t="shared" si="38"/>
        <v>12000020</v>
      </c>
      <c r="H1220">
        <f>IFERROR(記録__2[[#This Row],[組]],"")</f>
        <v>17</v>
      </c>
      <c r="I1220">
        <f>IFERROR(記録__2[[#This Row],[水路]],"")</f>
        <v>3</v>
      </c>
      <c r="J1220" t="str">
        <f>IFERROR(VLOOKUP(F1220,競技順!B:Q,14,0),"")</f>
        <v/>
      </c>
      <c r="K1220" t="str">
        <f>IFERROR(VLOOKUP(F1220,競技順!B:P,15,0),"")</f>
        <v>男子</v>
      </c>
      <c r="L1220" t="str">
        <f>IFERROR(VLOOKUP(F1220,競技順!B:N,13,0),"")</f>
        <v xml:space="preserve">  50m</v>
      </c>
      <c r="M1220" t="str">
        <f>IFERROR(VLOOKUP(F1220,競技順!B:K,10,0),"")</f>
        <v>自由形</v>
      </c>
      <c r="N1220" t="str">
        <f>IFERROR(VLOOKUP(F1220,競技順!B:Q,16,0),"")</f>
        <v>タイム決勝</v>
      </c>
      <c r="O1220" t="str">
        <f t="shared" si="39"/>
        <v xml:space="preserve"> 男子   50m 自由形 タイム決勝</v>
      </c>
    </row>
    <row r="1221" spans="1:15" x14ac:dyDescent="0.2">
      <c r="A1221">
        <f>IFERROR(記録__2[[#This Row],[競技番号]],"")</f>
        <v>20</v>
      </c>
      <c r="B1221">
        <f>IFERROR(記録__2[[#This Row],[選手番号]],"")</f>
        <v>444</v>
      </c>
      <c r="C1221" t="str">
        <f>IFERROR(VLOOKUP(B1221,選手番号!F:J,4,0),"")</f>
        <v>北脇　太耀</v>
      </c>
      <c r="D1221" t="str">
        <f>IFERROR(VLOOKUP(B1221,選手番号!F:K,6,0),"")</f>
        <v>フィッタ重信</v>
      </c>
      <c r="E1221" t="str">
        <f>IFERROR(VLOOKUP(B1221,チーム番号!E:F,2,0),"")</f>
        <v/>
      </c>
      <c r="F1221">
        <f>IFERROR(VLOOKUP(A1221,プログラム!B:C,2,0),"")</f>
        <v>20</v>
      </c>
      <c r="G1221" t="str">
        <f t="shared" si="38"/>
        <v>44400020</v>
      </c>
      <c r="H1221">
        <f>IFERROR(記録__2[[#This Row],[組]],"")</f>
        <v>17</v>
      </c>
      <c r="I1221">
        <f>IFERROR(記録__2[[#This Row],[水路]],"")</f>
        <v>4</v>
      </c>
      <c r="J1221" t="str">
        <f>IFERROR(VLOOKUP(F1221,競技順!B:Q,14,0),"")</f>
        <v/>
      </c>
      <c r="K1221" t="str">
        <f>IFERROR(VLOOKUP(F1221,競技順!B:P,15,0),"")</f>
        <v>男子</v>
      </c>
      <c r="L1221" t="str">
        <f>IFERROR(VLOOKUP(F1221,競技順!B:N,13,0),"")</f>
        <v xml:space="preserve">  50m</v>
      </c>
      <c r="M1221" t="str">
        <f>IFERROR(VLOOKUP(F1221,競技順!B:K,10,0),"")</f>
        <v>自由形</v>
      </c>
      <c r="N1221" t="str">
        <f>IFERROR(VLOOKUP(F1221,競技順!B:Q,16,0),"")</f>
        <v>タイム決勝</v>
      </c>
      <c r="O1221" t="str">
        <f t="shared" si="39"/>
        <v xml:space="preserve"> 男子   50m 自由形 タイム決勝</v>
      </c>
    </row>
    <row r="1222" spans="1:15" x14ac:dyDescent="0.2">
      <c r="A1222">
        <f>IFERROR(記録__2[[#This Row],[競技番号]],"")</f>
        <v>20</v>
      </c>
      <c r="B1222">
        <f>IFERROR(記録__2[[#This Row],[選手番号]],"")</f>
        <v>404</v>
      </c>
      <c r="C1222" t="str">
        <f>IFERROR(VLOOKUP(B1222,選手番号!F:J,4,0),"")</f>
        <v>久保　勇人</v>
      </c>
      <c r="D1222" t="str">
        <f>IFERROR(VLOOKUP(B1222,選手番号!F:K,6,0),"")</f>
        <v>フィッタ松山</v>
      </c>
      <c r="E1222" t="str">
        <f>IFERROR(VLOOKUP(B1222,チーム番号!E:F,2,0),"")</f>
        <v/>
      </c>
      <c r="F1222">
        <f>IFERROR(VLOOKUP(A1222,プログラム!B:C,2,0),"")</f>
        <v>20</v>
      </c>
      <c r="G1222" t="str">
        <f t="shared" si="38"/>
        <v>40400020</v>
      </c>
      <c r="H1222">
        <f>IFERROR(記録__2[[#This Row],[組]],"")</f>
        <v>17</v>
      </c>
      <c r="I1222">
        <f>IFERROR(記録__2[[#This Row],[水路]],"")</f>
        <v>5</v>
      </c>
      <c r="J1222" t="str">
        <f>IFERROR(VLOOKUP(F1222,競技順!B:Q,14,0),"")</f>
        <v/>
      </c>
      <c r="K1222" t="str">
        <f>IFERROR(VLOOKUP(F1222,競技順!B:P,15,0),"")</f>
        <v>男子</v>
      </c>
      <c r="L1222" t="str">
        <f>IFERROR(VLOOKUP(F1222,競技順!B:N,13,0),"")</f>
        <v xml:space="preserve">  50m</v>
      </c>
      <c r="M1222" t="str">
        <f>IFERROR(VLOOKUP(F1222,競技順!B:K,10,0),"")</f>
        <v>自由形</v>
      </c>
      <c r="N1222" t="str">
        <f>IFERROR(VLOOKUP(F1222,競技順!B:Q,16,0),"")</f>
        <v>タイム決勝</v>
      </c>
      <c r="O1222" t="str">
        <f t="shared" si="39"/>
        <v xml:space="preserve"> 男子   50m 自由形 タイム決勝</v>
      </c>
    </row>
    <row r="1223" spans="1:15" x14ac:dyDescent="0.2">
      <c r="A1223">
        <f>IFERROR(記録__2[[#This Row],[競技番号]],"")</f>
        <v>20</v>
      </c>
      <c r="B1223">
        <f>IFERROR(記録__2[[#This Row],[選手番号]],"")</f>
        <v>405</v>
      </c>
      <c r="C1223" t="str">
        <f>IFERROR(VLOOKUP(B1223,選手番号!F:J,4,0),"")</f>
        <v>井村　遥翔</v>
      </c>
      <c r="D1223" t="str">
        <f>IFERROR(VLOOKUP(B1223,選手番号!F:K,6,0),"")</f>
        <v>フィッタ松山</v>
      </c>
      <c r="E1223" t="str">
        <f>IFERROR(VLOOKUP(B1223,チーム番号!E:F,2,0),"")</f>
        <v/>
      </c>
      <c r="F1223">
        <f>IFERROR(VLOOKUP(A1223,プログラム!B:C,2,0),"")</f>
        <v>20</v>
      </c>
      <c r="G1223" t="str">
        <f t="shared" si="38"/>
        <v>40500020</v>
      </c>
      <c r="H1223">
        <f>IFERROR(記録__2[[#This Row],[組]],"")</f>
        <v>17</v>
      </c>
      <c r="I1223">
        <f>IFERROR(記録__2[[#This Row],[水路]],"")</f>
        <v>6</v>
      </c>
      <c r="J1223" t="str">
        <f>IFERROR(VLOOKUP(F1223,競技順!B:Q,14,0),"")</f>
        <v/>
      </c>
      <c r="K1223" t="str">
        <f>IFERROR(VLOOKUP(F1223,競技順!B:P,15,0),"")</f>
        <v>男子</v>
      </c>
      <c r="L1223" t="str">
        <f>IFERROR(VLOOKUP(F1223,競技順!B:N,13,0),"")</f>
        <v xml:space="preserve">  50m</v>
      </c>
      <c r="M1223" t="str">
        <f>IFERROR(VLOOKUP(F1223,競技順!B:K,10,0),"")</f>
        <v>自由形</v>
      </c>
      <c r="N1223" t="str">
        <f>IFERROR(VLOOKUP(F1223,競技順!B:Q,16,0),"")</f>
        <v>タイム決勝</v>
      </c>
      <c r="O1223" t="str">
        <f t="shared" si="39"/>
        <v xml:space="preserve"> 男子   50m 自由形 タイム決勝</v>
      </c>
    </row>
    <row r="1224" spans="1:15" x14ac:dyDescent="0.2">
      <c r="A1224">
        <f>IFERROR(記録__2[[#This Row],[競技番号]],"")</f>
        <v>20</v>
      </c>
      <c r="B1224">
        <f>IFERROR(記録__2[[#This Row],[選手番号]],"")</f>
        <v>561</v>
      </c>
      <c r="C1224" t="str">
        <f>IFERROR(VLOOKUP(B1224,選手番号!F:J,4,0),"")</f>
        <v>弓達　　悠</v>
      </c>
      <c r="D1224" t="str">
        <f>IFERROR(VLOOKUP(B1224,選手番号!F:K,6,0),"")</f>
        <v>ﾌｨｯﾀｴﾐﾌﾙ松前</v>
      </c>
      <c r="E1224" t="str">
        <f>IFERROR(VLOOKUP(B1224,チーム番号!E:F,2,0),"")</f>
        <v/>
      </c>
      <c r="F1224">
        <f>IFERROR(VLOOKUP(A1224,プログラム!B:C,2,0),"")</f>
        <v>20</v>
      </c>
      <c r="G1224" t="str">
        <f t="shared" si="38"/>
        <v>56100020</v>
      </c>
      <c r="H1224">
        <f>IFERROR(記録__2[[#This Row],[組]],"")</f>
        <v>17</v>
      </c>
      <c r="I1224">
        <f>IFERROR(記録__2[[#This Row],[水路]],"")</f>
        <v>7</v>
      </c>
      <c r="J1224" t="str">
        <f>IFERROR(VLOOKUP(F1224,競技順!B:Q,14,0),"")</f>
        <v/>
      </c>
      <c r="K1224" t="str">
        <f>IFERROR(VLOOKUP(F1224,競技順!B:P,15,0),"")</f>
        <v>男子</v>
      </c>
      <c r="L1224" t="str">
        <f>IFERROR(VLOOKUP(F1224,競技順!B:N,13,0),"")</f>
        <v xml:space="preserve">  50m</v>
      </c>
      <c r="M1224" t="str">
        <f>IFERROR(VLOOKUP(F1224,競技順!B:K,10,0),"")</f>
        <v>自由形</v>
      </c>
      <c r="N1224" t="str">
        <f>IFERROR(VLOOKUP(F1224,競技順!B:Q,16,0),"")</f>
        <v>タイム決勝</v>
      </c>
      <c r="O1224" t="str">
        <f t="shared" si="39"/>
        <v xml:space="preserve"> 男子   50m 自由形 タイム決勝</v>
      </c>
    </row>
    <row r="1225" spans="1:15" x14ac:dyDescent="0.2">
      <c r="A1225">
        <f>IFERROR(記録__2[[#This Row],[競技番号]],"")</f>
        <v>20</v>
      </c>
      <c r="B1225">
        <f>IFERROR(記録__2[[#This Row],[選手番号]],"")</f>
        <v>628</v>
      </c>
      <c r="C1225" t="str">
        <f>IFERROR(VLOOKUP(B1225,選手番号!F:J,4,0),"")</f>
        <v>福島　光希</v>
      </c>
      <c r="D1225" t="str">
        <f>IFERROR(VLOOKUP(B1225,選手番号!F:K,6,0),"")</f>
        <v>ﾓｰﾆSS</v>
      </c>
      <c r="E1225" t="str">
        <f>IFERROR(VLOOKUP(B1225,チーム番号!E:F,2,0),"")</f>
        <v/>
      </c>
      <c r="F1225">
        <f>IFERROR(VLOOKUP(A1225,プログラム!B:C,2,0),"")</f>
        <v>20</v>
      </c>
      <c r="G1225" t="str">
        <f t="shared" si="38"/>
        <v>62800020</v>
      </c>
      <c r="H1225">
        <f>IFERROR(記録__2[[#This Row],[組]],"")</f>
        <v>17</v>
      </c>
      <c r="I1225">
        <f>IFERROR(記録__2[[#This Row],[水路]],"")</f>
        <v>8</v>
      </c>
      <c r="J1225" t="str">
        <f>IFERROR(VLOOKUP(F1225,競技順!B:Q,14,0),"")</f>
        <v/>
      </c>
      <c r="K1225" t="str">
        <f>IFERROR(VLOOKUP(F1225,競技順!B:P,15,0),"")</f>
        <v>男子</v>
      </c>
      <c r="L1225" t="str">
        <f>IFERROR(VLOOKUP(F1225,競技順!B:N,13,0),"")</f>
        <v xml:space="preserve">  50m</v>
      </c>
      <c r="M1225" t="str">
        <f>IFERROR(VLOOKUP(F1225,競技順!B:K,10,0),"")</f>
        <v>自由形</v>
      </c>
      <c r="N1225" t="str">
        <f>IFERROR(VLOOKUP(F1225,競技順!B:Q,16,0),"")</f>
        <v>タイム決勝</v>
      </c>
      <c r="O1225" t="str">
        <f t="shared" si="39"/>
        <v xml:space="preserve"> 男子   50m 自由形 タイム決勝</v>
      </c>
    </row>
    <row r="1226" spans="1:15" x14ac:dyDescent="0.2">
      <c r="A1226">
        <f>IFERROR(記録__2[[#This Row],[競技番号]],"")</f>
        <v>20</v>
      </c>
      <c r="B1226">
        <f>IFERROR(記録__2[[#This Row],[選手番号]],"")</f>
        <v>403</v>
      </c>
      <c r="C1226" t="str">
        <f>IFERROR(VLOOKUP(B1226,選手番号!F:J,4,0),"")</f>
        <v>藤並　幹太</v>
      </c>
      <c r="D1226" t="str">
        <f>IFERROR(VLOOKUP(B1226,選手番号!F:K,6,0),"")</f>
        <v>フィッタ松山</v>
      </c>
      <c r="E1226" t="str">
        <f>IFERROR(VLOOKUP(B1226,チーム番号!E:F,2,0),"")</f>
        <v/>
      </c>
      <c r="F1226">
        <f>IFERROR(VLOOKUP(A1226,プログラム!B:C,2,0),"")</f>
        <v>20</v>
      </c>
      <c r="G1226" t="str">
        <f t="shared" si="38"/>
        <v>40300020</v>
      </c>
      <c r="H1226">
        <f>IFERROR(記録__2[[#This Row],[組]],"")</f>
        <v>18</v>
      </c>
      <c r="I1226">
        <f>IFERROR(記録__2[[#This Row],[水路]],"")</f>
        <v>1</v>
      </c>
      <c r="J1226" t="str">
        <f>IFERROR(VLOOKUP(F1226,競技順!B:Q,14,0),"")</f>
        <v/>
      </c>
      <c r="K1226" t="str">
        <f>IFERROR(VLOOKUP(F1226,競技順!B:P,15,0),"")</f>
        <v>男子</v>
      </c>
      <c r="L1226" t="str">
        <f>IFERROR(VLOOKUP(F1226,競技順!B:N,13,0),"")</f>
        <v xml:space="preserve">  50m</v>
      </c>
      <c r="M1226" t="str">
        <f>IFERROR(VLOOKUP(F1226,競技順!B:K,10,0),"")</f>
        <v>自由形</v>
      </c>
      <c r="N1226" t="str">
        <f>IFERROR(VLOOKUP(F1226,競技順!B:Q,16,0),"")</f>
        <v>タイム決勝</v>
      </c>
      <c r="O1226" t="str">
        <f t="shared" si="39"/>
        <v xml:space="preserve"> 男子   50m 自由形 タイム決勝</v>
      </c>
    </row>
    <row r="1227" spans="1:15" x14ac:dyDescent="0.2">
      <c r="A1227">
        <f>IFERROR(記録__2[[#This Row],[競技番号]],"")</f>
        <v>20</v>
      </c>
      <c r="B1227">
        <f>IFERROR(記録__2[[#This Row],[選手番号]],"")</f>
        <v>126</v>
      </c>
      <c r="C1227" t="str">
        <f>IFERROR(VLOOKUP(B1227,選手番号!F:J,4,0),"")</f>
        <v>松岡　琉生</v>
      </c>
      <c r="D1227" t="str">
        <f>IFERROR(VLOOKUP(B1227,選手番号!F:K,6,0),"")</f>
        <v>南海ＤＣ</v>
      </c>
      <c r="E1227" t="str">
        <f>IFERROR(VLOOKUP(B1227,チーム番号!E:F,2,0),"")</f>
        <v/>
      </c>
      <c r="F1227">
        <f>IFERROR(VLOOKUP(A1227,プログラム!B:C,2,0),"")</f>
        <v>20</v>
      </c>
      <c r="G1227" t="str">
        <f t="shared" si="38"/>
        <v>12600020</v>
      </c>
      <c r="H1227">
        <f>IFERROR(記録__2[[#This Row],[組]],"")</f>
        <v>18</v>
      </c>
      <c r="I1227">
        <f>IFERROR(記録__2[[#This Row],[水路]],"")</f>
        <v>2</v>
      </c>
      <c r="J1227" t="str">
        <f>IFERROR(VLOOKUP(F1227,競技順!B:Q,14,0),"")</f>
        <v/>
      </c>
      <c r="K1227" t="str">
        <f>IFERROR(VLOOKUP(F1227,競技順!B:P,15,0),"")</f>
        <v>男子</v>
      </c>
      <c r="L1227" t="str">
        <f>IFERROR(VLOOKUP(F1227,競技順!B:N,13,0),"")</f>
        <v xml:space="preserve">  50m</v>
      </c>
      <c r="M1227" t="str">
        <f>IFERROR(VLOOKUP(F1227,競技順!B:K,10,0),"")</f>
        <v>自由形</v>
      </c>
      <c r="N1227" t="str">
        <f>IFERROR(VLOOKUP(F1227,競技順!B:Q,16,0),"")</f>
        <v>タイム決勝</v>
      </c>
      <c r="O1227" t="str">
        <f t="shared" si="39"/>
        <v xml:space="preserve"> 男子   50m 自由形 タイム決勝</v>
      </c>
    </row>
    <row r="1228" spans="1:15" x14ac:dyDescent="0.2">
      <c r="A1228">
        <f>IFERROR(記録__2[[#This Row],[競技番号]],"")</f>
        <v>20</v>
      </c>
      <c r="B1228">
        <f>IFERROR(記録__2[[#This Row],[選手番号]],"")</f>
        <v>531</v>
      </c>
      <c r="C1228" t="str">
        <f>IFERROR(VLOOKUP(B1228,選手番号!F:J,4,0),"")</f>
        <v>尾田　慎羅</v>
      </c>
      <c r="D1228" t="str">
        <f>IFERROR(VLOOKUP(B1228,選手番号!F:K,6,0),"")</f>
        <v>ﾌｧｲﾌﾞﾃﾝ東予</v>
      </c>
      <c r="E1228" t="str">
        <f>IFERROR(VLOOKUP(B1228,チーム番号!E:F,2,0),"")</f>
        <v/>
      </c>
      <c r="F1228">
        <f>IFERROR(VLOOKUP(A1228,プログラム!B:C,2,0),"")</f>
        <v>20</v>
      </c>
      <c r="G1228" t="str">
        <f t="shared" si="38"/>
        <v>53100020</v>
      </c>
      <c r="H1228">
        <f>IFERROR(記録__2[[#This Row],[組]],"")</f>
        <v>18</v>
      </c>
      <c r="I1228">
        <f>IFERROR(記録__2[[#This Row],[水路]],"")</f>
        <v>3</v>
      </c>
      <c r="J1228" t="str">
        <f>IFERROR(VLOOKUP(F1228,競技順!B:Q,14,0),"")</f>
        <v/>
      </c>
      <c r="K1228" t="str">
        <f>IFERROR(VLOOKUP(F1228,競技順!B:P,15,0),"")</f>
        <v>男子</v>
      </c>
      <c r="L1228" t="str">
        <f>IFERROR(VLOOKUP(F1228,競技順!B:N,13,0),"")</f>
        <v xml:space="preserve">  50m</v>
      </c>
      <c r="M1228" t="str">
        <f>IFERROR(VLOOKUP(F1228,競技順!B:K,10,0),"")</f>
        <v>自由形</v>
      </c>
      <c r="N1228" t="str">
        <f>IFERROR(VLOOKUP(F1228,競技順!B:Q,16,0),"")</f>
        <v>タイム決勝</v>
      </c>
      <c r="O1228" t="str">
        <f t="shared" si="39"/>
        <v xml:space="preserve"> 男子   50m 自由形 タイム決勝</v>
      </c>
    </row>
    <row r="1229" spans="1:15" x14ac:dyDescent="0.2">
      <c r="A1229">
        <f>IFERROR(記録__2[[#This Row],[競技番号]],"")</f>
        <v>20</v>
      </c>
      <c r="B1229">
        <f>IFERROR(記録__2[[#This Row],[選手番号]],"")</f>
        <v>306</v>
      </c>
      <c r="C1229" t="str">
        <f>IFERROR(VLOOKUP(B1229,選手番号!F:J,4,0),"")</f>
        <v>冨田　都我</v>
      </c>
      <c r="D1229" t="str">
        <f>IFERROR(VLOOKUP(B1229,選手番号!F:K,6,0),"")</f>
        <v>石原SC山越</v>
      </c>
      <c r="E1229" t="str">
        <f>IFERROR(VLOOKUP(B1229,チーム番号!E:F,2,0),"")</f>
        <v/>
      </c>
      <c r="F1229">
        <f>IFERROR(VLOOKUP(A1229,プログラム!B:C,2,0),"")</f>
        <v>20</v>
      </c>
      <c r="G1229" t="str">
        <f t="shared" si="38"/>
        <v>30600020</v>
      </c>
      <c r="H1229">
        <f>IFERROR(記録__2[[#This Row],[組]],"")</f>
        <v>18</v>
      </c>
      <c r="I1229">
        <f>IFERROR(記録__2[[#This Row],[水路]],"")</f>
        <v>4</v>
      </c>
      <c r="J1229" t="str">
        <f>IFERROR(VLOOKUP(F1229,競技順!B:Q,14,0),"")</f>
        <v/>
      </c>
      <c r="K1229" t="str">
        <f>IFERROR(VLOOKUP(F1229,競技順!B:P,15,0),"")</f>
        <v>男子</v>
      </c>
      <c r="L1229" t="str">
        <f>IFERROR(VLOOKUP(F1229,競技順!B:N,13,0),"")</f>
        <v xml:space="preserve">  50m</v>
      </c>
      <c r="M1229" t="str">
        <f>IFERROR(VLOOKUP(F1229,競技順!B:K,10,0),"")</f>
        <v>自由形</v>
      </c>
      <c r="N1229" t="str">
        <f>IFERROR(VLOOKUP(F1229,競技順!B:Q,16,0),"")</f>
        <v>タイム決勝</v>
      </c>
      <c r="O1229" t="str">
        <f t="shared" si="39"/>
        <v xml:space="preserve"> 男子   50m 自由形 タイム決勝</v>
      </c>
    </row>
    <row r="1230" spans="1:15" x14ac:dyDescent="0.2">
      <c r="A1230">
        <f>IFERROR(記録__2[[#This Row],[競技番号]],"")</f>
        <v>20</v>
      </c>
      <c r="B1230">
        <f>IFERROR(記録__2[[#This Row],[選手番号]],"")</f>
        <v>556</v>
      </c>
      <c r="C1230" t="str">
        <f>IFERROR(VLOOKUP(B1230,選手番号!F:J,4,0),"")</f>
        <v>鶴田　勇心</v>
      </c>
      <c r="D1230" t="str">
        <f>IFERROR(VLOOKUP(B1230,選手番号!F:K,6,0),"")</f>
        <v>ﾌｨｯﾀｴﾐﾌﾙ松前</v>
      </c>
      <c r="E1230" t="str">
        <f>IFERROR(VLOOKUP(B1230,チーム番号!E:F,2,0),"")</f>
        <v/>
      </c>
      <c r="F1230">
        <f>IFERROR(VLOOKUP(A1230,プログラム!B:C,2,0),"")</f>
        <v>20</v>
      </c>
      <c r="G1230" t="str">
        <f t="shared" si="38"/>
        <v>55600020</v>
      </c>
      <c r="H1230">
        <f>IFERROR(記録__2[[#This Row],[組]],"")</f>
        <v>18</v>
      </c>
      <c r="I1230">
        <f>IFERROR(記録__2[[#This Row],[水路]],"")</f>
        <v>5</v>
      </c>
      <c r="J1230" t="str">
        <f>IFERROR(VLOOKUP(F1230,競技順!B:Q,14,0),"")</f>
        <v/>
      </c>
      <c r="K1230" t="str">
        <f>IFERROR(VLOOKUP(F1230,競技順!B:P,15,0),"")</f>
        <v>男子</v>
      </c>
      <c r="L1230" t="str">
        <f>IFERROR(VLOOKUP(F1230,競技順!B:N,13,0),"")</f>
        <v xml:space="preserve">  50m</v>
      </c>
      <c r="M1230" t="str">
        <f>IFERROR(VLOOKUP(F1230,競技順!B:K,10,0),"")</f>
        <v>自由形</v>
      </c>
      <c r="N1230" t="str">
        <f>IFERROR(VLOOKUP(F1230,競技順!B:Q,16,0),"")</f>
        <v>タイム決勝</v>
      </c>
      <c r="O1230" t="str">
        <f t="shared" si="39"/>
        <v xml:space="preserve"> 男子   50m 自由形 タイム決勝</v>
      </c>
    </row>
    <row r="1231" spans="1:15" x14ac:dyDescent="0.2">
      <c r="A1231">
        <f>IFERROR(記録__2[[#This Row],[競技番号]],"")</f>
        <v>20</v>
      </c>
      <c r="B1231">
        <f>IFERROR(記録__2[[#This Row],[選手番号]],"")</f>
        <v>32</v>
      </c>
      <c r="C1231" t="str">
        <f>IFERROR(VLOOKUP(B1231,選手番号!F:J,4,0),"")</f>
        <v>芳野　慶次</v>
      </c>
      <c r="D1231" t="str">
        <f>IFERROR(VLOOKUP(B1231,選手番号!F:K,6,0),"")</f>
        <v>松山中央高</v>
      </c>
      <c r="E1231" t="str">
        <f>IFERROR(VLOOKUP(B1231,チーム番号!E:F,2,0),"")</f>
        <v/>
      </c>
      <c r="F1231">
        <f>IFERROR(VLOOKUP(A1231,プログラム!B:C,2,0),"")</f>
        <v>20</v>
      </c>
      <c r="G1231" t="str">
        <f t="shared" si="38"/>
        <v>3200020</v>
      </c>
      <c r="H1231">
        <f>IFERROR(記録__2[[#This Row],[組]],"")</f>
        <v>18</v>
      </c>
      <c r="I1231">
        <f>IFERROR(記録__2[[#This Row],[水路]],"")</f>
        <v>6</v>
      </c>
      <c r="J1231" t="str">
        <f>IFERROR(VLOOKUP(F1231,競技順!B:Q,14,0),"")</f>
        <v/>
      </c>
      <c r="K1231" t="str">
        <f>IFERROR(VLOOKUP(F1231,競技順!B:P,15,0),"")</f>
        <v>男子</v>
      </c>
      <c r="L1231" t="str">
        <f>IFERROR(VLOOKUP(F1231,競技順!B:N,13,0),"")</f>
        <v xml:space="preserve">  50m</v>
      </c>
      <c r="M1231" t="str">
        <f>IFERROR(VLOOKUP(F1231,競技順!B:K,10,0),"")</f>
        <v>自由形</v>
      </c>
      <c r="N1231" t="str">
        <f>IFERROR(VLOOKUP(F1231,競技順!B:Q,16,0),"")</f>
        <v>タイム決勝</v>
      </c>
      <c r="O1231" t="str">
        <f t="shared" si="39"/>
        <v xml:space="preserve"> 男子   50m 自由形 タイム決勝</v>
      </c>
    </row>
    <row r="1232" spans="1:15" x14ac:dyDescent="0.2">
      <c r="A1232">
        <f>IFERROR(記録__2[[#This Row],[競技番号]],"")</f>
        <v>20</v>
      </c>
      <c r="B1232">
        <f>IFERROR(記録__2[[#This Row],[選手番号]],"")</f>
        <v>266</v>
      </c>
      <c r="C1232" t="str">
        <f>IFERROR(VLOOKUP(B1232,選手番号!F:J,4,0),"")</f>
        <v>河野　隆太</v>
      </c>
      <c r="D1232" t="str">
        <f>IFERROR(VLOOKUP(B1232,選手番号!F:K,6,0),"")</f>
        <v>八幡浜ＳＣ</v>
      </c>
      <c r="E1232" t="str">
        <f>IFERROR(VLOOKUP(B1232,チーム番号!E:F,2,0),"")</f>
        <v/>
      </c>
      <c r="F1232">
        <f>IFERROR(VLOOKUP(A1232,プログラム!B:C,2,0),"")</f>
        <v>20</v>
      </c>
      <c r="G1232" t="str">
        <f t="shared" si="38"/>
        <v>26600020</v>
      </c>
      <c r="H1232">
        <f>IFERROR(記録__2[[#This Row],[組]],"")</f>
        <v>18</v>
      </c>
      <c r="I1232">
        <f>IFERROR(記録__2[[#This Row],[水路]],"")</f>
        <v>7</v>
      </c>
      <c r="J1232" t="str">
        <f>IFERROR(VLOOKUP(F1232,競技順!B:Q,14,0),"")</f>
        <v/>
      </c>
      <c r="K1232" t="str">
        <f>IFERROR(VLOOKUP(F1232,競技順!B:P,15,0),"")</f>
        <v>男子</v>
      </c>
      <c r="L1232" t="str">
        <f>IFERROR(VLOOKUP(F1232,競技順!B:N,13,0),"")</f>
        <v xml:space="preserve">  50m</v>
      </c>
      <c r="M1232" t="str">
        <f>IFERROR(VLOOKUP(F1232,競技順!B:K,10,0),"")</f>
        <v>自由形</v>
      </c>
      <c r="N1232" t="str">
        <f>IFERROR(VLOOKUP(F1232,競技順!B:Q,16,0),"")</f>
        <v>タイム決勝</v>
      </c>
      <c r="O1232" t="str">
        <f t="shared" si="39"/>
        <v xml:space="preserve"> 男子   50m 自由形 タイム決勝</v>
      </c>
    </row>
    <row r="1233" spans="1:15" x14ac:dyDescent="0.2">
      <c r="A1233">
        <f>IFERROR(記録__2[[#This Row],[競技番号]],"")</f>
        <v>20</v>
      </c>
      <c r="B1233">
        <f>IFERROR(記録__2[[#This Row],[選手番号]],"")</f>
        <v>341</v>
      </c>
      <c r="C1233" t="str">
        <f>IFERROR(VLOOKUP(B1233,選手番号!F:J,4,0),"")</f>
        <v>別府　直音</v>
      </c>
      <c r="D1233" t="str">
        <f>IFERROR(VLOOKUP(B1233,選手番号!F:K,6,0),"")</f>
        <v>ＭＧ双葉</v>
      </c>
      <c r="E1233" t="str">
        <f>IFERROR(VLOOKUP(B1233,チーム番号!E:F,2,0),"")</f>
        <v/>
      </c>
      <c r="F1233">
        <f>IFERROR(VLOOKUP(A1233,プログラム!B:C,2,0),"")</f>
        <v>20</v>
      </c>
      <c r="G1233" t="str">
        <f t="shared" si="38"/>
        <v>34100020</v>
      </c>
      <c r="H1233">
        <f>IFERROR(記録__2[[#This Row],[組]],"")</f>
        <v>18</v>
      </c>
      <c r="I1233">
        <f>IFERROR(記録__2[[#This Row],[水路]],"")</f>
        <v>8</v>
      </c>
      <c r="J1233" t="str">
        <f>IFERROR(VLOOKUP(F1233,競技順!B:Q,14,0),"")</f>
        <v/>
      </c>
      <c r="K1233" t="str">
        <f>IFERROR(VLOOKUP(F1233,競技順!B:P,15,0),"")</f>
        <v>男子</v>
      </c>
      <c r="L1233" t="str">
        <f>IFERROR(VLOOKUP(F1233,競技順!B:N,13,0),"")</f>
        <v xml:space="preserve">  50m</v>
      </c>
      <c r="M1233" t="str">
        <f>IFERROR(VLOOKUP(F1233,競技順!B:K,10,0),"")</f>
        <v>自由形</v>
      </c>
      <c r="N1233" t="str">
        <f>IFERROR(VLOOKUP(F1233,競技順!B:Q,16,0),"")</f>
        <v>タイム決勝</v>
      </c>
      <c r="O1233" t="str">
        <f t="shared" si="39"/>
        <v xml:space="preserve"> 男子   50m 自由形 タイム決勝</v>
      </c>
    </row>
    <row r="1234" spans="1:15" x14ac:dyDescent="0.2">
      <c r="A1234">
        <f>IFERROR(記録__2[[#This Row],[競技番号]],"")</f>
        <v>20</v>
      </c>
      <c r="B1234">
        <f>IFERROR(記録__2[[#This Row],[選手番号]],"")</f>
        <v>7</v>
      </c>
      <c r="C1234" t="str">
        <f>IFERROR(VLOOKUP(B1234,選手番号!F:J,4,0),"")</f>
        <v>別府　和哉</v>
      </c>
      <c r="D1234" t="str">
        <f>IFERROR(VLOOKUP(B1234,選手番号!F:K,6,0),"")</f>
        <v>松山西中等</v>
      </c>
      <c r="E1234" t="str">
        <f>IFERROR(VLOOKUP(B1234,チーム番号!E:F,2,0),"")</f>
        <v/>
      </c>
      <c r="F1234">
        <f>IFERROR(VLOOKUP(A1234,プログラム!B:C,2,0),"")</f>
        <v>20</v>
      </c>
      <c r="G1234" t="str">
        <f t="shared" si="38"/>
        <v>700020</v>
      </c>
      <c r="H1234">
        <f>IFERROR(記録__2[[#This Row],[組]],"")</f>
        <v>19</v>
      </c>
      <c r="I1234">
        <f>IFERROR(記録__2[[#This Row],[水路]],"")</f>
        <v>1</v>
      </c>
      <c r="J1234" t="str">
        <f>IFERROR(VLOOKUP(F1234,競技順!B:Q,14,0),"")</f>
        <v/>
      </c>
      <c r="K1234" t="str">
        <f>IFERROR(VLOOKUP(F1234,競技順!B:P,15,0),"")</f>
        <v>男子</v>
      </c>
      <c r="L1234" t="str">
        <f>IFERROR(VLOOKUP(F1234,競技順!B:N,13,0),"")</f>
        <v xml:space="preserve">  50m</v>
      </c>
      <c r="M1234" t="str">
        <f>IFERROR(VLOOKUP(F1234,競技順!B:K,10,0),"")</f>
        <v>自由形</v>
      </c>
      <c r="N1234" t="str">
        <f>IFERROR(VLOOKUP(F1234,競技順!B:Q,16,0),"")</f>
        <v>タイム決勝</v>
      </c>
      <c r="O1234" t="str">
        <f t="shared" si="39"/>
        <v xml:space="preserve"> 男子   50m 自由形 タイム決勝</v>
      </c>
    </row>
    <row r="1235" spans="1:15" x14ac:dyDescent="0.2">
      <c r="A1235">
        <f>IFERROR(記録__2[[#This Row],[競技番号]],"")</f>
        <v>20</v>
      </c>
      <c r="B1235">
        <f>IFERROR(記録__2[[#This Row],[選手番号]],"")</f>
        <v>406</v>
      </c>
      <c r="C1235" t="str">
        <f>IFERROR(VLOOKUP(B1235,選手番号!F:J,4,0),"")</f>
        <v>松岡誠士郎</v>
      </c>
      <c r="D1235" t="str">
        <f>IFERROR(VLOOKUP(B1235,選手番号!F:K,6,0),"")</f>
        <v>フィッタ松山</v>
      </c>
      <c r="E1235" t="str">
        <f>IFERROR(VLOOKUP(B1235,チーム番号!E:F,2,0),"")</f>
        <v/>
      </c>
      <c r="F1235">
        <f>IFERROR(VLOOKUP(A1235,プログラム!B:C,2,0),"")</f>
        <v>20</v>
      </c>
      <c r="G1235" t="str">
        <f t="shared" si="38"/>
        <v>40600020</v>
      </c>
      <c r="H1235">
        <f>IFERROR(記録__2[[#This Row],[組]],"")</f>
        <v>19</v>
      </c>
      <c r="I1235">
        <f>IFERROR(記録__2[[#This Row],[水路]],"")</f>
        <v>2</v>
      </c>
      <c r="J1235" t="str">
        <f>IFERROR(VLOOKUP(F1235,競技順!B:Q,14,0),"")</f>
        <v/>
      </c>
      <c r="K1235" t="str">
        <f>IFERROR(VLOOKUP(F1235,競技順!B:P,15,0),"")</f>
        <v>男子</v>
      </c>
      <c r="L1235" t="str">
        <f>IFERROR(VLOOKUP(F1235,競技順!B:N,13,0),"")</f>
        <v xml:space="preserve">  50m</v>
      </c>
      <c r="M1235" t="str">
        <f>IFERROR(VLOOKUP(F1235,競技順!B:K,10,0),"")</f>
        <v>自由形</v>
      </c>
      <c r="N1235" t="str">
        <f>IFERROR(VLOOKUP(F1235,競技順!B:Q,16,0),"")</f>
        <v>タイム決勝</v>
      </c>
      <c r="O1235" t="str">
        <f t="shared" si="39"/>
        <v xml:space="preserve"> 男子   50m 自由形 タイム決勝</v>
      </c>
    </row>
    <row r="1236" spans="1:15" x14ac:dyDescent="0.2">
      <c r="A1236">
        <f>IFERROR(記録__2[[#This Row],[競技番号]],"")</f>
        <v>20</v>
      </c>
      <c r="B1236">
        <f>IFERROR(記録__2[[#This Row],[選手番号]],"")</f>
        <v>534</v>
      </c>
      <c r="C1236" t="str">
        <f>IFERROR(VLOOKUP(B1236,選手番号!F:J,4,0),"")</f>
        <v>井下　耀翔</v>
      </c>
      <c r="D1236" t="str">
        <f>IFERROR(VLOOKUP(B1236,選手番号!F:K,6,0),"")</f>
        <v>ﾌｧｲﾌﾞﾃﾝ東予</v>
      </c>
      <c r="E1236" t="str">
        <f>IFERROR(VLOOKUP(B1236,チーム番号!E:F,2,0),"")</f>
        <v/>
      </c>
      <c r="F1236">
        <f>IFERROR(VLOOKUP(A1236,プログラム!B:C,2,0),"")</f>
        <v>20</v>
      </c>
      <c r="G1236" t="str">
        <f t="shared" si="38"/>
        <v>53400020</v>
      </c>
      <c r="H1236">
        <f>IFERROR(記録__2[[#This Row],[組]],"")</f>
        <v>19</v>
      </c>
      <c r="I1236">
        <f>IFERROR(記録__2[[#This Row],[水路]],"")</f>
        <v>3</v>
      </c>
      <c r="J1236" t="str">
        <f>IFERROR(VLOOKUP(F1236,競技順!B:Q,14,0),"")</f>
        <v/>
      </c>
      <c r="K1236" t="str">
        <f>IFERROR(VLOOKUP(F1236,競技順!B:P,15,0),"")</f>
        <v>男子</v>
      </c>
      <c r="L1236" t="str">
        <f>IFERROR(VLOOKUP(F1236,競技順!B:N,13,0),"")</f>
        <v xml:space="preserve">  50m</v>
      </c>
      <c r="M1236" t="str">
        <f>IFERROR(VLOOKUP(F1236,競技順!B:K,10,0),"")</f>
        <v>自由形</v>
      </c>
      <c r="N1236" t="str">
        <f>IFERROR(VLOOKUP(F1236,競技順!B:Q,16,0),"")</f>
        <v>タイム決勝</v>
      </c>
      <c r="O1236" t="str">
        <f t="shared" si="39"/>
        <v xml:space="preserve"> 男子   50m 自由形 タイム決勝</v>
      </c>
    </row>
    <row r="1237" spans="1:15" x14ac:dyDescent="0.2">
      <c r="A1237">
        <f>IFERROR(記録__2[[#This Row],[競技番号]],"")</f>
        <v>20</v>
      </c>
      <c r="B1237">
        <f>IFERROR(記録__2[[#This Row],[選手番号]],"")</f>
        <v>624</v>
      </c>
      <c r="C1237" t="str">
        <f>IFERROR(VLOOKUP(B1237,選手番号!F:J,4,0),"")</f>
        <v>古谷　　旭</v>
      </c>
      <c r="D1237" t="str">
        <f>IFERROR(VLOOKUP(B1237,選手番号!F:K,6,0),"")</f>
        <v>ﾓｰﾆSS</v>
      </c>
      <c r="E1237" t="str">
        <f>IFERROR(VLOOKUP(B1237,チーム番号!E:F,2,0),"")</f>
        <v/>
      </c>
      <c r="F1237">
        <f>IFERROR(VLOOKUP(A1237,プログラム!B:C,2,0),"")</f>
        <v>20</v>
      </c>
      <c r="G1237" t="str">
        <f t="shared" si="38"/>
        <v>62400020</v>
      </c>
      <c r="H1237">
        <f>IFERROR(記録__2[[#This Row],[組]],"")</f>
        <v>19</v>
      </c>
      <c r="I1237">
        <f>IFERROR(記録__2[[#This Row],[水路]],"")</f>
        <v>4</v>
      </c>
      <c r="J1237" t="str">
        <f>IFERROR(VLOOKUP(F1237,競技順!B:Q,14,0),"")</f>
        <v/>
      </c>
      <c r="K1237" t="str">
        <f>IFERROR(VLOOKUP(F1237,競技順!B:P,15,0),"")</f>
        <v>男子</v>
      </c>
      <c r="L1237" t="str">
        <f>IFERROR(VLOOKUP(F1237,競技順!B:N,13,0),"")</f>
        <v xml:space="preserve">  50m</v>
      </c>
      <c r="M1237" t="str">
        <f>IFERROR(VLOOKUP(F1237,競技順!B:K,10,0),"")</f>
        <v>自由形</v>
      </c>
      <c r="N1237" t="str">
        <f>IFERROR(VLOOKUP(F1237,競技順!B:Q,16,0),"")</f>
        <v>タイム決勝</v>
      </c>
      <c r="O1237" t="str">
        <f t="shared" si="39"/>
        <v xml:space="preserve"> 男子   50m 自由形 タイム決勝</v>
      </c>
    </row>
    <row r="1238" spans="1:15" x14ac:dyDescent="0.2">
      <c r="A1238">
        <f>IFERROR(記録__2[[#This Row],[競技番号]],"")</f>
        <v>20</v>
      </c>
      <c r="B1238">
        <f>IFERROR(記録__2[[#This Row],[選手番号]],"")</f>
        <v>367</v>
      </c>
      <c r="C1238" t="str">
        <f>IFERROR(VLOOKUP(B1238,選手番号!F:J,4,0),"")</f>
        <v>東　　大翔</v>
      </c>
      <c r="D1238" t="str">
        <f>IFERROR(VLOOKUP(B1238,選手番号!F:K,6,0),"")</f>
        <v>石原ＳＣ</v>
      </c>
      <c r="E1238" t="str">
        <f>IFERROR(VLOOKUP(B1238,チーム番号!E:F,2,0),"")</f>
        <v/>
      </c>
      <c r="F1238">
        <f>IFERROR(VLOOKUP(A1238,プログラム!B:C,2,0),"")</f>
        <v>20</v>
      </c>
      <c r="G1238" t="str">
        <f t="shared" si="38"/>
        <v>36700020</v>
      </c>
      <c r="H1238">
        <f>IFERROR(記録__2[[#This Row],[組]],"")</f>
        <v>19</v>
      </c>
      <c r="I1238">
        <f>IFERROR(記録__2[[#This Row],[水路]],"")</f>
        <v>5</v>
      </c>
      <c r="J1238" t="str">
        <f>IFERROR(VLOOKUP(F1238,競技順!B:Q,14,0),"")</f>
        <v/>
      </c>
      <c r="K1238" t="str">
        <f>IFERROR(VLOOKUP(F1238,競技順!B:P,15,0),"")</f>
        <v>男子</v>
      </c>
      <c r="L1238" t="str">
        <f>IFERROR(VLOOKUP(F1238,競技順!B:N,13,0),"")</f>
        <v xml:space="preserve">  50m</v>
      </c>
      <c r="M1238" t="str">
        <f>IFERROR(VLOOKUP(F1238,競技順!B:K,10,0),"")</f>
        <v>自由形</v>
      </c>
      <c r="N1238" t="str">
        <f>IFERROR(VLOOKUP(F1238,競技順!B:Q,16,0),"")</f>
        <v>タイム決勝</v>
      </c>
      <c r="O1238" t="str">
        <f t="shared" si="39"/>
        <v xml:space="preserve"> 男子   50m 自由形 タイム決勝</v>
      </c>
    </row>
    <row r="1239" spans="1:15" x14ac:dyDescent="0.2">
      <c r="A1239">
        <f>IFERROR(記録__2[[#This Row],[競技番号]],"")</f>
        <v>20</v>
      </c>
      <c r="B1239">
        <f>IFERROR(記録__2[[#This Row],[選手番号]],"")</f>
        <v>12</v>
      </c>
      <c r="C1239" t="str">
        <f>IFERROR(VLOOKUP(B1239,選手番号!F:J,4,0),"")</f>
        <v>三浦　晴人</v>
      </c>
      <c r="D1239" t="str">
        <f>IFERROR(VLOOKUP(B1239,選手番号!F:K,6,0),"")</f>
        <v>松山北高</v>
      </c>
      <c r="E1239" t="str">
        <f>IFERROR(VLOOKUP(B1239,チーム番号!E:F,2,0),"")</f>
        <v/>
      </c>
      <c r="F1239">
        <f>IFERROR(VLOOKUP(A1239,プログラム!B:C,2,0),"")</f>
        <v>20</v>
      </c>
      <c r="G1239" t="str">
        <f t="shared" si="38"/>
        <v>1200020</v>
      </c>
      <c r="H1239">
        <f>IFERROR(記録__2[[#This Row],[組]],"")</f>
        <v>19</v>
      </c>
      <c r="I1239">
        <f>IFERROR(記録__2[[#This Row],[水路]],"")</f>
        <v>6</v>
      </c>
      <c r="J1239" t="str">
        <f>IFERROR(VLOOKUP(F1239,競技順!B:Q,14,0),"")</f>
        <v/>
      </c>
      <c r="K1239" t="str">
        <f>IFERROR(VLOOKUP(F1239,競技順!B:P,15,0),"")</f>
        <v>男子</v>
      </c>
      <c r="L1239" t="str">
        <f>IFERROR(VLOOKUP(F1239,競技順!B:N,13,0),"")</f>
        <v xml:space="preserve">  50m</v>
      </c>
      <c r="M1239" t="str">
        <f>IFERROR(VLOOKUP(F1239,競技順!B:K,10,0),"")</f>
        <v>自由形</v>
      </c>
      <c r="N1239" t="str">
        <f>IFERROR(VLOOKUP(F1239,競技順!B:Q,16,0),"")</f>
        <v>タイム決勝</v>
      </c>
      <c r="O1239" t="str">
        <f t="shared" si="39"/>
        <v xml:space="preserve"> 男子   50m 自由形 タイム決勝</v>
      </c>
    </row>
    <row r="1240" spans="1:15" x14ac:dyDescent="0.2">
      <c r="A1240">
        <f>IFERROR(記録__2[[#This Row],[競技番号]],"")</f>
        <v>20</v>
      </c>
      <c r="B1240">
        <f>IFERROR(記録__2[[#This Row],[選手番号]],"")</f>
        <v>315</v>
      </c>
      <c r="C1240" t="str">
        <f>IFERROR(VLOOKUP(B1240,選手番号!F:J,4,0),"")</f>
        <v>小池京士郎</v>
      </c>
      <c r="D1240" t="str">
        <f>IFERROR(VLOOKUP(B1240,選手番号!F:K,6,0),"")</f>
        <v>石原SC山越</v>
      </c>
      <c r="E1240" t="str">
        <f>IFERROR(VLOOKUP(B1240,チーム番号!E:F,2,0),"")</f>
        <v/>
      </c>
      <c r="F1240">
        <f>IFERROR(VLOOKUP(A1240,プログラム!B:C,2,0),"")</f>
        <v>20</v>
      </c>
      <c r="G1240" t="str">
        <f t="shared" si="38"/>
        <v>31500020</v>
      </c>
      <c r="H1240">
        <f>IFERROR(記録__2[[#This Row],[組]],"")</f>
        <v>19</v>
      </c>
      <c r="I1240">
        <f>IFERROR(記録__2[[#This Row],[水路]],"")</f>
        <v>7</v>
      </c>
      <c r="J1240" t="str">
        <f>IFERROR(VLOOKUP(F1240,競技順!B:Q,14,0),"")</f>
        <v/>
      </c>
      <c r="K1240" t="str">
        <f>IFERROR(VLOOKUP(F1240,競技順!B:P,15,0),"")</f>
        <v>男子</v>
      </c>
      <c r="L1240" t="str">
        <f>IFERROR(VLOOKUP(F1240,競技順!B:N,13,0),"")</f>
        <v xml:space="preserve">  50m</v>
      </c>
      <c r="M1240" t="str">
        <f>IFERROR(VLOOKUP(F1240,競技順!B:K,10,0),"")</f>
        <v>自由形</v>
      </c>
      <c r="N1240" t="str">
        <f>IFERROR(VLOOKUP(F1240,競技順!B:Q,16,0),"")</f>
        <v>タイム決勝</v>
      </c>
      <c r="O1240" t="str">
        <f t="shared" si="39"/>
        <v xml:space="preserve"> 男子   50m 自由形 タイム決勝</v>
      </c>
    </row>
    <row r="1241" spans="1:15" x14ac:dyDescent="0.2">
      <c r="A1241">
        <f>IFERROR(記録__2[[#This Row],[競技番号]],"")</f>
        <v>20</v>
      </c>
      <c r="B1241">
        <f>IFERROR(記録__2[[#This Row],[選手番号]],"")</f>
        <v>309</v>
      </c>
      <c r="C1241" t="str">
        <f>IFERROR(VLOOKUP(B1241,選手番号!F:J,4,0),"")</f>
        <v>古見　一起</v>
      </c>
      <c r="D1241" t="str">
        <f>IFERROR(VLOOKUP(B1241,選手番号!F:K,6,0),"")</f>
        <v>石原SC山越</v>
      </c>
      <c r="E1241" t="str">
        <f>IFERROR(VLOOKUP(B1241,チーム番号!E:F,2,0),"")</f>
        <v/>
      </c>
      <c r="F1241">
        <f>IFERROR(VLOOKUP(A1241,プログラム!B:C,2,0),"")</f>
        <v>20</v>
      </c>
      <c r="G1241" t="str">
        <f t="shared" si="38"/>
        <v>30900020</v>
      </c>
      <c r="H1241">
        <f>IFERROR(記録__2[[#This Row],[組]],"")</f>
        <v>19</v>
      </c>
      <c r="I1241">
        <f>IFERROR(記録__2[[#This Row],[水路]],"")</f>
        <v>8</v>
      </c>
      <c r="J1241" t="str">
        <f>IFERROR(VLOOKUP(F1241,競技順!B:Q,14,0),"")</f>
        <v/>
      </c>
      <c r="K1241" t="str">
        <f>IFERROR(VLOOKUP(F1241,競技順!B:P,15,0),"")</f>
        <v>男子</v>
      </c>
      <c r="L1241" t="str">
        <f>IFERROR(VLOOKUP(F1241,競技順!B:N,13,0),"")</f>
        <v xml:space="preserve">  50m</v>
      </c>
      <c r="M1241" t="str">
        <f>IFERROR(VLOOKUP(F1241,競技順!B:K,10,0),"")</f>
        <v>自由形</v>
      </c>
      <c r="N1241" t="str">
        <f>IFERROR(VLOOKUP(F1241,競技順!B:Q,16,0),"")</f>
        <v>タイム決勝</v>
      </c>
      <c r="O1241" t="str">
        <f t="shared" si="39"/>
        <v xml:space="preserve"> 男子   50m 自由形 タイム決勝</v>
      </c>
    </row>
    <row r="1242" spans="1:15" x14ac:dyDescent="0.2">
      <c r="A1242">
        <f>IFERROR(記録__2[[#This Row],[競技番号]],"")</f>
        <v>20</v>
      </c>
      <c r="B1242">
        <f>IFERROR(記録__2[[#This Row],[選手番号]],"")</f>
        <v>598</v>
      </c>
      <c r="C1242" t="str">
        <f>IFERROR(VLOOKUP(B1242,選手番号!F:J,4,0),"")</f>
        <v>濱田虎太朗</v>
      </c>
      <c r="D1242" t="str">
        <f>IFERROR(VLOOKUP(B1242,選手番号!F:K,6,0),"")</f>
        <v>MESSA</v>
      </c>
      <c r="E1242" t="str">
        <f>IFERROR(VLOOKUP(B1242,チーム番号!E:F,2,0),"")</f>
        <v/>
      </c>
      <c r="F1242">
        <f>IFERROR(VLOOKUP(A1242,プログラム!B:C,2,0),"")</f>
        <v>20</v>
      </c>
      <c r="G1242" t="str">
        <f t="shared" si="38"/>
        <v>59800020</v>
      </c>
      <c r="H1242">
        <f>IFERROR(記録__2[[#This Row],[組]],"")</f>
        <v>20</v>
      </c>
      <c r="I1242">
        <f>IFERROR(記録__2[[#This Row],[水路]],"")</f>
        <v>1</v>
      </c>
      <c r="J1242" t="str">
        <f>IFERROR(VLOOKUP(F1242,競技順!B:Q,14,0),"")</f>
        <v/>
      </c>
      <c r="K1242" t="str">
        <f>IFERROR(VLOOKUP(F1242,競技順!B:P,15,0),"")</f>
        <v>男子</v>
      </c>
      <c r="L1242" t="str">
        <f>IFERROR(VLOOKUP(F1242,競技順!B:N,13,0),"")</f>
        <v xml:space="preserve">  50m</v>
      </c>
      <c r="M1242" t="str">
        <f>IFERROR(VLOOKUP(F1242,競技順!B:K,10,0),"")</f>
        <v>自由形</v>
      </c>
      <c r="N1242" t="str">
        <f>IFERROR(VLOOKUP(F1242,競技順!B:Q,16,0),"")</f>
        <v>タイム決勝</v>
      </c>
      <c r="O1242" t="str">
        <f t="shared" si="39"/>
        <v xml:space="preserve"> 男子   50m 自由形 タイム決勝</v>
      </c>
    </row>
    <row r="1243" spans="1:15" x14ac:dyDescent="0.2">
      <c r="A1243">
        <f>IFERROR(記録__2[[#This Row],[競技番号]],"")</f>
        <v>20</v>
      </c>
      <c r="B1243">
        <f>IFERROR(記録__2[[#This Row],[選手番号]],"")</f>
        <v>369</v>
      </c>
      <c r="C1243" t="str">
        <f>IFERROR(VLOOKUP(B1243,選手番号!F:J,4,0),"")</f>
        <v>渡部　翔優</v>
      </c>
      <c r="D1243" t="str">
        <f>IFERROR(VLOOKUP(B1243,選手番号!F:K,6,0),"")</f>
        <v>石原ＳＣ</v>
      </c>
      <c r="E1243" t="str">
        <f>IFERROR(VLOOKUP(B1243,チーム番号!E:F,2,0),"")</f>
        <v/>
      </c>
      <c r="F1243">
        <f>IFERROR(VLOOKUP(A1243,プログラム!B:C,2,0),"")</f>
        <v>20</v>
      </c>
      <c r="G1243" t="str">
        <f t="shared" si="38"/>
        <v>36900020</v>
      </c>
      <c r="H1243">
        <f>IFERROR(記録__2[[#This Row],[組]],"")</f>
        <v>20</v>
      </c>
      <c r="I1243">
        <f>IFERROR(記録__2[[#This Row],[水路]],"")</f>
        <v>2</v>
      </c>
      <c r="J1243" t="str">
        <f>IFERROR(VLOOKUP(F1243,競技順!B:Q,14,0),"")</f>
        <v/>
      </c>
      <c r="K1243" t="str">
        <f>IFERROR(VLOOKUP(F1243,競技順!B:P,15,0),"")</f>
        <v>男子</v>
      </c>
      <c r="L1243" t="str">
        <f>IFERROR(VLOOKUP(F1243,競技順!B:N,13,0),"")</f>
        <v xml:space="preserve">  50m</v>
      </c>
      <c r="M1243" t="str">
        <f>IFERROR(VLOOKUP(F1243,競技順!B:K,10,0),"")</f>
        <v>自由形</v>
      </c>
      <c r="N1243" t="str">
        <f>IFERROR(VLOOKUP(F1243,競技順!B:Q,16,0),"")</f>
        <v>タイム決勝</v>
      </c>
      <c r="O1243" t="str">
        <f t="shared" si="39"/>
        <v xml:space="preserve"> 男子   50m 自由形 タイム決勝</v>
      </c>
    </row>
    <row r="1244" spans="1:15" x14ac:dyDescent="0.2">
      <c r="A1244">
        <f>IFERROR(記録__2[[#This Row],[競技番号]],"")</f>
        <v>20</v>
      </c>
      <c r="B1244">
        <f>IFERROR(記録__2[[#This Row],[選手番号]],"")</f>
        <v>29</v>
      </c>
      <c r="C1244" t="str">
        <f>IFERROR(VLOOKUP(B1244,選手番号!F:J,4,0),"")</f>
        <v>松澤　克己</v>
      </c>
      <c r="D1244" t="str">
        <f>IFERROR(VLOOKUP(B1244,選手番号!F:K,6,0),"")</f>
        <v>松山中央高</v>
      </c>
      <c r="E1244" t="str">
        <f>IFERROR(VLOOKUP(B1244,チーム番号!E:F,2,0),"")</f>
        <v/>
      </c>
      <c r="F1244">
        <f>IFERROR(VLOOKUP(A1244,プログラム!B:C,2,0),"")</f>
        <v>20</v>
      </c>
      <c r="G1244" t="str">
        <f t="shared" si="38"/>
        <v>2900020</v>
      </c>
      <c r="H1244">
        <f>IFERROR(記録__2[[#This Row],[組]],"")</f>
        <v>20</v>
      </c>
      <c r="I1244">
        <f>IFERROR(記録__2[[#This Row],[水路]],"")</f>
        <v>3</v>
      </c>
      <c r="J1244" t="str">
        <f>IFERROR(VLOOKUP(F1244,競技順!B:Q,14,0),"")</f>
        <v/>
      </c>
      <c r="K1244" t="str">
        <f>IFERROR(VLOOKUP(F1244,競技順!B:P,15,0),"")</f>
        <v>男子</v>
      </c>
      <c r="L1244" t="str">
        <f>IFERROR(VLOOKUP(F1244,競技順!B:N,13,0),"")</f>
        <v xml:space="preserve">  50m</v>
      </c>
      <c r="M1244" t="str">
        <f>IFERROR(VLOOKUP(F1244,競技順!B:K,10,0),"")</f>
        <v>自由形</v>
      </c>
      <c r="N1244" t="str">
        <f>IFERROR(VLOOKUP(F1244,競技順!B:Q,16,0),"")</f>
        <v>タイム決勝</v>
      </c>
      <c r="O1244" t="str">
        <f t="shared" si="39"/>
        <v xml:space="preserve"> 男子   50m 自由形 タイム決勝</v>
      </c>
    </row>
    <row r="1245" spans="1:15" x14ac:dyDescent="0.2">
      <c r="A1245">
        <f>IFERROR(記録__2[[#This Row],[競技番号]],"")</f>
        <v>20</v>
      </c>
      <c r="B1245">
        <f>IFERROR(記録__2[[#This Row],[選手番号]],"")</f>
        <v>623</v>
      </c>
      <c r="C1245" t="str">
        <f>IFERROR(VLOOKUP(B1245,選手番号!F:J,4,0),"")</f>
        <v>河野　宇竜</v>
      </c>
      <c r="D1245" t="str">
        <f>IFERROR(VLOOKUP(B1245,選手番号!F:K,6,0),"")</f>
        <v>ﾓｰﾆSS</v>
      </c>
      <c r="E1245" t="str">
        <f>IFERROR(VLOOKUP(B1245,チーム番号!E:F,2,0),"")</f>
        <v/>
      </c>
      <c r="F1245">
        <f>IFERROR(VLOOKUP(A1245,プログラム!B:C,2,0),"")</f>
        <v>20</v>
      </c>
      <c r="G1245" t="str">
        <f t="shared" si="38"/>
        <v>62300020</v>
      </c>
      <c r="H1245">
        <f>IFERROR(記録__2[[#This Row],[組]],"")</f>
        <v>20</v>
      </c>
      <c r="I1245">
        <f>IFERROR(記録__2[[#This Row],[水路]],"")</f>
        <v>4</v>
      </c>
      <c r="J1245" t="str">
        <f>IFERROR(VLOOKUP(F1245,競技順!B:Q,14,0),"")</f>
        <v/>
      </c>
      <c r="K1245" t="str">
        <f>IFERROR(VLOOKUP(F1245,競技順!B:P,15,0),"")</f>
        <v>男子</v>
      </c>
      <c r="L1245" t="str">
        <f>IFERROR(VLOOKUP(F1245,競技順!B:N,13,0),"")</f>
        <v xml:space="preserve">  50m</v>
      </c>
      <c r="M1245" t="str">
        <f>IFERROR(VLOOKUP(F1245,競技順!B:K,10,0),"")</f>
        <v>自由形</v>
      </c>
      <c r="N1245" t="str">
        <f>IFERROR(VLOOKUP(F1245,競技順!B:Q,16,0),"")</f>
        <v>タイム決勝</v>
      </c>
      <c r="O1245" t="str">
        <f t="shared" si="39"/>
        <v xml:space="preserve"> 男子   50m 自由形 タイム決勝</v>
      </c>
    </row>
    <row r="1246" spans="1:15" x14ac:dyDescent="0.2">
      <c r="A1246">
        <f>IFERROR(記録__2[[#This Row],[競技番号]],"")</f>
        <v>20</v>
      </c>
      <c r="B1246">
        <f>IFERROR(記録__2[[#This Row],[選手番号]],"")</f>
        <v>190</v>
      </c>
      <c r="C1246" t="str">
        <f>IFERROR(VLOOKUP(B1246,選手番号!F:J,4,0),"")</f>
        <v>大本　祐也</v>
      </c>
      <c r="D1246" t="str">
        <f>IFERROR(VLOOKUP(B1246,選手番号!F:K,6,0),"")</f>
        <v>ＭＧ瀬戸内</v>
      </c>
      <c r="E1246" t="str">
        <f>IFERROR(VLOOKUP(B1246,チーム番号!E:F,2,0),"")</f>
        <v/>
      </c>
      <c r="F1246">
        <f>IFERROR(VLOOKUP(A1246,プログラム!B:C,2,0),"")</f>
        <v>20</v>
      </c>
      <c r="G1246" t="str">
        <f t="shared" si="38"/>
        <v>19000020</v>
      </c>
      <c r="H1246">
        <f>IFERROR(記録__2[[#This Row],[組]],"")</f>
        <v>20</v>
      </c>
      <c r="I1246">
        <f>IFERROR(記録__2[[#This Row],[水路]],"")</f>
        <v>5</v>
      </c>
      <c r="J1246" t="str">
        <f>IFERROR(VLOOKUP(F1246,競技順!B:Q,14,0),"")</f>
        <v/>
      </c>
      <c r="K1246" t="str">
        <f>IFERROR(VLOOKUP(F1246,競技順!B:P,15,0),"")</f>
        <v>男子</v>
      </c>
      <c r="L1246" t="str">
        <f>IFERROR(VLOOKUP(F1246,競技順!B:N,13,0),"")</f>
        <v xml:space="preserve">  50m</v>
      </c>
      <c r="M1246" t="str">
        <f>IFERROR(VLOOKUP(F1246,競技順!B:K,10,0),"")</f>
        <v>自由形</v>
      </c>
      <c r="N1246" t="str">
        <f>IFERROR(VLOOKUP(F1246,競技順!B:Q,16,0),"")</f>
        <v>タイム決勝</v>
      </c>
      <c r="O1246" t="str">
        <f t="shared" si="39"/>
        <v xml:space="preserve"> 男子   50m 自由形 タイム決勝</v>
      </c>
    </row>
    <row r="1247" spans="1:15" x14ac:dyDescent="0.2">
      <c r="A1247">
        <f>IFERROR(記録__2[[#This Row],[競技番号]],"")</f>
        <v>20</v>
      </c>
      <c r="B1247">
        <f>IFERROR(記録__2[[#This Row],[選手番号]],"")</f>
        <v>506</v>
      </c>
      <c r="C1247" t="str">
        <f>IFERROR(VLOOKUP(B1247,選手番号!F:J,4,0),"")</f>
        <v>松本　韻生</v>
      </c>
      <c r="D1247" t="str">
        <f>IFERROR(VLOOKUP(B1247,選手番号!F:K,6,0),"")</f>
        <v>Ryuow</v>
      </c>
      <c r="E1247" t="str">
        <f>IFERROR(VLOOKUP(B1247,チーム番号!E:F,2,0),"")</f>
        <v/>
      </c>
      <c r="F1247">
        <f>IFERROR(VLOOKUP(A1247,プログラム!B:C,2,0),"")</f>
        <v>20</v>
      </c>
      <c r="G1247" t="str">
        <f t="shared" si="38"/>
        <v>50600020</v>
      </c>
      <c r="H1247">
        <f>IFERROR(記録__2[[#This Row],[組]],"")</f>
        <v>20</v>
      </c>
      <c r="I1247">
        <f>IFERROR(記録__2[[#This Row],[水路]],"")</f>
        <v>6</v>
      </c>
      <c r="J1247" t="str">
        <f>IFERROR(VLOOKUP(F1247,競技順!B:Q,14,0),"")</f>
        <v/>
      </c>
      <c r="K1247" t="str">
        <f>IFERROR(VLOOKUP(F1247,競技順!B:P,15,0),"")</f>
        <v>男子</v>
      </c>
      <c r="L1247" t="str">
        <f>IFERROR(VLOOKUP(F1247,競技順!B:N,13,0),"")</f>
        <v xml:space="preserve">  50m</v>
      </c>
      <c r="M1247" t="str">
        <f>IFERROR(VLOOKUP(F1247,競技順!B:K,10,0),"")</f>
        <v>自由形</v>
      </c>
      <c r="N1247" t="str">
        <f>IFERROR(VLOOKUP(F1247,競技順!B:Q,16,0),"")</f>
        <v>タイム決勝</v>
      </c>
      <c r="O1247" t="str">
        <f t="shared" si="39"/>
        <v xml:space="preserve"> 男子   50m 自由形 タイム決勝</v>
      </c>
    </row>
    <row r="1248" spans="1:15" x14ac:dyDescent="0.2">
      <c r="A1248">
        <f>IFERROR(記録__2[[#This Row],[競技番号]],"")</f>
        <v>20</v>
      </c>
      <c r="B1248">
        <f>IFERROR(記録__2[[#This Row],[選手番号]],"")</f>
        <v>117</v>
      </c>
      <c r="C1248" t="str">
        <f>IFERROR(VLOOKUP(B1248,選手番号!F:J,4,0),"")</f>
        <v>安永　翔也</v>
      </c>
      <c r="D1248" t="str">
        <f>IFERROR(VLOOKUP(B1248,選手番号!F:K,6,0),"")</f>
        <v>南海ＤＣ</v>
      </c>
      <c r="E1248" t="str">
        <f>IFERROR(VLOOKUP(B1248,チーム番号!E:F,2,0),"")</f>
        <v/>
      </c>
      <c r="F1248">
        <f>IFERROR(VLOOKUP(A1248,プログラム!B:C,2,0),"")</f>
        <v>20</v>
      </c>
      <c r="G1248" t="str">
        <f t="shared" si="38"/>
        <v>11700020</v>
      </c>
      <c r="H1248">
        <f>IFERROR(記録__2[[#This Row],[組]],"")</f>
        <v>20</v>
      </c>
      <c r="I1248">
        <f>IFERROR(記録__2[[#This Row],[水路]],"")</f>
        <v>7</v>
      </c>
      <c r="J1248" t="str">
        <f>IFERROR(VLOOKUP(F1248,競技順!B:Q,14,0),"")</f>
        <v/>
      </c>
      <c r="K1248" t="str">
        <f>IFERROR(VLOOKUP(F1248,競技順!B:P,15,0),"")</f>
        <v>男子</v>
      </c>
      <c r="L1248" t="str">
        <f>IFERROR(VLOOKUP(F1248,競技順!B:N,13,0),"")</f>
        <v xml:space="preserve">  50m</v>
      </c>
      <c r="M1248" t="str">
        <f>IFERROR(VLOOKUP(F1248,競技順!B:K,10,0),"")</f>
        <v>自由形</v>
      </c>
      <c r="N1248" t="str">
        <f>IFERROR(VLOOKUP(F1248,競技順!B:Q,16,0),"")</f>
        <v>タイム決勝</v>
      </c>
      <c r="O1248" t="str">
        <f t="shared" si="39"/>
        <v xml:space="preserve"> 男子   50m 自由形 タイム決勝</v>
      </c>
    </row>
    <row r="1249" spans="1:15" x14ac:dyDescent="0.2">
      <c r="A1249">
        <f>IFERROR(記録__2[[#This Row],[競技番号]],"")</f>
        <v>20</v>
      </c>
      <c r="B1249">
        <f>IFERROR(記録__2[[#This Row],[選手番号]],"")</f>
        <v>307</v>
      </c>
      <c r="C1249" t="str">
        <f>IFERROR(VLOOKUP(B1249,選手番号!F:J,4,0),"")</f>
        <v>今川　藍斗</v>
      </c>
      <c r="D1249" t="str">
        <f>IFERROR(VLOOKUP(B1249,選手番号!F:K,6,0),"")</f>
        <v>石原SC山越</v>
      </c>
      <c r="E1249" t="str">
        <f>IFERROR(VLOOKUP(B1249,チーム番号!E:F,2,0),"")</f>
        <v/>
      </c>
      <c r="F1249">
        <f>IFERROR(VLOOKUP(A1249,プログラム!B:C,2,0),"")</f>
        <v>20</v>
      </c>
      <c r="G1249" t="str">
        <f t="shared" si="38"/>
        <v>30700020</v>
      </c>
      <c r="H1249">
        <f>IFERROR(記録__2[[#This Row],[組]],"")</f>
        <v>20</v>
      </c>
      <c r="I1249">
        <f>IFERROR(記録__2[[#This Row],[水路]],"")</f>
        <v>8</v>
      </c>
      <c r="J1249" t="str">
        <f>IFERROR(VLOOKUP(F1249,競技順!B:Q,14,0),"")</f>
        <v/>
      </c>
      <c r="K1249" t="str">
        <f>IFERROR(VLOOKUP(F1249,競技順!B:P,15,0),"")</f>
        <v>男子</v>
      </c>
      <c r="L1249" t="str">
        <f>IFERROR(VLOOKUP(F1249,競技順!B:N,13,0),"")</f>
        <v xml:space="preserve">  50m</v>
      </c>
      <c r="M1249" t="str">
        <f>IFERROR(VLOOKUP(F1249,競技順!B:K,10,0),"")</f>
        <v>自由形</v>
      </c>
      <c r="N1249" t="str">
        <f>IFERROR(VLOOKUP(F1249,競技順!B:Q,16,0),"")</f>
        <v>タイム決勝</v>
      </c>
      <c r="O1249" t="str">
        <f t="shared" si="39"/>
        <v xml:space="preserve"> 男子   50m 自由形 タイム決勝</v>
      </c>
    </row>
    <row r="1250" spans="1:15" x14ac:dyDescent="0.2">
      <c r="A1250">
        <f>IFERROR(記録__2[[#This Row],[競技番号]],"")</f>
        <v>20</v>
      </c>
      <c r="B1250">
        <f>IFERROR(記録__2[[#This Row],[選手番号]],"")</f>
        <v>15</v>
      </c>
      <c r="C1250" t="str">
        <f>IFERROR(VLOOKUP(B1250,選手番号!F:J,4,0),"")</f>
        <v>細川　遥翔</v>
      </c>
      <c r="D1250" t="str">
        <f>IFERROR(VLOOKUP(B1250,選手番号!F:K,6,0),"")</f>
        <v>松山北高</v>
      </c>
      <c r="E1250" t="str">
        <f>IFERROR(VLOOKUP(B1250,チーム番号!E:F,2,0),"")</f>
        <v/>
      </c>
      <c r="F1250">
        <f>IFERROR(VLOOKUP(A1250,プログラム!B:C,2,0),"")</f>
        <v>20</v>
      </c>
      <c r="G1250" t="str">
        <f t="shared" si="38"/>
        <v>1500020</v>
      </c>
      <c r="H1250">
        <f>IFERROR(記録__2[[#This Row],[組]],"")</f>
        <v>21</v>
      </c>
      <c r="I1250">
        <f>IFERROR(記録__2[[#This Row],[水路]],"")</f>
        <v>1</v>
      </c>
      <c r="J1250" t="str">
        <f>IFERROR(VLOOKUP(F1250,競技順!B:Q,14,0),"")</f>
        <v/>
      </c>
      <c r="K1250" t="str">
        <f>IFERROR(VLOOKUP(F1250,競技順!B:P,15,0),"")</f>
        <v>男子</v>
      </c>
      <c r="L1250" t="str">
        <f>IFERROR(VLOOKUP(F1250,競技順!B:N,13,0),"")</f>
        <v xml:space="preserve">  50m</v>
      </c>
      <c r="M1250" t="str">
        <f>IFERROR(VLOOKUP(F1250,競技順!B:K,10,0),"")</f>
        <v>自由形</v>
      </c>
      <c r="N1250" t="str">
        <f>IFERROR(VLOOKUP(F1250,競技順!B:Q,16,0),"")</f>
        <v>タイム決勝</v>
      </c>
      <c r="O1250" t="str">
        <f t="shared" si="39"/>
        <v xml:space="preserve"> 男子   50m 自由形 タイム決勝</v>
      </c>
    </row>
    <row r="1251" spans="1:15" x14ac:dyDescent="0.2">
      <c r="A1251">
        <f>IFERROR(記録__2[[#This Row],[競技番号]],"")</f>
        <v>20</v>
      </c>
      <c r="B1251">
        <f>IFERROR(記録__2[[#This Row],[選手番号]],"")</f>
        <v>48</v>
      </c>
      <c r="C1251" t="str">
        <f>IFERROR(VLOOKUP(B1251,選手番号!F:J,4,0),"")</f>
        <v>本田　洸大</v>
      </c>
      <c r="D1251" t="str">
        <f>IFERROR(VLOOKUP(B1251,選手番号!F:K,6,0),"")</f>
        <v>五百木ＳＣ</v>
      </c>
      <c r="E1251" t="str">
        <f>IFERROR(VLOOKUP(B1251,チーム番号!E:F,2,0),"")</f>
        <v/>
      </c>
      <c r="F1251">
        <f>IFERROR(VLOOKUP(A1251,プログラム!B:C,2,0),"")</f>
        <v>20</v>
      </c>
      <c r="G1251" t="str">
        <f t="shared" si="38"/>
        <v>4800020</v>
      </c>
      <c r="H1251">
        <f>IFERROR(記録__2[[#This Row],[組]],"")</f>
        <v>21</v>
      </c>
      <c r="I1251">
        <f>IFERROR(記録__2[[#This Row],[水路]],"")</f>
        <v>2</v>
      </c>
      <c r="J1251" t="str">
        <f>IFERROR(VLOOKUP(F1251,競技順!B:Q,14,0),"")</f>
        <v/>
      </c>
      <c r="K1251" t="str">
        <f>IFERROR(VLOOKUP(F1251,競技順!B:P,15,0),"")</f>
        <v>男子</v>
      </c>
      <c r="L1251" t="str">
        <f>IFERROR(VLOOKUP(F1251,競技順!B:N,13,0),"")</f>
        <v xml:space="preserve">  50m</v>
      </c>
      <c r="M1251" t="str">
        <f>IFERROR(VLOOKUP(F1251,競技順!B:K,10,0),"")</f>
        <v>自由形</v>
      </c>
      <c r="N1251" t="str">
        <f>IFERROR(VLOOKUP(F1251,競技順!B:Q,16,0),"")</f>
        <v>タイム決勝</v>
      </c>
      <c r="O1251" t="str">
        <f t="shared" si="39"/>
        <v xml:space="preserve"> 男子   50m 自由形 タイム決勝</v>
      </c>
    </row>
    <row r="1252" spans="1:15" x14ac:dyDescent="0.2">
      <c r="A1252">
        <f>IFERROR(記録__2[[#This Row],[競技番号]],"")</f>
        <v>20</v>
      </c>
      <c r="B1252">
        <f>IFERROR(記録__2[[#This Row],[選手番号]],"")</f>
        <v>43</v>
      </c>
      <c r="C1252" t="str">
        <f>IFERROR(VLOOKUP(B1252,選手番号!F:J,4,0),"")</f>
        <v>近藤　麻斗</v>
      </c>
      <c r="D1252" t="str">
        <f>IFERROR(VLOOKUP(B1252,選手番号!F:K,6,0),"")</f>
        <v>五百木ＳＣ</v>
      </c>
      <c r="E1252" t="str">
        <f>IFERROR(VLOOKUP(B1252,チーム番号!E:F,2,0),"")</f>
        <v/>
      </c>
      <c r="F1252">
        <f>IFERROR(VLOOKUP(A1252,プログラム!B:C,2,0),"")</f>
        <v>20</v>
      </c>
      <c r="G1252" t="str">
        <f t="shared" si="38"/>
        <v>4300020</v>
      </c>
      <c r="H1252">
        <f>IFERROR(記録__2[[#This Row],[組]],"")</f>
        <v>21</v>
      </c>
      <c r="I1252">
        <f>IFERROR(記録__2[[#This Row],[水路]],"")</f>
        <v>3</v>
      </c>
      <c r="J1252" t="str">
        <f>IFERROR(VLOOKUP(F1252,競技順!B:Q,14,0),"")</f>
        <v/>
      </c>
      <c r="K1252" t="str">
        <f>IFERROR(VLOOKUP(F1252,競技順!B:P,15,0),"")</f>
        <v>男子</v>
      </c>
      <c r="L1252" t="str">
        <f>IFERROR(VLOOKUP(F1252,競技順!B:N,13,0),"")</f>
        <v xml:space="preserve">  50m</v>
      </c>
      <c r="M1252" t="str">
        <f>IFERROR(VLOOKUP(F1252,競技順!B:K,10,0),"")</f>
        <v>自由形</v>
      </c>
      <c r="N1252" t="str">
        <f>IFERROR(VLOOKUP(F1252,競技順!B:Q,16,0),"")</f>
        <v>タイム決勝</v>
      </c>
      <c r="O1252" t="str">
        <f t="shared" si="39"/>
        <v xml:space="preserve"> 男子   50m 自由形 タイム決勝</v>
      </c>
    </row>
    <row r="1253" spans="1:15" x14ac:dyDescent="0.2">
      <c r="A1253">
        <f>IFERROR(記録__2[[#This Row],[競技番号]],"")</f>
        <v>20</v>
      </c>
      <c r="B1253">
        <f>IFERROR(記録__2[[#This Row],[選手番号]],"")</f>
        <v>439</v>
      </c>
      <c r="C1253" t="str">
        <f>IFERROR(VLOOKUP(B1253,選手番号!F:J,4,0),"")</f>
        <v>渡部　透真</v>
      </c>
      <c r="D1253" t="str">
        <f>IFERROR(VLOOKUP(B1253,選手番号!F:K,6,0),"")</f>
        <v>フィッタ重信</v>
      </c>
      <c r="E1253" t="str">
        <f>IFERROR(VLOOKUP(B1253,チーム番号!E:F,2,0),"")</f>
        <v/>
      </c>
      <c r="F1253">
        <f>IFERROR(VLOOKUP(A1253,プログラム!B:C,2,0),"")</f>
        <v>20</v>
      </c>
      <c r="G1253" t="str">
        <f t="shared" si="38"/>
        <v>43900020</v>
      </c>
      <c r="H1253">
        <f>IFERROR(記録__2[[#This Row],[組]],"")</f>
        <v>21</v>
      </c>
      <c r="I1253">
        <f>IFERROR(記録__2[[#This Row],[水路]],"")</f>
        <v>4</v>
      </c>
      <c r="J1253" t="str">
        <f>IFERROR(VLOOKUP(F1253,競技順!B:Q,14,0),"")</f>
        <v/>
      </c>
      <c r="K1253" t="str">
        <f>IFERROR(VLOOKUP(F1253,競技順!B:P,15,0),"")</f>
        <v>男子</v>
      </c>
      <c r="L1253" t="str">
        <f>IFERROR(VLOOKUP(F1253,競技順!B:N,13,0),"")</f>
        <v xml:space="preserve">  50m</v>
      </c>
      <c r="M1253" t="str">
        <f>IFERROR(VLOOKUP(F1253,競技順!B:K,10,0),"")</f>
        <v>自由形</v>
      </c>
      <c r="N1253" t="str">
        <f>IFERROR(VLOOKUP(F1253,競技順!B:Q,16,0),"")</f>
        <v>タイム決勝</v>
      </c>
      <c r="O1253" t="str">
        <f t="shared" si="39"/>
        <v xml:space="preserve"> 男子   50m 自由形 タイム決勝</v>
      </c>
    </row>
    <row r="1254" spans="1:15" x14ac:dyDescent="0.2">
      <c r="A1254">
        <f>IFERROR(記録__2[[#This Row],[競技番号]],"")</f>
        <v>20</v>
      </c>
      <c r="B1254">
        <f>IFERROR(記録__2[[#This Row],[選手番号]],"")</f>
        <v>263</v>
      </c>
      <c r="C1254" t="str">
        <f>IFERROR(VLOOKUP(B1254,選手番号!F:J,4,0),"")</f>
        <v>白石　一颯</v>
      </c>
      <c r="D1254" t="str">
        <f>IFERROR(VLOOKUP(B1254,選手番号!F:K,6,0),"")</f>
        <v>八幡浜ＳＣ</v>
      </c>
      <c r="E1254" t="str">
        <f>IFERROR(VLOOKUP(B1254,チーム番号!E:F,2,0),"")</f>
        <v/>
      </c>
      <c r="F1254">
        <f>IFERROR(VLOOKUP(A1254,プログラム!B:C,2,0),"")</f>
        <v>20</v>
      </c>
      <c r="G1254" t="str">
        <f t="shared" si="38"/>
        <v>26300020</v>
      </c>
      <c r="H1254">
        <f>IFERROR(記録__2[[#This Row],[組]],"")</f>
        <v>21</v>
      </c>
      <c r="I1254">
        <f>IFERROR(記録__2[[#This Row],[水路]],"")</f>
        <v>5</v>
      </c>
      <c r="J1254" t="str">
        <f>IFERROR(VLOOKUP(F1254,競技順!B:Q,14,0),"")</f>
        <v/>
      </c>
      <c r="K1254" t="str">
        <f>IFERROR(VLOOKUP(F1254,競技順!B:P,15,0),"")</f>
        <v>男子</v>
      </c>
      <c r="L1254" t="str">
        <f>IFERROR(VLOOKUP(F1254,競技順!B:N,13,0),"")</f>
        <v xml:space="preserve">  50m</v>
      </c>
      <c r="M1254" t="str">
        <f>IFERROR(VLOOKUP(F1254,競技順!B:K,10,0),"")</f>
        <v>自由形</v>
      </c>
      <c r="N1254" t="str">
        <f>IFERROR(VLOOKUP(F1254,競技順!B:Q,16,0),"")</f>
        <v>タイム決勝</v>
      </c>
      <c r="O1254" t="str">
        <f t="shared" si="39"/>
        <v xml:space="preserve"> 男子   50m 自由形 タイム決勝</v>
      </c>
    </row>
    <row r="1255" spans="1:15" x14ac:dyDescent="0.2">
      <c r="A1255">
        <f>IFERROR(記録__2[[#This Row],[競技番号]],"")</f>
        <v>20</v>
      </c>
      <c r="B1255">
        <f>IFERROR(記録__2[[#This Row],[選手番号]],"")</f>
        <v>20</v>
      </c>
      <c r="C1255" t="str">
        <f>IFERROR(VLOOKUP(B1255,選手番号!F:J,4,0),"")</f>
        <v>日野　遥斗</v>
      </c>
      <c r="D1255" t="str">
        <f>IFERROR(VLOOKUP(B1255,選手番号!F:K,6,0),"")</f>
        <v>松山中央高</v>
      </c>
      <c r="E1255" t="str">
        <f>IFERROR(VLOOKUP(B1255,チーム番号!E:F,2,0),"")</f>
        <v/>
      </c>
      <c r="F1255">
        <f>IFERROR(VLOOKUP(A1255,プログラム!B:C,2,0),"")</f>
        <v>20</v>
      </c>
      <c r="G1255" t="str">
        <f t="shared" si="38"/>
        <v>2000020</v>
      </c>
      <c r="H1255">
        <f>IFERROR(記録__2[[#This Row],[組]],"")</f>
        <v>21</v>
      </c>
      <c r="I1255">
        <f>IFERROR(記録__2[[#This Row],[水路]],"")</f>
        <v>6</v>
      </c>
      <c r="J1255" t="str">
        <f>IFERROR(VLOOKUP(F1255,競技順!B:Q,14,0),"")</f>
        <v/>
      </c>
      <c r="K1255" t="str">
        <f>IFERROR(VLOOKUP(F1255,競技順!B:P,15,0),"")</f>
        <v>男子</v>
      </c>
      <c r="L1255" t="str">
        <f>IFERROR(VLOOKUP(F1255,競技順!B:N,13,0),"")</f>
        <v xml:space="preserve">  50m</v>
      </c>
      <c r="M1255" t="str">
        <f>IFERROR(VLOOKUP(F1255,競技順!B:K,10,0),"")</f>
        <v>自由形</v>
      </c>
      <c r="N1255" t="str">
        <f>IFERROR(VLOOKUP(F1255,競技順!B:Q,16,0),"")</f>
        <v>タイム決勝</v>
      </c>
      <c r="O1255" t="str">
        <f t="shared" si="39"/>
        <v xml:space="preserve"> 男子   50m 自由形 タイム決勝</v>
      </c>
    </row>
    <row r="1256" spans="1:15" x14ac:dyDescent="0.2">
      <c r="A1256">
        <f>IFERROR(記録__2[[#This Row],[競技番号]],"")</f>
        <v>20</v>
      </c>
      <c r="B1256">
        <f>IFERROR(記録__2[[#This Row],[選手番号]],"")</f>
        <v>313</v>
      </c>
      <c r="C1256" t="str">
        <f>IFERROR(VLOOKUP(B1256,選手番号!F:J,4,0),"")</f>
        <v>畦地　遥斗</v>
      </c>
      <c r="D1256" t="str">
        <f>IFERROR(VLOOKUP(B1256,選手番号!F:K,6,0),"")</f>
        <v>石原SC山越</v>
      </c>
      <c r="E1256" t="str">
        <f>IFERROR(VLOOKUP(B1256,チーム番号!E:F,2,0),"")</f>
        <v/>
      </c>
      <c r="F1256">
        <f>IFERROR(VLOOKUP(A1256,プログラム!B:C,2,0),"")</f>
        <v>20</v>
      </c>
      <c r="G1256" t="str">
        <f t="shared" si="38"/>
        <v>31300020</v>
      </c>
      <c r="H1256">
        <f>IFERROR(記録__2[[#This Row],[組]],"")</f>
        <v>21</v>
      </c>
      <c r="I1256">
        <f>IFERROR(記録__2[[#This Row],[水路]],"")</f>
        <v>7</v>
      </c>
      <c r="J1256" t="str">
        <f>IFERROR(VLOOKUP(F1256,競技順!B:Q,14,0),"")</f>
        <v/>
      </c>
      <c r="K1256" t="str">
        <f>IFERROR(VLOOKUP(F1256,競技順!B:P,15,0),"")</f>
        <v>男子</v>
      </c>
      <c r="L1256" t="str">
        <f>IFERROR(VLOOKUP(F1256,競技順!B:N,13,0),"")</f>
        <v xml:space="preserve">  50m</v>
      </c>
      <c r="M1256" t="str">
        <f>IFERROR(VLOOKUP(F1256,競技順!B:K,10,0),"")</f>
        <v>自由形</v>
      </c>
      <c r="N1256" t="str">
        <f>IFERROR(VLOOKUP(F1256,競技順!B:Q,16,0),"")</f>
        <v>タイム決勝</v>
      </c>
      <c r="O1256" t="str">
        <f t="shared" si="39"/>
        <v xml:space="preserve"> 男子   50m 自由形 タイム決勝</v>
      </c>
    </row>
    <row r="1257" spans="1:15" x14ac:dyDescent="0.2">
      <c r="A1257">
        <f>IFERROR(記録__2[[#This Row],[競技番号]],"")</f>
        <v>20</v>
      </c>
      <c r="B1257">
        <f>IFERROR(記録__2[[#This Row],[選手番号]],"")</f>
        <v>305</v>
      </c>
      <c r="C1257" t="str">
        <f>IFERROR(VLOOKUP(B1257,選手番号!F:J,4,0),"")</f>
        <v>松田　朋也</v>
      </c>
      <c r="D1257" t="str">
        <f>IFERROR(VLOOKUP(B1257,選手番号!F:K,6,0),"")</f>
        <v>石原SC山越</v>
      </c>
      <c r="E1257" t="str">
        <f>IFERROR(VLOOKUP(B1257,チーム番号!E:F,2,0),"")</f>
        <v/>
      </c>
      <c r="F1257">
        <f>IFERROR(VLOOKUP(A1257,プログラム!B:C,2,0),"")</f>
        <v>20</v>
      </c>
      <c r="G1257" t="str">
        <f t="shared" si="38"/>
        <v>30500020</v>
      </c>
      <c r="H1257">
        <f>IFERROR(記録__2[[#This Row],[組]],"")</f>
        <v>21</v>
      </c>
      <c r="I1257">
        <f>IFERROR(記録__2[[#This Row],[水路]],"")</f>
        <v>8</v>
      </c>
      <c r="J1257" t="str">
        <f>IFERROR(VLOOKUP(F1257,競技順!B:Q,14,0),"")</f>
        <v/>
      </c>
      <c r="K1257" t="str">
        <f>IFERROR(VLOOKUP(F1257,競技順!B:P,15,0),"")</f>
        <v>男子</v>
      </c>
      <c r="L1257" t="str">
        <f>IFERROR(VLOOKUP(F1257,競技順!B:N,13,0),"")</f>
        <v xml:space="preserve">  50m</v>
      </c>
      <c r="M1257" t="str">
        <f>IFERROR(VLOOKUP(F1257,競技順!B:K,10,0),"")</f>
        <v>自由形</v>
      </c>
      <c r="N1257" t="str">
        <f>IFERROR(VLOOKUP(F1257,競技順!B:Q,16,0),"")</f>
        <v>タイム決勝</v>
      </c>
      <c r="O1257" t="str">
        <f t="shared" si="39"/>
        <v xml:space="preserve"> 男子   50m 自由形 タイム決勝</v>
      </c>
    </row>
    <row r="1258" spans="1:15" x14ac:dyDescent="0.2">
      <c r="A1258">
        <f>IFERROR(記録__2[[#This Row],[競技番号]],"")</f>
        <v>20</v>
      </c>
      <c r="B1258">
        <f>IFERROR(記録__2[[#This Row],[選手番号]],"")</f>
        <v>24</v>
      </c>
      <c r="C1258" t="str">
        <f>IFERROR(VLOOKUP(B1258,選手番号!F:J,4,0),"")</f>
        <v>金野　穂積</v>
      </c>
      <c r="D1258" t="str">
        <f>IFERROR(VLOOKUP(B1258,選手番号!F:K,6,0),"")</f>
        <v>松山中央高</v>
      </c>
      <c r="E1258" t="str">
        <f>IFERROR(VLOOKUP(B1258,チーム番号!E:F,2,0),"")</f>
        <v/>
      </c>
      <c r="F1258">
        <f>IFERROR(VLOOKUP(A1258,プログラム!B:C,2,0),"")</f>
        <v>20</v>
      </c>
      <c r="G1258" t="str">
        <f t="shared" si="38"/>
        <v>2400020</v>
      </c>
      <c r="H1258">
        <f>IFERROR(記録__2[[#This Row],[組]],"")</f>
        <v>22</v>
      </c>
      <c r="I1258">
        <f>IFERROR(記録__2[[#This Row],[水路]],"")</f>
        <v>1</v>
      </c>
      <c r="J1258" t="str">
        <f>IFERROR(VLOOKUP(F1258,競技順!B:Q,14,0),"")</f>
        <v/>
      </c>
      <c r="K1258" t="str">
        <f>IFERROR(VLOOKUP(F1258,競技順!B:P,15,0),"")</f>
        <v>男子</v>
      </c>
      <c r="L1258" t="str">
        <f>IFERROR(VLOOKUP(F1258,競技順!B:N,13,0),"")</f>
        <v xml:space="preserve">  50m</v>
      </c>
      <c r="M1258" t="str">
        <f>IFERROR(VLOOKUP(F1258,競技順!B:K,10,0),"")</f>
        <v>自由形</v>
      </c>
      <c r="N1258" t="str">
        <f>IFERROR(VLOOKUP(F1258,競技順!B:Q,16,0),"")</f>
        <v>タイム決勝</v>
      </c>
      <c r="O1258" t="str">
        <f t="shared" si="39"/>
        <v xml:space="preserve"> 男子   50m 自由形 タイム決勝</v>
      </c>
    </row>
    <row r="1259" spans="1:15" x14ac:dyDescent="0.2">
      <c r="A1259">
        <f>IFERROR(記録__2[[#This Row],[競技番号]],"")</f>
        <v>20</v>
      </c>
      <c r="B1259">
        <f>IFERROR(記録__2[[#This Row],[選手番号]],"")</f>
        <v>22</v>
      </c>
      <c r="C1259" t="str">
        <f>IFERROR(VLOOKUP(B1259,選手番号!F:J,4,0),"")</f>
        <v>渡部　与景</v>
      </c>
      <c r="D1259" t="str">
        <f>IFERROR(VLOOKUP(B1259,選手番号!F:K,6,0),"")</f>
        <v>松山中央高</v>
      </c>
      <c r="E1259" t="str">
        <f>IFERROR(VLOOKUP(B1259,チーム番号!E:F,2,0),"")</f>
        <v/>
      </c>
      <c r="F1259">
        <f>IFERROR(VLOOKUP(A1259,プログラム!B:C,2,0),"")</f>
        <v>20</v>
      </c>
      <c r="G1259" t="str">
        <f t="shared" si="38"/>
        <v>2200020</v>
      </c>
      <c r="H1259">
        <f>IFERROR(記録__2[[#This Row],[組]],"")</f>
        <v>22</v>
      </c>
      <c r="I1259">
        <f>IFERROR(記録__2[[#This Row],[水路]],"")</f>
        <v>2</v>
      </c>
      <c r="J1259" t="str">
        <f>IFERROR(VLOOKUP(F1259,競技順!B:Q,14,0),"")</f>
        <v/>
      </c>
      <c r="K1259" t="str">
        <f>IFERROR(VLOOKUP(F1259,競技順!B:P,15,0),"")</f>
        <v>男子</v>
      </c>
      <c r="L1259" t="str">
        <f>IFERROR(VLOOKUP(F1259,競技順!B:N,13,0),"")</f>
        <v xml:space="preserve">  50m</v>
      </c>
      <c r="M1259" t="str">
        <f>IFERROR(VLOOKUP(F1259,競技順!B:K,10,0),"")</f>
        <v>自由形</v>
      </c>
      <c r="N1259" t="str">
        <f>IFERROR(VLOOKUP(F1259,競技順!B:Q,16,0),"")</f>
        <v>タイム決勝</v>
      </c>
      <c r="O1259" t="str">
        <f t="shared" si="39"/>
        <v xml:space="preserve"> 男子   50m 自由形 タイム決勝</v>
      </c>
    </row>
    <row r="1260" spans="1:15" x14ac:dyDescent="0.2">
      <c r="A1260">
        <f>IFERROR(記録__2[[#This Row],[競技番号]],"")</f>
        <v>20</v>
      </c>
      <c r="B1260">
        <f>IFERROR(記録__2[[#This Row],[選手番号]],"")</f>
        <v>527</v>
      </c>
      <c r="C1260" t="str">
        <f>IFERROR(VLOOKUP(B1260,選手番号!F:J,4,0),"")</f>
        <v>石原　凌介</v>
      </c>
      <c r="D1260" t="str">
        <f>IFERROR(VLOOKUP(B1260,選手番号!F:K,6,0),"")</f>
        <v>ﾌｧｲﾌﾞﾃﾝ東予</v>
      </c>
      <c r="E1260" t="str">
        <f>IFERROR(VLOOKUP(B1260,チーム番号!E:F,2,0),"")</f>
        <v/>
      </c>
      <c r="F1260">
        <f>IFERROR(VLOOKUP(A1260,プログラム!B:C,2,0),"")</f>
        <v>20</v>
      </c>
      <c r="G1260" t="str">
        <f t="shared" si="38"/>
        <v>52700020</v>
      </c>
      <c r="H1260">
        <f>IFERROR(記録__2[[#This Row],[組]],"")</f>
        <v>22</v>
      </c>
      <c r="I1260">
        <f>IFERROR(記録__2[[#This Row],[水路]],"")</f>
        <v>3</v>
      </c>
      <c r="J1260" t="str">
        <f>IFERROR(VLOOKUP(F1260,競技順!B:Q,14,0),"")</f>
        <v/>
      </c>
      <c r="K1260" t="str">
        <f>IFERROR(VLOOKUP(F1260,競技順!B:P,15,0),"")</f>
        <v>男子</v>
      </c>
      <c r="L1260" t="str">
        <f>IFERROR(VLOOKUP(F1260,競技順!B:N,13,0),"")</f>
        <v xml:space="preserve">  50m</v>
      </c>
      <c r="M1260" t="str">
        <f>IFERROR(VLOOKUP(F1260,競技順!B:K,10,0),"")</f>
        <v>自由形</v>
      </c>
      <c r="N1260" t="str">
        <f>IFERROR(VLOOKUP(F1260,競技順!B:Q,16,0),"")</f>
        <v>タイム決勝</v>
      </c>
      <c r="O1260" t="str">
        <f t="shared" si="39"/>
        <v xml:space="preserve"> 男子   50m 自由形 タイム決勝</v>
      </c>
    </row>
    <row r="1261" spans="1:15" x14ac:dyDescent="0.2">
      <c r="A1261">
        <f>IFERROR(記録__2[[#This Row],[競技番号]],"")</f>
        <v>20</v>
      </c>
      <c r="B1261">
        <f>IFERROR(記録__2[[#This Row],[選手番号]],"")</f>
        <v>366</v>
      </c>
      <c r="C1261" t="str">
        <f>IFERROR(VLOOKUP(B1261,選手番号!F:J,4,0),"")</f>
        <v>清水　幹太</v>
      </c>
      <c r="D1261" t="str">
        <f>IFERROR(VLOOKUP(B1261,選手番号!F:K,6,0),"")</f>
        <v>石原ＳＣ</v>
      </c>
      <c r="E1261" t="str">
        <f>IFERROR(VLOOKUP(B1261,チーム番号!E:F,2,0),"")</f>
        <v/>
      </c>
      <c r="F1261">
        <f>IFERROR(VLOOKUP(A1261,プログラム!B:C,2,0),"")</f>
        <v>20</v>
      </c>
      <c r="G1261" t="str">
        <f t="shared" si="38"/>
        <v>36600020</v>
      </c>
      <c r="H1261">
        <f>IFERROR(記録__2[[#This Row],[組]],"")</f>
        <v>22</v>
      </c>
      <c r="I1261">
        <f>IFERROR(記録__2[[#This Row],[水路]],"")</f>
        <v>4</v>
      </c>
      <c r="J1261" t="str">
        <f>IFERROR(VLOOKUP(F1261,競技順!B:Q,14,0),"")</f>
        <v/>
      </c>
      <c r="K1261" t="str">
        <f>IFERROR(VLOOKUP(F1261,競技順!B:P,15,0),"")</f>
        <v>男子</v>
      </c>
      <c r="L1261" t="str">
        <f>IFERROR(VLOOKUP(F1261,競技順!B:N,13,0),"")</f>
        <v xml:space="preserve">  50m</v>
      </c>
      <c r="M1261" t="str">
        <f>IFERROR(VLOOKUP(F1261,競技順!B:K,10,0),"")</f>
        <v>自由形</v>
      </c>
      <c r="N1261" t="str">
        <f>IFERROR(VLOOKUP(F1261,競技順!B:Q,16,0),"")</f>
        <v>タイム決勝</v>
      </c>
      <c r="O1261" t="str">
        <f t="shared" si="39"/>
        <v xml:space="preserve"> 男子   50m 自由形 タイム決勝</v>
      </c>
    </row>
    <row r="1262" spans="1:15" x14ac:dyDescent="0.2">
      <c r="A1262">
        <f>IFERROR(記録__2[[#This Row],[競技番号]],"")</f>
        <v>20</v>
      </c>
      <c r="B1262">
        <f>IFERROR(記録__2[[#This Row],[選手番号]],"")</f>
        <v>596</v>
      </c>
      <c r="C1262" t="str">
        <f>IFERROR(VLOOKUP(B1262,選手番号!F:J,4,0),"")</f>
        <v>中山　慶士</v>
      </c>
      <c r="D1262" t="str">
        <f>IFERROR(VLOOKUP(B1262,選手番号!F:K,6,0),"")</f>
        <v>MESSA</v>
      </c>
      <c r="E1262" t="str">
        <f>IFERROR(VLOOKUP(B1262,チーム番号!E:F,2,0),"")</f>
        <v/>
      </c>
      <c r="F1262">
        <f>IFERROR(VLOOKUP(A1262,プログラム!B:C,2,0),"")</f>
        <v>20</v>
      </c>
      <c r="G1262" t="str">
        <f t="shared" si="38"/>
        <v>59600020</v>
      </c>
      <c r="H1262">
        <f>IFERROR(記録__2[[#This Row],[組]],"")</f>
        <v>22</v>
      </c>
      <c r="I1262">
        <f>IFERROR(記録__2[[#This Row],[水路]],"")</f>
        <v>5</v>
      </c>
      <c r="J1262" t="str">
        <f>IFERROR(VLOOKUP(F1262,競技順!B:Q,14,0),"")</f>
        <v/>
      </c>
      <c r="K1262" t="str">
        <f>IFERROR(VLOOKUP(F1262,競技順!B:P,15,0),"")</f>
        <v>男子</v>
      </c>
      <c r="L1262" t="str">
        <f>IFERROR(VLOOKUP(F1262,競技順!B:N,13,0),"")</f>
        <v xml:space="preserve">  50m</v>
      </c>
      <c r="M1262" t="str">
        <f>IFERROR(VLOOKUP(F1262,競技順!B:K,10,0),"")</f>
        <v>自由形</v>
      </c>
      <c r="N1262" t="str">
        <f>IFERROR(VLOOKUP(F1262,競技順!B:Q,16,0),"")</f>
        <v>タイム決勝</v>
      </c>
      <c r="O1262" t="str">
        <f t="shared" si="39"/>
        <v xml:space="preserve"> 男子   50m 自由形 タイム決勝</v>
      </c>
    </row>
    <row r="1263" spans="1:15" x14ac:dyDescent="0.2">
      <c r="A1263">
        <f>IFERROR(記録__2[[#This Row],[競技番号]],"")</f>
        <v>20</v>
      </c>
      <c r="B1263">
        <f>IFERROR(記録__2[[#This Row],[選手番号]],"")</f>
        <v>371</v>
      </c>
      <c r="C1263" t="str">
        <f>IFERROR(VLOOKUP(B1263,選手番号!F:J,4,0),"")</f>
        <v>本多　晴大</v>
      </c>
      <c r="D1263" t="str">
        <f>IFERROR(VLOOKUP(B1263,選手番号!F:K,6,0),"")</f>
        <v>石原ＳＣ</v>
      </c>
      <c r="E1263" t="str">
        <f>IFERROR(VLOOKUP(B1263,チーム番号!E:F,2,0),"")</f>
        <v/>
      </c>
      <c r="F1263">
        <f>IFERROR(VLOOKUP(A1263,プログラム!B:C,2,0),"")</f>
        <v>20</v>
      </c>
      <c r="G1263" t="str">
        <f t="shared" si="38"/>
        <v>37100020</v>
      </c>
      <c r="H1263">
        <f>IFERROR(記録__2[[#This Row],[組]],"")</f>
        <v>22</v>
      </c>
      <c r="I1263">
        <f>IFERROR(記録__2[[#This Row],[水路]],"")</f>
        <v>6</v>
      </c>
      <c r="J1263" t="str">
        <f>IFERROR(VLOOKUP(F1263,競技順!B:Q,14,0),"")</f>
        <v/>
      </c>
      <c r="K1263" t="str">
        <f>IFERROR(VLOOKUP(F1263,競技順!B:P,15,0),"")</f>
        <v>男子</v>
      </c>
      <c r="L1263" t="str">
        <f>IFERROR(VLOOKUP(F1263,競技順!B:N,13,0),"")</f>
        <v xml:space="preserve">  50m</v>
      </c>
      <c r="M1263" t="str">
        <f>IFERROR(VLOOKUP(F1263,競技順!B:K,10,0),"")</f>
        <v>自由形</v>
      </c>
      <c r="N1263" t="str">
        <f>IFERROR(VLOOKUP(F1263,競技順!B:Q,16,0),"")</f>
        <v>タイム決勝</v>
      </c>
      <c r="O1263" t="str">
        <f t="shared" si="39"/>
        <v xml:space="preserve"> 男子   50m 自由形 タイム決勝</v>
      </c>
    </row>
    <row r="1264" spans="1:15" x14ac:dyDescent="0.2">
      <c r="A1264">
        <f>IFERROR(記録__2[[#This Row],[競技番号]],"")</f>
        <v>20</v>
      </c>
      <c r="B1264">
        <f>IFERROR(記録__2[[#This Row],[選手番号]],"")</f>
        <v>258</v>
      </c>
      <c r="C1264" t="str">
        <f>IFERROR(VLOOKUP(B1264,選手番号!F:J,4,0),"")</f>
        <v>石村　　匠</v>
      </c>
      <c r="D1264" t="str">
        <f>IFERROR(VLOOKUP(B1264,選手番号!F:K,6,0),"")</f>
        <v>八幡浜ＳＣ</v>
      </c>
      <c r="E1264" t="str">
        <f>IFERROR(VLOOKUP(B1264,チーム番号!E:F,2,0),"")</f>
        <v/>
      </c>
      <c r="F1264">
        <f>IFERROR(VLOOKUP(A1264,プログラム!B:C,2,0),"")</f>
        <v>20</v>
      </c>
      <c r="G1264" t="str">
        <f t="shared" si="38"/>
        <v>25800020</v>
      </c>
      <c r="H1264">
        <f>IFERROR(記録__2[[#This Row],[組]],"")</f>
        <v>22</v>
      </c>
      <c r="I1264">
        <f>IFERROR(記録__2[[#This Row],[水路]],"")</f>
        <v>7</v>
      </c>
      <c r="J1264" t="str">
        <f>IFERROR(VLOOKUP(F1264,競技順!B:Q,14,0),"")</f>
        <v/>
      </c>
      <c r="K1264" t="str">
        <f>IFERROR(VLOOKUP(F1264,競技順!B:P,15,0),"")</f>
        <v>男子</v>
      </c>
      <c r="L1264" t="str">
        <f>IFERROR(VLOOKUP(F1264,競技順!B:N,13,0),"")</f>
        <v xml:space="preserve">  50m</v>
      </c>
      <c r="M1264" t="str">
        <f>IFERROR(VLOOKUP(F1264,競技順!B:K,10,0),"")</f>
        <v>自由形</v>
      </c>
      <c r="N1264" t="str">
        <f>IFERROR(VLOOKUP(F1264,競技順!B:Q,16,0),"")</f>
        <v>タイム決勝</v>
      </c>
      <c r="O1264" t="str">
        <f t="shared" si="39"/>
        <v xml:space="preserve"> 男子   50m 自由形 タイム決勝</v>
      </c>
    </row>
    <row r="1265" spans="1:15" x14ac:dyDescent="0.2">
      <c r="A1265">
        <f>IFERROR(記録__2[[#This Row],[競技番号]],"")</f>
        <v>20</v>
      </c>
      <c r="B1265">
        <f>IFERROR(記録__2[[#This Row],[選手番号]],"")</f>
        <v>308</v>
      </c>
      <c r="C1265" t="str">
        <f>IFERROR(VLOOKUP(B1265,選手番号!F:J,4,0),"")</f>
        <v>山本　涼平</v>
      </c>
      <c r="D1265" t="str">
        <f>IFERROR(VLOOKUP(B1265,選手番号!F:K,6,0),"")</f>
        <v>石原SC山越</v>
      </c>
      <c r="E1265" t="str">
        <f>IFERROR(VLOOKUP(B1265,チーム番号!E:F,2,0),"")</f>
        <v/>
      </c>
      <c r="F1265">
        <f>IFERROR(VLOOKUP(A1265,プログラム!B:C,2,0),"")</f>
        <v>20</v>
      </c>
      <c r="G1265" t="str">
        <f t="shared" si="38"/>
        <v>30800020</v>
      </c>
      <c r="H1265">
        <f>IFERROR(記録__2[[#This Row],[組]],"")</f>
        <v>22</v>
      </c>
      <c r="I1265">
        <f>IFERROR(記録__2[[#This Row],[水路]],"")</f>
        <v>8</v>
      </c>
      <c r="J1265" t="str">
        <f>IFERROR(VLOOKUP(F1265,競技順!B:Q,14,0),"")</f>
        <v/>
      </c>
      <c r="K1265" t="str">
        <f>IFERROR(VLOOKUP(F1265,競技順!B:P,15,0),"")</f>
        <v>男子</v>
      </c>
      <c r="L1265" t="str">
        <f>IFERROR(VLOOKUP(F1265,競技順!B:N,13,0),"")</f>
        <v xml:space="preserve">  50m</v>
      </c>
      <c r="M1265" t="str">
        <f>IFERROR(VLOOKUP(F1265,競技順!B:K,10,0),"")</f>
        <v>自由形</v>
      </c>
      <c r="N1265" t="str">
        <f>IFERROR(VLOOKUP(F1265,競技順!B:Q,16,0),"")</f>
        <v>タイム決勝</v>
      </c>
      <c r="O1265" t="str">
        <f t="shared" si="39"/>
        <v xml:space="preserve"> 男子   50m 自由形 タイム決勝</v>
      </c>
    </row>
    <row r="1266" spans="1:15" x14ac:dyDescent="0.2">
      <c r="A1266">
        <f>IFERROR(記録__2[[#This Row],[競技番号]],"")</f>
        <v>20</v>
      </c>
      <c r="B1266">
        <f>IFERROR(記録__2[[#This Row],[選手番号]],"")</f>
        <v>334</v>
      </c>
      <c r="C1266" t="str">
        <f>IFERROR(VLOOKUP(B1266,選手番号!F:J,4,0),"")</f>
        <v>山口　莉玖</v>
      </c>
      <c r="D1266" t="str">
        <f>IFERROR(VLOOKUP(B1266,選手番号!F:K,6,0),"")</f>
        <v>ＭＧ双葉</v>
      </c>
      <c r="E1266" t="str">
        <f>IFERROR(VLOOKUP(B1266,チーム番号!E:F,2,0),"")</f>
        <v/>
      </c>
      <c r="F1266">
        <f>IFERROR(VLOOKUP(A1266,プログラム!B:C,2,0),"")</f>
        <v>20</v>
      </c>
      <c r="G1266" t="str">
        <f t="shared" si="38"/>
        <v>33400020</v>
      </c>
      <c r="H1266">
        <f>IFERROR(記録__2[[#This Row],[組]],"")</f>
        <v>23</v>
      </c>
      <c r="I1266">
        <f>IFERROR(記録__2[[#This Row],[水路]],"")</f>
        <v>1</v>
      </c>
      <c r="J1266" t="str">
        <f>IFERROR(VLOOKUP(F1266,競技順!B:Q,14,0),"")</f>
        <v/>
      </c>
      <c r="K1266" t="str">
        <f>IFERROR(VLOOKUP(F1266,競技順!B:P,15,0),"")</f>
        <v>男子</v>
      </c>
      <c r="L1266" t="str">
        <f>IFERROR(VLOOKUP(F1266,競技順!B:N,13,0),"")</f>
        <v xml:space="preserve">  50m</v>
      </c>
      <c r="M1266" t="str">
        <f>IFERROR(VLOOKUP(F1266,競技順!B:K,10,0),"")</f>
        <v>自由形</v>
      </c>
      <c r="N1266" t="str">
        <f>IFERROR(VLOOKUP(F1266,競技順!B:Q,16,0),"")</f>
        <v>タイム決勝</v>
      </c>
      <c r="O1266" t="str">
        <f t="shared" si="39"/>
        <v xml:space="preserve"> 男子   50m 自由形 タイム決勝</v>
      </c>
    </row>
    <row r="1267" spans="1:15" x14ac:dyDescent="0.2">
      <c r="A1267">
        <f>IFERROR(記録__2[[#This Row],[競技番号]],"")</f>
        <v>20</v>
      </c>
      <c r="B1267">
        <f>IFERROR(記録__2[[#This Row],[選手番号]],"")</f>
        <v>257</v>
      </c>
      <c r="C1267" t="str">
        <f>IFERROR(VLOOKUP(B1267,選手番号!F:J,4,0),"")</f>
        <v>清水進太郎</v>
      </c>
      <c r="D1267" t="str">
        <f>IFERROR(VLOOKUP(B1267,選手番号!F:K,6,0),"")</f>
        <v>八幡浜ＳＣ</v>
      </c>
      <c r="E1267" t="str">
        <f>IFERROR(VLOOKUP(B1267,チーム番号!E:F,2,0),"")</f>
        <v/>
      </c>
      <c r="F1267">
        <f>IFERROR(VLOOKUP(A1267,プログラム!B:C,2,0),"")</f>
        <v>20</v>
      </c>
      <c r="G1267" t="str">
        <f t="shared" si="38"/>
        <v>25700020</v>
      </c>
      <c r="H1267">
        <f>IFERROR(記録__2[[#This Row],[組]],"")</f>
        <v>23</v>
      </c>
      <c r="I1267">
        <f>IFERROR(記録__2[[#This Row],[水路]],"")</f>
        <v>2</v>
      </c>
      <c r="J1267" t="str">
        <f>IFERROR(VLOOKUP(F1267,競技順!B:Q,14,0),"")</f>
        <v/>
      </c>
      <c r="K1267" t="str">
        <f>IFERROR(VLOOKUP(F1267,競技順!B:P,15,0),"")</f>
        <v>男子</v>
      </c>
      <c r="L1267" t="str">
        <f>IFERROR(VLOOKUP(F1267,競技順!B:N,13,0),"")</f>
        <v xml:space="preserve">  50m</v>
      </c>
      <c r="M1267" t="str">
        <f>IFERROR(VLOOKUP(F1267,競技順!B:K,10,0),"")</f>
        <v>自由形</v>
      </c>
      <c r="N1267" t="str">
        <f>IFERROR(VLOOKUP(F1267,競技順!B:Q,16,0),"")</f>
        <v>タイム決勝</v>
      </c>
      <c r="O1267" t="str">
        <f t="shared" si="39"/>
        <v xml:space="preserve"> 男子   50m 自由形 タイム決勝</v>
      </c>
    </row>
    <row r="1268" spans="1:15" x14ac:dyDescent="0.2">
      <c r="A1268">
        <f>IFERROR(記録__2[[#This Row],[競技番号]],"")</f>
        <v>20</v>
      </c>
      <c r="B1268">
        <f>IFERROR(記録__2[[#This Row],[選手番号]],"")</f>
        <v>9</v>
      </c>
      <c r="C1268" t="str">
        <f>IFERROR(VLOOKUP(B1268,選手番号!F:J,4,0),"")</f>
        <v>荒金淳一郎</v>
      </c>
      <c r="D1268" t="str">
        <f>IFERROR(VLOOKUP(B1268,選手番号!F:K,6,0),"")</f>
        <v>松山北高</v>
      </c>
      <c r="E1268" t="str">
        <f>IFERROR(VLOOKUP(B1268,チーム番号!E:F,2,0),"")</f>
        <v/>
      </c>
      <c r="F1268">
        <f>IFERROR(VLOOKUP(A1268,プログラム!B:C,2,0),"")</f>
        <v>20</v>
      </c>
      <c r="G1268" t="str">
        <f t="shared" si="38"/>
        <v>900020</v>
      </c>
      <c r="H1268">
        <f>IFERROR(記録__2[[#This Row],[組]],"")</f>
        <v>23</v>
      </c>
      <c r="I1268">
        <f>IFERROR(記録__2[[#This Row],[水路]],"")</f>
        <v>3</v>
      </c>
      <c r="J1268" t="str">
        <f>IFERROR(VLOOKUP(F1268,競技順!B:Q,14,0),"")</f>
        <v/>
      </c>
      <c r="K1268" t="str">
        <f>IFERROR(VLOOKUP(F1268,競技順!B:P,15,0),"")</f>
        <v>男子</v>
      </c>
      <c r="L1268" t="str">
        <f>IFERROR(VLOOKUP(F1268,競技順!B:N,13,0),"")</f>
        <v xml:space="preserve">  50m</v>
      </c>
      <c r="M1268" t="str">
        <f>IFERROR(VLOOKUP(F1268,競技順!B:K,10,0),"")</f>
        <v>自由形</v>
      </c>
      <c r="N1268" t="str">
        <f>IFERROR(VLOOKUP(F1268,競技順!B:Q,16,0),"")</f>
        <v>タイム決勝</v>
      </c>
      <c r="O1268" t="str">
        <f t="shared" si="39"/>
        <v xml:space="preserve"> 男子   50m 自由形 タイム決勝</v>
      </c>
    </row>
    <row r="1269" spans="1:15" x14ac:dyDescent="0.2">
      <c r="A1269">
        <f>IFERROR(記録__2[[#This Row],[競技番号]],"")</f>
        <v>20</v>
      </c>
      <c r="B1269">
        <f>IFERROR(記録__2[[#This Row],[選手番号]],"")</f>
        <v>260</v>
      </c>
      <c r="C1269" t="str">
        <f>IFERROR(VLOOKUP(B1269,選手番号!F:J,4,0),"")</f>
        <v>廣瀬　功武</v>
      </c>
      <c r="D1269" t="str">
        <f>IFERROR(VLOOKUP(B1269,選手番号!F:K,6,0),"")</f>
        <v>八幡浜ＳＣ</v>
      </c>
      <c r="E1269" t="str">
        <f>IFERROR(VLOOKUP(B1269,チーム番号!E:F,2,0),"")</f>
        <v/>
      </c>
      <c r="F1269">
        <f>IFERROR(VLOOKUP(A1269,プログラム!B:C,2,0),"")</f>
        <v>20</v>
      </c>
      <c r="G1269" t="str">
        <f t="shared" si="38"/>
        <v>26000020</v>
      </c>
      <c r="H1269">
        <f>IFERROR(記録__2[[#This Row],[組]],"")</f>
        <v>23</v>
      </c>
      <c r="I1269">
        <f>IFERROR(記録__2[[#This Row],[水路]],"")</f>
        <v>4</v>
      </c>
      <c r="J1269" t="str">
        <f>IFERROR(VLOOKUP(F1269,競技順!B:Q,14,0),"")</f>
        <v/>
      </c>
      <c r="K1269" t="str">
        <f>IFERROR(VLOOKUP(F1269,競技順!B:P,15,0),"")</f>
        <v>男子</v>
      </c>
      <c r="L1269" t="str">
        <f>IFERROR(VLOOKUP(F1269,競技順!B:N,13,0),"")</f>
        <v xml:space="preserve">  50m</v>
      </c>
      <c r="M1269" t="str">
        <f>IFERROR(VLOOKUP(F1269,競技順!B:K,10,0),"")</f>
        <v>自由形</v>
      </c>
      <c r="N1269" t="str">
        <f>IFERROR(VLOOKUP(F1269,競技順!B:Q,16,0),"")</f>
        <v>タイム決勝</v>
      </c>
      <c r="O1269" t="str">
        <f t="shared" si="39"/>
        <v xml:space="preserve"> 男子   50m 自由形 タイム決勝</v>
      </c>
    </row>
    <row r="1270" spans="1:15" x14ac:dyDescent="0.2">
      <c r="A1270">
        <f>IFERROR(記録__2[[#This Row],[競技番号]],"")</f>
        <v>20</v>
      </c>
      <c r="B1270">
        <f>IFERROR(記録__2[[#This Row],[選手番号]],"")</f>
        <v>365</v>
      </c>
      <c r="C1270" t="str">
        <f>IFERROR(VLOOKUP(B1270,選手番号!F:J,4,0),"")</f>
        <v>満汐　　蓮</v>
      </c>
      <c r="D1270" t="str">
        <f>IFERROR(VLOOKUP(B1270,選手番号!F:K,6,0),"")</f>
        <v>石原ＳＣ</v>
      </c>
      <c r="E1270" t="str">
        <f>IFERROR(VLOOKUP(B1270,チーム番号!E:F,2,0),"")</f>
        <v/>
      </c>
      <c r="F1270">
        <f>IFERROR(VLOOKUP(A1270,プログラム!B:C,2,0),"")</f>
        <v>20</v>
      </c>
      <c r="G1270" t="str">
        <f t="shared" si="38"/>
        <v>36500020</v>
      </c>
      <c r="H1270">
        <f>IFERROR(記録__2[[#This Row],[組]],"")</f>
        <v>23</v>
      </c>
      <c r="I1270">
        <f>IFERROR(記録__2[[#This Row],[水路]],"")</f>
        <v>5</v>
      </c>
      <c r="J1270" t="str">
        <f>IFERROR(VLOOKUP(F1270,競技順!B:Q,14,0),"")</f>
        <v/>
      </c>
      <c r="K1270" t="str">
        <f>IFERROR(VLOOKUP(F1270,競技順!B:P,15,0),"")</f>
        <v>男子</v>
      </c>
      <c r="L1270" t="str">
        <f>IFERROR(VLOOKUP(F1270,競技順!B:N,13,0),"")</f>
        <v xml:space="preserve">  50m</v>
      </c>
      <c r="M1270" t="str">
        <f>IFERROR(VLOOKUP(F1270,競技順!B:K,10,0),"")</f>
        <v>自由形</v>
      </c>
      <c r="N1270" t="str">
        <f>IFERROR(VLOOKUP(F1270,競技順!B:Q,16,0),"")</f>
        <v>タイム決勝</v>
      </c>
      <c r="O1270" t="str">
        <f t="shared" si="39"/>
        <v xml:space="preserve"> 男子   50m 自由形 タイム決勝</v>
      </c>
    </row>
    <row r="1271" spans="1:15" x14ac:dyDescent="0.2">
      <c r="A1271">
        <f>IFERROR(記録__2[[#This Row],[競技番号]],"")</f>
        <v>20</v>
      </c>
      <c r="B1271">
        <f>IFERROR(記録__2[[#This Row],[選手番号]],"")</f>
        <v>591</v>
      </c>
      <c r="C1271" t="str">
        <f>IFERROR(VLOOKUP(B1271,選手番号!F:J,4,0),"")</f>
        <v>東谷　一輝</v>
      </c>
      <c r="D1271" t="str">
        <f>IFERROR(VLOOKUP(B1271,選手番号!F:K,6,0),"")</f>
        <v>MESSA</v>
      </c>
      <c r="E1271" t="str">
        <f>IFERROR(VLOOKUP(B1271,チーム番号!E:F,2,0),"")</f>
        <v/>
      </c>
      <c r="F1271">
        <f>IFERROR(VLOOKUP(A1271,プログラム!B:C,2,0),"")</f>
        <v>20</v>
      </c>
      <c r="G1271" t="str">
        <f t="shared" si="38"/>
        <v>59100020</v>
      </c>
      <c r="H1271">
        <f>IFERROR(記録__2[[#This Row],[組]],"")</f>
        <v>23</v>
      </c>
      <c r="I1271">
        <f>IFERROR(記録__2[[#This Row],[水路]],"")</f>
        <v>6</v>
      </c>
      <c r="J1271" t="str">
        <f>IFERROR(VLOOKUP(F1271,競技順!B:Q,14,0),"")</f>
        <v/>
      </c>
      <c r="K1271" t="str">
        <f>IFERROR(VLOOKUP(F1271,競技順!B:P,15,0),"")</f>
        <v>男子</v>
      </c>
      <c r="L1271" t="str">
        <f>IFERROR(VLOOKUP(F1271,競技順!B:N,13,0),"")</f>
        <v xml:space="preserve">  50m</v>
      </c>
      <c r="M1271" t="str">
        <f>IFERROR(VLOOKUP(F1271,競技順!B:K,10,0),"")</f>
        <v>自由形</v>
      </c>
      <c r="N1271" t="str">
        <f>IFERROR(VLOOKUP(F1271,競技順!B:Q,16,0),"")</f>
        <v>タイム決勝</v>
      </c>
      <c r="O1271" t="str">
        <f t="shared" si="39"/>
        <v xml:space="preserve"> 男子   50m 自由形 タイム決勝</v>
      </c>
    </row>
    <row r="1272" spans="1:15" x14ac:dyDescent="0.2">
      <c r="A1272">
        <f>IFERROR(記録__2[[#This Row],[競技番号]],"")</f>
        <v>20</v>
      </c>
      <c r="B1272">
        <f>IFERROR(記録__2[[#This Row],[選手番号]],"")</f>
        <v>504</v>
      </c>
      <c r="C1272" t="str">
        <f>IFERROR(VLOOKUP(B1272,選手番号!F:J,4,0),"")</f>
        <v>井上　幹雄</v>
      </c>
      <c r="D1272" t="str">
        <f>IFERROR(VLOOKUP(B1272,選手番号!F:K,6,0),"")</f>
        <v>Ryuow</v>
      </c>
      <c r="E1272" t="str">
        <f>IFERROR(VLOOKUP(B1272,チーム番号!E:F,2,0),"")</f>
        <v/>
      </c>
      <c r="F1272">
        <f>IFERROR(VLOOKUP(A1272,プログラム!B:C,2,0),"")</f>
        <v>20</v>
      </c>
      <c r="G1272" t="str">
        <f t="shared" si="38"/>
        <v>50400020</v>
      </c>
      <c r="H1272">
        <f>IFERROR(記録__2[[#This Row],[組]],"")</f>
        <v>23</v>
      </c>
      <c r="I1272">
        <f>IFERROR(記録__2[[#This Row],[水路]],"")</f>
        <v>7</v>
      </c>
      <c r="J1272" t="str">
        <f>IFERROR(VLOOKUP(F1272,競技順!B:Q,14,0),"")</f>
        <v/>
      </c>
      <c r="K1272" t="str">
        <f>IFERROR(VLOOKUP(F1272,競技順!B:P,15,0),"")</f>
        <v>男子</v>
      </c>
      <c r="L1272" t="str">
        <f>IFERROR(VLOOKUP(F1272,競技順!B:N,13,0),"")</f>
        <v xml:space="preserve">  50m</v>
      </c>
      <c r="M1272" t="str">
        <f>IFERROR(VLOOKUP(F1272,競技順!B:K,10,0),"")</f>
        <v>自由形</v>
      </c>
      <c r="N1272" t="str">
        <f>IFERROR(VLOOKUP(F1272,競技順!B:Q,16,0),"")</f>
        <v>タイム決勝</v>
      </c>
      <c r="O1272" t="str">
        <f t="shared" si="39"/>
        <v xml:space="preserve"> 男子   50m 自由形 タイム決勝</v>
      </c>
    </row>
    <row r="1273" spans="1:15" x14ac:dyDescent="0.2">
      <c r="A1273">
        <f>IFERROR(記録__2[[#This Row],[競技番号]],"")</f>
        <v>20</v>
      </c>
      <c r="B1273">
        <f>IFERROR(記録__2[[#This Row],[選手番号]],"")</f>
        <v>259</v>
      </c>
      <c r="C1273" t="str">
        <f>IFERROR(VLOOKUP(B1273,選手番号!F:J,4,0),"")</f>
        <v>多田　歩高</v>
      </c>
      <c r="D1273" t="str">
        <f>IFERROR(VLOOKUP(B1273,選手番号!F:K,6,0),"")</f>
        <v>八幡浜ＳＣ</v>
      </c>
      <c r="E1273" t="str">
        <f>IFERROR(VLOOKUP(B1273,チーム番号!E:F,2,0),"")</f>
        <v/>
      </c>
      <c r="F1273">
        <f>IFERROR(VLOOKUP(A1273,プログラム!B:C,2,0),"")</f>
        <v>20</v>
      </c>
      <c r="G1273" t="str">
        <f t="shared" si="38"/>
        <v>25900020</v>
      </c>
      <c r="H1273">
        <f>IFERROR(記録__2[[#This Row],[組]],"")</f>
        <v>23</v>
      </c>
      <c r="I1273">
        <f>IFERROR(記録__2[[#This Row],[水路]],"")</f>
        <v>8</v>
      </c>
      <c r="J1273" t="str">
        <f>IFERROR(VLOOKUP(F1273,競技順!B:Q,14,0),"")</f>
        <v/>
      </c>
      <c r="K1273" t="str">
        <f>IFERROR(VLOOKUP(F1273,競技順!B:P,15,0),"")</f>
        <v>男子</v>
      </c>
      <c r="L1273" t="str">
        <f>IFERROR(VLOOKUP(F1273,競技順!B:N,13,0),"")</f>
        <v xml:space="preserve">  50m</v>
      </c>
      <c r="M1273" t="str">
        <f>IFERROR(VLOOKUP(F1273,競技順!B:K,10,0),"")</f>
        <v>自由形</v>
      </c>
      <c r="N1273" t="str">
        <f>IFERROR(VLOOKUP(F1273,競技順!B:Q,16,0),"")</f>
        <v>タイム決勝</v>
      </c>
      <c r="O1273" t="str">
        <f t="shared" si="39"/>
        <v xml:space="preserve"> 男子   50m 自由形 タイム決勝</v>
      </c>
    </row>
    <row r="1274" spans="1:15" x14ac:dyDescent="0.2">
      <c r="A1274">
        <f>IFERROR(記録__2[[#This Row],[競技番号]],"")</f>
        <v>20</v>
      </c>
      <c r="B1274">
        <f>IFERROR(記録__2[[#This Row],[選手番号]],"")</f>
        <v>300</v>
      </c>
      <c r="C1274" t="str">
        <f>IFERROR(VLOOKUP(B1274,選手番号!F:J,4,0),"")</f>
        <v>越智　史洋</v>
      </c>
      <c r="D1274" t="str">
        <f>IFERROR(VLOOKUP(B1274,選手番号!F:K,6,0),"")</f>
        <v>石原SC山越</v>
      </c>
      <c r="E1274" t="str">
        <f>IFERROR(VLOOKUP(B1274,チーム番号!E:F,2,0),"")</f>
        <v/>
      </c>
      <c r="F1274">
        <f>IFERROR(VLOOKUP(A1274,プログラム!B:C,2,0),"")</f>
        <v>20</v>
      </c>
      <c r="G1274" t="str">
        <f t="shared" si="38"/>
        <v>30000020</v>
      </c>
      <c r="H1274">
        <f>IFERROR(記録__2[[#This Row],[組]],"")</f>
        <v>24</v>
      </c>
      <c r="I1274">
        <f>IFERROR(記録__2[[#This Row],[水路]],"")</f>
        <v>1</v>
      </c>
      <c r="J1274" t="str">
        <f>IFERROR(VLOOKUP(F1274,競技順!B:Q,14,0),"")</f>
        <v/>
      </c>
      <c r="K1274" t="str">
        <f>IFERROR(VLOOKUP(F1274,競技順!B:P,15,0),"")</f>
        <v>男子</v>
      </c>
      <c r="L1274" t="str">
        <f>IFERROR(VLOOKUP(F1274,競技順!B:N,13,0),"")</f>
        <v xml:space="preserve">  50m</v>
      </c>
      <c r="M1274" t="str">
        <f>IFERROR(VLOOKUP(F1274,競技順!B:K,10,0),"")</f>
        <v>自由形</v>
      </c>
      <c r="N1274" t="str">
        <f>IFERROR(VLOOKUP(F1274,競技順!B:Q,16,0),"")</f>
        <v>タイム決勝</v>
      </c>
      <c r="O1274" t="str">
        <f t="shared" si="39"/>
        <v xml:space="preserve"> 男子   50m 自由形 タイム決勝</v>
      </c>
    </row>
    <row r="1275" spans="1:15" x14ac:dyDescent="0.2">
      <c r="A1275">
        <f>IFERROR(記録__2[[#This Row],[競技番号]],"")</f>
        <v>20</v>
      </c>
      <c r="B1275">
        <f>IFERROR(記録__2[[#This Row],[選手番号]],"")</f>
        <v>11</v>
      </c>
      <c r="C1275" t="str">
        <f>IFERROR(VLOOKUP(B1275,選手番号!F:J,4,0),"")</f>
        <v>森　　恒成</v>
      </c>
      <c r="D1275" t="str">
        <f>IFERROR(VLOOKUP(B1275,選手番号!F:K,6,0),"")</f>
        <v>松山北高</v>
      </c>
      <c r="E1275" t="str">
        <f>IFERROR(VLOOKUP(B1275,チーム番号!E:F,2,0),"")</f>
        <v/>
      </c>
      <c r="F1275">
        <f>IFERROR(VLOOKUP(A1275,プログラム!B:C,2,0),"")</f>
        <v>20</v>
      </c>
      <c r="G1275" t="str">
        <f t="shared" si="38"/>
        <v>1100020</v>
      </c>
      <c r="H1275">
        <f>IFERROR(記録__2[[#This Row],[組]],"")</f>
        <v>24</v>
      </c>
      <c r="I1275">
        <f>IFERROR(記録__2[[#This Row],[水路]],"")</f>
        <v>2</v>
      </c>
      <c r="J1275" t="str">
        <f>IFERROR(VLOOKUP(F1275,競技順!B:Q,14,0),"")</f>
        <v/>
      </c>
      <c r="K1275" t="str">
        <f>IFERROR(VLOOKUP(F1275,競技順!B:P,15,0),"")</f>
        <v>男子</v>
      </c>
      <c r="L1275" t="str">
        <f>IFERROR(VLOOKUP(F1275,競技順!B:N,13,0),"")</f>
        <v xml:space="preserve">  50m</v>
      </c>
      <c r="M1275" t="str">
        <f>IFERROR(VLOOKUP(F1275,競技順!B:K,10,0),"")</f>
        <v>自由形</v>
      </c>
      <c r="N1275" t="str">
        <f>IFERROR(VLOOKUP(F1275,競技順!B:Q,16,0),"")</f>
        <v>タイム決勝</v>
      </c>
      <c r="O1275" t="str">
        <f t="shared" si="39"/>
        <v xml:space="preserve"> 男子   50m 自由形 タイム決勝</v>
      </c>
    </row>
    <row r="1276" spans="1:15" x14ac:dyDescent="0.2">
      <c r="A1276">
        <f>IFERROR(記録__2[[#This Row],[競技番号]],"")</f>
        <v>20</v>
      </c>
      <c r="B1276">
        <f>IFERROR(記録__2[[#This Row],[選手番号]],"")</f>
        <v>477</v>
      </c>
      <c r="C1276" t="str">
        <f>IFERROR(VLOOKUP(B1276,選手番号!F:J,4,0),"")</f>
        <v>畔地　俊輔</v>
      </c>
      <c r="D1276" t="str">
        <f>IFERROR(VLOOKUP(B1276,選手番号!F:K,6,0),"")</f>
        <v>フィッタ吉田</v>
      </c>
      <c r="E1276" t="str">
        <f>IFERROR(VLOOKUP(B1276,チーム番号!E:F,2,0),"")</f>
        <v/>
      </c>
      <c r="F1276">
        <f>IFERROR(VLOOKUP(A1276,プログラム!B:C,2,0),"")</f>
        <v>20</v>
      </c>
      <c r="G1276" t="str">
        <f t="shared" si="38"/>
        <v>47700020</v>
      </c>
      <c r="H1276">
        <f>IFERROR(記録__2[[#This Row],[組]],"")</f>
        <v>24</v>
      </c>
      <c r="I1276">
        <f>IFERROR(記録__2[[#This Row],[水路]],"")</f>
        <v>3</v>
      </c>
      <c r="J1276" t="str">
        <f>IFERROR(VLOOKUP(F1276,競技順!B:Q,14,0),"")</f>
        <v/>
      </c>
      <c r="K1276" t="str">
        <f>IFERROR(VLOOKUP(F1276,競技順!B:P,15,0),"")</f>
        <v>男子</v>
      </c>
      <c r="L1276" t="str">
        <f>IFERROR(VLOOKUP(F1276,競技順!B:N,13,0),"")</f>
        <v xml:space="preserve">  50m</v>
      </c>
      <c r="M1276" t="str">
        <f>IFERROR(VLOOKUP(F1276,競技順!B:K,10,0),"")</f>
        <v>自由形</v>
      </c>
      <c r="N1276" t="str">
        <f>IFERROR(VLOOKUP(F1276,競技順!B:Q,16,0),"")</f>
        <v>タイム決勝</v>
      </c>
      <c r="O1276" t="str">
        <f t="shared" si="39"/>
        <v xml:space="preserve"> 男子   50m 自由形 タイム決勝</v>
      </c>
    </row>
    <row r="1277" spans="1:15" x14ac:dyDescent="0.2">
      <c r="A1277">
        <f>IFERROR(記録__2[[#This Row],[競技番号]],"")</f>
        <v>20</v>
      </c>
      <c r="B1277">
        <f>IFERROR(記録__2[[#This Row],[選手番号]],"")</f>
        <v>557</v>
      </c>
      <c r="C1277" t="str">
        <f>IFERROR(VLOOKUP(B1277,選手番号!F:J,4,0),"")</f>
        <v>西岡　　駿</v>
      </c>
      <c r="D1277" t="str">
        <f>IFERROR(VLOOKUP(B1277,選手番号!F:K,6,0),"")</f>
        <v>ﾌｨｯﾀｴﾐﾌﾙ松前</v>
      </c>
      <c r="E1277" t="str">
        <f>IFERROR(VLOOKUP(B1277,チーム番号!E:F,2,0),"")</f>
        <v/>
      </c>
      <c r="F1277">
        <f>IFERROR(VLOOKUP(A1277,プログラム!B:C,2,0),"")</f>
        <v>20</v>
      </c>
      <c r="G1277" t="str">
        <f t="shared" si="38"/>
        <v>55700020</v>
      </c>
      <c r="H1277">
        <f>IFERROR(記録__2[[#This Row],[組]],"")</f>
        <v>24</v>
      </c>
      <c r="I1277">
        <f>IFERROR(記録__2[[#This Row],[水路]],"")</f>
        <v>4</v>
      </c>
      <c r="J1277" t="str">
        <f>IFERROR(VLOOKUP(F1277,競技順!B:Q,14,0),"")</f>
        <v/>
      </c>
      <c r="K1277" t="str">
        <f>IFERROR(VLOOKUP(F1277,競技順!B:P,15,0),"")</f>
        <v>男子</v>
      </c>
      <c r="L1277" t="str">
        <f>IFERROR(VLOOKUP(F1277,競技順!B:N,13,0),"")</f>
        <v xml:space="preserve">  50m</v>
      </c>
      <c r="M1277" t="str">
        <f>IFERROR(VLOOKUP(F1277,競技順!B:K,10,0),"")</f>
        <v>自由形</v>
      </c>
      <c r="N1277" t="str">
        <f>IFERROR(VLOOKUP(F1277,競技順!B:Q,16,0),"")</f>
        <v>タイム決勝</v>
      </c>
      <c r="O1277" t="str">
        <f t="shared" si="39"/>
        <v xml:space="preserve"> 男子   50m 自由形 タイム決勝</v>
      </c>
    </row>
    <row r="1278" spans="1:15" x14ac:dyDescent="0.2">
      <c r="A1278">
        <f>IFERROR(記録__2[[#This Row],[競技番号]],"")</f>
        <v>20</v>
      </c>
      <c r="B1278">
        <f>IFERROR(記録__2[[#This Row],[選手番号]],"")</f>
        <v>672</v>
      </c>
      <c r="C1278" t="str">
        <f>IFERROR(VLOOKUP(B1278,選手番号!F:J,4,0),"")</f>
        <v>小泉　珀翔</v>
      </c>
      <c r="D1278" t="str">
        <f>IFERROR(VLOOKUP(B1278,選手番号!F:K,6,0),"")</f>
        <v>えいしSC砥部</v>
      </c>
      <c r="E1278" t="str">
        <f>IFERROR(VLOOKUP(B1278,チーム番号!E:F,2,0),"")</f>
        <v/>
      </c>
      <c r="F1278">
        <f>IFERROR(VLOOKUP(A1278,プログラム!B:C,2,0),"")</f>
        <v>20</v>
      </c>
      <c r="G1278" t="str">
        <f t="shared" si="38"/>
        <v>67200020</v>
      </c>
      <c r="H1278">
        <f>IFERROR(記録__2[[#This Row],[組]],"")</f>
        <v>24</v>
      </c>
      <c r="I1278">
        <f>IFERROR(記録__2[[#This Row],[水路]],"")</f>
        <v>5</v>
      </c>
      <c r="J1278" t="str">
        <f>IFERROR(VLOOKUP(F1278,競技順!B:Q,14,0),"")</f>
        <v/>
      </c>
      <c r="K1278" t="str">
        <f>IFERROR(VLOOKUP(F1278,競技順!B:P,15,0),"")</f>
        <v>男子</v>
      </c>
      <c r="L1278" t="str">
        <f>IFERROR(VLOOKUP(F1278,競技順!B:N,13,0),"")</f>
        <v xml:space="preserve">  50m</v>
      </c>
      <c r="M1278" t="str">
        <f>IFERROR(VLOOKUP(F1278,競技順!B:K,10,0),"")</f>
        <v>自由形</v>
      </c>
      <c r="N1278" t="str">
        <f>IFERROR(VLOOKUP(F1278,競技順!B:Q,16,0),"")</f>
        <v>タイム決勝</v>
      </c>
      <c r="O1278" t="str">
        <f t="shared" si="39"/>
        <v xml:space="preserve"> 男子   50m 自由形 タイム決勝</v>
      </c>
    </row>
    <row r="1279" spans="1:15" x14ac:dyDescent="0.2">
      <c r="A1279">
        <f>IFERROR(記録__2[[#This Row],[競技番号]],"")</f>
        <v>20</v>
      </c>
      <c r="B1279">
        <f>IFERROR(記録__2[[#This Row],[選手番号]],"")</f>
        <v>14</v>
      </c>
      <c r="C1279" t="str">
        <f>IFERROR(VLOOKUP(B1279,選手番号!F:J,4,0),"")</f>
        <v>藤村洸太郎</v>
      </c>
      <c r="D1279" t="str">
        <f>IFERROR(VLOOKUP(B1279,選手番号!F:K,6,0),"")</f>
        <v>松山北高</v>
      </c>
      <c r="E1279" t="str">
        <f>IFERROR(VLOOKUP(B1279,チーム番号!E:F,2,0),"")</f>
        <v/>
      </c>
      <c r="F1279">
        <f>IFERROR(VLOOKUP(A1279,プログラム!B:C,2,0),"")</f>
        <v>20</v>
      </c>
      <c r="G1279" t="str">
        <f t="shared" si="38"/>
        <v>1400020</v>
      </c>
      <c r="H1279">
        <f>IFERROR(記録__2[[#This Row],[組]],"")</f>
        <v>24</v>
      </c>
      <c r="I1279">
        <f>IFERROR(記録__2[[#This Row],[水路]],"")</f>
        <v>6</v>
      </c>
      <c r="J1279" t="str">
        <f>IFERROR(VLOOKUP(F1279,競技順!B:Q,14,0),"")</f>
        <v/>
      </c>
      <c r="K1279" t="str">
        <f>IFERROR(VLOOKUP(F1279,競技順!B:P,15,0),"")</f>
        <v>男子</v>
      </c>
      <c r="L1279" t="str">
        <f>IFERROR(VLOOKUP(F1279,競技順!B:N,13,0),"")</f>
        <v xml:space="preserve">  50m</v>
      </c>
      <c r="M1279" t="str">
        <f>IFERROR(VLOOKUP(F1279,競技順!B:K,10,0),"")</f>
        <v>自由形</v>
      </c>
      <c r="N1279" t="str">
        <f>IFERROR(VLOOKUP(F1279,競技順!B:Q,16,0),"")</f>
        <v>タイム決勝</v>
      </c>
      <c r="O1279" t="str">
        <f t="shared" si="39"/>
        <v xml:space="preserve"> 男子   50m 自由形 タイム決勝</v>
      </c>
    </row>
    <row r="1280" spans="1:15" x14ac:dyDescent="0.2">
      <c r="A1280">
        <f>IFERROR(記録__2[[#This Row],[競技番号]],"")</f>
        <v>20</v>
      </c>
      <c r="B1280">
        <f>IFERROR(記録__2[[#This Row],[選手番号]],"")</f>
        <v>336</v>
      </c>
      <c r="C1280" t="str">
        <f>IFERROR(VLOOKUP(B1280,選手番号!F:J,4,0),"")</f>
        <v>長野　雅也</v>
      </c>
      <c r="D1280" t="str">
        <f>IFERROR(VLOOKUP(B1280,選手番号!F:K,6,0),"")</f>
        <v>ＭＧ双葉</v>
      </c>
      <c r="E1280" t="str">
        <f>IFERROR(VLOOKUP(B1280,チーム番号!E:F,2,0),"")</f>
        <v/>
      </c>
      <c r="F1280">
        <f>IFERROR(VLOOKUP(A1280,プログラム!B:C,2,0),"")</f>
        <v>20</v>
      </c>
      <c r="G1280" t="str">
        <f t="shared" si="38"/>
        <v>33600020</v>
      </c>
      <c r="H1280">
        <f>IFERROR(記録__2[[#This Row],[組]],"")</f>
        <v>24</v>
      </c>
      <c r="I1280">
        <f>IFERROR(記録__2[[#This Row],[水路]],"")</f>
        <v>7</v>
      </c>
      <c r="J1280" t="str">
        <f>IFERROR(VLOOKUP(F1280,競技順!B:Q,14,0),"")</f>
        <v/>
      </c>
      <c r="K1280" t="str">
        <f>IFERROR(VLOOKUP(F1280,競技順!B:P,15,0),"")</f>
        <v>男子</v>
      </c>
      <c r="L1280" t="str">
        <f>IFERROR(VLOOKUP(F1280,競技順!B:N,13,0),"")</f>
        <v xml:space="preserve">  50m</v>
      </c>
      <c r="M1280" t="str">
        <f>IFERROR(VLOOKUP(F1280,競技順!B:K,10,0),"")</f>
        <v>自由形</v>
      </c>
      <c r="N1280" t="str">
        <f>IFERROR(VLOOKUP(F1280,競技順!B:Q,16,0),"")</f>
        <v>タイム決勝</v>
      </c>
      <c r="O1280" t="str">
        <f t="shared" si="39"/>
        <v xml:space="preserve"> 男子   50m 自由形 タイム決勝</v>
      </c>
    </row>
    <row r="1281" spans="1:15" x14ac:dyDescent="0.2">
      <c r="A1281">
        <f>IFERROR(記録__2[[#This Row],[競技番号]],"")</f>
        <v>20</v>
      </c>
      <c r="B1281">
        <f>IFERROR(記録__2[[#This Row],[選手番号]],"")</f>
        <v>528</v>
      </c>
      <c r="C1281" t="str">
        <f>IFERROR(VLOOKUP(B1281,選手番号!F:J,4,0),"")</f>
        <v>宇佐美弥市</v>
      </c>
      <c r="D1281" t="str">
        <f>IFERROR(VLOOKUP(B1281,選手番号!F:K,6,0),"")</f>
        <v>ﾌｧｲﾌﾞﾃﾝ東予</v>
      </c>
      <c r="E1281" t="str">
        <f>IFERROR(VLOOKUP(B1281,チーム番号!E:F,2,0),"")</f>
        <v/>
      </c>
      <c r="F1281">
        <f>IFERROR(VLOOKUP(A1281,プログラム!B:C,2,0),"")</f>
        <v>20</v>
      </c>
      <c r="G1281" t="str">
        <f t="shared" si="38"/>
        <v>52800020</v>
      </c>
      <c r="H1281">
        <f>IFERROR(記録__2[[#This Row],[組]],"")</f>
        <v>24</v>
      </c>
      <c r="I1281">
        <f>IFERROR(記録__2[[#This Row],[水路]],"")</f>
        <v>8</v>
      </c>
      <c r="J1281" t="str">
        <f>IFERROR(VLOOKUP(F1281,競技順!B:Q,14,0),"")</f>
        <v/>
      </c>
      <c r="K1281" t="str">
        <f>IFERROR(VLOOKUP(F1281,競技順!B:P,15,0),"")</f>
        <v>男子</v>
      </c>
      <c r="L1281" t="str">
        <f>IFERROR(VLOOKUP(F1281,競技順!B:N,13,0),"")</f>
        <v xml:space="preserve">  50m</v>
      </c>
      <c r="M1281" t="str">
        <f>IFERROR(VLOOKUP(F1281,競技順!B:K,10,0),"")</f>
        <v>自由形</v>
      </c>
      <c r="N1281" t="str">
        <f>IFERROR(VLOOKUP(F1281,競技順!B:Q,16,0),"")</f>
        <v>タイム決勝</v>
      </c>
      <c r="O1281" t="str">
        <f t="shared" si="39"/>
        <v xml:space="preserve"> 男子   50m 自由形 タイム決勝</v>
      </c>
    </row>
    <row r="1282" spans="1:15" x14ac:dyDescent="0.2">
      <c r="A1282">
        <f>IFERROR(記録__2[[#This Row],[競技番号]],"")</f>
        <v>20</v>
      </c>
      <c r="B1282">
        <f>IFERROR(記録__2[[#This Row],[選手番号]],"")</f>
        <v>253</v>
      </c>
      <c r="C1282" t="str">
        <f>IFERROR(VLOOKUP(B1282,選手番号!F:J,4,0),"")</f>
        <v>新瀬　友太</v>
      </c>
      <c r="D1282" t="str">
        <f>IFERROR(VLOOKUP(B1282,選手番号!F:K,6,0),"")</f>
        <v>八幡浜ＳＣ</v>
      </c>
      <c r="E1282" t="str">
        <f>IFERROR(VLOOKUP(B1282,チーム番号!E:F,2,0),"")</f>
        <v/>
      </c>
      <c r="F1282">
        <f>IFERROR(VLOOKUP(A1282,プログラム!B:C,2,0),"")</f>
        <v>20</v>
      </c>
      <c r="G1282" t="str">
        <f t="shared" si="38"/>
        <v>25300020</v>
      </c>
      <c r="H1282">
        <f>IFERROR(記録__2[[#This Row],[組]],"")</f>
        <v>25</v>
      </c>
      <c r="I1282">
        <f>IFERROR(記録__2[[#This Row],[水路]],"")</f>
        <v>1</v>
      </c>
      <c r="J1282" t="str">
        <f>IFERROR(VLOOKUP(F1282,競技順!B:Q,14,0),"")</f>
        <v/>
      </c>
      <c r="K1282" t="str">
        <f>IFERROR(VLOOKUP(F1282,競技順!B:P,15,0),"")</f>
        <v>男子</v>
      </c>
      <c r="L1282" t="str">
        <f>IFERROR(VLOOKUP(F1282,競技順!B:N,13,0),"")</f>
        <v xml:space="preserve">  50m</v>
      </c>
      <c r="M1282" t="str">
        <f>IFERROR(VLOOKUP(F1282,競技順!B:K,10,0),"")</f>
        <v>自由形</v>
      </c>
      <c r="N1282" t="str">
        <f>IFERROR(VLOOKUP(F1282,競技順!B:Q,16,0),"")</f>
        <v>タイム決勝</v>
      </c>
      <c r="O1282" t="str">
        <f t="shared" si="39"/>
        <v xml:space="preserve"> 男子   50m 自由形 タイム決勝</v>
      </c>
    </row>
    <row r="1283" spans="1:15" x14ac:dyDescent="0.2">
      <c r="A1283">
        <f>IFERROR(記録__2[[#This Row],[競技番号]],"")</f>
        <v>20</v>
      </c>
      <c r="B1283">
        <f>IFERROR(記録__2[[#This Row],[選手番号]],"")</f>
        <v>208</v>
      </c>
      <c r="C1283" t="str">
        <f>IFERROR(VLOOKUP(B1283,選手番号!F:J,4,0),"")</f>
        <v>髙石　健翔</v>
      </c>
      <c r="D1283" t="str">
        <f>IFERROR(VLOOKUP(B1283,選手番号!F:K,6,0),"")</f>
        <v>ファイブテン</v>
      </c>
      <c r="E1283" t="str">
        <f>IFERROR(VLOOKUP(B1283,チーム番号!E:F,2,0),"")</f>
        <v/>
      </c>
      <c r="F1283">
        <f>IFERROR(VLOOKUP(A1283,プログラム!B:C,2,0),"")</f>
        <v>20</v>
      </c>
      <c r="G1283" t="str">
        <f t="shared" ref="G1283:G1346" si="40">CONCATENATE(B1283,0,0,0,F1283)</f>
        <v>20800020</v>
      </c>
      <c r="H1283">
        <f>IFERROR(記録__2[[#This Row],[組]],"")</f>
        <v>25</v>
      </c>
      <c r="I1283">
        <f>IFERROR(記録__2[[#This Row],[水路]],"")</f>
        <v>2</v>
      </c>
      <c r="J1283" t="str">
        <f>IFERROR(VLOOKUP(F1283,競技順!B:Q,14,0),"")</f>
        <v/>
      </c>
      <c r="K1283" t="str">
        <f>IFERROR(VLOOKUP(F1283,競技順!B:P,15,0),"")</f>
        <v>男子</v>
      </c>
      <c r="L1283" t="str">
        <f>IFERROR(VLOOKUP(F1283,競技順!B:N,13,0),"")</f>
        <v xml:space="preserve">  50m</v>
      </c>
      <c r="M1283" t="str">
        <f>IFERROR(VLOOKUP(F1283,競技順!B:K,10,0),"")</f>
        <v>自由形</v>
      </c>
      <c r="N1283" t="str">
        <f>IFERROR(VLOOKUP(F1283,競技順!B:Q,16,0),"")</f>
        <v>タイム決勝</v>
      </c>
      <c r="O1283" t="str">
        <f t="shared" ref="O1283:O1346" si="41">CONCATENATE(J1283," ",K1283," ",L1283," ",M1283," ",N1283)</f>
        <v xml:space="preserve"> 男子   50m 自由形 タイム決勝</v>
      </c>
    </row>
    <row r="1284" spans="1:15" x14ac:dyDescent="0.2">
      <c r="A1284">
        <f>IFERROR(記録__2[[#This Row],[競技番号]],"")</f>
        <v>20</v>
      </c>
      <c r="B1284">
        <f>IFERROR(記録__2[[#This Row],[選手番号]],"")</f>
        <v>252</v>
      </c>
      <c r="C1284" t="str">
        <f>IFERROR(VLOOKUP(B1284,選手番号!F:J,4,0),"")</f>
        <v>坂本　結星</v>
      </c>
      <c r="D1284" t="str">
        <f>IFERROR(VLOOKUP(B1284,選手番号!F:K,6,0),"")</f>
        <v>八幡浜ＳＣ</v>
      </c>
      <c r="E1284" t="str">
        <f>IFERROR(VLOOKUP(B1284,チーム番号!E:F,2,0),"")</f>
        <v/>
      </c>
      <c r="F1284">
        <f>IFERROR(VLOOKUP(A1284,プログラム!B:C,2,0),"")</f>
        <v>20</v>
      </c>
      <c r="G1284" t="str">
        <f t="shared" si="40"/>
        <v>25200020</v>
      </c>
      <c r="H1284">
        <f>IFERROR(記録__2[[#This Row],[組]],"")</f>
        <v>25</v>
      </c>
      <c r="I1284">
        <f>IFERROR(記録__2[[#This Row],[水路]],"")</f>
        <v>3</v>
      </c>
      <c r="J1284" t="str">
        <f>IFERROR(VLOOKUP(F1284,競技順!B:Q,14,0),"")</f>
        <v/>
      </c>
      <c r="K1284" t="str">
        <f>IFERROR(VLOOKUP(F1284,競技順!B:P,15,0),"")</f>
        <v>男子</v>
      </c>
      <c r="L1284" t="str">
        <f>IFERROR(VLOOKUP(F1284,競技順!B:N,13,0),"")</f>
        <v xml:space="preserve">  50m</v>
      </c>
      <c r="M1284" t="str">
        <f>IFERROR(VLOOKUP(F1284,競技順!B:K,10,0),"")</f>
        <v>自由形</v>
      </c>
      <c r="N1284" t="str">
        <f>IFERROR(VLOOKUP(F1284,競技順!B:Q,16,0),"")</f>
        <v>タイム決勝</v>
      </c>
      <c r="O1284" t="str">
        <f t="shared" si="41"/>
        <v xml:space="preserve"> 男子   50m 自由形 タイム決勝</v>
      </c>
    </row>
    <row r="1285" spans="1:15" x14ac:dyDescent="0.2">
      <c r="A1285">
        <f>IFERROR(記録__2[[#This Row],[競技番号]],"")</f>
        <v>20</v>
      </c>
      <c r="B1285">
        <f>IFERROR(記録__2[[#This Row],[選手番号]],"")</f>
        <v>373</v>
      </c>
      <c r="C1285" t="str">
        <f>IFERROR(VLOOKUP(B1285,選手番号!F:J,4,0),"")</f>
        <v>城戸　心呂</v>
      </c>
      <c r="D1285" t="str">
        <f>IFERROR(VLOOKUP(B1285,選手番号!F:K,6,0),"")</f>
        <v>石原ＳＣ</v>
      </c>
      <c r="E1285" t="str">
        <f>IFERROR(VLOOKUP(B1285,チーム番号!E:F,2,0),"")</f>
        <v/>
      </c>
      <c r="F1285">
        <f>IFERROR(VLOOKUP(A1285,プログラム!B:C,2,0),"")</f>
        <v>20</v>
      </c>
      <c r="G1285" t="str">
        <f t="shared" si="40"/>
        <v>37300020</v>
      </c>
      <c r="H1285">
        <f>IFERROR(記録__2[[#This Row],[組]],"")</f>
        <v>25</v>
      </c>
      <c r="I1285">
        <f>IFERROR(記録__2[[#This Row],[水路]],"")</f>
        <v>4</v>
      </c>
      <c r="J1285" t="str">
        <f>IFERROR(VLOOKUP(F1285,競技順!B:Q,14,0),"")</f>
        <v/>
      </c>
      <c r="K1285" t="str">
        <f>IFERROR(VLOOKUP(F1285,競技順!B:P,15,0),"")</f>
        <v>男子</v>
      </c>
      <c r="L1285" t="str">
        <f>IFERROR(VLOOKUP(F1285,競技順!B:N,13,0),"")</f>
        <v xml:space="preserve">  50m</v>
      </c>
      <c r="M1285" t="str">
        <f>IFERROR(VLOOKUP(F1285,競技順!B:K,10,0),"")</f>
        <v>自由形</v>
      </c>
      <c r="N1285" t="str">
        <f>IFERROR(VLOOKUP(F1285,競技順!B:Q,16,0),"")</f>
        <v>タイム決勝</v>
      </c>
      <c r="O1285" t="str">
        <f t="shared" si="41"/>
        <v xml:space="preserve"> 男子   50m 自由形 タイム決勝</v>
      </c>
    </row>
    <row r="1286" spans="1:15" x14ac:dyDescent="0.2">
      <c r="A1286">
        <f>IFERROR(記録__2[[#This Row],[競技番号]],"")</f>
        <v>20</v>
      </c>
      <c r="B1286">
        <f>IFERROR(記録__2[[#This Row],[選手番号]],"")</f>
        <v>114</v>
      </c>
      <c r="C1286" t="str">
        <f>IFERROR(VLOOKUP(B1286,選手番号!F:J,4,0),"")</f>
        <v>是澤　祥太</v>
      </c>
      <c r="D1286" t="str">
        <f>IFERROR(VLOOKUP(B1286,選手番号!F:K,6,0),"")</f>
        <v>南海ＤＣ</v>
      </c>
      <c r="E1286" t="str">
        <f>IFERROR(VLOOKUP(B1286,チーム番号!E:F,2,0),"")</f>
        <v/>
      </c>
      <c r="F1286">
        <f>IFERROR(VLOOKUP(A1286,プログラム!B:C,2,0),"")</f>
        <v>20</v>
      </c>
      <c r="G1286" t="str">
        <f t="shared" si="40"/>
        <v>11400020</v>
      </c>
      <c r="H1286">
        <f>IFERROR(記録__2[[#This Row],[組]],"")</f>
        <v>25</v>
      </c>
      <c r="I1286">
        <f>IFERROR(記録__2[[#This Row],[水路]],"")</f>
        <v>5</v>
      </c>
      <c r="J1286" t="str">
        <f>IFERROR(VLOOKUP(F1286,競技順!B:Q,14,0),"")</f>
        <v/>
      </c>
      <c r="K1286" t="str">
        <f>IFERROR(VLOOKUP(F1286,競技順!B:P,15,0),"")</f>
        <v>男子</v>
      </c>
      <c r="L1286" t="str">
        <f>IFERROR(VLOOKUP(F1286,競技順!B:N,13,0),"")</f>
        <v xml:space="preserve">  50m</v>
      </c>
      <c r="M1286" t="str">
        <f>IFERROR(VLOOKUP(F1286,競技順!B:K,10,0),"")</f>
        <v>自由形</v>
      </c>
      <c r="N1286" t="str">
        <f>IFERROR(VLOOKUP(F1286,競技順!B:Q,16,0),"")</f>
        <v>タイム決勝</v>
      </c>
      <c r="O1286" t="str">
        <f t="shared" si="41"/>
        <v xml:space="preserve"> 男子   50m 自由形 タイム決勝</v>
      </c>
    </row>
    <row r="1287" spans="1:15" x14ac:dyDescent="0.2">
      <c r="A1287">
        <f>IFERROR(記録__2[[#This Row],[競技番号]],"")</f>
        <v>20</v>
      </c>
      <c r="B1287">
        <f>IFERROR(記録__2[[#This Row],[選手番号]],"")</f>
        <v>170</v>
      </c>
      <c r="C1287" t="str">
        <f>IFERROR(VLOOKUP(B1287,選手番号!F:J,4,0),"")</f>
        <v>塩出　大剛</v>
      </c>
      <c r="D1287" t="str">
        <f>IFERROR(VLOOKUP(B1287,選手番号!F:K,6,0),"")</f>
        <v>西条ＳＣ</v>
      </c>
      <c r="E1287" t="str">
        <f>IFERROR(VLOOKUP(B1287,チーム番号!E:F,2,0),"")</f>
        <v/>
      </c>
      <c r="F1287">
        <f>IFERROR(VLOOKUP(A1287,プログラム!B:C,2,0),"")</f>
        <v>20</v>
      </c>
      <c r="G1287" t="str">
        <f t="shared" si="40"/>
        <v>17000020</v>
      </c>
      <c r="H1287">
        <f>IFERROR(記録__2[[#This Row],[組]],"")</f>
        <v>25</v>
      </c>
      <c r="I1287">
        <f>IFERROR(記録__2[[#This Row],[水路]],"")</f>
        <v>6</v>
      </c>
      <c r="J1287" t="str">
        <f>IFERROR(VLOOKUP(F1287,競技順!B:Q,14,0),"")</f>
        <v/>
      </c>
      <c r="K1287" t="str">
        <f>IFERROR(VLOOKUP(F1287,競技順!B:P,15,0),"")</f>
        <v>男子</v>
      </c>
      <c r="L1287" t="str">
        <f>IFERROR(VLOOKUP(F1287,競技順!B:N,13,0),"")</f>
        <v xml:space="preserve">  50m</v>
      </c>
      <c r="M1287" t="str">
        <f>IFERROR(VLOOKUP(F1287,競技順!B:K,10,0),"")</f>
        <v>自由形</v>
      </c>
      <c r="N1287" t="str">
        <f>IFERROR(VLOOKUP(F1287,競技順!B:Q,16,0),"")</f>
        <v>タイム決勝</v>
      </c>
      <c r="O1287" t="str">
        <f t="shared" si="41"/>
        <v xml:space="preserve"> 男子   50m 自由形 タイム決勝</v>
      </c>
    </row>
    <row r="1288" spans="1:15" x14ac:dyDescent="0.2">
      <c r="A1288">
        <f>IFERROR(記録__2[[#This Row],[競技番号]],"")</f>
        <v>20</v>
      </c>
      <c r="B1288">
        <f>IFERROR(記録__2[[#This Row],[選手番号]],"")</f>
        <v>28</v>
      </c>
      <c r="C1288" t="str">
        <f>IFERROR(VLOOKUP(B1288,選手番号!F:J,4,0),"")</f>
        <v>小松　　蒼</v>
      </c>
      <c r="D1288" t="str">
        <f>IFERROR(VLOOKUP(B1288,選手番号!F:K,6,0),"")</f>
        <v>松山中央高</v>
      </c>
      <c r="E1288" t="str">
        <f>IFERROR(VLOOKUP(B1288,チーム番号!E:F,2,0),"")</f>
        <v/>
      </c>
      <c r="F1288">
        <f>IFERROR(VLOOKUP(A1288,プログラム!B:C,2,0),"")</f>
        <v>20</v>
      </c>
      <c r="G1288" t="str">
        <f t="shared" si="40"/>
        <v>2800020</v>
      </c>
      <c r="H1288">
        <f>IFERROR(記録__2[[#This Row],[組]],"")</f>
        <v>25</v>
      </c>
      <c r="I1288">
        <f>IFERROR(記録__2[[#This Row],[水路]],"")</f>
        <v>7</v>
      </c>
      <c r="J1288" t="str">
        <f>IFERROR(VLOOKUP(F1288,競技順!B:Q,14,0),"")</f>
        <v/>
      </c>
      <c r="K1288" t="str">
        <f>IFERROR(VLOOKUP(F1288,競技順!B:P,15,0),"")</f>
        <v>男子</v>
      </c>
      <c r="L1288" t="str">
        <f>IFERROR(VLOOKUP(F1288,競技順!B:N,13,0),"")</f>
        <v xml:space="preserve">  50m</v>
      </c>
      <c r="M1288" t="str">
        <f>IFERROR(VLOOKUP(F1288,競技順!B:K,10,0),"")</f>
        <v>自由形</v>
      </c>
      <c r="N1288" t="str">
        <f>IFERROR(VLOOKUP(F1288,競技順!B:Q,16,0),"")</f>
        <v>タイム決勝</v>
      </c>
      <c r="O1288" t="str">
        <f t="shared" si="41"/>
        <v xml:space="preserve"> 男子   50m 自由形 タイム決勝</v>
      </c>
    </row>
    <row r="1289" spans="1:15" x14ac:dyDescent="0.2">
      <c r="A1289">
        <f>IFERROR(記録__2[[#This Row],[競技番号]],"")</f>
        <v>20</v>
      </c>
      <c r="B1289">
        <f>IFERROR(記録__2[[#This Row],[選手番号]],"")</f>
        <v>169</v>
      </c>
      <c r="C1289" t="str">
        <f>IFERROR(VLOOKUP(B1289,選手番号!F:J,4,0),"")</f>
        <v>三島凛太郎</v>
      </c>
      <c r="D1289" t="str">
        <f>IFERROR(VLOOKUP(B1289,選手番号!F:K,6,0),"")</f>
        <v>西条ＳＣ</v>
      </c>
      <c r="E1289" t="str">
        <f>IFERROR(VLOOKUP(B1289,チーム番号!E:F,2,0),"")</f>
        <v/>
      </c>
      <c r="F1289">
        <f>IFERROR(VLOOKUP(A1289,プログラム!B:C,2,0),"")</f>
        <v>20</v>
      </c>
      <c r="G1289" t="str">
        <f t="shared" si="40"/>
        <v>16900020</v>
      </c>
      <c r="H1289">
        <f>IFERROR(記録__2[[#This Row],[組]],"")</f>
        <v>25</v>
      </c>
      <c r="I1289">
        <f>IFERROR(記録__2[[#This Row],[水路]],"")</f>
        <v>8</v>
      </c>
      <c r="J1289" t="str">
        <f>IFERROR(VLOOKUP(F1289,競技順!B:Q,14,0),"")</f>
        <v/>
      </c>
      <c r="K1289" t="str">
        <f>IFERROR(VLOOKUP(F1289,競技順!B:P,15,0),"")</f>
        <v>男子</v>
      </c>
      <c r="L1289" t="str">
        <f>IFERROR(VLOOKUP(F1289,競技順!B:N,13,0),"")</f>
        <v xml:space="preserve">  50m</v>
      </c>
      <c r="M1289" t="str">
        <f>IFERROR(VLOOKUP(F1289,競技順!B:K,10,0),"")</f>
        <v>自由形</v>
      </c>
      <c r="N1289" t="str">
        <f>IFERROR(VLOOKUP(F1289,競技順!B:Q,16,0),"")</f>
        <v>タイム決勝</v>
      </c>
      <c r="O1289" t="str">
        <f t="shared" si="41"/>
        <v xml:space="preserve"> 男子   50m 自由形 タイム決勝</v>
      </c>
    </row>
    <row r="1290" spans="1:15" x14ac:dyDescent="0.2">
      <c r="A1290">
        <f>IFERROR(記録__2[[#This Row],[競技番号]],"")</f>
        <v>20</v>
      </c>
      <c r="B1290">
        <f>IFERROR(記録__2[[#This Row],[選手番号]],"")</f>
        <v>650</v>
      </c>
      <c r="C1290" t="str">
        <f>IFERROR(VLOOKUP(B1290,選手番号!F:J,4,0),"")</f>
        <v>井上　加一</v>
      </c>
      <c r="D1290" t="str">
        <f>IFERROR(VLOOKUP(B1290,選手番号!F:K,6,0),"")</f>
        <v>MESSA宇和島</v>
      </c>
      <c r="E1290" t="str">
        <f>IFERROR(VLOOKUP(B1290,チーム番号!E:F,2,0),"")</f>
        <v/>
      </c>
      <c r="F1290">
        <f>IFERROR(VLOOKUP(A1290,プログラム!B:C,2,0),"")</f>
        <v>20</v>
      </c>
      <c r="G1290" t="str">
        <f t="shared" si="40"/>
        <v>65000020</v>
      </c>
      <c r="H1290">
        <f>IFERROR(記録__2[[#This Row],[組]],"")</f>
        <v>26</v>
      </c>
      <c r="I1290">
        <f>IFERROR(記録__2[[#This Row],[水路]],"")</f>
        <v>1</v>
      </c>
      <c r="J1290" t="str">
        <f>IFERROR(VLOOKUP(F1290,競技順!B:Q,14,0),"")</f>
        <v/>
      </c>
      <c r="K1290" t="str">
        <f>IFERROR(VLOOKUP(F1290,競技順!B:P,15,0),"")</f>
        <v>男子</v>
      </c>
      <c r="L1290" t="str">
        <f>IFERROR(VLOOKUP(F1290,競技順!B:N,13,0),"")</f>
        <v xml:space="preserve">  50m</v>
      </c>
      <c r="M1290" t="str">
        <f>IFERROR(VLOOKUP(F1290,競技順!B:K,10,0),"")</f>
        <v>自由形</v>
      </c>
      <c r="N1290" t="str">
        <f>IFERROR(VLOOKUP(F1290,競技順!B:Q,16,0),"")</f>
        <v>タイム決勝</v>
      </c>
      <c r="O1290" t="str">
        <f t="shared" si="41"/>
        <v xml:space="preserve"> 男子   50m 自由形 タイム決勝</v>
      </c>
    </row>
    <row r="1291" spans="1:15" x14ac:dyDescent="0.2">
      <c r="A1291">
        <f>IFERROR(記録__2[[#This Row],[競技番号]],"")</f>
        <v>20</v>
      </c>
      <c r="B1291">
        <f>IFERROR(記録__2[[#This Row],[選手番号]],"")</f>
        <v>402</v>
      </c>
      <c r="C1291" t="str">
        <f>IFERROR(VLOOKUP(B1291,選手番号!F:J,4,0),"")</f>
        <v>久保　嘉輝</v>
      </c>
      <c r="D1291" t="str">
        <f>IFERROR(VLOOKUP(B1291,選手番号!F:K,6,0),"")</f>
        <v>フィッタ松山</v>
      </c>
      <c r="E1291" t="str">
        <f>IFERROR(VLOOKUP(B1291,チーム番号!E:F,2,0),"")</f>
        <v/>
      </c>
      <c r="F1291">
        <f>IFERROR(VLOOKUP(A1291,プログラム!B:C,2,0),"")</f>
        <v>20</v>
      </c>
      <c r="G1291" t="str">
        <f t="shared" si="40"/>
        <v>40200020</v>
      </c>
      <c r="H1291">
        <f>IFERROR(記録__2[[#This Row],[組]],"")</f>
        <v>26</v>
      </c>
      <c r="I1291">
        <f>IFERROR(記録__2[[#This Row],[水路]],"")</f>
        <v>2</v>
      </c>
      <c r="J1291" t="str">
        <f>IFERROR(VLOOKUP(F1291,競技順!B:Q,14,0),"")</f>
        <v/>
      </c>
      <c r="K1291" t="str">
        <f>IFERROR(VLOOKUP(F1291,競技順!B:P,15,0),"")</f>
        <v>男子</v>
      </c>
      <c r="L1291" t="str">
        <f>IFERROR(VLOOKUP(F1291,競技順!B:N,13,0),"")</f>
        <v xml:space="preserve">  50m</v>
      </c>
      <c r="M1291" t="str">
        <f>IFERROR(VLOOKUP(F1291,競技順!B:K,10,0),"")</f>
        <v>自由形</v>
      </c>
      <c r="N1291" t="str">
        <f>IFERROR(VLOOKUP(F1291,競技順!B:Q,16,0),"")</f>
        <v>タイム決勝</v>
      </c>
      <c r="O1291" t="str">
        <f t="shared" si="41"/>
        <v xml:space="preserve"> 男子   50m 自由形 タイム決勝</v>
      </c>
    </row>
    <row r="1292" spans="1:15" x14ac:dyDescent="0.2">
      <c r="A1292">
        <f>IFERROR(記録__2[[#This Row],[競技番号]],"")</f>
        <v>20</v>
      </c>
      <c r="B1292">
        <f>IFERROR(記録__2[[#This Row],[選手番号]],"")</f>
        <v>303</v>
      </c>
      <c r="C1292" t="str">
        <f>IFERROR(VLOOKUP(B1292,選手番号!F:J,4,0),"")</f>
        <v>山﨑　創太</v>
      </c>
      <c r="D1292" t="str">
        <f>IFERROR(VLOOKUP(B1292,選手番号!F:K,6,0),"")</f>
        <v>石原SC山越</v>
      </c>
      <c r="E1292" t="str">
        <f>IFERROR(VLOOKUP(B1292,チーム番号!E:F,2,0),"")</f>
        <v/>
      </c>
      <c r="F1292">
        <f>IFERROR(VLOOKUP(A1292,プログラム!B:C,2,0),"")</f>
        <v>20</v>
      </c>
      <c r="G1292" t="str">
        <f t="shared" si="40"/>
        <v>30300020</v>
      </c>
      <c r="H1292">
        <f>IFERROR(記録__2[[#This Row],[組]],"")</f>
        <v>26</v>
      </c>
      <c r="I1292">
        <f>IFERROR(記録__2[[#This Row],[水路]],"")</f>
        <v>3</v>
      </c>
      <c r="J1292" t="str">
        <f>IFERROR(VLOOKUP(F1292,競技順!B:Q,14,0),"")</f>
        <v/>
      </c>
      <c r="K1292" t="str">
        <f>IFERROR(VLOOKUP(F1292,競技順!B:P,15,0),"")</f>
        <v>男子</v>
      </c>
      <c r="L1292" t="str">
        <f>IFERROR(VLOOKUP(F1292,競技順!B:N,13,0),"")</f>
        <v xml:space="preserve">  50m</v>
      </c>
      <c r="M1292" t="str">
        <f>IFERROR(VLOOKUP(F1292,競技順!B:K,10,0),"")</f>
        <v>自由形</v>
      </c>
      <c r="N1292" t="str">
        <f>IFERROR(VLOOKUP(F1292,競技順!B:Q,16,0),"")</f>
        <v>タイム決勝</v>
      </c>
      <c r="O1292" t="str">
        <f t="shared" si="41"/>
        <v xml:space="preserve"> 男子   50m 自由形 タイム決勝</v>
      </c>
    </row>
    <row r="1293" spans="1:15" x14ac:dyDescent="0.2">
      <c r="A1293">
        <f>IFERROR(記録__2[[#This Row],[競技番号]],"")</f>
        <v>20</v>
      </c>
      <c r="B1293">
        <f>IFERROR(記録__2[[#This Row],[選手番号]],"")</f>
        <v>111</v>
      </c>
      <c r="C1293" t="str">
        <f>IFERROR(VLOOKUP(B1293,選手番号!F:J,4,0),"")</f>
        <v>寺尾　温大</v>
      </c>
      <c r="D1293" t="str">
        <f>IFERROR(VLOOKUP(B1293,選手番号!F:K,6,0),"")</f>
        <v>南海ＤＣ</v>
      </c>
      <c r="E1293" t="str">
        <f>IFERROR(VLOOKUP(B1293,チーム番号!E:F,2,0),"")</f>
        <v/>
      </c>
      <c r="F1293">
        <f>IFERROR(VLOOKUP(A1293,プログラム!B:C,2,0),"")</f>
        <v>20</v>
      </c>
      <c r="G1293" t="str">
        <f t="shared" si="40"/>
        <v>11100020</v>
      </c>
      <c r="H1293">
        <f>IFERROR(記録__2[[#This Row],[組]],"")</f>
        <v>26</v>
      </c>
      <c r="I1293">
        <f>IFERROR(記録__2[[#This Row],[水路]],"")</f>
        <v>4</v>
      </c>
      <c r="J1293" t="str">
        <f>IFERROR(VLOOKUP(F1293,競技順!B:Q,14,0),"")</f>
        <v/>
      </c>
      <c r="K1293" t="str">
        <f>IFERROR(VLOOKUP(F1293,競技順!B:P,15,0),"")</f>
        <v>男子</v>
      </c>
      <c r="L1293" t="str">
        <f>IFERROR(VLOOKUP(F1293,競技順!B:N,13,0),"")</f>
        <v xml:space="preserve">  50m</v>
      </c>
      <c r="M1293" t="str">
        <f>IFERROR(VLOOKUP(F1293,競技順!B:K,10,0),"")</f>
        <v>自由形</v>
      </c>
      <c r="N1293" t="str">
        <f>IFERROR(VLOOKUP(F1293,競技順!B:Q,16,0),"")</f>
        <v>タイム決勝</v>
      </c>
      <c r="O1293" t="str">
        <f t="shared" si="41"/>
        <v xml:space="preserve"> 男子   50m 自由形 タイム決勝</v>
      </c>
    </row>
    <row r="1294" spans="1:15" x14ac:dyDescent="0.2">
      <c r="A1294">
        <f>IFERROR(記録__2[[#This Row],[競技番号]],"")</f>
        <v>20</v>
      </c>
      <c r="B1294">
        <f>IFERROR(記録__2[[#This Row],[選手番号]],"")</f>
        <v>203</v>
      </c>
      <c r="C1294" t="str">
        <f>IFERROR(VLOOKUP(B1294,選手番号!F:J,4,0),"")</f>
        <v>金田　浩聖</v>
      </c>
      <c r="D1294" t="str">
        <f>IFERROR(VLOOKUP(B1294,選手番号!F:K,6,0),"")</f>
        <v>ファイブテン</v>
      </c>
      <c r="E1294" t="str">
        <f>IFERROR(VLOOKUP(B1294,チーム番号!E:F,2,0),"")</f>
        <v/>
      </c>
      <c r="F1294">
        <f>IFERROR(VLOOKUP(A1294,プログラム!B:C,2,0),"")</f>
        <v>20</v>
      </c>
      <c r="G1294" t="str">
        <f t="shared" si="40"/>
        <v>20300020</v>
      </c>
      <c r="H1294">
        <f>IFERROR(記録__2[[#This Row],[組]],"")</f>
        <v>26</v>
      </c>
      <c r="I1294">
        <f>IFERROR(記録__2[[#This Row],[水路]],"")</f>
        <v>5</v>
      </c>
      <c r="J1294" t="str">
        <f>IFERROR(VLOOKUP(F1294,競技順!B:Q,14,0),"")</f>
        <v/>
      </c>
      <c r="K1294" t="str">
        <f>IFERROR(VLOOKUP(F1294,競技順!B:P,15,0),"")</f>
        <v>男子</v>
      </c>
      <c r="L1294" t="str">
        <f>IFERROR(VLOOKUP(F1294,競技順!B:N,13,0),"")</f>
        <v xml:space="preserve">  50m</v>
      </c>
      <c r="M1294" t="str">
        <f>IFERROR(VLOOKUP(F1294,競技順!B:K,10,0),"")</f>
        <v>自由形</v>
      </c>
      <c r="N1294" t="str">
        <f>IFERROR(VLOOKUP(F1294,競技順!B:Q,16,0),"")</f>
        <v>タイム決勝</v>
      </c>
      <c r="O1294" t="str">
        <f t="shared" si="41"/>
        <v xml:space="preserve"> 男子   50m 自由形 タイム決勝</v>
      </c>
    </row>
    <row r="1295" spans="1:15" x14ac:dyDescent="0.2">
      <c r="A1295">
        <f>IFERROR(記録__2[[#This Row],[競技番号]],"")</f>
        <v>20</v>
      </c>
      <c r="B1295">
        <f>IFERROR(記録__2[[#This Row],[選手番号]],"")</f>
        <v>304</v>
      </c>
      <c r="C1295" t="str">
        <f>IFERROR(VLOOKUP(B1295,選手番号!F:J,4,0),"")</f>
        <v>満汐　航士</v>
      </c>
      <c r="D1295" t="str">
        <f>IFERROR(VLOOKUP(B1295,選手番号!F:K,6,0),"")</f>
        <v>石原SC山越</v>
      </c>
      <c r="E1295" t="str">
        <f>IFERROR(VLOOKUP(B1295,チーム番号!E:F,2,0),"")</f>
        <v/>
      </c>
      <c r="F1295">
        <f>IFERROR(VLOOKUP(A1295,プログラム!B:C,2,0),"")</f>
        <v>20</v>
      </c>
      <c r="G1295" t="str">
        <f t="shared" si="40"/>
        <v>30400020</v>
      </c>
      <c r="H1295">
        <f>IFERROR(記録__2[[#This Row],[組]],"")</f>
        <v>26</v>
      </c>
      <c r="I1295">
        <f>IFERROR(記録__2[[#This Row],[水路]],"")</f>
        <v>6</v>
      </c>
      <c r="J1295" t="str">
        <f>IFERROR(VLOOKUP(F1295,競技順!B:Q,14,0),"")</f>
        <v/>
      </c>
      <c r="K1295" t="str">
        <f>IFERROR(VLOOKUP(F1295,競技順!B:P,15,0),"")</f>
        <v>男子</v>
      </c>
      <c r="L1295" t="str">
        <f>IFERROR(VLOOKUP(F1295,競技順!B:N,13,0),"")</f>
        <v xml:space="preserve">  50m</v>
      </c>
      <c r="M1295" t="str">
        <f>IFERROR(VLOOKUP(F1295,競技順!B:K,10,0),"")</f>
        <v>自由形</v>
      </c>
      <c r="N1295" t="str">
        <f>IFERROR(VLOOKUP(F1295,競技順!B:Q,16,0),"")</f>
        <v>タイム決勝</v>
      </c>
      <c r="O1295" t="str">
        <f t="shared" si="41"/>
        <v xml:space="preserve"> 男子   50m 自由形 タイム決勝</v>
      </c>
    </row>
    <row r="1296" spans="1:15" x14ac:dyDescent="0.2">
      <c r="A1296">
        <f>IFERROR(記録__2[[#This Row],[競技番号]],"")</f>
        <v>20</v>
      </c>
      <c r="B1296">
        <f>IFERROR(記録__2[[#This Row],[選手番号]],"")</f>
        <v>333</v>
      </c>
      <c r="C1296" t="str">
        <f>IFERROR(VLOOKUP(B1296,選手番号!F:J,4,0),"")</f>
        <v>山内　奏人</v>
      </c>
      <c r="D1296" t="str">
        <f>IFERROR(VLOOKUP(B1296,選手番号!F:K,6,0),"")</f>
        <v>ＭＧ双葉</v>
      </c>
      <c r="E1296" t="str">
        <f>IFERROR(VLOOKUP(B1296,チーム番号!E:F,2,0),"")</f>
        <v/>
      </c>
      <c r="F1296">
        <f>IFERROR(VLOOKUP(A1296,プログラム!B:C,2,0),"")</f>
        <v>20</v>
      </c>
      <c r="G1296" t="str">
        <f t="shared" si="40"/>
        <v>33300020</v>
      </c>
      <c r="H1296">
        <f>IFERROR(記録__2[[#This Row],[組]],"")</f>
        <v>26</v>
      </c>
      <c r="I1296">
        <f>IFERROR(記録__2[[#This Row],[水路]],"")</f>
        <v>7</v>
      </c>
      <c r="J1296" t="str">
        <f>IFERROR(VLOOKUP(F1296,競技順!B:Q,14,0),"")</f>
        <v/>
      </c>
      <c r="K1296" t="str">
        <f>IFERROR(VLOOKUP(F1296,競技順!B:P,15,0),"")</f>
        <v>男子</v>
      </c>
      <c r="L1296" t="str">
        <f>IFERROR(VLOOKUP(F1296,競技順!B:N,13,0),"")</f>
        <v xml:space="preserve">  50m</v>
      </c>
      <c r="M1296" t="str">
        <f>IFERROR(VLOOKUP(F1296,競技順!B:K,10,0),"")</f>
        <v>自由形</v>
      </c>
      <c r="N1296" t="str">
        <f>IFERROR(VLOOKUP(F1296,競技順!B:Q,16,0),"")</f>
        <v>タイム決勝</v>
      </c>
      <c r="O1296" t="str">
        <f t="shared" si="41"/>
        <v xml:space="preserve"> 男子   50m 自由形 タイム決勝</v>
      </c>
    </row>
    <row r="1297" spans="1:15" x14ac:dyDescent="0.2">
      <c r="A1297">
        <f>IFERROR(記録__2[[#This Row],[競技番号]],"")</f>
        <v>20</v>
      </c>
      <c r="B1297">
        <f>IFERROR(記録__2[[#This Row],[選手番号]],"")</f>
        <v>262</v>
      </c>
      <c r="C1297" t="str">
        <f>IFERROR(VLOOKUP(B1297,選手番号!F:J,4,0),"")</f>
        <v>玉井　悠貴</v>
      </c>
      <c r="D1297" t="str">
        <f>IFERROR(VLOOKUP(B1297,選手番号!F:K,6,0),"")</f>
        <v>八幡浜ＳＣ</v>
      </c>
      <c r="E1297" t="str">
        <f>IFERROR(VLOOKUP(B1297,チーム番号!E:F,2,0),"")</f>
        <v/>
      </c>
      <c r="F1297">
        <f>IFERROR(VLOOKUP(A1297,プログラム!B:C,2,0),"")</f>
        <v>20</v>
      </c>
      <c r="G1297" t="str">
        <f t="shared" si="40"/>
        <v>26200020</v>
      </c>
      <c r="H1297">
        <f>IFERROR(記録__2[[#This Row],[組]],"")</f>
        <v>26</v>
      </c>
      <c r="I1297">
        <f>IFERROR(記録__2[[#This Row],[水路]],"")</f>
        <v>8</v>
      </c>
      <c r="J1297" t="str">
        <f>IFERROR(VLOOKUP(F1297,競技順!B:Q,14,0),"")</f>
        <v/>
      </c>
      <c r="K1297" t="str">
        <f>IFERROR(VLOOKUP(F1297,競技順!B:P,15,0),"")</f>
        <v>男子</v>
      </c>
      <c r="L1297" t="str">
        <f>IFERROR(VLOOKUP(F1297,競技順!B:N,13,0),"")</f>
        <v xml:space="preserve">  50m</v>
      </c>
      <c r="M1297" t="str">
        <f>IFERROR(VLOOKUP(F1297,競技順!B:K,10,0),"")</f>
        <v>自由形</v>
      </c>
      <c r="N1297" t="str">
        <f>IFERROR(VLOOKUP(F1297,競技順!B:Q,16,0),"")</f>
        <v>タイム決勝</v>
      </c>
      <c r="O1297" t="str">
        <f t="shared" si="41"/>
        <v xml:space="preserve"> 男子   50m 自由形 タイム決勝</v>
      </c>
    </row>
    <row r="1298" spans="1:15" x14ac:dyDescent="0.2">
      <c r="A1298">
        <f>IFERROR(記録__2[[#This Row],[競技番号]],"")</f>
        <v>21</v>
      </c>
      <c r="B1298">
        <f>IFERROR(記録__2[[#This Row],[選手番号]],"")</f>
        <v>0</v>
      </c>
      <c r="C1298" t="str">
        <f>IFERROR(VLOOKUP(B1298,選手番号!F:J,4,0),"")</f>
        <v/>
      </c>
      <c r="D1298" t="str">
        <f>IFERROR(VLOOKUP(B1298,選手番号!F:K,6,0),"")</f>
        <v/>
      </c>
      <c r="E1298" t="str">
        <f>IFERROR(VLOOKUP(B1298,チーム番号!E:F,2,0),"")</f>
        <v/>
      </c>
      <c r="F1298">
        <f>IFERROR(VLOOKUP(A1298,プログラム!B:C,2,0),"")</f>
        <v>21</v>
      </c>
      <c r="G1298" t="str">
        <f t="shared" si="40"/>
        <v>000021</v>
      </c>
      <c r="H1298">
        <f>IFERROR(記録__2[[#This Row],[組]],"")</f>
        <v>1</v>
      </c>
      <c r="I1298">
        <f>IFERROR(記録__2[[#This Row],[水路]],"")</f>
        <v>1</v>
      </c>
      <c r="J1298" t="str">
        <f>IFERROR(VLOOKUP(F1298,競技順!B:Q,14,0),"")</f>
        <v/>
      </c>
      <c r="K1298" t="str">
        <f>IFERROR(VLOOKUP(F1298,競技順!B:P,15,0),"")</f>
        <v>女子</v>
      </c>
      <c r="L1298" t="str">
        <f>IFERROR(VLOOKUP(F1298,競技順!B:N,13,0),"")</f>
        <v xml:space="preserve"> 200m</v>
      </c>
      <c r="M1298" t="str">
        <f>IFERROR(VLOOKUP(F1298,競技順!B:K,10,0),"")</f>
        <v>個人メドレー</v>
      </c>
      <c r="N1298" t="str">
        <f>IFERROR(VLOOKUP(F1298,競技順!B:Q,16,0),"")</f>
        <v>タイム決勝</v>
      </c>
      <c r="O1298" t="str">
        <f t="shared" si="41"/>
        <v xml:space="preserve"> 女子  200m 個人メドレー タイム決勝</v>
      </c>
    </row>
    <row r="1299" spans="1:15" x14ac:dyDescent="0.2">
      <c r="A1299">
        <f>IFERROR(記録__2[[#This Row],[競技番号]],"")</f>
        <v>21</v>
      </c>
      <c r="B1299">
        <f>IFERROR(記録__2[[#This Row],[選手番号]],"")</f>
        <v>0</v>
      </c>
      <c r="C1299" t="str">
        <f>IFERROR(VLOOKUP(B1299,選手番号!F:J,4,0),"")</f>
        <v/>
      </c>
      <c r="D1299" t="str">
        <f>IFERROR(VLOOKUP(B1299,選手番号!F:K,6,0),"")</f>
        <v/>
      </c>
      <c r="E1299" t="str">
        <f>IFERROR(VLOOKUP(B1299,チーム番号!E:F,2,0),"")</f>
        <v/>
      </c>
      <c r="F1299">
        <f>IFERROR(VLOOKUP(A1299,プログラム!B:C,2,0),"")</f>
        <v>21</v>
      </c>
      <c r="G1299" t="str">
        <f t="shared" si="40"/>
        <v>000021</v>
      </c>
      <c r="H1299">
        <f>IFERROR(記録__2[[#This Row],[組]],"")</f>
        <v>1</v>
      </c>
      <c r="I1299">
        <f>IFERROR(記録__2[[#This Row],[水路]],"")</f>
        <v>2</v>
      </c>
      <c r="J1299" t="str">
        <f>IFERROR(VLOOKUP(F1299,競技順!B:Q,14,0),"")</f>
        <v/>
      </c>
      <c r="K1299" t="str">
        <f>IFERROR(VLOOKUP(F1299,競技順!B:P,15,0),"")</f>
        <v>女子</v>
      </c>
      <c r="L1299" t="str">
        <f>IFERROR(VLOOKUP(F1299,競技順!B:N,13,0),"")</f>
        <v xml:space="preserve"> 200m</v>
      </c>
      <c r="M1299" t="str">
        <f>IFERROR(VLOOKUP(F1299,競技順!B:K,10,0),"")</f>
        <v>個人メドレー</v>
      </c>
      <c r="N1299" t="str">
        <f>IFERROR(VLOOKUP(F1299,競技順!B:Q,16,0),"")</f>
        <v>タイム決勝</v>
      </c>
      <c r="O1299" t="str">
        <f t="shared" si="41"/>
        <v xml:space="preserve"> 女子  200m 個人メドレー タイム決勝</v>
      </c>
    </row>
    <row r="1300" spans="1:15" x14ac:dyDescent="0.2">
      <c r="A1300">
        <f>IFERROR(記録__2[[#This Row],[競技番号]],"")</f>
        <v>21</v>
      </c>
      <c r="B1300">
        <f>IFERROR(記録__2[[#This Row],[選手番号]],"")</f>
        <v>697</v>
      </c>
      <c r="C1300" t="str">
        <f>IFERROR(VLOOKUP(B1300,選手番号!F:J,4,0),"")</f>
        <v>宮田　波瑠</v>
      </c>
      <c r="D1300" t="str">
        <f>IFERROR(VLOOKUP(B1300,選手番号!F:K,6,0),"")</f>
        <v>えいしSC砥部</v>
      </c>
      <c r="E1300" t="str">
        <f>IFERROR(VLOOKUP(B1300,チーム番号!E:F,2,0),"")</f>
        <v/>
      </c>
      <c r="F1300">
        <f>IFERROR(VLOOKUP(A1300,プログラム!B:C,2,0),"")</f>
        <v>21</v>
      </c>
      <c r="G1300" t="str">
        <f t="shared" si="40"/>
        <v>69700021</v>
      </c>
      <c r="H1300">
        <f>IFERROR(記録__2[[#This Row],[組]],"")</f>
        <v>1</v>
      </c>
      <c r="I1300">
        <f>IFERROR(記録__2[[#This Row],[水路]],"")</f>
        <v>3</v>
      </c>
      <c r="J1300" t="str">
        <f>IFERROR(VLOOKUP(F1300,競技順!B:Q,14,0),"")</f>
        <v/>
      </c>
      <c r="K1300" t="str">
        <f>IFERROR(VLOOKUP(F1300,競技順!B:P,15,0),"")</f>
        <v>女子</v>
      </c>
      <c r="L1300" t="str">
        <f>IFERROR(VLOOKUP(F1300,競技順!B:N,13,0),"")</f>
        <v xml:space="preserve"> 200m</v>
      </c>
      <c r="M1300" t="str">
        <f>IFERROR(VLOOKUP(F1300,競技順!B:K,10,0),"")</f>
        <v>個人メドレー</v>
      </c>
      <c r="N1300" t="str">
        <f>IFERROR(VLOOKUP(F1300,競技順!B:Q,16,0),"")</f>
        <v>タイム決勝</v>
      </c>
      <c r="O1300" t="str">
        <f t="shared" si="41"/>
        <v xml:space="preserve"> 女子  200m 個人メドレー タイム決勝</v>
      </c>
    </row>
    <row r="1301" spans="1:15" x14ac:dyDescent="0.2">
      <c r="A1301">
        <f>IFERROR(記録__2[[#This Row],[競技番号]],"")</f>
        <v>21</v>
      </c>
      <c r="B1301">
        <f>IFERROR(記録__2[[#This Row],[選手番号]],"")</f>
        <v>723</v>
      </c>
      <c r="C1301" t="str">
        <f>IFERROR(VLOOKUP(B1301,選手番号!F:J,4,0),"")</f>
        <v>髙野　文音</v>
      </c>
      <c r="D1301" t="str">
        <f>IFERROR(VLOOKUP(B1301,選手番号!F:K,6,0),"")</f>
        <v>ｽｲﾑﾌｧﾐﾘｰｴﾝｽﾞ</v>
      </c>
      <c r="E1301" t="str">
        <f>IFERROR(VLOOKUP(B1301,チーム番号!E:F,2,0),"")</f>
        <v/>
      </c>
      <c r="F1301">
        <f>IFERROR(VLOOKUP(A1301,プログラム!B:C,2,0),"")</f>
        <v>21</v>
      </c>
      <c r="G1301" t="str">
        <f t="shared" si="40"/>
        <v>72300021</v>
      </c>
      <c r="H1301">
        <f>IFERROR(記録__2[[#This Row],[組]],"")</f>
        <v>1</v>
      </c>
      <c r="I1301">
        <f>IFERROR(記録__2[[#This Row],[水路]],"")</f>
        <v>4</v>
      </c>
      <c r="J1301" t="str">
        <f>IFERROR(VLOOKUP(F1301,競技順!B:Q,14,0),"")</f>
        <v/>
      </c>
      <c r="K1301" t="str">
        <f>IFERROR(VLOOKUP(F1301,競技順!B:P,15,0),"")</f>
        <v>女子</v>
      </c>
      <c r="L1301" t="str">
        <f>IFERROR(VLOOKUP(F1301,競技順!B:N,13,0),"")</f>
        <v xml:space="preserve"> 200m</v>
      </c>
      <c r="M1301" t="str">
        <f>IFERROR(VLOOKUP(F1301,競技順!B:K,10,0),"")</f>
        <v>個人メドレー</v>
      </c>
      <c r="N1301" t="str">
        <f>IFERROR(VLOOKUP(F1301,競技順!B:Q,16,0),"")</f>
        <v>タイム決勝</v>
      </c>
      <c r="O1301" t="str">
        <f t="shared" si="41"/>
        <v xml:space="preserve"> 女子  200m 個人メドレー タイム決勝</v>
      </c>
    </row>
    <row r="1302" spans="1:15" x14ac:dyDescent="0.2">
      <c r="A1302">
        <f>IFERROR(記録__2[[#This Row],[競技番号]],"")</f>
        <v>21</v>
      </c>
      <c r="B1302">
        <f>IFERROR(記録__2[[#This Row],[選手番号]],"")</f>
        <v>713</v>
      </c>
      <c r="C1302" t="str">
        <f>IFERROR(VLOOKUP(B1302,選手番号!F:J,4,0),"")</f>
        <v>重見　咲空</v>
      </c>
      <c r="D1302" t="str">
        <f>IFERROR(VLOOKUP(B1302,選手番号!F:K,6,0),"")</f>
        <v>えいしSC松山</v>
      </c>
      <c r="E1302" t="str">
        <f>IFERROR(VLOOKUP(B1302,チーム番号!E:F,2,0),"")</f>
        <v/>
      </c>
      <c r="F1302">
        <f>IFERROR(VLOOKUP(A1302,プログラム!B:C,2,0),"")</f>
        <v>21</v>
      </c>
      <c r="G1302" t="str">
        <f t="shared" si="40"/>
        <v>71300021</v>
      </c>
      <c r="H1302">
        <f>IFERROR(記録__2[[#This Row],[組]],"")</f>
        <v>1</v>
      </c>
      <c r="I1302">
        <f>IFERROR(記録__2[[#This Row],[水路]],"")</f>
        <v>5</v>
      </c>
      <c r="J1302" t="str">
        <f>IFERROR(VLOOKUP(F1302,競技順!B:Q,14,0),"")</f>
        <v/>
      </c>
      <c r="K1302" t="str">
        <f>IFERROR(VLOOKUP(F1302,競技順!B:P,15,0),"")</f>
        <v>女子</v>
      </c>
      <c r="L1302" t="str">
        <f>IFERROR(VLOOKUP(F1302,競技順!B:N,13,0),"")</f>
        <v xml:space="preserve"> 200m</v>
      </c>
      <c r="M1302" t="str">
        <f>IFERROR(VLOOKUP(F1302,競技順!B:K,10,0),"")</f>
        <v>個人メドレー</v>
      </c>
      <c r="N1302" t="str">
        <f>IFERROR(VLOOKUP(F1302,競技順!B:Q,16,0),"")</f>
        <v>タイム決勝</v>
      </c>
      <c r="O1302" t="str">
        <f t="shared" si="41"/>
        <v xml:space="preserve"> 女子  200m 個人メドレー タイム決勝</v>
      </c>
    </row>
    <row r="1303" spans="1:15" x14ac:dyDescent="0.2">
      <c r="A1303">
        <f>IFERROR(記録__2[[#This Row],[競技番号]],"")</f>
        <v>21</v>
      </c>
      <c r="B1303">
        <f>IFERROR(記録__2[[#This Row],[選手番号]],"")</f>
        <v>698</v>
      </c>
      <c r="C1303" t="str">
        <f>IFERROR(VLOOKUP(B1303,選手番号!F:J,4,0),"")</f>
        <v>十亀　羽暖</v>
      </c>
      <c r="D1303" t="str">
        <f>IFERROR(VLOOKUP(B1303,選手番号!F:K,6,0),"")</f>
        <v>えいしSC砥部</v>
      </c>
      <c r="E1303" t="str">
        <f>IFERROR(VLOOKUP(B1303,チーム番号!E:F,2,0),"")</f>
        <v/>
      </c>
      <c r="F1303">
        <f>IFERROR(VLOOKUP(A1303,プログラム!B:C,2,0),"")</f>
        <v>21</v>
      </c>
      <c r="G1303" t="str">
        <f t="shared" si="40"/>
        <v>69800021</v>
      </c>
      <c r="H1303">
        <f>IFERROR(記録__2[[#This Row],[組]],"")</f>
        <v>1</v>
      </c>
      <c r="I1303">
        <f>IFERROR(記録__2[[#This Row],[水路]],"")</f>
        <v>6</v>
      </c>
      <c r="J1303" t="str">
        <f>IFERROR(VLOOKUP(F1303,競技順!B:Q,14,0),"")</f>
        <v/>
      </c>
      <c r="K1303" t="str">
        <f>IFERROR(VLOOKUP(F1303,競技順!B:P,15,0),"")</f>
        <v>女子</v>
      </c>
      <c r="L1303" t="str">
        <f>IFERROR(VLOOKUP(F1303,競技順!B:N,13,0),"")</f>
        <v xml:space="preserve"> 200m</v>
      </c>
      <c r="M1303" t="str">
        <f>IFERROR(VLOOKUP(F1303,競技順!B:K,10,0),"")</f>
        <v>個人メドレー</v>
      </c>
      <c r="N1303" t="str">
        <f>IFERROR(VLOOKUP(F1303,競技順!B:Q,16,0),"")</f>
        <v>タイム決勝</v>
      </c>
      <c r="O1303" t="str">
        <f t="shared" si="41"/>
        <v xml:space="preserve"> 女子  200m 個人メドレー タイム決勝</v>
      </c>
    </row>
    <row r="1304" spans="1:15" x14ac:dyDescent="0.2">
      <c r="A1304">
        <f>IFERROR(記録__2[[#This Row],[競技番号]],"")</f>
        <v>21</v>
      </c>
      <c r="B1304">
        <f>IFERROR(記録__2[[#This Row],[選手番号]],"")</f>
        <v>0</v>
      </c>
      <c r="C1304" t="str">
        <f>IFERROR(VLOOKUP(B1304,選手番号!F:J,4,0),"")</f>
        <v/>
      </c>
      <c r="D1304" t="str">
        <f>IFERROR(VLOOKUP(B1304,選手番号!F:K,6,0),"")</f>
        <v/>
      </c>
      <c r="E1304" t="str">
        <f>IFERROR(VLOOKUP(B1304,チーム番号!E:F,2,0),"")</f>
        <v/>
      </c>
      <c r="F1304">
        <f>IFERROR(VLOOKUP(A1304,プログラム!B:C,2,0),"")</f>
        <v>21</v>
      </c>
      <c r="G1304" t="str">
        <f t="shared" si="40"/>
        <v>000021</v>
      </c>
      <c r="H1304">
        <f>IFERROR(記録__2[[#This Row],[組]],"")</f>
        <v>1</v>
      </c>
      <c r="I1304">
        <f>IFERROR(記録__2[[#This Row],[水路]],"")</f>
        <v>7</v>
      </c>
      <c r="J1304" t="str">
        <f>IFERROR(VLOOKUP(F1304,競技順!B:Q,14,0),"")</f>
        <v/>
      </c>
      <c r="K1304" t="str">
        <f>IFERROR(VLOOKUP(F1304,競技順!B:P,15,0),"")</f>
        <v>女子</v>
      </c>
      <c r="L1304" t="str">
        <f>IFERROR(VLOOKUP(F1304,競技順!B:N,13,0),"")</f>
        <v xml:space="preserve"> 200m</v>
      </c>
      <c r="M1304" t="str">
        <f>IFERROR(VLOOKUP(F1304,競技順!B:K,10,0),"")</f>
        <v>個人メドレー</v>
      </c>
      <c r="N1304" t="str">
        <f>IFERROR(VLOOKUP(F1304,競技順!B:Q,16,0),"")</f>
        <v>タイム決勝</v>
      </c>
      <c r="O1304" t="str">
        <f t="shared" si="41"/>
        <v xml:space="preserve"> 女子  200m 個人メドレー タイム決勝</v>
      </c>
    </row>
    <row r="1305" spans="1:15" x14ac:dyDescent="0.2">
      <c r="A1305">
        <f>IFERROR(記録__2[[#This Row],[競技番号]],"")</f>
        <v>21</v>
      </c>
      <c r="B1305">
        <f>IFERROR(記録__2[[#This Row],[選手番号]],"")</f>
        <v>0</v>
      </c>
      <c r="C1305" t="str">
        <f>IFERROR(VLOOKUP(B1305,選手番号!F:J,4,0),"")</f>
        <v/>
      </c>
      <c r="D1305" t="str">
        <f>IFERROR(VLOOKUP(B1305,選手番号!F:K,6,0),"")</f>
        <v/>
      </c>
      <c r="E1305" t="str">
        <f>IFERROR(VLOOKUP(B1305,チーム番号!E:F,2,0),"")</f>
        <v/>
      </c>
      <c r="F1305">
        <f>IFERROR(VLOOKUP(A1305,プログラム!B:C,2,0),"")</f>
        <v>21</v>
      </c>
      <c r="G1305" t="str">
        <f t="shared" si="40"/>
        <v>000021</v>
      </c>
      <c r="H1305">
        <f>IFERROR(記録__2[[#This Row],[組]],"")</f>
        <v>1</v>
      </c>
      <c r="I1305">
        <f>IFERROR(記録__2[[#This Row],[水路]],"")</f>
        <v>8</v>
      </c>
      <c r="J1305" t="str">
        <f>IFERROR(VLOOKUP(F1305,競技順!B:Q,14,0),"")</f>
        <v/>
      </c>
      <c r="K1305" t="str">
        <f>IFERROR(VLOOKUP(F1305,競技順!B:P,15,0),"")</f>
        <v>女子</v>
      </c>
      <c r="L1305" t="str">
        <f>IFERROR(VLOOKUP(F1305,競技順!B:N,13,0),"")</f>
        <v xml:space="preserve"> 200m</v>
      </c>
      <c r="M1305" t="str">
        <f>IFERROR(VLOOKUP(F1305,競技順!B:K,10,0),"")</f>
        <v>個人メドレー</v>
      </c>
      <c r="N1305" t="str">
        <f>IFERROR(VLOOKUP(F1305,競技順!B:Q,16,0),"")</f>
        <v>タイム決勝</v>
      </c>
      <c r="O1305" t="str">
        <f t="shared" si="41"/>
        <v xml:space="preserve"> 女子  200m 個人メドレー タイム決勝</v>
      </c>
    </row>
    <row r="1306" spans="1:15" x14ac:dyDescent="0.2">
      <c r="A1306">
        <f>IFERROR(記録__2[[#This Row],[競技番号]],"")</f>
        <v>21</v>
      </c>
      <c r="B1306">
        <f>IFERROR(記録__2[[#This Row],[選手番号]],"")</f>
        <v>669</v>
      </c>
      <c r="C1306" t="str">
        <f>IFERROR(VLOOKUP(B1306,選手番号!F:J,4,0),"")</f>
        <v>佐藤藍仁香</v>
      </c>
      <c r="D1306" t="str">
        <f>IFERROR(VLOOKUP(B1306,選手番号!F:K,6,0),"")</f>
        <v>MESSA宇和島</v>
      </c>
      <c r="E1306" t="str">
        <f>IFERROR(VLOOKUP(B1306,チーム番号!E:F,2,0),"")</f>
        <v/>
      </c>
      <c r="F1306">
        <f>IFERROR(VLOOKUP(A1306,プログラム!B:C,2,0),"")</f>
        <v>21</v>
      </c>
      <c r="G1306" t="str">
        <f t="shared" si="40"/>
        <v>66900021</v>
      </c>
      <c r="H1306">
        <f>IFERROR(記録__2[[#This Row],[組]],"")</f>
        <v>2</v>
      </c>
      <c r="I1306">
        <f>IFERROR(記録__2[[#This Row],[水路]],"")</f>
        <v>1</v>
      </c>
      <c r="J1306" t="str">
        <f>IFERROR(VLOOKUP(F1306,競技順!B:Q,14,0),"")</f>
        <v/>
      </c>
      <c r="K1306" t="str">
        <f>IFERROR(VLOOKUP(F1306,競技順!B:P,15,0),"")</f>
        <v>女子</v>
      </c>
      <c r="L1306" t="str">
        <f>IFERROR(VLOOKUP(F1306,競技順!B:N,13,0),"")</f>
        <v xml:space="preserve"> 200m</v>
      </c>
      <c r="M1306" t="str">
        <f>IFERROR(VLOOKUP(F1306,競技順!B:K,10,0),"")</f>
        <v>個人メドレー</v>
      </c>
      <c r="N1306" t="str">
        <f>IFERROR(VLOOKUP(F1306,競技順!B:Q,16,0),"")</f>
        <v>タイム決勝</v>
      </c>
      <c r="O1306" t="str">
        <f t="shared" si="41"/>
        <v xml:space="preserve"> 女子  200m 個人メドレー タイム決勝</v>
      </c>
    </row>
    <row r="1307" spans="1:15" x14ac:dyDescent="0.2">
      <c r="A1307">
        <f>IFERROR(記録__2[[#This Row],[競技番号]],"")</f>
        <v>21</v>
      </c>
      <c r="B1307">
        <f>IFERROR(記録__2[[#This Row],[選手番号]],"")</f>
        <v>522</v>
      </c>
      <c r="C1307" t="str">
        <f>IFERROR(VLOOKUP(B1307,選手番号!F:J,4,0),"")</f>
        <v>今村結依菜</v>
      </c>
      <c r="D1307" t="str">
        <f>IFERROR(VLOOKUP(B1307,選手番号!F:K,6,0),"")</f>
        <v>Ryuow</v>
      </c>
      <c r="E1307" t="str">
        <f>IFERROR(VLOOKUP(B1307,チーム番号!E:F,2,0),"")</f>
        <v/>
      </c>
      <c r="F1307">
        <f>IFERROR(VLOOKUP(A1307,プログラム!B:C,2,0),"")</f>
        <v>21</v>
      </c>
      <c r="G1307" t="str">
        <f t="shared" si="40"/>
        <v>52200021</v>
      </c>
      <c r="H1307">
        <f>IFERROR(記録__2[[#This Row],[組]],"")</f>
        <v>2</v>
      </c>
      <c r="I1307">
        <f>IFERROR(記録__2[[#This Row],[水路]],"")</f>
        <v>2</v>
      </c>
      <c r="J1307" t="str">
        <f>IFERROR(VLOOKUP(F1307,競技順!B:Q,14,0),"")</f>
        <v/>
      </c>
      <c r="K1307" t="str">
        <f>IFERROR(VLOOKUP(F1307,競技順!B:P,15,0),"")</f>
        <v>女子</v>
      </c>
      <c r="L1307" t="str">
        <f>IFERROR(VLOOKUP(F1307,競技順!B:N,13,0),"")</f>
        <v xml:space="preserve"> 200m</v>
      </c>
      <c r="M1307" t="str">
        <f>IFERROR(VLOOKUP(F1307,競技順!B:K,10,0),"")</f>
        <v>個人メドレー</v>
      </c>
      <c r="N1307" t="str">
        <f>IFERROR(VLOOKUP(F1307,競技順!B:Q,16,0),"")</f>
        <v>タイム決勝</v>
      </c>
      <c r="O1307" t="str">
        <f t="shared" si="41"/>
        <v xml:space="preserve"> 女子  200m 個人メドレー タイム決勝</v>
      </c>
    </row>
    <row r="1308" spans="1:15" x14ac:dyDescent="0.2">
      <c r="A1308">
        <f>IFERROR(記録__2[[#This Row],[競技番号]],"")</f>
        <v>21</v>
      </c>
      <c r="B1308">
        <f>IFERROR(記録__2[[#This Row],[選手番号]],"")</f>
        <v>666</v>
      </c>
      <c r="C1308" t="str">
        <f>IFERROR(VLOOKUP(B1308,選手番号!F:J,4,0),"")</f>
        <v>熊坂　　悠</v>
      </c>
      <c r="D1308" t="str">
        <f>IFERROR(VLOOKUP(B1308,選手番号!F:K,6,0),"")</f>
        <v>MESSA宇和島</v>
      </c>
      <c r="E1308" t="str">
        <f>IFERROR(VLOOKUP(B1308,チーム番号!E:F,2,0),"")</f>
        <v/>
      </c>
      <c r="F1308">
        <f>IFERROR(VLOOKUP(A1308,プログラム!B:C,2,0),"")</f>
        <v>21</v>
      </c>
      <c r="G1308" t="str">
        <f t="shared" si="40"/>
        <v>66600021</v>
      </c>
      <c r="H1308">
        <f>IFERROR(記録__2[[#This Row],[組]],"")</f>
        <v>2</v>
      </c>
      <c r="I1308">
        <f>IFERROR(記録__2[[#This Row],[水路]],"")</f>
        <v>3</v>
      </c>
      <c r="J1308" t="str">
        <f>IFERROR(VLOOKUP(F1308,競技順!B:Q,14,0),"")</f>
        <v/>
      </c>
      <c r="K1308" t="str">
        <f>IFERROR(VLOOKUP(F1308,競技順!B:P,15,0),"")</f>
        <v>女子</v>
      </c>
      <c r="L1308" t="str">
        <f>IFERROR(VLOOKUP(F1308,競技順!B:N,13,0),"")</f>
        <v xml:space="preserve"> 200m</v>
      </c>
      <c r="M1308" t="str">
        <f>IFERROR(VLOOKUP(F1308,競技順!B:K,10,0),"")</f>
        <v>個人メドレー</v>
      </c>
      <c r="N1308" t="str">
        <f>IFERROR(VLOOKUP(F1308,競技順!B:Q,16,0),"")</f>
        <v>タイム決勝</v>
      </c>
      <c r="O1308" t="str">
        <f t="shared" si="41"/>
        <v xml:space="preserve"> 女子  200m 個人メドレー タイム決勝</v>
      </c>
    </row>
    <row r="1309" spans="1:15" x14ac:dyDescent="0.2">
      <c r="A1309">
        <f>IFERROR(記録__2[[#This Row],[競技番号]],"")</f>
        <v>21</v>
      </c>
      <c r="B1309">
        <f>IFERROR(記録__2[[#This Row],[選手番号]],"")</f>
        <v>521</v>
      </c>
      <c r="C1309" t="str">
        <f>IFERROR(VLOOKUP(B1309,選手番号!F:J,4,0),"")</f>
        <v>前田　妃菜</v>
      </c>
      <c r="D1309" t="str">
        <f>IFERROR(VLOOKUP(B1309,選手番号!F:K,6,0),"")</f>
        <v>Ryuow</v>
      </c>
      <c r="E1309" t="str">
        <f>IFERROR(VLOOKUP(B1309,チーム番号!E:F,2,0),"")</f>
        <v/>
      </c>
      <c r="F1309">
        <f>IFERROR(VLOOKUP(A1309,プログラム!B:C,2,0),"")</f>
        <v>21</v>
      </c>
      <c r="G1309" t="str">
        <f t="shared" si="40"/>
        <v>52100021</v>
      </c>
      <c r="H1309">
        <f>IFERROR(記録__2[[#This Row],[組]],"")</f>
        <v>2</v>
      </c>
      <c r="I1309">
        <f>IFERROR(記録__2[[#This Row],[水路]],"")</f>
        <v>4</v>
      </c>
      <c r="J1309" t="str">
        <f>IFERROR(VLOOKUP(F1309,競技順!B:Q,14,0),"")</f>
        <v/>
      </c>
      <c r="K1309" t="str">
        <f>IFERROR(VLOOKUP(F1309,競技順!B:P,15,0),"")</f>
        <v>女子</v>
      </c>
      <c r="L1309" t="str">
        <f>IFERROR(VLOOKUP(F1309,競技順!B:N,13,0),"")</f>
        <v xml:space="preserve"> 200m</v>
      </c>
      <c r="M1309" t="str">
        <f>IFERROR(VLOOKUP(F1309,競技順!B:K,10,0),"")</f>
        <v>個人メドレー</v>
      </c>
      <c r="N1309" t="str">
        <f>IFERROR(VLOOKUP(F1309,競技順!B:Q,16,0),"")</f>
        <v>タイム決勝</v>
      </c>
      <c r="O1309" t="str">
        <f t="shared" si="41"/>
        <v xml:space="preserve"> 女子  200m 個人メドレー タイム決勝</v>
      </c>
    </row>
    <row r="1310" spans="1:15" x14ac:dyDescent="0.2">
      <c r="A1310">
        <f>IFERROR(記録__2[[#This Row],[競技番号]],"")</f>
        <v>21</v>
      </c>
      <c r="B1310">
        <f>IFERROR(記録__2[[#This Row],[選手番号]],"")</f>
        <v>667</v>
      </c>
      <c r="C1310" t="str">
        <f>IFERROR(VLOOKUP(B1310,選手番号!F:J,4,0),"")</f>
        <v>善家　涼葉</v>
      </c>
      <c r="D1310" t="str">
        <f>IFERROR(VLOOKUP(B1310,選手番号!F:K,6,0),"")</f>
        <v>MESSA宇和島</v>
      </c>
      <c r="E1310" t="str">
        <f>IFERROR(VLOOKUP(B1310,チーム番号!E:F,2,0),"")</f>
        <v/>
      </c>
      <c r="F1310">
        <f>IFERROR(VLOOKUP(A1310,プログラム!B:C,2,0),"")</f>
        <v>21</v>
      </c>
      <c r="G1310" t="str">
        <f t="shared" si="40"/>
        <v>66700021</v>
      </c>
      <c r="H1310">
        <f>IFERROR(記録__2[[#This Row],[組]],"")</f>
        <v>2</v>
      </c>
      <c r="I1310">
        <f>IFERROR(記録__2[[#This Row],[水路]],"")</f>
        <v>5</v>
      </c>
      <c r="J1310" t="str">
        <f>IFERROR(VLOOKUP(F1310,競技順!B:Q,14,0),"")</f>
        <v/>
      </c>
      <c r="K1310" t="str">
        <f>IFERROR(VLOOKUP(F1310,競技順!B:P,15,0),"")</f>
        <v>女子</v>
      </c>
      <c r="L1310" t="str">
        <f>IFERROR(VLOOKUP(F1310,競技順!B:N,13,0),"")</f>
        <v xml:space="preserve"> 200m</v>
      </c>
      <c r="M1310" t="str">
        <f>IFERROR(VLOOKUP(F1310,競技順!B:K,10,0),"")</f>
        <v>個人メドレー</v>
      </c>
      <c r="N1310" t="str">
        <f>IFERROR(VLOOKUP(F1310,競技順!B:Q,16,0),"")</f>
        <v>タイム決勝</v>
      </c>
      <c r="O1310" t="str">
        <f t="shared" si="41"/>
        <v xml:space="preserve"> 女子  200m 個人メドレー タイム決勝</v>
      </c>
    </row>
    <row r="1311" spans="1:15" x14ac:dyDescent="0.2">
      <c r="A1311">
        <f>IFERROR(記録__2[[#This Row],[競技番号]],"")</f>
        <v>21</v>
      </c>
      <c r="B1311">
        <f>IFERROR(記録__2[[#This Row],[選手番号]],"")</f>
        <v>160</v>
      </c>
      <c r="C1311" t="str">
        <f>IFERROR(VLOOKUP(B1311,選手番号!F:J,4,0),"")</f>
        <v>中川　彩映</v>
      </c>
      <c r="D1311" t="str">
        <f>IFERROR(VLOOKUP(B1311,選手番号!F:K,6,0),"")</f>
        <v>南海ＤＣ</v>
      </c>
      <c r="E1311" t="str">
        <f>IFERROR(VLOOKUP(B1311,チーム番号!E:F,2,0),"")</f>
        <v/>
      </c>
      <c r="F1311">
        <f>IFERROR(VLOOKUP(A1311,プログラム!B:C,2,0),"")</f>
        <v>21</v>
      </c>
      <c r="G1311" t="str">
        <f t="shared" si="40"/>
        <v>16000021</v>
      </c>
      <c r="H1311">
        <f>IFERROR(記録__2[[#This Row],[組]],"")</f>
        <v>2</v>
      </c>
      <c r="I1311">
        <f>IFERROR(記録__2[[#This Row],[水路]],"")</f>
        <v>6</v>
      </c>
      <c r="J1311" t="str">
        <f>IFERROR(VLOOKUP(F1311,競技順!B:Q,14,0),"")</f>
        <v/>
      </c>
      <c r="K1311" t="str">
        <f>IFERROR(VLOOKUP(F1311,競技順!B:P,15,0),"")</f>
        <v>女子</v>
      </c>
      <c r="L1311" t="str">
        <f>IFERROR(VLOOKUP(F1311,競技順!B:N,13,0),"")</f>
        <v xml:space="preserve"> 200m</v>
      </c>
      <c r="M1311" t="str">
        <f>IFERROR(VLOOKUP(F1311,競技順!B:K,10,0),"")</f>
        <v>個人メドレー</v>
      </c>
      <c r="N1311" t="str">
        <f>IFERROR(VLOOKUP(F1311,競技順!B:Q,16,0),"")</f>
        <v>タイム決勝</v>
      </c>
      <c r="O1311" t="str">
        <f t="shared" si="41"/>
        <v xml:space="preserve"> 女子  200m 個人メドレー タイム決勝</v>
      </c>
    </row>
    <row r="1312" spans="1:15" x14ac:dyDescent="0.2">
      <c r="A1312">
        <f>IFERROR(記録__2[[#This Row],[競技番号]],"")</f>
        <v>21</v>
      </c>
      <c r="B1312">
        <f>IFERROR(記録__2[[#This Row],[選手番号]],"")</f>
        <v>700</v>
      </c>
      <c r="C1312" t="str">
        <f>IFERROR(VLOOKUP(B1312,選手番号!F:J,4,0),"")</f>
        <v>加藤　莉乃</v>
      </c>
      <c r="D1312" t="str">
        <f>IFERROR(VLOOKUP(B1312,選手番号!F:K,6,0),"")</f>
        <v>えいしSC砥部</v>
      </c>
      <c r="E1312" t="str">
        <f>IFERROR(VLOOKUP(B1312,チーム番号!E:F,2,0),"")</f>
        <v/>
      </c>
      <c r="F1312">
        <f>IFERROR(VLOOKUP(A1312,プログラム!B:C,2,0),"")</f>
        <v>21</v>
      </c>
      <c r="G1312" t="str">
        <f t="shared" si="40"/>
        <v>70000021</v>
      </c>
      <c r="H1312">
        <f>IFERROR(記録__2[[#This Row],[組]],"")</f>
        <v>2</v>
      </c>
      <c r="I1312">
        <f>IFERROR(記録__2[[#This Row],[水路]],"")</f>
        <v>7</v>
      </c>
      <c r="J1312" t="str">
        <f>IFERROR(VLOOKUP(F1312,競技順!B:Q,14,0),"")</f>
        <v/>
      </c>
      <c r="K1312" t="str">
        <f>IFERROR(VLOOKUP(F1312,競技順!B:P,15,0),"")</f>
        <v>女子</v>
      </c>
      <c r="L1312" t="str">
        <f>IFERROR(VLOOKUP(F1312,競技順!B:N,13,0),"")</f>
        <v xml:space="preserve"> 200m</v>
      </c>
      <c r="M1312" t="str">
        <f>IFERROR(VLOOKUP(F1312,競技順!B:K,10,0),"")</f>
        <v>個人メドレー</v>
      </c>
      <c r="N1312" t="str">
        <f>IFERROR(VLOOKUP(F1312,競技順!B:Q,16,0),"")</f>
        <v>タイム決勝</v>
      </c>
      <c r="O1312" t="str">
        <f t="shared" si="41"/>
        <v xml:space="preserve"> 女子  200m 個人メドレー タイム決勝</v>
      </c>
    </row>
    <row r="1313" spans="1:15" x14ac:dyDescent="0.2">
      <c r="A1313">
        <f>IFERROR(記録__2[[#This Row],[競技番号]],"")</f>
        <v>21</v>
      </c>
      <c r="B1313">
        <f>IFERROR(記録__2[[#This Row],[選手番号]],"")</f>
        <v>244</v>
      </c>
      <c r="C1313" t="str">
        <f>IFERROR(VLOOKUP(B1313,選手番号!F:J,4,0),"")</f>
        <v>佐々木心美</v>
      </c>
      <c r="D1313" t="str">
        <f>IFERROR(VLOOKUP(B1313,選手番号!F:K,6,0),"")</f>
        <v>ファイブテン</v>
      </c>
      <c r="E1313" t="str">
        <f>IFERROR(VLOOKUP(B1313,チーム番号!E:F,2,0),"")</f>
        <v/>
      </c>
      <c r="F1313">
        <f>IFERROR(VLOOKUP(A1313,プログラム!B:C,2,0),"")</f>
        <v>21</v>
      </c>
      <c r="G1313" t="str">
        <f t="shared" si="40"/>
        <v>24400021</v>
      </c>
      <c r="H1313">
        <f>IFERROR(記録__2[[#This Row],[組]],"")</f>
        <v>2</v>
      </c>
      <c r="I1313">
        <f>IFERROR(記録__2[[#This Row],[水路]],"")</f>
        <v>8</v>
      </c>
      <c r="J1313" t="str">
        <f>IFERROR(VLOOKUP(F1313,競技順!B:Q,14,0),"")</f>
        <v/>
      </c>
      <c r="K1313" t="str">
        <f>IFERROR(VLOOKUP(F1313,競技順!B:P,15,0),"")</f>
        <v>女子</v>
      </c>
      <c r="L1313" t="str">
        <f>IFERROR(VLOOKUP(F1313,競技順!B:N,13,0),"")</f>
        <v xml:space="preserve"> 200m</v>
      </c>
      <c r="M1313" t="str">
        <f>IFERROR(VLOOKUP(F1313,競技順!B:K,10,0),"")</f>
        <v>個人メドレー</v>
      </c>
      <c r="N1313" t="str">
        <f>IFERROR(VLOOKUP(F1313,競技順!B:Q,16,0),"")</f>
        <v>タイム決勝</v>
      </c>
      <c r="O1313" t="str">
        <f t="shared" si="41"/>
        <v xml:space="preserve"> 女子  200m 個人メドレー タイム決勝</v>
      </c>
    </row>
    <row r="1314" spans="1:15" x14ac:dyDescent="0.2">
      <c r="A1314">
        <f>IFERROR(記録__2[[#This Row],[競技番号]],"")</f>
        <v>21</v>
      </c>
      <c r="B1314">
        <f>IFERROR(記録__2[[#This Row],[選手番号]],"")</f>
        <v>692</v>
      </c>
      <c r="C1314" t="str">
        <f>IFERROR(VLOOKUP(B1314,選手番号!F:J,4,0),"")</f>
        <v>尾崎リンカ</v>
      </c>
      <c r="D1314" t="str">
        <f>IFERROR(VLOOKUP(B1314,選手番号!F:K,6,0),"")</f>
        <v>えいしSC砥部</v>
      </c>
      <c r="E1314" t="str">
        <f>IFERROR(VLOOKUP(B1314,チーム番号!E:F,2,0),"")</f>
        <v/>
      </c>
      <c r="F1314">
        <f>IFERROR(VLOOKUP(A1314,プログラム!B:C,2,0),"")</f>
        <v>21</v>
      </c>
      <c r="G1314" t="str">
        <f t="shared" si="40"/>
        <v>69200021</v>
      </c>
      <c r="H1314">
        <f>IFERROR(記録__2[[#This Row],[組]],"")</f>
        <v>3</v>
      </c>
      <c r="I1314">
        <f>IFERROR(記録__2[[#This Row],[水路]],"")</f>
        <v>1</v>
      </c>
      <c r="J1314" t="str">
        <f>IFERROR(VLOOKUP(F1314,競技順!B:Q,14,0),"")</f>
        <v/>
      </c>
      <c r="K1314" t="str">
        <f>IFERROR(VLOOKUP(F1314,競技順!B:P,15,0),"")</f>
        <v>女子</v>
      </c>
      <c r="L1314" t="str">
        <f>IFERROR(VLOOKUP(F1314,競技順!B:N,13,0),"")</f>
        <v xml:space="preserve"> 200m</v>
      </c>
      <c r="M1314" t="str">
        <f>IFERROR(VLOOKUP(F1314,競技順!B:K,10,0),"")</f>
        <v>個人メドレー</v>
      </c>
      <c r="N1314" t="str">
        <f>IFERROR(VLOOKUP(F1314,競技順!B:Q,16,0),"")</f>
        <v>タイム決勝</v>
      </c>
      <c r="O1314" t="str">
        <f t="shared" si="41"/>
        <v xml:space="preserve"> 女子  200m 個人メドレー タイム決勝</v>
      </c>
    </row>
    <row r="1315" spans="1:15" x14ac:dyDescent="0.2">
      <c r="A1315">
        <f>IFERROR(記録__2[[#This Row],[競技番号]],"")</f>
        <v>21</v>
      </c>
      <c r="B1315">
        <f>IFERROR(記録__2[[#This Row],[選手番号]],"")</f>
        <v>665</v>
      </c>
      <c r="C1315" t="str">
        <f>IFERROR(VLOOKUP(B1315,選手番号!F:J,4,0),"")</f>
        <v>薬師寺虹空</v>
      </c>
      <c r="D1315" t="str">
        <f>IFERROR(VLOOKUP(B1315,選手番号!F:K,6,0),"")</f>
        <v>MESSA宇和島</v>
      </c>
      <c r="E1315" t="str">
        <f>IFERROR(VLOOKUP(B1315,チーム番号!E:F,2,0),"")</f>
        <v/>
      </c>
      <c r="F1315">
        <f>IFERROR(VLOOKUP(A1315,プログラム!B:C,2,0),"")</f>
        <v>21</v>
      </c>
      <c r="G1315" t="str">
        <f t="shared" si="40"/>
        <v>66500021</v>
      </c>
      <c r="H1315">
        <f>IFERROR(記録__2[[#This Row],[組]],"")</f>
        <v>3</v>
      </c>
      <c r="I1315">
        <f>IFERROR(記録__2[[#This Row],[水路]],"")</f>
        <v>2</v>
      </c>
      <c r="J1315" t="str">
        <f>IFERROR(VLOOKUP(F1315,競技順!B:Q,14,0),"")</f>
        <v/>
      </c>
      <c r="K1315" t="str">
        <f>IFERROR(VLOOKUP(F1315,競技順!B:P,15,0),"")</f>
        <v>女子</v>
      </c>
      <c r="L1315" t="str">
        <f>IFERROR(VLOOKUP(F1315,競技順!B:N,13,0),"")</f>
        <v xml:space="preserve"> 200m</v>
      </c>
      <c r="M1315" t="str">
        <f>IFERROR(VLOOKUP(F1315,競技順!B:K,10,0),"")</f>
        <v>個人メドレー</v>
      </c>
      <c r="N1315" t="str">
        <f>IFERROR(VLOOKUP(F1315,競技順!B:Q,16,0),"")</f>
        <v>タイム決勝</v>
      </c>
      <c r="O1315" t="str">
        <f t="shared" si="41"/>
        <v xml:space="preserve"> 女子  200m 個人メドレー タイム決勝</v>
      </c>
    </row>
    <row r="1316" spans="1:15" x14ac:dyDescent="0.2">
      <c r="A1316">
        <f>IFERROR(記録__2[[#This Row],[競技番号]],"")</f>
        <v>21</v>
      </c>
      <c r="B1316">
        <f>IFERROR(記録__2[[#This Row],[選手番号]],"")</f>
        <v>584</v>
      </c>
      <c r="C1316" t="str">
        <f>IFERROR(VLOOKUP(B1316,選手番号!F:J,4,0),"")</f>
        <v>山下　ゆず</v>
      </c>
      <c r="D1316" t="str">
        <f>IFERROR(VLOOKUP(B1316,選手番号!F:K,6,0),"")</f>
        <v>ﾌｨｯﾀｴﾐﾌﾙ松前</v>
      </c>
      <c r="E1316" t="str">
        <f>IFERROR(VLOOKUP(B1316,チーム番号!E:F,2,0),"")</f>
        <v/>
      </c>
      <c r="F1316">
        <f>IFERROR(VLOOKUP(A1316,プログラム!B:C,2,0),"")</f>
        <v>21</v>
      </c>
      <c r="G1316" t="str">
        <f t="shared" si="40"/>
        <v>58400021</v>
      </c>
      <c r="H1316">
        <f>IFERROR(記録__2[[#This Row],[組]],"")</f>
        <v>3</v>
      </c>
      <c r="I1316">
        <f>IFERROR(記録__2[[#This Row],[水路]],"")</f>
        <v>3</v>
      </c>
      <c r="J1316" t="str">
        <f>IFERROR(VLOOKUP(F1316,競技順!B:Q,14,0),"")</f>
        <v/>
      </c>
      <c r="K1316" t="str">
        <f>IFERROR(VLOOKUP(F1316,競技順!B:P,15,0),"")</f>
        <v>女子</v>
      </c>
      <c r="L1316" t="str">
        <f>IFERROR(VLOOKUP(F1316,競技順!B:N,13,0),"")</f>
        <v xml:space="preserve"> 200m</v>
      </c>
      <c r="M1316" t="str">
        <f>IFERROR(VLOOKUP(F1316,競技順!B:K,10,0),"")</f>
        <v>個人メドレー</v>
      </c>
      <c r="N1316" t="str">
        <f>IFERROR(VLOOKUP(F1316,競技順!B:Q,16,0),"")</f>
        <v>タイム決勝</v>
      </c>
      <c r="O1316" t="str">
        <f t="shared" si="41"/>
        <v xml:space="preserve"> 女子  200m 個人メドレー タイム決勝</v>
      </c>
    </row>
    <row r="1317" spans="1:15" x14ac:dyDescent="0.2">
      <c r="A1317">
        <f>IFERROR(記録__2[[#This Row],[競技番号]],"")</f>
        <v>21</v>
      </c>
      <c r="B1317">
        <f>IFERROR(記録__2[[#This Row],[選手番号]],"")</f>
        <v>575</v>
      </c>
      <c r="C1317" t="str">
        <f>IFERROR(VLOOKUP(B1317,選手番号!F:J,4,0),"")</f>
        <v>片上　朝陽</v>
      </c>
      <c r="D1317" t="str">
        <f>IFERROR(VLOOKUP(B1317,選手番号!F:K,6,0),"")</f>
        <v>ﾌｨｯﾀｴﾐﾌﾙ松前</v>
      </c>
      <c r="E1317" t="str">
        <f>IFERROR(VLOOKUP(B1317,チーム番号!E:F,2,0),"")</f>
        <v/>
      </c>
      <c r="F1317">
        <f>IFERROR(VLOOKUP(A1317,プログラム!B:C,2,0),"")</f>
        <v>21</v>
      </c>
      <c r="G1317" t="str">
        <f t="shared" si="40"/>
        <v>57500021</v>
      </c>
      <c r="H1317">
        <f>IFERROR(記録__2[[#This Row],[組]],"")</f>
        <v>3</v>
      </c>
      <c r="I1317">
        <f>IFERROR(記録__2[[#This Row],[水路]],"")</f>
        <v>4</v>
      </c>
      <c r="J1317" t="str">
        <f>IFERROR(VLOOKUP(F1317,競技順!B:Q,14,0),"")</f>
        <v/>
      </c>
      <c r="K1317" t="str">
        <f>IFERROR(VLOOKUP(F1317,競技順!B:P,15,0),"")</f>
        <v>女子</v>
      </c>
      <c r="L1317" t="str">
        <f>IFERROR(VLOOKUP(F1317,競技順!B:N,13,0),"")</f>
        <v xml:space="preserve"> 200m</v>
      </c>
      <c r="M1317" t="str">
        <f>IFERROR(VLOOKUP(F1317,競技順!B:K,10,0),"")</f>
        <v>個人メドレー</v>
      </c>
      <c r="N1317" t="str">
        <f>IFERROR(VLOOKUP(F1317,競技順!B:Q,16,0),"")</f>
        <v>タイム決勝</v>
      </c>
      <c r="O1317" t="str">
        <f t="shared" si="41"/>
        <v xml:space="preserve"> 女子  200m 個人メドレー タイム決勝</v>
      </c>
    </row>
    <row r="1318" spans="1:15" x14ac:dyDescent="0.2">
      <c r="A1318">
        <f>IFERROR(記録__2[[#This Row],[競技番号]],"")</f>
        <v>21</v>
      </c>
      <c r="B1318">
        <f>IFERROR(記録__2[[#This Row],[選手番号]],"")</f>
        <v>240</v>
      </c>
      <c r="C1318" t="str">
        <f>IFERROR(VLOOKUP(B1318,選手番号!F:J,4,0),"")</f>
        <v>高橋　花音</v>
      </c>
      <c r="D1318" t="str">
        <f>IFERROR(VLOOKUP(B1318,選手番号!F:K,6,0),"")</f>
        <v>ファイブテン</v>
      </c>
      <c r="E1318" t="str">
        <f>IFERROR(VLOOKUP(B1318,チーム番号!E:F,2,0),"")</f>
        <v/>
      </c>
      <c r="F1318">
        <f>IFERROR(VLOOKUP(A1318,プログラム!B:C,2,0),"")</f>
        <v>21</v>
      </c>
      <c r="G1318" t="str">
        <f t="shared" si="40"/>
        <v>24000021</v>
      </c>
      <c r="H1318">
        <f>IFERROR(記録__2[[#This Row],[組]],"")</f>
        <v>3</v>
      </c>
      <c r="I1318">
        <f>IFERROR(記録__2[[#This Row],[水路]],"")</f>
        <v>5</v>
      </c>
      <c r="J1318" t="str">
        <f>IFERROR(VLOOKUP(F1318,競技順!B:Q,14,0),"")</f>
        <v/>
      </c>
      <c r="K1318" t="str">
        <f>IFERROR(VLOOKUP(F1318,競技順!B:P,15,0),"")</f>
        <v>女子</v>
      </c>
      <c r="L1318" t="str">
        <f>IFERROR(VLOOKUP(F1318,競技順!B:N,13,0),"")</f>
        <v xml:space="preserve"> 200m</v>
      </c>
      <c r="M1318" t="str">
        <f>IFERROR(VLOOKUP(F1318,競技順!B:K,10,0),"")</f>
        <v>個人メドレー</v>
      </c>
      <c r="N1318" t="str">
        <f>IFERROR(VLOOKUP(F1318,競技順!B:Q,16,0),"")</f>
        <v>タイム決勝</v>
      </c>
      <c r="O1318" t="str">
        <f t="shared" si="41"/>
        <v xml:space="preserve"> 女子  200m 個人メドレー タイム決勝</v>
      </c>
    </row>
    <row r="1319" spans="1:15" x14ac:dyDescent="0.2">
      <c r="A1319">
        <f>IFERROR(記録__2[[#This Row],[競技番号]],"")</f>
        <v>21</v>
      </c>
      <c r="B1319">
        <f>IFERROR(記録__2[[#This Row],[選手番号]],"")</f>
        <v>242</v>
      </c>
      <c r="C1319" t="str">
        <f>IFERROR(VLOOKUP(B1319,選手番号!F:J,4,0),"")</f>
        <v>髙橋　咲名</v>
      </c>
      <c r="D1319" t="str">
        <f>IFERROR(VLOOKUP(B1319,選手番号!F:K,6,0),"")</f>
        <v>ファイブテン</v>
      </c>
      <c r="E1319" t="str">
        <f>IFERROR(VLOOKUP(B1319,チーム番号!E:F,2,0),"")</f>
        <v/>
      </c>
      <c r="F1319">
        <f>IFERROR(VLOOKUP(A1319,プログラム!B:C,2,0),"")</f>
        <v>21</v>
      </c>
      <c r="G1319" t="str">
        <f t="shared" si="40"/>
        <v>24200021</v>
      </c>
      <c r="H1319">
        <f>IFERROR(記録__2[[#This Row],[組]],"")</f>
        <v>3</v>
      </c>
      <c r="I1319">
        <f>IFERROR(記録__2[[#This Row],[水路]],"")</f>
        <v>6</v>
      </c>
      <c r="J1319" t="str">
        <f>IFERROR(VLOOKUP(F1319,競技順!B:Q,14,0),"")</f>
        <v/>
      </c>
      <c r="K1319" t="str">
        <f>IFERROR(VLOOKUP(F1319,競技順!B:P,15,0),"")</f>
        <v>女子</v>
      </c>
      <c r="L1319" t="str">
        <f>IFERROR(VLOOKUP(F1319,競技順!B:N,13,0),"")</f>
        <v xml:space="preserve"> 200m</v>
      </c>
      <c r="M1319" t="str">
        <f>IFERROR(VLOOKUP(F1319,競技順!B:K,10,0),"")</f>
        <v>個人メドレー</v>
      </c>
      <c r="N1319" t="str">
        <f>IFERROR(VLOOKUP(F1319,競技順!B:Q,16,0),"")</f>
        <v>タイム決勝</v>
      </c>
      <c r="O1319" t="str">
        <f t="shared" si="41"/>
        <v xml:space="preserve"> 女子  200m 個人メドレー タイム決勝</v>
      </c>
    </row>
    <row r="1320" spans="1:15" x14ac:dyDescent="0.2">
      <c r="A1320">
        <f>IFERROR(記録__2[[#This Row],[競技番号]],"")</f>
        <v>21</v>
      </c>
      <c r="B1320">
        <f>IFERROR(記録__2[[#This Row],[選手番号]],"")</f>
        <v>241</v>
      </c>
      <c r="C1320" t="str">
        <f>IFERROR(VLOOKUP(B1320,選手番号!F:J,4,0),"")</f>
        <v>岡田　紗菜</v>
      </c>
      <c r="D1320" t="str">
        <f>IFERROR(VLOOKUP(B1320,選手番号!F:K,6,0),"")</f>
        <v>ファイブテン</v>
      </c>
      <c r="E1320" t="str">
        <f>IFERROR(VLOOKUP(B1320,チーム番号!E:F,2,0),"")</f>
        <v/>
      </c>
      <c r="F1320">
        <f>IFERROR(VLOOKUP(A1320,プログラム!B:C,2,0),"")</f>
        <v>21</v>
      </c>
      <c r="G1320" t="str">
        <f t="shared" si="40"/>
        <v>24100021</v>
      </c>
      <c r="H1320">
        <f>IFERROR(記録__2[[#This Row],[組]],"")</f>
        <v>3</v>
      </c>
      <c r="I1320">
        <f>IFERROR(記録__2[[#This Row],[水路]],"")</f>
        <v>7</v>
      </c>
      <c r="J1320" t="str">
        <f>IFERROR(VLOOKUP(F1320,競技順!B:Q,14,0),"")</f>
        <v/>
      </c>
      <c r="K1320" t="str">
        <f>IFERROR(VLOOKUP(F1320,競技順!B:P,15,0),"")</f>
        <v>女子</v>
      </c>
      <c r="L1320" t="str">
        <f>IFERROR(VLOOKUP(F1320,競技順!B:N,13,0),"")</f>
        <v xml:space="preserve"> 200m</v>
      </c>
      <c r="M1320" t="str">
        <f>IFERROR(VLOOKUP(F1320,競技順!B:K,10,0),"")</f>
        <v>個人メドレー</v>
      </c>
      <c r="N1320" t="str">
        <f>IFERROR(VLOOKUP(F1320,競技順!B:Q,16,0),"")</f>
        <v>タイム決勝</v>
      </c>
      <c r="O1320" t="str">
        <f t="shared" si="41"/>
        <v xml:space="preserve"> 女子  200m 個人メドレー タイム決勝</v>
      </c>
    </row>
    <row r="1321" spans="1:15" x14ac:dyDescent="0.2">
      <c r="A1321">
        <f>IFERROR(記録__2[[#This Row],[競技番号]],"")</f>
        <v>21</v>
      </c>
      <c r="B1321">
        <f>IFERROR(記録__2[[#This Row],[選手番号]],"")</f>
        <v>523</v>
      </c>
      <c r="C1321" t="str">
        <f>IFERROR(VLOOKUP(B1321,選手番号!F:J,4,0),"")</f>
        <v>山田　更紗</v>
      </c>
      <c r="D1321" t="str">
        <f>IFERROR(VLOOKUP(B1321,選手番号!F:K,6,0),"")</f>
        <v>Ryuow</v>
      </c>
      <c r="E1321" t="str">
        <f>IFERROR(VLOOKUP(B1321,チーム番号!E:F,2,0),"")</f>
        <v/>
      </c>
      <c r="F1321">
        <f>IFERROR(VLOOKUP(A1321,プログラム!B:C,2,0),"")</f>
        <v>21</v>
      </c>
      <c r="G1321" t="str">
        <f t="shared" si="40"/>
        <v>52300021</v>
      </c>
      <c r="H1321">
        <f>IFERROR(記録__2[[#This Row],[組]],"")</f>
        <v>3</v>
      </c>
      <c r="I1321">
        <f>IFERROR(記録__2[[#This Row],[水路]],"")</f>
        <v>8</v>
      </c>
      <c r="J1321" t="str">
        <f>IFERROR(VLOOKUP(F1321,競技順!B:Q,14,0),"")</f>
        <v/>
      </c>
      <c r="K1321" t="str">
        <f>IFERROR(VLOOKUP(F1321,競技順!B:P,15,0),"")</f>
        <v>女子</v>
      </c>
      <c r="L1321" t="str">
        <f>IFERROR(VLOOKUP(F1321,競技順!B:N,13,0),"")</f>
        <v xml:space="preserve"> 200m</v>
      </c>
      <c r="M1321" t="str">
        <f>IFERROR(VLOOKUP(F1321,競技順!B:K,10,0),"")</f>
        <v>個人メドレー</v>
      </c>
      <c r="N1321" t="str">
        <f>IFERROR(VLOOKUP(F1321,競技順!B:Q,16,0),"")</f>
        <v>タイム決勝</v>
      </c>
      <c r="O1321" t="str">
        <f t="shared" si="41"/>
        <v xml:space="preserve"> 女子  200m 個人メドレー タイム決勝</v>
      </c>
    </row>
    <row r="1322" spans="1:15" x14ac:dyDescent="0.2">
      <c r="A1322">
        <f>IFERROR(記録__2[[#This Row],[競技番号]],"")</f>
        <v>21</v>
      </c>
      <c r="B1322">
        <f>IFERROR(記録__2[[#This Row],[選手番号]],"")</f>
        <v>586</v>
      </c>
      <c r="C1322" t="str">
        <f>IFERROR(VLOOKUP(B1322,選手番号!F:J,4,0),"")</f>
        <v>芝　　奈美</v>
      </c>
      <c r="D1322" t="str">
        <f>IFERROR(VLOOKUP(B1322,選手番号!F:K,6,0),"")</f>
        <v>ﾌｨｯﾀｴﾐﾌﾙ松前</v>
      </c>
      <c r="E1322" t="str">
        <f>IFERROR(VLOOKUP(B1322,チーム番号!E:F,2,0),"")</f>
        <v/>
      </c>
      <c r="F1322">
        <f>IFERROR(VLOOKUP(A1322,プログラム!B:C,2,0),"")</f>
        <v>21</v>
      </c>
      <c r="G1322" t="str">
        <f t="shared" si="40"/>
        <v>58600021</v>
      </c>
      <c r="H1322">
        <f>IFERROR(記録__2[[#This Row],[組]],"")</f>
        <v>4</v>
      </c>
      <c r="I1322">
        <f>IFERROR(記録__2[[#This Row],[水路]],"")</f>
        <v>1</v>
      </c>
      <c r="J1322" t="str">
        <f>IFERROR(VLOOKUP(F1322,競技順!B:Q,14,0),"")</f>
        <v/>
      </c>
      <c r="K1322" t="str">
        <f>IFERROR(VLOOKUP(F1322,競技順!B:P,15,0),"")</f>
        <v>女子</v>
      </c>
      <c r="L1322" t="str">
        <f>IFERROR(VLOOKUP(F1322,競技順!B:N,13,0),"")</f>
        <v xml:space="preserve"> 200m</v>
      </c>
      <c r="M1322" t="str">
        <f>IFERROR(VLOOKUP(F1322,競技順!B:K,10,0),"")</f>
        <v>個人メドレー</v>
      </c>
      <c r="N1322" t="str">
        <f>IFERROR(VLOOKUP(F1322,競技順!B:Q,16,0),"")</f>
        <v>タイム決勝</v>
      </c>
      <c r="O1322" t="str">
        <f t="shared" si="41"/>
        <v xml:space="preserve"> 女子  200m 個人メドレー タイム決勝</v>
      </c>
    </row>
    <row r="1323" spans="1:15" x14ac:dyDescent="0.2">
      <c r="A1323">
        <f>IFERROR(記録__2[[#This Row],[競技番号]],"")</f>
        <v>21</v>
      </c>
      <c r="B1323">
        <f>IFERROR(記録__2[[#This Row],[選手番号]],"")</f>
        <v>248</v>
      </c>
      <c r="C1323" t="str">
        <f>IFERROR(VLOOKUP(B1323,選手番号!F:J,4,0),"")</f>
        <v>飯尾　愛凜</v>
      </c>
      <c r="D1323" t="str">
        <f>IFERROR(VLOOKUP(B1323,選手番号!F:K,6,0),"")</f>
        <v>ファイブテン</v>
      </c>
      <c r="E1323" t="str">
        <f>IFERROR(VLOOKUP(B1323,チーム番号!E:F,2,0),"")</f>
        <v/>
      </c>
      <c r="F1323">
        <f>IFERROR(VLOOKUP(A1323,プログラム!B:C,2,0),"")</f>
        <v>21</v>
      </c>
      <c r="G1323" t="str">
        <f t="shared" si="40"/>
        <v>24800021</v>
      </c>
      <c r="H1323">
        <f>IFERROR(記録__2[[#This Row],[組]],"")</f>
        <v>4</v>
      </c>
      <c r="I1323">
        <f>IFERROR(記録__2[[#This Row],[水路]],"")</f>
        <v>2</v>
      </c>
      <c r="J1323" t="str">
        <f>IFERROR(VLOOKUP(F1323,競技順!B:Q,14,0),"")</f>
        <v/>
      </c>
      <c r="K1323" t="str">
        <f>IFERROR(VLOOKUP(F1323,競技順!B:P,15,0),"")</f>
        <v>女子</v>
      </c>
      <c r="L1323" t="str">
        <f>IFERROR(VLOOKUP(F1323,競技順!B:N,13,0),"")</f>
        <v xml:space="preserve"> 200m</v>
      </c>
      <c r="M1323" t="str">
        <f>IFERROR(VLOOKUP(F1323,競技順!B:K,10,0),"")</f>
        <v>個人メドレー</v>
      </c>
      <c r="N1323" t="str">
        <f>IFERROR(VLOOKUP(F1323,競技順!B:Q,16,0),"")</f>
        <v>タイム決勝</v>
      </c>
      <c r="O1323" t="str">
        <f t="shared" si="41"/>
        <v xml:space="preserve"> 女子  200m 個人メドレー タイム決勝</v>
      </c>
    </row>
    <row r="1324" spans="1:15" x14ac:dyDescent="0.2">
      <c r="A1324">
        <f>IFERROR(記録__2[[#This Row],[競技番号]],"")</f>
        <v>21</v>
      </c>
      <c r="B1324">
        <f>IFERROR(記録__2[[#This Row],[選手番号]],"")</f>
        <v>548</v>
      </c>
      <c r="C1324" t="str">
        <f>IFERROR(VLOOKUP(B1324,選手番号!F:J,4,0),"")</f>
        <v>佐伯　星奈</v>
      </c>
      <c r="D1324" t="str">
        <f>IFERROR(VLOOKUP(B1324,選手番号!F:K,6,0),"")</f>
        <v>ﾌｧｲﾌﾞﾃﾝ東予</v>
      </c>
      <c r="E1324" t="str">
        <f>IFERROR(VLOOKUP(B1324,チーム番号!E:F,2,0),"")</f>
        <v/>
      </c>
      <c r="F1324">
        <f>IFERROR(VLOOKUP(A1324,プログラム!B:C,2,0),"")</f>
        <v>21</v>
      </c>
      <c r="G1324" t="str">
        <f t="shared" si="40"/>
        <v>54800021</v>
      </c>
      <c r="H1324">
        <f>IFERROR(記録__2[[#This Row],[組]],"")</f>
        <v>4</v>
      </c>
      <c r="I1324">
        <f>IFERROR(記録__2[[#This Row],[水路]],"")</f>
        <v>3</v>
      </c>
      <c r="J1324" t="str">
        <f>IFERROR(VLOOKUP(F1324,競技順!B:Q,14,0),"")</f>
        <v/>
      </c>
      <c r="K1324" t="str">
        <f>IFERROR(VLOOKUP(F1324,競技順!B:P,15,0),"")</f>
        <v>女子</v>
      </c>
      <c r="L1324" t="str">
        <f>IFERROR(VLOOKUP(F1324,競技順!B:N,13,0),"")</f>
        <v xml:space="preserve"> 200m</v>
      </c>
      <c r="M1324" t="str">
        <f>IFERROR(VLOOKUP(F1324,競技順!B:K,10,0),"")</f>
        <v>個人メドレー</v>
      </c>
      <c r="N1324" t="str">
        <f>IFERROR(VLOOKUP(F1324,競技順!B:Q,16,0),"")</f>
        <v>タイム決勝</v>
      </c>
      <c r="O1324" t="str">
        <f t="shared" si="41"/>
        <v xml:space="preserve"> 女子  200m 個人メドレー タイム決勝</v>
      </c>
    </row>
    <row r="1325" spans="1:15" x14ac:dyDescent="0.2">
      <c r="A1325">
        <f>IFERROR(記録__2[[#This Row],[競技番号]],"")</f>
        <v>21</v>
      </c>
      <c r="B1325">
        <f>IFERROR(記録__2[[#This Row],[選手番号]],"")</f>
        <v>243</v>
      </c>
      <c r="C1325" t="str">
        <f>IFERROR(VLOOKUP(B1325,選手番号!F:J,4,0),"")</f>
        <v>小野　紋芽</v>
      </c>
      <c r="D1325" t="str">
        <f>IFERROR(VLOOKUP(B1325,選手番号!F:K,6,0),"")</f>
        <v>ファイブテン</v>
      </c>
      <c r="E1325" t="str">
        <f>IFERROR(VLOOKUP(B1325,チーム番号!E:F,2,0),"")</f>
        <v/>
      </c>
      <c r="F1325">
        <f>IFERROR(VLOOKUP(A1325,プログラム!B:C,2,0),"")</f>
        <v>21</v>
      </c>
      <c r="G1325" t="str">
        <f t="shared" si="40"/>
        <v>24300021</v>
      </c>
      <c r="H1325">
        <f>IFERROR(記録__2[[#This Row],[組]],"")</f>
        <v>4</v>
      </c>
      <c r="I1325">
        <f>IFERROR(記録__2[[#This Row],[水路]],"")</f>
        <v>4</v>
      </c>
      <c r="J1325" t="str">
        <f>IFERROR(VLOOKUP(F1325,競技順!B:Q,14,0),"")</f>
        <v/>
      </c>
      <c r="K1325" t="str">
        <f>IFERROR(VLOOKUP(F1325,競技順!B:P,15,0),"")</f>
        <v>女子</v>
      </c>
      <c r="L1325" t="str">
        <f>IFERROR(VLOOKUP(F1325,競技順!B:N,13,0),"")</f>
        <v xml:space="preserve"> 200m</v>
      </c>
      <c r="M1325" t="str">
        <f>IFERROR(VLOOKUP(F1325,競技順!B:K,10,0),"")</f>
        <v>個人メドレー</v>
      </c>
      <c r="N1325" t="str">
        <f>IFERROR(VLOOKUP(F1325,競技順!B:Q,16,0),"")</f>
        <v>タイム決勝</v>
      </c>
      <c r="O1325" t="str">
        <f t="shared" si="41"/>
        <v xml:space="preserve"> 女子  200m 個人メドレー タイム決勝</v>
      </c>
    </row>
    <row r="1326" spans="1:15" x14ac:dyDescent="0.2">
      <c r="A1326">
        <f>IFERROR(記録__2[[#This Row],[競技番号]],"")</f>
        <v>21</v>
      </c>
      <c r="B1326">
        <f>IFERROR(記録__2[[#This Row],[選手番号]],"")</f>
        <v>294</v>
      </c>
      <c r="C1326" t="str">
        <f>IFERROR(VLOOKUP(B1326,選手番号!F:J,4,0),"")</f>
        <v>菊池　莉子</v>
      </c>
      <c r="D1326" t="str">
        <f>IFERROR(VLOOKUP(B1326,選手番号!F:K,6,0),"")</f>
        <v>八幡浜ＳＣ</v>
      </c>
      <c r="E1326" t="str">
        <f>IFERROR(VLOOKUP(B1326,チーム番号!E:F,2,0),"")</f>
        <v/>
      </c>
      <c r="F1326">
        <f>IFERROR(VLOOKUP(A1326,プログラム!B:C,2,0),"")</f>
        <v>21</v>
      </c>
      <c r="G1326" t="str">
        <f t="shared" si="40"/>
        <v>29400021</v>
      </c>
      <c r="H1326">
        <f>IFERROR(記録__2[[#This Row],[組]],"")</f>
        <v>4</v>
      </c>
      <c r="I1326">
        <f>IFERROR(記録__2[[#This Row],[水路]],"")</f>
        <v>5</v>
      </c>
      <c r="J1326" t="str">
        <f>IFERROR(VLOOKUP(F1326,競技順!B:Q,14,0),"")</f>
        <v/>
      </c>
      <c r="K1326" t="str">
        <f>IFERROR(VLOOKUP(F1326,競技順!B:P,15,0),"")</f>
        <v>女子</v>
      </c>
      <c r="L1326" t="str">
        <f>IFERROR(VLOOKUP(F1326,競技順!B:N,13,0),"")</f>
        <v xml:space="preserve"> 200m</v>
      </c>
      <c r="M1326" t="str">
        <f>IFERROR(VLOOKUP(F1326,競技順!B:K,10,0),"")</f>
        <v>個人メドレー</v>
      </c>
      <c r="N1326" t="str">
        <f>IFERROR(VLOOKUP(F1326,競技順!B:Q,16,0),"")</f>
        <v>タイム決勝</v>
      </c>
      <c r="O1326" t="str">
        <f t="shared" si="41"/>
        <v xml:space="preserve"> 女子  200m 個人メドレー タイム決勝</v>
      </c>
    </row>
    <row r="1327" spans="1:15" x14ac:dyDescent="0.2">
      <c r="A1327">
        <f>IFERROR(記録__2[[#This Row],[競技番号]],"")</f>
        <v>21</v>
      </c>
      <c r="B1327">
        <f>IFERROR(記録__2[[#This Row],[選手番号]],"")</f>
        <v>201</v>
      </c>
      <c r="C1327" t="str">
        <f>IFERROR(VLOOKUP(B1327,選手番号!F:J,4,0),"")</f>
        <v>岡本　愛禾</v>
      </c>
      <c r="D1327" t="str">
        <f>IFERROR(VLOOKUP(B1327,選手番号!F:K,6,0),"")</f>
        <v>ＭＧ瀬戸内</v>
      </c>
      <c r="E1327" t="str">
        <f>IFERROR(VLOOKUP(B1327,チーム番号!E:F,2,0),"")</f>
        <v/>
      </c>
      <c r="F1327">
        <f>IFERROR(VLOOKUP(A1327,プログラム!B:C,2,0),"")</f>
        <v>21</v>
      </c>
      <c r="G1327" t="str">
        <f t="shared" si="40"/>
        <v>20100021</v>
      </c>
      <c r="H1327">
        <f>IFERROR(記録__2[[#This Row],[組]],"")</f>
        <v>4</v>
      </c>
      <c r="I1327">
        <f>IFERROR(記録__2[[#This Row],[水路]],"")</f>
        <v>6</v>
      </c>
      <c r="J1327" t="str">
        <f>IFERROR(VLOOKUP(F1327,競技順!B:Q,14,0),"")</f>
        <v/>
      </c>
      <c r="K1327" t="str">
        <f>IFERROR(VLOOKUP(F1327,競技順!B:P,15,0),"")</f>
        <v>女子</v>
      </c>
      <c r="L1327" t="str">
        <f>IFERROR(VLOOKUP(F1327,競技順!B:N,13,0),"")</f>
        <v xml:space="preserve"> 200m</v>
      </c>
      <c r="M1327" t="str">
        <f>IFERROR(VLOOKUP(F1327,競技順!B:K,10,0),"")</f>
        <v>個人メドレー</v>
      </c>
      <c r="N1327" t="str">
        <f>IFERROR(VLOOKUP(F1327,競技順!B:Q,16,0),"")</f>
        <v>タイム決勝</v>
      </c>
      <c r="O1327" t="str">
        <f t="shared" si="41"/>
        <v xml:space="preserve"> 女子  200m 個人メドレー タイム決勝</v>
      </c>
    </row>
    <row r="1328" spans="1:15" x14ac:dyDescent="0.2">
      <c r="A1328">
        <f>IFERROR(記録__2[[#This Row],[競技番号]],"")</f>
        <v>21</v>
      </c>
      <c r="B1328">
        <f>IFERROR(記録__2[[#This Row],[選手番号]],"")</f>
        <v>633</v>
      </c>
      <c r="C1328" t="str">
        <f>IFERROR(VLOOKUP(B1328,選手番号!F:J,4,0),"")</f>
        <v>二宮　綺音</v>
      </c>
      <c r="D1328" t="str">
        <f>IFERROR(VLOOKUP(B1328,選手番号!F:K,6,0),"")</f>
        <v>ﾓｰﾆSS</v>
      </c>
      <c r="E1328" t="str">
        <f>IFERROR(VLOOKUP(B1328,チーム番号!E:F,2,0),"")</f>
        <v/>
      </c>
      <c r="F1328">
        <f>IFERROR(VLOOKUP(A1328,プログラム!B:C,2,0),"")</f>
        <v>21</v>
      </c>
      <c r="G1328" t="str">
        <f t="shared" si="40"/>
        <v>63300021</v>
      </c>
      <c r="H1328">
        <f>IFERROR(記録__2[[#This Row],[組]],"")</f>
        <v>4</v>
      </c>
      <c r="I1328">
        <f>IFERROR(記録__2[[#This Row],[水路]],"")</f>
        <v>7</v>
      </c>
      <c r="J1328" t="str">
        <f>IFERROR(VLOOKUP(F1328,競技順!B:Q,14,0),"")</f>
        <v/>
      </c>
      <c r="K1328" t="str">
        <f>IFERROR(VLOOKUP(F1328,競技順!B:P,15,0),"")</f>
        <v>女子</v>
      </c>
      <c r="L1328" t="str">
        <f>IFERROR(VLOOKUP(F1328,競技順!B:N,13,0),"")</f>
        <v xml:space="preserve"> 200m</v>
      </c>
      <c r="M1328" t="str">
        <f>IFERROR(VLOOKUP(F1328,競技順!B:K,10,0),"")</f>
        <v>個人メドレー</v>
      </c>
      <c r="N1328" t="str">
        <f>IFERROR(VLOOKUP(F1328,競技順!B:Q,16,0),"")</f>
        <v>タイム決勝</v>
      </c>
      <c r="O1328" t="str">
        <f t="shared" si="41"/>
        <v xml:space="preserve"> 女子  200m 個人メドレー タイム決勝</v>
      </c>
    </row>
    <row r="1329" spans="1:15" x14ac:dyDescent="0.2">
      <c r="A1329">
        <f>IFERROR(記録__2[[#This Row],[競技番号]],"")</f>
        <v>21</v>
      </c>
      <c r="B1329">
        <f>IFERROR(記録__2[[#This Row],[選手番号]],"")</f>
        <v>520</v>
      </c>
      <c r="C1329" t="str">
        <f>IFERROR(VLOOKUP(B1329,選手番号!F:J,4,0),"")</f>
        <v>田中陽菜実</v>
      </c>
      <c r="D1329" t="str">
        <f>IFERROR(VLOOKUP(B1329,選手番号!F:K,6,0),"")</f>
        <v>Ryuow</v>
      </c>
      <c r="E1329" t="str">
        <f>IFERROR(VLOOKUP(B1329,チーム番号!E:F,2,0),"")</f>
        <v/>
      </c>
      <c r="F1329">
        <f>IFERROR(VLOOKUP(A1329,プログラム!B:C,2,0),"")</f>
        <v>21</v>
      </c>
      <c r="G1329" t="str">
        <f t="shared" si="40"/>
        <v>52000021</v>
      </c>
      <c r="H1329">
        <f>IFERROR(記録__2[[#This Row],[組]],"")</f>
        <v>4</v>
      </c>
      <c r="I1329">
        <f>IFERROR(記録__2[[#This Row],[水路]],"")</f>
        <v>8</v>
      </c>
      <c r="J1329" t="str">
        <f>IFERROR(VLOOKUP(F1329,競技順!B:Q,14,0),"")</f>
        <v/>
      </c>
      <c r="K1329" t="str">
        <f>IFERROR(VLOOKUP(F1329,競技順!B:P,15,0),"")</f>
        <v>女子</v>
      </c>
      <c r="L1329" t="str">
        <f>IFERROR(VLOOKUP(F1329,競技順!B:N,13,0),"")</f>
        <v xml:space="preserve"> 200m</v>
      </c>
      <c r="M1329" t="str">
        <f>IFERROR(VLOOKUP(F1329,競技順!B:K,10,0),"")</f>
        <v>個人メドレー</v>
      </c>
      <c r="N1329" t="str">
        <f>IFERROR(VLOOKUP(F1329,競技順!B:Q,16,0),"")</f>
        <v>タイム決勝</v>
      </c>
      <c r="O1329" t="str">
        <f t="shared" si="41"/>
        <v xml:space="preserve"> 女子  200m 個人メドレー タイム決勝</v>
      </c>
    </row>
    <row r="1330" spans="1:15" x14ac:dyDescent="0.2">
      <c r="A1330">
        <f>IFERROR(記録__2[[#This Row],[競技番号]],"")</f>
        <v>21</v>
      </c>
      <c r="B1330">
        <f>IFERROR(記録__2[[#This Row],[選手番号]],"")</f>
        <v>292</v>
      </c>
      <c r="C1330" t="str">
        <f>IFERROR(VLOOKUP(B1330,選手番号!F:J,4,0),"")</f>
        <v>繁桝　莉央</v>
      </c>
      <c r="D1330" t="str">
        <f>IFERROR(VLOOKUP(B1330,選手番号!F:K,6,0),"")</f>
        <v>八幡浜ＳＣ</v>
      </c>
      <c r="E1330" t="str">
        <f>IFERROR(VLOOKUP(B1330,チーム番号!E:F,2,0),"")</f>
        <v/>
      </c>
      <c r="F1330">
        <f>IFERROR(VLOOKUP(A1330,プログラム!B:C,2,0),"")</f>
        <v>21</v>
      </c>
      <c r="G1330" t="str">
        <f t="shared" si="40"/>
        <v>29200021</v>
      </c>
      <c r="H1330">
        <f>IFERROR(記録__2[[#This Row],[組]],"")</f>
        <v>5</v>
      </c>
      <c r="I1330">
        <f>IFERROR(記録__2[[#This Row],[水路]],"")</f>
        <v>1</v>
      </c>
      <c r="J1330" t="str">
        <f>IFERROR(VLOOKUP(F1330,競技順!B:Q,14,0),"")</f>
        <v/>
      </c>
      <c r="K1330" t="str">
        <f>IFERROR(VLOOKUP(F1330,競技順!B:P,15,0),"")</f>
        <v>女子</v>
      </c>
      <c r="L1330" t="str">
        <f>IFERROR(VLOOKUP(F1330,競技順!B:N,13,0),"")</f>
        <v xml:space="preserve"> 200m</v>
      </c>
      <c r="M1330" t="str">
        <f>IFERROR(VLOOKUP(F1330,競技順!B:K,10,0),"")</f>
        <v>個人メドレー</v>
      </c>
      <c r="N1330" t="str">
        <f>IFERROR(VLOOKUP(F1330,競技順!B:Q,16,0),"")</f>
        <v>タイム決勝</v>
      </c>
      <c r="O1330" t="str">
        <f t="shared" si="41"/>
        <v xml:space="preserve"> 女子  200m 個人メドレー タイム決勝</v>
      </c>
    </row>
    <row r="1331" spans="1:15" x14ac:dyDescent="0.2">
      <c r="A1331">
        <f>IFERROR(記録__2[[#This Row],[競技番号]],"")</f>
        <v>21</v>
      </c>
      <c r="B1331">
        <f>IFERROR(記録__2[[#This Row],[選手番号]],"")</f>
        <v>432</v>
      </c>
      <c r="C1331" t="str">
        <f>IFERROR(VLOOKUP(B1331,選手番号!F:J,4,0),"")</f>
        <v>吉津　朱莉</v>
      </c>
      <c r="D1331" t="str">
        <f>IFERROR(VLOOKUP(B1331,選手番号!F:K,6,0),"")</f>
        <v>フィッタ松山</v>
      </c>
      <c r="E1331" t="str">
        <f>IFERROR(VLOOKUP(B1331,チーム番号!E:F,2,0),"")</f>
        <v/>
      </c>
      <c r="F1331">
        <f>IFERROR(VLOOKUP(A1331,プログラム!B:C,2,0),"")</f>
        <v>21</v>
      </c>
      <c r="G1331" t="str">
        <f t="shared" si="40"/>
        <v>43200021</v>
      </c>
      <c r="H1331">
        <f>IFERROR(記録__2[[#This Row],[組]],"")</f>
        <v>5</v>
      </c>
      <c r="I1331">
        <f>IFERROR(記録__2[[#This Row],[水路]],"")</f>
        <v>2</v>
      </c>
      <c r="J1331" t="str">
        <f>IFERROR(VLOOKUP(F1331,競技順!B:Q,14,0),"")</f>
        <v/>
      </c>
      <c r="K1331" t="str">
        <f>IFERROR(VLOOKUP(F1331,競技順!B:P,15,0),"")</f>
        <v>女子</v>
      </c>
      <c r="L1331" t="str">
        <f>IFERROR(VLOOKUP(F1331,競技順!B:N,13,0),"")</f>
        <v xml:space="preserve"> 200m</v>
      </c>
      <c r="M1331" t="str">
        <f>IFERROR(VLOOKUP(F1331,競技順!B:K,10,0),"")</f>
        <v>個人メドレー</v>
      </c>
      <c r="N1331" t="str">
        <f>IFERROR(VLOOKUP(F1331,競技順!B:Q,16,0),"")</f>
        <v>タイム決勝</v>
      </c>
      <c r="O1331" t="str">
        <f t="shared" si="41"/>
        <v xml:space="preserve"> 女子  200m 個人メドレー タイム決勝</v>
      </c>
    </row>
    <row r="1332" spans="1:15" x14ac:dyDescent="0.2">
      <c r="A1332">
        <f>IFERROR(記録__2[[#This Row],[競技番号]],"")</f>
        <v>21</v>
      </c>
      <c r="B1332">
        <f>IFERROR(記録__2[[#This Row],[選手番号]],"")</f>
        <v>154</v>
      </c>
      <c r="C1332" t="str">
        <f>IFERROR(VLOOKUP(B1332,選手番号!F:J,4,0),"")</f>
        <v>岸　　純愛</v>
      </c>
      <c r="D1332" t="str">
        <f>IFERROR(VLOOKUP(B1332,選手番号!F:K,6,0),"")</f>
        <v>南海ＤＣ</v>
      </c>
      <c r="E1332" t="str">
        <f>IFERROR(VLOOKUP(B1332,チーム番号!E:F,2,0),"")</f>
        <v/>
      </c>
      <c r="F1332">
        <f>IFERROR(VLOOKUP(A1332,プログラム!B:C,2,0),"")</f>
        <v>21</v>
      </c>
      <c r="G1332" t="str">
        <f t="shared" si="40"/>
        <v>15400021</v>
      </c>
      <c r="H1332">
        <f>IFERROR(記録__2[[#This Row],[組]],"")</f>
        <v>5</v>
      </c>
      <c r="I1332">
        <f>IFERROR(記録__2[[#This Row],[水路]],"")</f>
        <v>3</v>
      </c>
      <c r="J1332" t="str">
        <f>IFERROR(VLOOKUP(F1332,競技順!B:Q,14,0),"")</f>
        <v/>
      </c>
      <c r="K1332" t="str">
        <f>IFERROR(VLOOKUP(F1332,競技順!B:P,15,0),"")</f>
        <v>女子</v>
      </c>
      <c r="L1332" t="str">
        <f>IFERROR(VLOOKUP(F1332,競技順!B:N,13,0),"")</f>
        <v xml:space="preserve"> 200m</v>
      </c>
      <c r="M1332" t="str">
        <f>IFERROR(VLOOKUP(F1332,競技順!B:K,10,0),"")</f>
        <v>個人メドレー</v>
      </c>
      <c r="N1332" t="str">
        <f>IFERROR(VLOOKUP(F1332,競技順!B:Q,16,0),"")</f>
        <v>タイム決勝</v>
      </c>
      <c r="O1332" t="str">
        <f t="shared" si="41"/>
        <v xml:space="preserve"> 女子  200m 個人メドレー タイム決勝</v>
      </c>
    </row>
    <row r="1333" spans="1:15" x14ac:dyDescent="0.2">
      <c r="A1333">
        <f>IFERROR(記録__2[[#This Row],[競技番号]],"")</f>
        <v>21</v>
      </c>
      <c r="B1333">
        <f>IFERROR(記録__2[[#This Row],[選手番号]],"")</f>
        <v>245</v>
      </c>
      <c r="C1333" t="str">
        <f>IFERROR(VLOOKUP(B1333,選手番号!F:J,4,0),"")</f>
        <v>近藤　和香</v>
      </c>
      <c r="D1333" t="str">
        <f>IFERROR(VLOOKUP(B1333,選手番号!F:K,6,0),"")</f>
        <v>ファイブテン</v>
      </c>
      <c r="E1333" t="str">
        <f>IFERROR(VLOOKUP(B1333,チーム番号!E:F,2,0),"")</f>
        <v/>
      </c>
      <c r="F1333">
        <f>IFERROR(VLOOKUP(A1333,プログラム!B:C,2,0),"")</f>
        <v>21</v>
      </c>
      <c r="G1333" t="str">
        <f t="shared" si="40"/>
        <v>24500021</v>
      </c>
      <c r="H1333">
        <f>IFERROR(記録__2[[#This Row],[組]],"")</f>
        <v>5</v>
      </c>
      <c r="I1333">
        <f>IFERROR(記録__2[[#This Row],[水路]],"")</f>
        <v>4</v>
      </c>
      <c r="J1333" t="str">
        <f>IFERROR(VLOOKUP(F1333,競技順!B:Q,14,0),"")</f>
        <v/>
      </c>
      <c r="K1333" t="str">
        <f>IFERROR(VLOOKUP(F1333,競技順!B:P,15,0),"")</f>
        <v>女子</v>
      </c>
      <c r="L1333" t="str">
        <f>IFERROR(VLOOKUP(F1333,競技順!B:N,13,0),"")</f>
        <v xml:space="preserve"> 200m</v>
      </c>
      <c r="M1333" t="str">
        <f>IFERROR(VLOOKUP(F1333,競技順!B:K,10,0),"")</f>
        <v>個人メドレー</v>
      </c>
      <c r="N1333" t="str">
        <f>IFERROR(VLOOKUP(F1333,競技順!B:Q,16,0),"")</f>
        <v>タイム決勝</v>
      </c>
      <c r="O1333" t="str">
        <f t="shared" si="41"/>
        <v xml:space="preserve"> 女子  200m 個人メドレー タイム決勝</v>
      </c>
    </row>
    <row r="1334" spans="1:15" x14ac:dyDescent="0.2">
      <c r="A1334">
        <f>IFERROR(記録__2[[#This Row],[競技番号]],"")</f>
        <v>21</v>
      </c>
      <c r="B1334">
        <f>IFERROR(記録__2[[#This Row],[選手番号]],"")</f>
        <v>200</v>
      </c>
      <c r="C1334" t="str">
        <f>IFERROR(VLOOKUP(B1334,選手番号!F:J,4,0),"")</f>
        <v>石川　央都</v>
      </c>
      <c r="D1334" t="str">
        <f>IFERROR(VLOOKUP(B1334,選手番号!F:K,6,0),"")</f>
        <v>ＭＧ瀬戸内</v>
      </c>
      <c r="E1334" t="str">
        <f>IFERROR(VLOOKUP(B1334,チーム番号!E:F,2,0),"")</f>
        <v/>
      </c>
      <c r="F1334">
        <f>IFERROR(VLOOKUP(A1334,プログラム!B:C,2,0),"")</f>
        <v>21</v>
      </c>
      <c r="G1334" t="str">
        <f t="shared" si="40"/>
        <v>20000021</v>
      </c>
      <c r="H1334">
        <f>IFERROR(記録__2[[#This Row],[組]],"")</f>
        <v>5</v>
      </c>
      <c r="I1334">
        <f>IFERROR(記録__2[[#This Row],[水路]],"")</f>
        <v>5</v>
      </c>
      <c r="J1334" t="str">
        <f>IFERROR(VLOOKUP(F1334,競技順!B:Q,14,0),"")</f>
        <v/>
      </c>
      <c r="K1334" t="str">
        <f>IFERROR(VLOOKUP(F1334,競技順!B:P,15,0),"")</f>
        <v>女子</v>
      </c>
      <c r="L1334" t="str">
        <f>IFERROR(VLOOKUP(F1334,競技順!B:N,13,0),"")</f>
        <v xml:space="preserve"> 200m</v>
      </c>
      <c r="M1334" t="str">
        <f>IFERROR(VLOOKUP(F1334,競技順!B:K,10,0),"")</f>
        <v>個人メドレー</v>
      </c>
      <c r="N1334" t="str">
        <f>IFERROR(VLOOKUP(F1334,競技順!B:Q,16,0),"")</f>
        <v>タイム決勝</v>
      </c>
      <c r="O1334" t="str">
        <f t="shared" si="41"/>
        <v xml:space="preserve"> 女子  200m 個人メドレー タイム決勝</v>
      </c>
    </row>
    <row r="1335" spans="1:15" x14ac:dyDescent="0.2">
      <c r="A1335">
        <f>IFERROR(記録__2[[#This Row],[競技番号]],"")</f>
        <v>21</v>
      </c>
      <c r="B1335">
        <f>IFERROR(記録__2[[#This Row],[選手番号]],"")</f>
        <v>386</v>
      </c>
      <c r="C1335" t="str">
        <f>IFERROR(VLOOKUP(B1335,選手番号!F:J,4,0),"")</f>
        <v>本多　鈴花</v>
      </c>
      <c r="D1335" t="str">
        <f>IFERROR(VLOOKUP(B1335,選手番号!F:K,6,0),"")</f>
        <v>石原ＳＣ</v>
      </c>
      <c r="E1335" t="str">
        <f>IFERROR(VLOOKUP(B1335,チーム番号!E:F,2,0),"")</f>
        <v/>
      </c>
      <c r="F1335">
        <f>IFERROR(VLOOKUP(A1335,プログラム!B:C,2,0),"")</f>
        <v>21</v>
      </c>
      <c r="G1335" t="str">
        <f t="shared" si="40"/>
        <v>38600021</v>
      </c>
      <c r="H1335">
        <f>IFERROR(記録__2[[#This Row],[組]],"")</f>
        <v>5</v>
      </c>
      <c r="I1335">
        <f>IFERROR(記録__2[[#This Row],[水路]],"")</f>
        <v>6</v>
      </c>
      <c r="J1335" t="str">
        <f>IFERROR(VLOOKUP(F1335,競技順!B:Q,14,0),"")</f>
        <v/>
      </c>
      <c r="K1335" t="str">
        <f>IFERROR(VLOOKUP(F1335,競技順!B:P,15,0),"")</f>
        <v>女子</v>
      </c>
      <c r="L1335" t="str">
        <f>IFERROR(VLOOKUP(F1335,競技順!B:N,13,0),"")</f>
        <v xml:space="preserve"> 200m</v>
      </c>
      <c r="M1335" t="str">
        <f>IFERROR(VLOOKUP(F1335,競技順!B:K,10,0),"")</f>
        <v>個人メドレー</v>
      </c>
      <c r="N1335" t="str">
        <f>IFERROR(VLOOKUP(F1335,競技順!B:Q,16,0),"")</f>
        <v>タイム決勝</v>
      </c>
      <c r="O1335" t="str">
        <f t="shared" si="41"/>
        <v xml:space="preserve"> 女子  200m 個人メドレー タイム決勝</v>
      </c>
    </row>
    <row r="1336" spans="1:15" x14ac:dyDescent="0.2">
      <c r="A1336">
        <f>IFERROR(記録__2[[#This Row],[競技番号]],"")</f>
        <v>21</v>
      </c>
      <c r="B1336">
        <f>IFERROR(記録__2[[#This Row],[選手番号]],"")</f>
        <v>585</v>
      </c>
      <c r="C1336" t="str">
        <f>IFERROR(VLOOKUP(B1336,選手番号!F:J,4,0),"")</f>
        <v>武智　美潤</v>
      </c>
      <c r="D1336" t="str">
        <f>IFERROR(VLOOKUP(B1336,選手番号!F:K,6,0),"")</f>
        <v>ﾌｨｯﾀｴﾐﾌﾙ松前</v>
      </c>
      <c r="E1336" t="str">
        <f>IFERROR(VLOOKUP(B1336,チーム番号!E:F,2,0),"")</f>
        <v/>
      </c>
      <c r="F1336">
        <f>IFERROR(VLOOKUP(A1336,プログラム!B:C,2,0),"")</f>
        <v>21</v>
      </c>
      <c r="G1336" t="str">
        <f t="shared" si="40"/>
        <v>58500021</v>
      </c>
      <c r="H1336">
        <f>IFERROR(記録__2[[#This Row],[組]],"")</f>
        <v>5</v>
      </c>
      <c r="I1336">
        <f>IFERROR(記録__2[[#This Row],[水路]],"")</f>
        <v>7</v>
      </c>
      <c r="J1336" t="str">
        <f>IFERROR(VLOOKUP(F1336,競技順!B:Q,14,0),"")</f>
        <v/>
      </c>
      <c r="K1336" t="str">
        <f>IFERROR(VLOOKUP(F1336,競技順!B:P,15,0),"")</f>
        <v>女子</v>
      </c>
      <c r="L1336" t="str">
        <f>IFERROR(VLOOKUP(F1336,競技順!B:N,13,0),"")</f>
        <v xml:space="preserve"> 200m</v>
      </c>
      <c r="M1336" t="str">
        <f>IFERROR(VLOOKUP(F1336,競技順!B:K,10,0),"")</f>
        <v>個人メドレー</v>
      </c>
      <c r="N1336" t="str">
        <f>IFERROR(VLOOKUP(F1336,競技順!B:Q,16,0),"")</f>
        <v>タイム決勝</v>
      </c>
      <c r="O1336" t="str">
        <f t="shared" si="41"/>
        <v xml:space="preserve"> 女子  200m 個人メドレー タイム決勝</v>
      </c>
    </row>
    <row r="1337" spans="1:15" x14ac:dyDescent="0.2">
      <c r="A1337">
        <f>IFERROR(記録__2[[#This Row],[競技番号]],"")</f>
        <v>21</v>
      </c>
      <c r="B1337">
        <f>IFERROR(記録__2[[#This Row],[選手番号]],"")</f>
        <v>466</v>
      </c>
      <c r="C1337" t="str">
        <f>IFERROR(VLOOKUP(B1337,選手番号!F:J,4,0),"")</f>
        <v>中島　菜摘</v>
      </c>
      <c r="D1337" t="str">
        <f>IFERROR(VLOOKUP(B1337,選手番号!F:K,6,0),"")</f>
        <v>フィッタ重信</v>
      </c>
      <c r="E1337" t="str">
        <f>IFERROR(VLOOKUP(B1337,チーム番号!E:F,2,0),"")</f>
        <v/>
      </c>
      <c r="F1337">
        <f>IFERROR(VLOOKUP(A1337,プログラム!B:C,2,0),"")</f>
        <v>21</v>
      </c>
      <c r="G1337" t="str">
        <f t="shared" si="40"/>
        <v>46600021</v>
      </c>
      <c r="H1337">
        <f>IFERROR(記録__2[[#This Row],[組]],"")</f>
        <v>5</v>
      </c>
      <c r="I1337">
        <f>IFERROR(記録__2[[#This Row],[水路]],"")</f>
        <v>8</v>
      </c>
      <c r="J1337" t="str">
        <f>IFERROR(VLOOKUP(F1337,競技順!B:Q,14,0),"")</f>
        <v/>
      </c>
      <c r="K1337" t="str">
        <f>IFERROR(VLOOKUP(F1337,競技順!B:P,15,0),"")</f>
        <v>女子</v>
      </c>
      <c r="L1337" t="str">
        <f>IFERROR(VLOOKUP(F1337,競技順!B:N,13,0),"")</f>
        <v xml:space="preserve"> 200m</v>
      </c>
      <c r="M1337" t="str">
        <f>IFERROR(VLOOKUP(F1337,競技順!B:K,10,0),"")</f>
        <v>個人メドレー</v>
      </c>
      <c r="N1337" t="str">
        <f>IFERROR(VLOOKUP(F1337,競技順!B:Q,16,0),"")</f>
        <v>タイム決勝</v>
      </c>
      <c r="O1337" t="str">
        <f t="shared" si="41"/>
        <v xml:space="preserve"> 女子  200m 個人メドレー タイム決勝</v>
      </c>
    </row>
    <row r="1338" spans="1:15" x14ac:dyDescent="0.2">
      <c r="A1338">
        <f>IFERROR(記録__2[[#This Row],[競技番号]],"")</f>
        <v>21</v>
      </c>
      <c r="B1338">
        <f>IFERROR(記録__2[[#This Row],[選手番号]],"")</f>
        <v>501</v>
      </c>
      <c r="C1338" t="str">
        <f>IFERROR(VLOOKUP(B1338,選手番号!F:J,4,0),"")</f>
        <v>松井　瑞咲</v>
      </c>
      <c r="D1338" t="str">
        <f>IFERROR(VLOOKUP(B1338,選手番号!F:K,6,0),"")</f>
        <v>競泳塾AGAIN</v>
      </c>
      <c r="E1338" t="str">
        <f>IFERROR(VLOOKUP(B1338,チーム番号!E:F,2,0),"")</f>
        <v/>
      </c>
      <c r="F1338">
        <f>IFERROR(VLOOKUP(A1338,プログラム!B:C,2,0),"")</f>
        <v>21</v>
      </c>
      <c r="G1338" t="str">
        <f t="shared" si="40"/>
        <v>50100021</v>
      </c>
      <c r="H1338">
        <f>IFERROR(記録__2[[#This Row],[組]],"")</f>
        <v>6</v>
      </c>
      <c r="I1338">
        <f>IFERROR(記録__2[[#This Row],[水路]],"")</f>
        <v>1</v>
      </c>
      <c r="J1338" t="str">
        <f>IFERROR(VLOOKUP(F1338,競技順!B:Q,14,0),"")</f>
        <v/>
      </c>
      <c r="K1338" t="str">
        <f>IFERROR(VLOOKUP(F1338,競技順!B:P,15,0),"")</f>
        <v>女子</v>
      </c>
      <c r="L1338" t="str">
        <f>IFERROR(VLOOKUP(F1338,競技順!B:N,13,0),"")</f>
        <v xml:space="preserve"> 200m</v>
      </c>
      <c r="M1338" t="str">
        <f>IFERROR(VLOOKUP(F1338,競技順!B:K,10,0),"")</f>
        <v>個人メドレー</v>
      </c>
      <c r="N1338" t="str">
        <f>IFERROR(VLOOKUP(F1338,競技順!B:Q,16,0),"")</f>
        <v>タイム決勝</v>
      </c>
      <c r="O1338" t="str">
        <f t="shared" si="41"/>
        <v xml:space="preserve"> 女子  200m 個人メドレー タイム決勝</v>
      </c>
    </row>
    <row r="1339" spans="1:15" x14ac:dyDescent="0.2">
      <c r="A1339">
        <f>IFERROR(記録__2[[#This Row],[競技番号]],"")</f>
        <v>21</v>
      </c>
      <c r="B1339">
        <f>IFERROR(記録__2[[#This Row],[選手番号]],"")</f>
        <v>288</v>
      </c>
      <c r="C1339" t="str">
        <f>IFERROR(VLOOKUP(B1339,選手番号!F:J,4,0),"")</f>
        <v>谷口　瑠奈</v>
      </c>
      <c r="D1339" t="str">
        <f>IFERROR(VLOOKUP(B1339,選手番号!F:K,6,0),"")</f>
        <v>八幡浜ＳＣ</v>
      </c>
      <c r="E1339" t="str">
        <f>IFERROR(VLOOKUP(B1339,チーム番号!E:F,2,0),"")</f>
        <v/>
      </c>
      <c r="F1339">
        <f>IFERROR(VLOOKUP(A1339,プログラム!B:C,2,0),"")</f>
        <v>21</v>
      </c>
      <c r="G1339" t="str">
        <f t="shared" si="40"/>
        <v>28800021</v>
      </c>
      <c r="H1339">
        <f>IFERROR(記録__2[[#This Row],[組]],"")</f>
        <v>6</v>
      </c>
      <c r="I1339">
        <f>IFERROR(記録__2[[#This Row],[水路]],"")</f>
        <v>2</v>
      </c>
      <c r="J1339" t="str">
        <f>IFERROR(VLOOKUP(F1339,競技順!B:Q,14,0),"")</f>
        <v/>
      </c>
      <c r="K1339" t="str">
        <f>IFERROR(VLOOKUP(F1339,競技順!B:P,15,0),"")</f>
        <v>女子</v>
      </c>
      <c r="L1339" t="str">
        <f>IFERROR(VLOOKUP(F1339,競技順!B:N,13,0),"")</f>
        <v xml:space="preserve"> 200m</v>
      </c>
      <c r="M1339" t="str">
        <f>IFERROR(VLOOKUP(F1339,競技順!B:K,10,0),"")</f>
        <v>個人メドレー</v>
      </c>
      <c r="N1339" t="str">
        <f>IFERROR(VLOOKUP(F1339,競技順!B:Q,16,0),"")</f>
        <v>タイム決勝</v>
      </c>
      <c r="O1339" t="str">
        <f t="shared" si="41"/>
        <v xml:space="preserve"> 女子  200m 個人メドレー タイム決勝</v>
      </c>
    </row>
    <row r="1340" spans="1:15" x14ac:dyDescent="0.2">
      <c r="A1340">
        <f>IFERROR(記録__2[[#This Row],[競技番号]],"")</f>
        <v>21</v>
      </c>
      <c r="B1340">
        <f>IFERROR(記録__2[[#This Row],[選手番号]],"")</f>
        <v>583</v>
      </c>
      <c r="C1340" t="str">
        <f>IFERROR(VLOOKUP(B1340,選手番号!F:J,4,0),"")</f>
        <v>井上　香穂</v>
      </c>
      <c r="D1340" t="str">
        <f>IFERROR(VLOOKUP(B1340,選手番号!F:K,6,0),"")</f>
        <v>ﾌｨｯﾀｴﾐﾌﾙ松前</v>
      </c>
      <c r="E1340" t="str">
        <f>IFERROR(VLOOKUP(B1340,チーム番号!E:F,2,0),"")</f>
        <v/>
      </c>
      <c r="F1340">
        <f>IFERROR(VLOOKUP(A1340,プログラム!B:C,2,0),"")</f>
        <v>21</v>
      </c>
      <c r="G1340" t="str">
        <f t="shared" si="40"/>
        <v>58300021</v>
      </c>
      <c r="H1340">
        <f>IFERROR(記録__2[[#This Row],[組]],"")</f>
        <v>6</v>
      </c>
      <c r="I1340">
        <f>IFERROR(記録__2[[#This Row],[水路]],"")</f>
        <v>3</v>
      </c>
      <c r="J1340" t="str">
        <f>IFERROR(VLOOKUP(F1340,競技順!B:Q,14,0),"")</f>
        <v/>
      </c>
      <c r="K1340" t="str">
        <f>IFERROR(VLOOKUP(F1340,競技順!B:P,15,0),"")</f>
        <v>女子</v>
      </c>
      <c r="L1340" t="str">
        <f>IFERROR(VLOOKUP(F1340,競技順!B:N,13,0),"")</f>
        <v xml:space="preserve"> 200m</v>
      </c>
      <c r="M1340" t="str">
        <f>IFERROR(VLOOKUP(F1340,競技順!B:K,10,0),"")</f>
        <v>個人メドレー</v>
      </c>
      <c r="N1340" t="str">
        <f>IFERROR(VLOOKUP(F1340,競技順!B:Q,16,0),"")</f>
        <v>タイム決勝</v>
      </c>
      <c r="O1340" t="str">
        <f t="shared" si="41"/>
        <v xml:space="preserve"> 女子  200m 個人メドレー タイム決勝</v>
      </c>
    </row>
    <row r="1341" spans="1:15" x14ac:dyDescent="0.2">
      <c r="A1341">
        <f>IFERROR(記録__2[[#This Row],[競技番号]],"")</f>
        <v>21</v>
      </c>
      <c r="B1341">
        <f>IFERROR(記録__2[[#This Row],[選手番号]],"")</f>
        <v>287</v>
      </c>
      <c r="C1341" t="str">
        <f>IFERROR(VLOOKUP(B1341,選手番号!F:J,4,0),"")</f>
        <v>渡邉　愛和</v>
      </c>
      <c r="D1341" t="str">
        <f>IFERROR(VLOOKUP(B1341,選手番号!F:K,6,0),"")</f>
        <v>八幡浜ＳＣ</v>
      </c>
      <c r="E1341" t="str">
        <f>IFERROR(VLOOKUP(B1341,チーム番号!E:F,2,0),"")</f>
        <v/>
      </c>
      <c r="F1341">
        <f>IFERROR(VLOOKUP(A1341,プログラム!B:C,2,0),"")</f>
        <v>21</v>
      </c>
      <c r="G1341" t="str">
        <f t="shared" si="40"/>
        <v>28700021</v>
      </c>
      <c r="H1341">
        <f>IFERROR(記録__2[[#This Row],[組]],"")</f>
        <v>6</v>
      </c>
      <c r="I1341">
        <f>IFERROR(記録__2[[#This Row],[水路]],"")</f>
        <v>4</v>
      </c>
      <c r="J1341" t="str">
        <f>IFERROR(VLOOKUP(F1341,競技順!B:Q,14,0),"")</f>
        <v/>
      </c>
      <c r="K1341" t="str">
        <f>IFERROR(VLOOKUP(F1341,競技順!B:P,15,0),"")</f>
        <v>女子</v>
      </c>
      <c r="L1341" t="str">
        <f>IFERROR(VLOOKUP(F1341,競技順!B:N,13,0),"")</f>
        <v xml:space="preserve"> 200m</v>
      </c>
      <c r="M1341" t="str">
        <f>IFERROR(VLOOKUP(F1341,競技順!B:K,10,0),"")</f>
        <v>個人メドレー</v>
      </c>
      <c r="N1341" t="str">
        <f>IFERROR(VLOOKUP(F1341,競技順!B:Q,16,0),"")</f>
        <v>タイム決勝</v>
      </c>
      <c r="O1341" t="str">
        <f t="shared" si="41"/>
        <v xml:space="preserve"> 女子  200m 個人メドレー タイム決勝</v>
      </c>
    </row>
    <row r="1342" spans="1:15" x14ac:dyDescent="0.2">
      <c r="A1342">
        <f>IFERROR(記録__2[[#This Row],[競技番号]],"")</f>
        <v>21</v>
      </c>
      <c r="B1342">
        <f>IFERROR(記録__2[[#This Row],[選手番号]],"")</f>
        <v>545</v>
      </c>
      <c r="C1342" t="str">
        <f>IFERROR(VLOOKUP(B1342,選手番号!F:J,4,0),"")</f>
        <v>佐々木舞優</v>
      </c>
      <c r="D1342" t="str">
        <f>IFERROR(VLOOKUP(B1342,選手番号!F:K,6,0),"")</f>
        <v>ﾌｧｲﾌﾞﾃﾝ東予</v>
      </c>
      <c r="E1342" t="str">
        <f>IFERROR(VLOOKUP(B1342,チーム番号!E:F,2,0),"")</f>
        <v/>
      </c>
      <c r="F1342">
        <f>IFERROR(VLOOKUP(A1342,プログラム!B:C,2,0),"")</f>
        <v>21</v>
      </c>
      <c r="G1342" t="str">
        <f t="shared" si="40"/>
        <v>54500021</v>
      </c>
      <c r="H1342">
        <f>IFERROR(記録__2[[#This Row],[組]],"")</f>
        <v>6</v>
      </c>
      <c r="I1342">
        <f>IFERROR(記録__2[[#This Row],[水路]],"")</f>
        <v>5</v>
      </c>
      <c r="J1342" t="str">
        <f>IFERROR(VLOOKUP(F1342,競技順!B:Q,14,0),"")</f>
        <v/>
      </c>
      <c r="K1342" t="str">
        <f>IFERROR(VLOOKUP(F1342,競技順!B:P,15,0),"")</f>
        <v>女子</v>
      </c>
      <c r="L1342" t="str">
        <f>IFERROR(VLOOKUP(F1342,競技順!B:N,13,0),"")</f>
        <v xml:space="preserve"> 200m</v>
      </c>
      <c r="M1342" t="str">
        <f>IFERROR(VLOOKUP(F1342,競技順!B:K,10,0),"")</f>
        <v>個人メドレー</v>
      </c>
      <c r="N1342" t="str">
        <f>IFERROR(VLOOKUP(F1342,競技順!B:Q,16,0),"")</f>
        <v>タイム決勝</v>
      </c>
      <c r="O1342" t="str">
        <f t="shared" si="41"/>
        <v xml:space="preserve"> 女子  200m 個人メドレー タイム決勝</v>
      </c>
    </row>
    <row r="1343" spans="1:15" x14ac:dyDescent="0.2">
      <c r="A1343">
        <f>IFERROR(記録__2[[#This Row],[競技番号]],"")</f>
        <v>21</v>
      </c>
      <c r="B1343">
        <f>IFERROR(記録__2[[#This Row],[選手番号]],"")</f>
        <v>709</v>
      </c>
      <c r="C1343" t="str">
        <f>IFERROR(VLOOKUP(B1343,選手番号!F:J,4,0),"")</f>
        <v>濱田　愛子</v>
      </c>
      <c r="D1343" t="str">
        <f>IFERROR(VLOOKUP(B1343,選手番号!F:K,6,0),"")</f>
        <v>えいしSC松山</v>
      </c>
      <c r="E1343" t="str">
        <f>IFERROR(VLOOKUP(B1343,チーム番号!E:F,2,0),"")</f>
        <v/>
      </c>
      <c r="F1343">
        <f>IFERROR(VLOOKUP(A1343,プログラム!B:C,2,0),"")</f>
        <v>21</v>
      </c>
      <c r="G1343" t="str">
        <f t="shared" si="40"/>
        <v>70900021</v>
      </c>
      <c r="H1343">
        <f>IFERROR(記録__2[[#This Row],[組]],"")</f>
        <v>6</v>
      </c>
      <c r="I1343">
        <f>IFERROR(記録__2[[#This Row],[水路]],"")</f>
        <v>6</v>
      </c>
      <c r="J1343" t="str">
        <f>IFERROR(VLOOKUP(F1343,競技順!B:Q,14,0),"")</f>
        <v/>
      </c>
      <c r="K1343" t="str">
        <f>IFERROR(VLOOKUP(F1343,競技順!B:P,15,0),"")</f>
        <v>女子</v>
      </c>
      <c r="L1343" t="str">
        <f>IFERROR(VLOOKUP(F1343,競技順!B:N,13,0),"")</f>
        <v xml:space="preserve"> 200m</v>
      </c>
      <c r="M1343" t="str">
        <f>IFERROR(VLOOKUP(F1343,競技順!B:K,10,0),"")</f>
        <v>個人メドレー</v>
      </c>
      <c r="N1343" t="str">
        <f>IFERROR(VLOOKUP(F1343,競技順!B:Q,16,0),"")</f>
        <v>タイム決勝</v>
      </c>
      <c r="O1343" t="str">
        <f t="shared" si="41"/>
        <v xml:space="preserve"> 女子  200m 個人メドレー タイム決勝</v>
      </c>
    </row>
    <row r="1344" spans="1:15" x14ac:dyDescent="0.2">
      <c r="A1344">
        <f>IFERROR(記録__2[[#This Row],[競技番号]],"")</f>
        <v>21</v>
      </c>
      <c r="B1344">
        <f>IFERROR(記録__2[[#This Row],[選手番号]],"")</f>
        <v>582</v>
      </c>
      <c r="C1344" t="str">
        <f>IFERROR(VLOOKUP(B1344,選手番号!F:J,4,0),"")</f>
        <v>内藤　晴華</v>
      </c>
      <c r="D1344" t="str">
        <f>IFERROR(VLOOKUP(B1344,選手番号!F:K,6,0),"")</f>
        <v>ﾌｨｯﾀｴﾐﾌﾙ松前</v>
      </c>
      <c r="E1344" t="str">
        <f>IFERROR(VLOOKUP(B1344,チーム番号!E:F,2,0),"")</f>
        <v/>
      </c>
      <c r="F1344">
        <f>IFERROR(VLOOKUP(A1344,プログラム!B:C,2,0),"")</f>
        <v>21</v>
      </c>
      <c r="G1344" t="str">
        <f t="shared" si="40"/>
        <v>58200021</v>
      </c>
      <c r="H1344">
        <f>IFERROR(記録__2[[#This Row],[組]],"")</f>
        <v>6</v>
      </c>
      <c r="I1344">
        <f>IFERROR(記録__2[[#This Row],[水路]],"")</f>
        <v>7</v>
      </c>
      <c r="J1344" t="str">
        <f>IFERROR(VLOOKUP(F1344,競技順!B:Q,14,0),"")</f>
        <v/>
      </c>
      <c r="K1344" t="str">
        <f>IFERROR(VLOOKUP(F1344,競技順!B:P,15,0),"")</f>
        <v>女子</v>
      </c>
      <c r="L1344" t="str">
        <f>IFERROR(VLOOKUP(F1344,競技順!B:N,13,0),"")</f>
        <v xml:space="preserve"> 200m</v>
      </c>
      <c r="M1344" t="str">
        <f>IFERROR(VLOOKUP(F1344,競技順!B:K,10,0),"")</f>
        <v>個人メドレー</v>
      </c>
      <c r="N1344" t="str">
        <f>IFERROR(VLOOKUP(F1344,競技順!B:Q,16,0),"")</f>
        <v>タイム決勝</v>
      </c>
      <c r="O1344" t="str">
        <f t="shared" si="41"/>
        <v xml:space="preserve"> 女子  200m 個人メドレー タイム決勝</v>
      </c>
    </row>
    <row r="1345" spans="1:15" x14ac:dyDescent="0.2">
      <c r="A1345">
        <f>IFERROR(記録__2[[#This Row],[競技番号]],"")</f>
        <v>21</v>
      </c>
      <c r="B1345">
        <f>IFERROR(記録__2[[#This Row],[選手番号]],"")</f>
        <v>579</v>
      </c>
      <c r="C1345" t="str">
        <f>IFERROR(VLOOKUP(B1345,選手番号!F:J,4,0),"")</f>
        <v>谷本　梨紗</v>
      </c>
      <c r="D1345" t="str">
        <f>IFERROR(VLOOKUP(B1345,選手番号!F:K,6,0),"")</f>
        <v>ﾌｨｯﾀｴﾐﾌﾙ松前</v>
      </c>
      <c r="E1345" t="str">
        <f>IFERROR(VLOOKUP(B1345,チーム番号!E:F,2,0),"")</f>
        <v/>
      </c>
      <c r="F1345">
        <f>IFERROR(VLOOKUP(A1345,プログラム!B:C,2,0),"")</f>
        <v>21</v>
      </c>
      <c r="G1345" t="str">
        <f t="shared" si="40"/>
        <v>57900021</v>
      </c>
      <c r="H1345">
        <f>IFERROR(記録__2[[#This Row],[組]],"")</f>
        <v>6</v>
      </c>
      <c r="I1345">
        <f>IFERROR(記録__2[[#This Row],[水路]],"")</f>
        <v>8</v>
      </c>
      <c r="J1345" t="str">
        <f>IFERROR(VLOOKUP(F1345,競技順!B:Q,14,0),"")</f>
        <v/>
      </c>
      <c r="K1345" t="str">
        <f>IFERROR(VLOOKUP(F1345,競技順!B:P,15,0),"")</f>
        <v>女子</v>
      </c>
      <c r="L1345" t="str">
        <f>IFERROR(VLOOKUP(F1345,競技順!B:N,13,0),"")</f>
        <v xml:space="preserve"> 200m</v>
      </c>
      <c r="M1345" t="str">
        <f>IFERROR(VLOOKUP(F1345,競技順!B:K,10,0),"")</f>
        <v>個人メドレー</v>
      </c>
      <c r="N1345" t="str">
        <f>IFERROR(VLOOKUP(F1345,競技順!B:Q,16,0),"")</f>
        <v>タイム決勝</v>
      </c>
      <c r="O1345" t="str">
        <f t="shared" si="41"/>
        <v xml:space="preserve"> 女子  200m 個人メドレー タイム決勝</v>
      </c>
    </row>
    <row r="1346" spans="1:15" x14ac:dyDescent="0.2">
      <c r="A1346">
        <f>IFERROR(記録__2[[#This Row],[競技番号]],"")</f>
        <v>21</v>
      </c>
      <c r="B1346">
        <f>IFERROR(記録__2[[#This Row],[選手番号]],"")</f>
        <v>199</v>
      </c>
      <c r="C1346" t="str">
        <f>IFERROR(VLOOKUP(B1346,選手番号!F:J,4,0),"")</f>
        <v>曽我部寿美</v>
      </c>
      <c r="D1346" t="str">
        <f>IFERROR(VLOOKUP(B1346,選手番号!F:K,6,0),"")</f>
        <v>ＭＧ瀬戸内</v>
      </c>
      <c r="E1346" t="str">
        <f>IFERROR(VLOOKUP(B1346,チーム番号!E:F,2,0),"")</f>
        <v/>
      </c>
      <c r="F1346">
        <f>IFERROR(VLOOKUP(A1346,プログラム!B:C,2,0),"")</f>
        <v>21</v>
      </c>
      <c r="G1346" t="str">
        <f t="shared" si="40"/>
        <v>19900021</v>
      </c>
      <c r="H1346">
        <f>IFERROR(記録__2[[#This Row],[組]],"")</f>
        <v>7</v>
      </c>
      <c r="I1346">
        <f>IFERROR(記録__2[[#This Row],[水路]],"")</f>
        <v>1</v>
      </c>
      <c r="J1346" t="str">
        <f>IFERROR(VLOOKUP(F1346,競技順!B:Q,14,0),"")</f>
        <v/>
      </c>
      <c r="K1346" t="str">
        <f>IFERROR(VLOOKUP(F1346,競技順!B:P,15,0),"")</f>
        <v>女子</v>
      </c>
      <c r="L1346" t="str">
        <f>IFERROR(VLOOKUP(F1346,競技順!B:N,13,0),"")</f>
        <v xml:space="preserve"> 200m</v>
      </c>
      <c r="M1346" t="str">
        <f>IFERROR(VLOOKUP(F1346,競技順!B:K,10,0),"")</f>
        <v>個人メドレー</v>
      </c>
      <c r="N1346" t="str">
        <f>IFERROR(VLOOKUP(F1346,競技順!B:Q,16,0),"")</f>
        <v>タイム決勝</v>
      </c>
      <c r="O1346" t="str">
        <f t="shared" si="41"/>
        <v xml:space="preserve"> 女子  200m 個人メドレー タイム決勝</v>
      </c>
    </row>
    <row r="1347" spans="1:15" x14ac:dyDescent="0.2">
      <c r="A1347">
        <f>IFERROR(記録__2[[#This Row],[競技番号]],"")</f>
        <v>21</v>
      </c>
      <c r="B1347">
        <f>IFERROR(記録__2[[#This Row],[選手番号]],"")</f>
        <v>197</v>
      </c>
      <c r="C1347" t="str">
        <f>IFERROR(VLOOKUP(B1347,選手番号!F:J,4,0),"")</f>
        <v>大内野々華</v>
      </c>
      <c r="D1347" t="str">
        <f>IFERROR(VLOOKUP(B1347,選手番号!F:K,6,0),"")</f>
        <v>ＭＧ瀬戸内</v>
      </c>
      <c r="E1347" t="str">
        <f>IFERROR(VLOOKUP(B1347,チーム番号!E:F,2,0),"")</f>
        <v/>
      </c>
      <c r="F1347">
        <f>IFERROR(VLOOKUP(A1347,プログラム!B:C,2,0),"")</f>
        <v>21</v>
      </c>
      <c r="G1347" t="str">
        <f t="shared" ref="G1347:G1410" si="42">CONCATENATE(B1347,0,0,0,F1347)</f>
        <v>19700021</v>
      </c>
      <c r="H1347">
        <f>IFERROR(記録__2[[#This Row],[組]],"")</f>
        <v>7</v>
      </c>
      <c r="I1347">
        <f>IFERROR(記録__2[[#This Row],[水路]],"")</f>
        <v>2</v>
      </c>
      <c r="J1347" t="str">
        <f>IFERROR(VLOOKUP(F1347,競技順!B:Q,14,0),"")</f>
        <v/>
      </c>
      <c r="K1347" t="str">
        <f>IFERROR(VLOOKUP(F1347,競技順!B:P,15,0),"")</f>
        <v>女子</v>
      </c>
      <c r="L1347" t="str">
        <f>IFERROR(VLOOKUP(F1347,競技順!B:N,13,0),"")</f>
        <v xml:space="preserve"> 200m</v>
      </c>
      <c r="M1347" t="str">
        <f>IFERROR(VLOOKUP(F1347,競技順!B:K,10,0),"")</f>
        <v>個人メドレー</v>
      </c>
      <c r="N1347" t="str">
        <f>IFERROR(VLOOKUP(F1347,競技順!B:Q,16,0),"")</f>
        <v>タイム決勝</v>
      </c>
      <c r="O1347" t="str">
        <f t="shared" ref="O1347:O1410" si="43">CONCATENATE(J1347," ",K1347," ",L1347," ",M1347," ",N1347)</f>
        <v xml:space="preserve"> 女子  200m 個人メドレー タイム決勝</v>
      </c>
    </row>
    <row r="1348" spans="1:15" x14ac:dyDescent="0.2">
      <c r="A1348">
        <f>IFERROR(記録__2[[#This Row],[競技番号]],"")</f>
        <v>21</v>
      </c>
      <c r="B1348">
        <f>IFERROR(記録__2[[#This Row],[選手番号]],"")</f>
        <v>325</v>
      </c>
      <c r="C1348" t="str">
        <f>IFERROR(VLOOKUP(B1348,選手番号!F:J,4,0),"")</f>
        <v>武智　菜月</v>
      </c>
      <c r="D1348" t="str">
        <f>IFERROR(VLOOKUP(B1348,選手番号!F:K,6,0),"")</f>
        <v>石原SC山越</v>
      </c>
      <c r="E1348" t="str">
        <f>IFERROR(VLOOKUP(B1348,チーム番号!E:F,2,0),"")</f>
        <v/>
      </c>
      <c r="F1348">
        <f>IFERROR(VLOOKUP(A1348,プログラム!B:C,2,0),"")</f>
        <v>21</v>
      </c>
      <c r="G1348" t="str">
        <f t="shared" si="42"/>
        <v>32500021</v>
      </c>
      <c r="H1348">
        <f>IFERROR(記録__2[[#This Row],[組]],"")</f>
        <v>7</v>
      </c>
      <c r="I1348">
        <f>IFERROR(記録__2[[#This Row],[水路]],"")</f>
        <v>3</v>
      </c>
      <c r="J1348" t="str">
        <f>IFERROR(VLOOKUP(F1348,競技順!B:Q,14,0),"")</f>
        <v/>
      </c>
      <c r="K1348" t="str">
        <f>IFERROR(VLOOKUP(F1348,競技順!B:P,15,0),"")</f>
        <v>女子</v>
      </c>
      <c r="L1348" t="str">
        <f>IFERROR(VLOOKUP(F1348,競技順!B:N,13,0),"")</f>
        <v xml:space="preserve"> 200m</v>
      </c>
      <c r="M1348" t="str">
        <f>IFERROR(VLOOKUP(F1348,競技順!B:K,10,0),"")</f>
        <v>個人メドレー</v>
      </c>
      <c r="N1348" t="str">
        <f>IFERROR(VLOOKUP(F1348,競技順!B:Q,16,0),"")</f>
        <v>タイム決勝</v>
      </c>
      <c r="O1348" t="str">
        <f t="shared" si="43"/>
        <v xml:space="preserve"> 女子  200m 個人メドレー タイム決勝</v>
      </c>
    </row>
    <row r="1349" spans="1:15" x14ac:dyDescent="0.2">
      <c r="A1349">
        <f>IFERROR(記録__2[[#This Row],[競技番号]],"")</f>
        <v>21</v>
      </c>
      <c r="B1349">
        <f>IFERROR(記録__2[[#This Row],[選手番号]],"")</f>
        <v>194</v>
      </c>
      <c r="C1349" t="str">
        <f>IFERROR(VLOOKUP(B1349,選手番号!F:J,4,0),"")</f>
        <v>稲田　悠久</v>
      </c>
      <c r="D1349" t="str">
        <f>IFERROR(VLOOKUP(B1349,選手番号!F:K,6,0),"")</f>
        <v>ＭＧ瀬戸内</v>
      </c>
      <c r="E1349" t="str">
        <f>IFERROR(VLOOKUP(B1349,チーム番号!E:F,2,0),"")</f>
        <v/>
      </c>
      <c r="F1349">
        <f>IFERROR(VLOOKUP(A1349,プログラム!B:C,2,0),"")</f>
        <v>21</v>
      </c>
      <c r="G1349" t="str">
        <f t="shared" si="42"/>
        <v>19400021</v>
      </c>
      <c r="H1349">
        <f>IFERROR(記録__2[[#This Row],[組]],"")</f>
        <v>7</v>
      </c>
      <c r="I1349">
        <f>IFERROR(記録__2[[#This Row],[水路]],"")</f>
        <v>4</v>
      </c>
      <c r="J1349" t="str">
        <f>IFERROR(VLOOKUP(F1349,競技順!B:Q,14,0),"")</f>
        <v/>
      </c>
      <c r="K1349" t="str">
        <f>IFERROR(VLOOKUP(F1349,競技順!B:P,15,0),"")</f>
        <v>女子</v>
      </c>
      <c r="L1349" t="str">
        <f>IFERROR(VLOOKUP(F1349,競技順!B:N,13,0),"")</f>
        <v xml:space="preserve"> 200m</v>
      </c>
      <c r="M1349" t="str">
        <f>IFERROR(VLOOKUP(F1349,競技順!B:K,10,0),"")</f>
        <v>個人メドレー</v>
      </c>
      <c r="N1349" t="str">
        <f>IFERROR(VLOOKUP(F1349,競技順!B:Q,16,0),"")</f>
        <v>タイム決勝</v>
      </c>
      <c r="O1349" t="str">
        <f t="shared" si="43"/>
        <v xml:space="preserve"> 女子  200m 個人メドレー タイム決勝</v>
      </c>
    </row>
    <row r="1350" spans="1:15" x14ac:dyDescent="0.2">
      <c r="A1350">
        <f>IFERROR(記録__2[[#This Row],[競技番号]],"")</f>
        <v>21</v>
      </c>
      <c r="B1350">
        <f>IFERROR(記録__2[[#This Row],[選手番号]],"")</f>
        <v>578</v>
      </c>
      <c r="C1350" t="str">
        <f>IFERROR(VLOOKUP(B1350,選手番号!F:J,4,0),"")</f>
        <v>古川　夏妃</v>
      </c>
      <c r="D1350" t="str">
        <f>IFERROR(VLOOKUP(B1350,選手番号!F:K,6,0),"")</f>
        <v>ﾌｨｯﾀｴﾐﾌﾙ松前</v>
      </c>
      <c r="E1350" t="str">
        <f>IFERROR(VLOOKUP(B1350,チーム番号!E:F,2,0),"")</f>
        <v/>
      </c>
      <c r="F1350">
        <f>IFERROR(VLOOKUP(A1350,プログラム!B:C,2,0),"")</f>
        <v>21</v>
      </c>
      <c r="G1350" t="str">
        <f t="shared" si="42"/>
        <v>57800021</v>
      </c>
      <c r="H1350">
        <f>IFERROR(記録__2[[#This Row],[組]],"")</f>
        <v>7</v>
      </c>
      <c r="I1350">
        <f>IFERROR(記録__2[[#This Row],[水路]],"")</f>
        <v>5</v>
      </c>
      <c r="J1350" t="str">
        <f>IFERROR(VLOOKUP(F1350,競技順!B:Q,14,0),"")</f>
        <v/>
      </c>
      <c r="K1350" t="str">
        <f>IFERROR(VLOOKUP(F1350,競技順!B:P,15,0),"")</f>
        <v>女子</v>
      </c>
      <c r="L1350" t="str">
        <f>IFERROR(VLOOKUP(F1350,競技順!B:N,13,0),"")</f>
        <v xml:space="preserve"> 200m</v>
      </c>
      <c r="M1350" t="str">
        <f>IFERROR(VLOOKUP(F1350,競技順!B:K,10,0),"")</f>
        <v>個人メドレー</v>
      </c>
      <c r="N1350" t="str">
        <f>IFERROR(VLOOKUP(F1350,競技順!B:Q,16,0),"")</f>
        <v>タイム決勝</v>
      </c>
      <c r="O1350" t="str">
        <f t="shared" si="43"/>
        <v xml:space="preserve"> 女子  200m 個人メドレー タイム決勝</v>
      </c>
    </row>
    <row r="1351" spans="1:15" x14ac:dyDescent="0.2">
      <c r="A1351">
        <f>IFERROR(記録__2[[#This Row],[競技番号]],"")</f>
        <v>21</v>
      </c>
      <c r="B1351">
        <f>IFERROR(記録__2[[#This Row],[選手番号]],"")</f>
        <v>427</v>
      </c>
      <c r="C1351" t="str">
        <f>IFERROR(VLOOKUP(B1351,選手番号!F:J,4,0),"")</f>
        <v>髙橋　希光</v>
      </c>
      <c r="D1351" t="str">
        <f>IFERROR(VLOOKUP(B1351,選手番号!F:K,6,0),"")</f>
        <v>フィッタ松山</v>
      </c>
      <c r="E1351" t="str">
        <f>IFERROR(VLOOKUP(B1351,チーム番号!E:F,2,0),"")</f>
        <v/>
      </c>
      <c r="F1351">
        <f>IFERROR(VLOOKUP(A1351,プログラム!B:C,2,0),"")</f>
        <v>21</v>
      </c>
      <c r="G1351" t="str">
        <f t="shared" si="42"/>
        <v>42700021</v>
      </c>
      <c r="H1351">
        <f>IFERROR(記録__2[[#This Row],[組]],"")</f>
        <v>7</v>
      </c>
      <c r="I1351">
        <f>IFERROR(記録__2[[#This Row],[水路]],"")</f>
        <v>6</v>
      </c>
      <c r="J1351" t="str">
        <f>IFERROR(VLOOKUP(F1351,競技順!B:Q,14,0),"")</f>
        <v/>
      </c>
      <c r="K1351" t="str">
        <f>IFERROR(VLOOKUP(F1351,競技順!B:P,15,0),"")</f>
        <v>女子</v>
      </c>
      <c r="L1351" t="str">
        <f>IFERROR(VLOOKUP(F1351,競技順!B:N,13,0),"")</f>
        <v xml:space="preserve"> 200m</v>
      </c>
      <c r="M1351" t="str">
        <f>IFERROR(VLOOKUP(F1351,競技順!B:K,10,0),"")</f>
        <v>個人メドレー</v>
      </c>
      <c r="N1351" t="str">
        <f>IFERROR(VLOOKUP(F1351,競技順!B:Q,16,0),"")</f>
        <v>タイム決勝</v>
      </c>
      <c r="O1351" t="str">
        <f t="shared" si="43"/>
        <v xml:space="preserve"> 女子  200m 個人メドレー タイム決勝</v>
      </c>
    </row>
    <row r="1352" spans="1:15" x14ac:dyDescent="0.2">
      <c r="A1352">
        <f>IFERROR(記録__2[[#This Row],[競技番号]],"")</f>
        <v>21</v>
      </c>
      <c r="B1352">
        <f>IFERROR(記録__2[[#This Row],[選手番号]],"")</f>
        <v>518</v>
      </c>
      <c r="C1352" t="str">
        <f>IFERROR(VLOOKUP(B1352,選手番号!F:J,4,0),"")</f>
        <v>中村　心都</v>
      </c>
      <c r="D1352" t="str">
        <f>IFERROR(VLOOKUP(B1352,選手番号!F:K,6,0),"")</f>
        <v>Ryuow</v>
      </c>
      <c r="E1352" t="str">
        <f>IFERROR(VLOOKUP(B1352,チーム番号!E:F,2,0),"")</f>
        <v/>
      </c>
      <c r="F1352">
        <f>IFERROR(VLOOKUP(A1352,プログラム!B:C,2,0),"")</f>
        <v>21</v>
      </c>
      <c r="G1352" t="str">
        <f t="shared" si="42"/>
        <v>51800021</v>
      </c>
      <c r="H1352">
        <f>IFERROR(記録__2[[#This Row],[組]],"")</f>
        <v>7</v>
      </c>
      <c r="I1352">
        <f>IFERROR(記録__2[[#This Row],[水路]],"")</f>
        <v>7</v>
      </c>
      <c r="J1352" t="str">
        <f>IFERROR(VLOOKUP(F1352,競技順!B:Q,14,0),"")</f>
        <v/>
      </c>
      <c r="K1352" t="str">
        <f>IFERROR(VLOOKUP(F1352,競技順!B:P,15,0),"")</f>
        <v>女子</v>
      </c>
      <c r="L1352" t="str">
        <f>IFERROR(VLOOKUP(F1352,競技順!B:N,13,0),"")</f>
        <v xml:space="preserve"> 200m</v>
      </c>
      <c r="M1352" t="str">
        <f>IFERROR(VLOOKUP(F1352,競技順!B:K,10,0),"")</f>
        <v>個人メドレー</v>
      </c>
      <c r="N1352" t="str">
        <f>IFERROR(VLOOKUP(F1352,競技順!B:Q,16,0),"")</f>
        <v>タイム決勝</v>
      </c>
      <c r="O1352" t="str">
        <f t="shared" si="43"/>
        <v xml:space="preserve"> 女子  200m 個人メドレー タイム決勝</v>
      </c>
    </row>
    <row r="1353" spans="1:15" x14ac:dyDescent="0.2">
      <c r="A1353">
        <f>IFERROR(記録__2[[#This Row],[競技番号]],"")</f>
        <v>21</v>
      </c>
      <c r="B1353">
        <f>IFERROR(記録__2[[#This Row],[選手番号]],"")</f>
        <v>238</v>
      </c>
      <c r="C1353" t="str">
        <f>IFERROR(VLOOKUP(B1353,選手番号!F:J,4,0),"")</f>
        <v>中島　妃穂</v>
      </c>
      <c r="D1353" t="str">
        <f>IFERROR(VLOOKUP(B1353,選手番号!F:K,6,0),"")</f>
        <v>ファイブテン</v>
      </c>
      <c r="E1353" t="str">
        <f>IFERROR(VLOOKUP(B1353,チーム番号!E:F,2,0),"")</f>
        <v/>
      </c>
      <c r="F1353">
        <f>IFERROR(VLOOKUP(A1353,プログラム!B:C,2,0),"")</f>
        <v>21</v>
      </c>
      <c r="G1353" t="str">
        <f t="shared" si="42"/>
        <v>23800021</v>
      </c>
      <c r="H1353">
        <f>IFERROR(記録__2[[#This Row],[組]],"")</f>
        <v>7</v>
      </c>
      <c r="I1353">
        <f>IFERROR(記録__2[[#This Row],[水路]],"")</f>
        <v>8</v>
      </c>
      <c r="J1353" t="str">
        <f>IFERROR(VLOOKUP(F1353,競技順!B:Q,14,0),"")</f>
        <v/>
      </c>
      <c r="K1353" t="str">
        <f>IFERROR(VLOOKUP(F1353,競技順!B:P,15,0),"")</f>
        <v>女子</v>
      </c>
      <c r="L1353" t="str">
        <f>IFERROR(VLOOKUP(F1353,競技順!B:N,13,0),"")</f>
        <v xml:space="preserve"> 200m</v>
      </c>
      <c r="M1353" t="str">
        <f>IFERROR(VLOOKUP(F1353,競技順!B:K,10,0),"")</f>
        <v>個人メドレー</v>
      </c>
      <c r="N1353" t="str">
        <f>IFERROR(VLOOKUP(F1353,競技順!B:Q,16,0),"")</f>
        <v>タイム決勝</v>
      </c>
      <c r="O1353" t="str">
        <f t="shared" si="43"/>
        <v xml:space="preserve"> 女子  200m 個人メドレー タイム決勝</v>
      </c>
    </row>
    <row r="1354" spans="1:15" x14ac:dyDescent="0.2">
      <c r="A1354">
        <f>IFERROR(記録__2[[#This Row],[競技番号]],"")</f>
        <v>21</v>
      </c>
      <c r="B1354">
        <f>IFERROR(記録__2[[#This Row],[選手番号]],"")</f>
        <v>428</v>
      </c>
      <c r="C1354" t="str">
        <f>IFERROR(VLOOKUP(B1354,選手番号!F:J,4,0),"")</f>
        <v>小田　　楓</v>
      </c>
      <c r="D1354" t="str">
        <f>IFERROR(VLOOKUP(B1354,選手番号!F:K,6,0),"")</f>
        <v>フィッタ松山</v>
      </c>
      <c r="E1354" t="str">
        <f>IFERROR(VLOOKUP(B1354,チーム番号!E:F,2,0),"")</f>
        <v/>
      </c>
      <c r="F1354">
        <f>IFERROR(VLOOKUP(A1354,プログラム!B:C,2,0),"")</f>
        <v>21</v>
      </c>
      <c r="G1354" t="str">
        <f t="shared" si="42"/>
        <v>42800021</v>
      </c>
      <c r="H1354">
        <f>IFERROR(記録__2[[#This Row],[組]],"")</f>
        <v>8</v>
      </c>
      <c r="I1354">
        <f>IFERROR(記録__2[[#This Row],[水路]],"")</f>
        <v>1</v>
      </c>
      <c r="J1354" t="str">
        <f>IFERROR(VLOOKUP(F1354,競技順!B:Q,14,0),"")</f>
        <v/>
      </c>
      <c r="K1354" t="str">
        <f>IFERROR(VLOOKUP(F1354,競技順!B:P,15,0),"")</f>
        <v>女子</v>
      </c>
      <c r="L1354" t="str">
        <f>IFERROR(VLOOKUP(F1354,競技順!B:N,13,0),"")</f>
        <v xml:space="preserve"> 200m</v>
      </c>
      <c r="M1354" t="str">
        <f>IFERROR(VLOOKUP(F1354,競技順!B:K,10,0),"")</f>
        <v>個人メドレー</v>
      </c>
      <c r="N1354" t="str">
        <f>IFERROR(VLOOKUP(F1354,競技順!B:Q,16,0),"")</f>
        <v>タイム決勝</v>
      </c>
      <c r="O1354" t="str">
        <f t="shared" si="43"/>
        <v xml:space="preserve"> 女子  200m 個人メドレー タイム決勝</v>
      </c>
    </row>
    <row r="1355" spans="1:15" x14ac:dyDescent="0.2">
      <c r="A1355">
        <f>IFERROR(記録__2[[#This Row],[競技番号]],"")</f>
        <v>21</v>
      </c>
      <c r="B1355">
        <f>IFERROR(記録__2[[#This Row],[選手番号]],"")</f>
        <v>606</v>
      </c>
      <c r="C1355" t="str">
        <f>IFERROR(VLOOKUP(B1355,選手番号!F:J,4,0),"")</f>
        <v>河野沙也羽</v>
      </c>
      <c r="D1355" t="str">
        <f>IFERROR(VLOOKUP(B1355,選手番号!F:K,6,0),"")</f>
        <v>MESSA</v>
      </c>
      <c r="E1355" t="str">
        <f>IFERROR(VLOOKUP(B1355,チーム番号!E:F,2,0),"")</f>
        <v/>
      </c>
      <c r="F1355">
        <f>IFERROR(VLOOKUP(A1355,プログラム!B:C,2,0),"")</f>
        <v>21</v>
      </c>
      <c r="G1355" t="str">
        <f t="shared" si="42"/>
        <v>60600021</v>
      </c>
      <c r="H1355">
        <f>IFERROR(記録__2[[#This Row],[組]],"")</f>
        <v>8</v>
      </c>
      <c r="I1355">
        <f>IFERROR(記録__2[[#This Row],[水路]],"")</f>
        <v>2</v>
      </c>
      <c r="J1355" t="str">
        <f>IFERROR(VLOOKUP(F1355,競技順!B:Q,14,0),"")</f>
        <v/>
      </c>
      <c r="K1355" t="str">
        <f>IFERROR(VLOOKUP(F1355,競技順!B:P,15,0),"")</f>
        <v>女子</v>
      </c>
      <c r="L1355" t="str">
        <f>IFERROR(VLOOKUP(F1355,競技順!B:N,13,0),"")</f>
        <v xml:space="preserve"> 200m</v>
      </c>
      <c r="M1355" t="str">
        <f>IFERROR(VLOOKUP(F1355,競技順!B:K,10,0),"")</f>
        <v>個人メドレー</v>
      </c>
      <c r="N1355" t="str">
        <f>IFERROR(VLOOKUP(F1355,競技順!B:Q,16,0),"")</f>
        <v>タイム決勝</v>
      </c>
      <c r="O1355" t="str">
        <f t="shared" si="43"/>
        <v xml:space="preserve"> 女子  200m 個人メドレー タイム決勝</v>
      </c>
    </row>
    <row r="1356" spans="1:15" x14ac:dyDescent="0.2">
      <c r="A1356">
        <f>IFERROR(記録__2[[#This Row],[競技番号]],"")</f>
        <v>21</v>
      </c>
      <c r="B1356">
        <f>IFERROR(記録__2[[#This Row],[選手番号]],"")</f>
        <v>460</v>
      </c>
      <c r="C1356" t="str">
        <f>IFERROR(VLOOKUP(B1356,選手番号!F:J,4,0),"")</f>
        <v>神野　心愛</v>
      </c>
      <c r="D1356" t="str">
        <f>IFERROR(VLOOKUP(B1356,選手番号!F:K,6,0),"")</f>
        <v>フィッタ重信</v>
      </c>
      <c r="E1356" t="str">
        <f>IFERROR(VLOOKUP(B1356,チーム番号!E:F,2,0),"")</f>
        <v/>
      </c>
      <c r="F1356">
        <f>IFERROR(VLOOKUP(A1356,プログラム!B:C,2,0),"")</f>
        <v>21</v>
      </c>
      <c r="G1356" t="str">
        <f t="shared" si="42"/>
        <v>46000021</v>
      </c>
      <c r="H1356">
        <f>IFERROR(記録__2[[#This Row],[組]],"")</f>
        <v>8</v>
      </c>
      <c r="I1356">
        <f>IFERROR(記録__2[[#This Row],[水路]],"")</f>
        <v>3</v>
      </c>
      <c r="J1356" t="str">
        <f>IFERROR(VLOOKUP(F1356,競技順!B:Q,14,0),"")</f>
        <v/>
      </c>
      <c r="K1356" t="str">
        <f>IFERROR(VLOOKUP(F1356,競技順!B:P,15,0),"")</f>
        <v>女子</v>
      </c>
      <c r="L1356" t="str">
        <f>IFERROR(VLOOKUP(F1356,競技順!B:N,13,0),"")</f>
        <v xml:space="preserve"> 200m</v>
      </c>
      <c r="M1356" t="str">
        <f>IFERROR(VLOOKUP(F1356,競技順!B:K,10,0),"")</f>
        <v>個人メドレー</v>
      </c>
      <c r="N1356" t="str">
        <f>IFERROR(VLOOKUP(F1356,競技順!B:Q,16,0),"")</f>
        <v>タイム決勝</v>
      </c>
      <c r="O1356" t="str">
        <f t="shared" si="43"/>
        <v xml:space="preserve"> 女子  200m 個人メドレー タイム決勝</v>
      </c>
    </row>
    <row r="1357" spans="1:15" x14ac:dyDescent="0.2">
      <c r="A1357">
        <f>IFERROR(記録__2[[#This Row],[競技番号]],"")</f>
        <v>21</v>
      </c>
      <c r="B1357">
        <f>IFERROR(記録__2[[#This Row],[選手番号]],"")</f>
        <v>230</v>
      </c>
      <c r="C1357" t="str">
        <f>IFERROR(VLOOKUP(B1357,選手番号!F:J,4,0),"")</f>
        <v>深川　花夏</v>
      </c>
      <c r="D1357" t="str">
        <f>IFERROR(VLOOKUP(B1357,選手番号!F:K,6,0),"")</f>
        <v>ファイブテン</v>
      </c>
      <c r="E1357" t="str">
        <f>IFERROR(VLOOKUP(B1357,チーム番号!E:F,2,0),"")</f>
        <v/>
      </c>
      <c r="F1357">
        <f>IFERROR(VLOOKUP(A1357,プログラム!B:C,2,0),"")</f>
        <v>21</v>
      </c>
      <c r="G1357" t="str">
        <f t="shared" si="42"/>
        <v>23000021</v>
      </c>
      <c r="H1357">
        <f>IFERROR(記録__2[[#This Row],[組]],"")</f>
        <v>8</v>
      </c>
      <c r="I1357">
        <f>IFERROR(記録__2[[#This Row],[水路]],"")</f>
        <v>4</v>
      </c>
      <c r="J1357" t="str">
        <f>IFERROR(VLOOKUP(F1357,競技順!B:Q,14,0),"")</f>
        <v/>
      </c>
      <c r="K1357" t="str">
        <f>IFERROR(VLOOKUP(F1357,競技順!B:P,15,0),"")</f>
        <v>女子</v>
      </c>
      <c r="L1357" t="str">
        <f>IFERROR(VLOOKUP(F1357,競技順!B:N,13,0),"")</f>
        <v xml:space="preserve"> 200m</v>
      </c>
      <c r="M1357" t="str">
        <f>IFERROR(VLOOKUP(F1357,競技順!B:K,10,0),"")</f>
        <v>個人メドレー</v>
      </c>
      <c r="N1357" t="str">
        <f>IFERROR(VLOOKUP(F1357,競技順!B:Q,16,0),"")</f>
        <v>タイム決勝</v>
      </c>
      <c r="O1357" t="str">
        <f t="shared" si="43"/>
        <v xml:space="preserve"> 女子  200m 個人メドレー タイム決勝</v>
      </c>
    </row>
    <row r="1358" spans="1:15" x14ac:dyDescent="0.2">
      <c r="A1358">
        <f>IFERROR(記録__2[[#This Row],[競技番号]],"")</f>
        <v>21</v>
      </c>
      <c r="B1358">
        <f>IFERROR(記録__2[[#This Row],[選手番号]],"")</f>
        <v>718</v>
      </c>
      <c r="C1358" t="str">
        <f>IFERROR(VLOOKUP(B1358,選手番号!F:J,4,0),"")</f>
        <v>星山　心結</v>
      </c>
      <c r="D1358" t="str">
        <f>IFERROR(VLOOKUP(B1358,選手番号!F:K,6,0),"")</f>
        <v>ｽｲﾑﾌｧﾐﾘｰｴﾝｽﾞ</v>
      </c>
      <c r="E1358" t="str">
        <f>IFERROR(VLOOKUP(B1358,チーム番号!E:F,2,0),"")</f>
        <v/>
      </c>
      <c r="F1358">
        <f>IFERROR(VLOOKUP(A1358,プログラム!B:C,2,0),"")</f>
        <v>21</v>
      </c>
      <c r="G1358" t="str">
        <f t="shared" si="42"/>
        <v>71800021</v>
      </c>
      <c r="H1358">
        <f>IFERROR(記録__2[[#This Row],[組]],"")</f>
        <v>8</v>
      </c>
      <c r="I1358">
        <f>IFERROR(記録__2[[#This Row],[水路]],"")</f>
        <v>5</v>
      </c>
      <c r="J1358" t="str">
        <f>IFERROR(VLOOKUP(F1358,競技順!B:Q,14,0),"")</f>
        <v/>
      </c>
      <c r="K1358" t="str">
        <f>IFERROR(VLOOKUP(F1358,競技順!B:P,15,0),"")</f>
        <v>女子</v>
      </c>
      <c r="L1358" t="str">
        <f>IFERROR(VLOOKUP(F1358,競技順!B:N,13,0),"")</f>
        <v xml:space="preserve"> 200m</v>
      </c>
      <c r="M1358" t="str">
        <f>IFERROR(VLOOKUP(F1358,競技順!B:K,10,0),"")</f>
        <v>個人メドレー</v>
      </c>
      <c r="N1358" t="str">
        <f>IFERROR(VLOOKUP(F1358,競技順!B:Q,16,0),"")</f>
        <v>タイム決勝</v>
      </c>
      <c r="O1358" t="str">
        <f t="shared" si="43"/>
        <v xml:space="preserve"> 女子  200m 個人メドレー タイム決勝</v>
      </c>
    </row>
    <row r="1359" spans="1:15" x14ac:dyDescent="0.2">
      <c r="A1359">
        <f>IFERROR(記録__2[[#This Row],[競技番号]],"")</f>
        <v>21</v>
      </c>
      <c r="B1359">
        <f>IFERROR(記録__2[[#This Row],[選手番号]],"")</f>
        <v>620</v>
      </c>
      <c r="C1359" t="str">
        <f>IFERROR(VLOOKUP(B1359,選手番号!F:J,4,0),"")</f>
        <v>矢野　凪菜</v>
      </c>
      <c r="D1359" t="str">
        <f>IFERROR(VLOOKUP(B1359,選手番号!F:K,6,0),"")</f>
        <v>しまなみST</v>
      </c>
      <c r="E1359" t="str">
        <f>IFERROR(VLOOKUP(B1359,チーム番号!E:F,2,0),"")</f>
        <v/>
      </c>
      <c r="F1359">
        <f>IFERROR(VLOOKUP(A1359,プログラム!B:C,2,0),"")</f>
        <v>21</v>
      </c>
      <c r="G1359" t="str">
        <f t="shared" si="42"/>
        <v>62000021</v>
      </c>
      <c r="H1359">
        <f>IFERROR(記録__2[[#This Row],[組]],"")</f>
        <v>8</v>
      </c>
      <c r="I1359">
        <f>IFERROR(記録__2[[#This Row],[水路]],"")</f>
        <v>6</v>
      </c>
      <c r="J1359" t="str">
        <f>IFERROR(VLOOKUP(F1359,競技順!B:Q,14,0),"")</f>
        <v/>
      </c>
      <c r="K1359" t="str">
        <f>IFERROR(VLOOKUP(F1359,競技順!B:P,15,0),"")</f>
        <v>女子</v>
      </c>
      <c r="L1359" t="str">
        <f>IFERROR(VLOOKUP(F1359,競技順!B:N,13,0),"")</f>
        <v xml:space="preserve"> 200m</v>
      </c>
      <c r="M1359" t="str">
        <f>IFERROR(VLOOKUP(F1359,競技順!B:K,10,0),"")</f>
        <v>個人メドレー</v>
      </c>
      <c r="N1359" t="str">
        <f>IFERROR(VLOOKUP(F1359,競技順!B:Q,16,0),"")</f>
        <v>タイム決勝</v>
      </c>
      <c r="O1359" t="str">
        <f t="shared" si="43"/>
        <v xml:space="preserve"> 女子  200m 個人メドレー タイム決勝</v>
      </c>
    </row>
    <row r="1360" spans="1:15" x14ac:dyDescent="0.2">
      <c r="A1360">
        <f>IFERROR(記録__2[[#This Row],[競技番号]],"")</f>
        <v>21</v>
      </c>
      <c r="B1360">
        <f>IFERROR(記録__2[[#This Row],[選手番号]],"")</f>
        <v>143</v>
      </c>
      <c r="C1360" t="str">
        <f>IFERROR(VLOOKUP(B1360,選手番号!F:J,4,0),"")</f>
        <v>渡部　莉央</v>
      </c>
      <c r="D1360" t="str">
        <f>IFERROR(VLOOKUP(B1360,選手番号!F:K,6,0),"")</f>
        <v>南海ＤＣ</v>
      </c>
      <c r="E1360" t="str">
        <f>IFERROR(VLOOKUP(B1360,チーム番号!E:F,2,0),"")</f>
        <v/>
      </c>
      <c r="F1360">
        <f>IFERROR(VLOOKUP(A1360,プログラム!B:C,2,0),"")</f>
        <v>21</v>
      </c>
      <c r="G1360" t="str">
        <f t="shared" si="42"/>
        <v>14300021</v>
      </c>
      <c r="H1360">
        <f>IFERROR(記録__2[[#This Row],[組]],"")</f>
        <v>8</v>
      </c>
      <c r="I1360">
        <f>IFERROR(記録__2[[#This Row],[水路]],"")</f>
        <v>7</v>
      </c>
      <c r="J1360" t="str">
        <f>IFERROR(VLOOKUP(F1360,競技順!B:Q,14,0),"")</f>
        <v/>
      </c>
      <c r="K1360" t="str">
        <f>IFERROR(VLOOKUP(F1360,競技順!B:P,15,0),"")</f>
        <v>女子</v>
      </c>
      <c r="L1360" t="str">
        <f>IFERROR(VLOOKUP(F1360,競技順!B:N,13,0),"")</f>
        <v xml:space="preserve"> 200m</v>
      </c>
      <c r="M1360" t="str">
        <f>IFERROR(VLOOKUP(F1360,競技順!B:K,10,0),"")</f>
        <v>個人メドレー</v>
      </c>
      <c r="N1360" t="str">
        <f>IFERROR(VLOOKUP(F1360,競技順!B:Q,16,0),"")</f>
        <v>タイム決勝</v>
      </c>
      <c r="O1360" t="str">
        <f t="shared" si="43"/>
        <v xml:space="preserve"> 女子  200m 個人メドレー タイム決勝</v>
      </c>
    </row>
    <row r="1361" spans="1:15" x14ac:dyDescent="0.2">
      <c r="A1361">
        <f>IFERROR(記録__2[[#This Row],[競技番号]],"")</f>
        <v>21</v>
      </c>
      <c r="B1361">
        <f>IFERROR(記録__2[[#This Row],[選手番号]],"")</f>
        <v>352</v>
      </c>
      <c r="C1361" t="str">
        <f>IFERROR(VLOOKUP(B1361,選手番号!F:J,4,0),"")</f>
        <v>田代　斗亜</v>
      </c>
      <c r="D1361" t="str">
        <f>IFERROR(VLOOKUP(B1361,選手番号!F:K,6,0),"")</f>
        <v>ＭＧ双葉</v>
      </c>
      <c r="E1361" t="str">
        <f>IFERROR(VLOOKUP(B1361,チーム番号!E:F,2,0),"")</f>
        <v/>
      </c>
      <c r="F1361">
        <f>IFERROR(VLOOKUP(A1361,プログラム!B:C,2,0),"")</f>
        <v>21</v>
      </c>
      <c r="G1361" t="str">
        <f t="shared" si="42"/>
        <v>35200021</v>
      </c>
      <c r="H1361">
        <f>IFERROR(記録__2[[#This Row],[組]],"")</f>
        <v>8</v>
      </c>
      <c r="I1361">
        <f>IFERROR(記録__2[[#This Row],[水路]],"")</f>
        <v>8</v>
      </c>
      <c r="J1361" t="str">
        <f>IFERROR(VLOOKUP(F1361,競技順!B:Q,14,0),"")</f>
        <v/>
      </c>
      <c r="K1361" t="str">
        <f>IFERROR(VLOOKUP(F1361,競技順!B:P,15,0),"")</f>
        <v>女子</v>
      </c>
      <c r="L1361" t="str">
        <f>IFERROR(VLOOKUP(F1361,競技順!B:N,13,0),"")</f>
        <v xml:space="preserve"> 200m</v>
      </c>
      <c r="M1361" t="str">
        <f>IFERROR(VLOOKUP(F1361,競技順!B:K,10,0),"")</f>
        <v>個人メドレー</v>
      </c>
      <c r="N1361" t="str">
        <f>IFERROR(VLOOKUP(F1361,競技順!B:Q,16,0),"")</f>
        <v>タイム決勝</v>
      </c>
      <c r="O1361" t="str">
        <f t="shared" si="43"/>
        <v xml:space="preserve"> 女子  200m 個人メドレー タイム決勝</v>
      </c>
    </row>
    <row r="1362" spans="1:15" x14ac:dyDescent="0.2">
      <c r="A1362">
        <f>IFERROR(記録__2[[#This Row],[競技番号]],"")</f>
        <v>21</v>
      </c>
      <c r="B1362">
        <f>IFERROR(記録__2[[#This Row],[選手番号]],"")</f>
        <v>81</v>
      </c>
      <c r="C1362" t="str">
        <f>IFERROR(VLOOKUP(B1362,選手番号!F:J,4,0),"")</f>
        <v>井上　心稟</v>
      </c>
      <c r="D1362" t="str">
        <f>IFERROR(VLOOKUP(B1362,選手番号!F:K,6,0),"")</f>
        <v>五百木ＳＣ</v>
      </c>
      <c r="E1362" t="str">
        <f>IFERROR(VLOOKUP(B1362,チーム番号!E:F,2,0),"")</f>
        <v/>
      </c>
      <c r="F1362">
        <f>IFERROR(VLOOKUP(A1362,プログラム!B:C,2,0),"")</f>
        <v>21</v>
      </c>
      <c r="G1362" t="str">
        <f t="shared" si="42"/>
        <v>8100021</v>
      </c>
      <c r="H1362">
        <f>IFERROR(記録__2[[#This Row],[組]],"")</f>
        <v>9</v>
      </c>
      <c r="I1362">
        <f>IFERROR(記録__2[[#This Row],[水路]],"")</f>
        <v>1</v>
      </c>
      <c r="J1362" t="str">
        <f>IFERROR(VLOOKUP(F1362,競技順!B:Q,14,0),"")</f>
        <v/>
      </c>
      <c r="K1362" t="str">
        <f>IFERROR(VLOOKUP(F1362,競技順!B:P,15,0),"")</f>
        <v>女子</v>
      </c>
      <c r="L1362" t="str">
        <f>IFERROR(VLOOKUP(F1362,競技順!B:N,13,0),"")</f>
        <v xml:space="preserve"> 200m</v>
      </c>
      <c r="M1362" t="str">
        <f>IFERROR(VLOOKUP(F1362,競技順!B:K,10,0),"")</f>
        <v>個人メドレー</v>
      </c>
      <c r="N1362" t="str">
        <f>IFERROR(VLOOKUP(F1362,競技順!B:Q,16,0),"")</f>
        <v>タイム決勝</v>
      </c>
      <c r="O1362" t="str">
        <f t="shared" si="43"/>
        <v xml:space="preserve"> 女子  200m 個人メドレー タイム決勝</v>
      </c>
    </row>
    <row r="1363" spans="1:15" x14ac:dyDescent="0.2">
      <c r="A1363">
        <f>IFERROR(記録__2[[#This Row],[競技番号]],"")</f>
        <v>21</v>
      </c>
      <c r="B1363">
        <f>IFERROR(記録__2[[#This Row],[選手番号]],"")</f>
        <v>632</v>
      </c>
      <c r="C1363" t="str">
        <f>IFERROR(VLOOKUP(B1363,選手番号!F:J,4,0),"")</f>
        <v>濱田　莉子</v>
      </c>
      <c r="D1363" t="str">
        <f>IFERROR(VLOOKUP(B1363,選手番号!F:K,6,0),"")</f>
        <v>ﾓｰﾆSS</v>
      </c>
      <c r="E1363" t="str">
        <f>IFERROR(VLOOKUP(B1363,チーム番号!E:F,2,0),"")</f>
        <v/>
      </c>
      <c r="F1363">
        <f>IFERROR(VLOOKUP(A1363,プログラム!B:C,2,0),"")</f>
        <v>21</v>
      </c>
      <c r="G1363" t="str">
        <f t="shared" si="42"/>
        <v>63200021</v>
      </c>
      <c r="H1363">
        <f>IFERROR(記録__2[[#This Row],[組]],"")</f>
        <v>9</v>
      </c>
      <c r="I1363">
        <f>IFERROR(記録__2[[#This Row],[水路]],"")</f>
        <v>2</v>
      </c>
      <c r="J1363" t="str">
        <f>IFERROR(VLOOKUP(F1363,競技順!B:Q,14,0),"")</f>
        <v/>
      </c>
      <c r="K1363" t="str">
        <f>IFERROR(VLOOKUP(F1363,競技順!B:P,15,0),"")</f>
        <v>女子</v>
      </c>
      <c r="L1363" t="str">
        <f>IFERROR(VLOOKUP(F1363,競技順!B:N,13,0),"")</f>
        <v xml:space="preserve"> 200m</v>
      </c>
      <c r="M1363" t="str">
        <f>IFERROR(VLOOKUP(F1363,競技順!B:K,10,0),"")</f>
        <v>個人メドレー</v>
      </c>
      <c r="N1363" t="str">
        <f>IFERROR(VLOOKUP(F1363,競技順!B:Q,16,0),"")</f>
        <v>タイム決勝</v>
      </c>
      <c r="O1363" t="str">
        <f t="shared" si="43"/>
        <v xml:space="preserve"> 女子  200m 個人メドレー タイム決勝</v>
      </c>
    </row>
    <row r="1364" spans="1:15" x14ac:dyDescent="0.2">
      <c r="A1364">
        <f>IFERROR(記録__2[[#This Row],[競技番号]],"")</f>
        <v>21</v>
      </c>
      <c r="B1364">
        <f>IFERROR(記録__2[[#This Row],[選手番号]],"")</f>
        <v>354</v>
      </c>
      <c r="C1364" t="str">
        <f>IFERROR(VLOOKUP(B1364,選手番号!F:J,4,0),"")</f>
        <v>山口　葵生</v>
      </c>
      <c r="D1364" t="str">
        <f>IFERROR(VLOOKUP(B1364,選手番号!F:K,6,0),"")</f>
        <v>ＭＧ双葉</v>
      </c>
      <c r="E1364" t="str">
        <f>IFERROR(VLOOKUP(B1364,チーム番号!E:F,2,0),"")</f>
        <v/>
      </c>
      <c r="F1364">
        <f>IFERROR(VLOOKUP(A1364,プログラム!B:C,2,0),"")</f>
        <v>21</v>
      </c>
      <c r="G1364" t="str">
        <f t="shared" si="42"/>
        <v>35400021</v>
      </c>
      <c r="H1364">
        <f>IFERROR(記録__2[[#This Row],[組]],"")</f>
        <v>9</v>
      </c>
      <c r="I1364">
        <f>IFERROR(記録__2[[#This Row],[水路]],"")</f>
        <v>3</v>
      </c>
      <c r="J1364" t="str">
        <f>IFERROR(VLOOKUP(F1364,競技順!B:Q,14,0),"")</f>
        <v/>
      </c>
      <c r="K1364" t="str">
        <f>IFERROR(VLOOKUP(F1364,競技順!B:P,15,0),"")</f>
        <v>女子</v>
      </c>
      <c r="L1364" t="str">
        <f>IFERROR(VLOOKUP(F1364,競技順!B:N,13,0),"")</f>
        <v xml:space="preserve"> 200m</v>
      </c>
      <c r="M1364" t="str">
        <f>IFERROR(VLOOKUP(F1364,競技順!B:K,10,0),"")</f>
        <v>個人メドレー</v>
      </c>
      <c r="N1364" t="str">
        <f>IFERROR(VLOOKUP(F1364,競技順!B:Q,16,0),"")</f>
        <v>タイム決勝</v>
      </c>
      <c r="O1364" t="str">
        <f t="shared" si="43"/>
        <v xml:space="preserve"> 女子  200m 個人メドレー タイム決勝</v>
      </c>
    </row>
    <row r="1365" spans="1:15" x14ac:dyDescent="0.2">
      <c r="A1365">
        <f>IFERROR(記録__2[[#This Row],[競技番号]],"")</f>
        <v>21</v>
      </c>
      <c r="B1365">
        <f>IFERROR(記録__2[[#This Row],[選手番号]],"")</f>
        <v>76</v>
      </c>
      <c r="C1365" t="str">
        <f>IFERROR(VLOOKUP(B1365,選手番号!F:J,4,0),"")</f>
        <v>桑村　叶海</v>
      </c>
      <c r="D1365" t="str">
        <f>IFERROR(VLOOKUP(B1365,選手番号!F:K,6,0),"")</f>
        <v>五百木ＳＣ</v>
      </c>
      <c r="E1365" t="str">
        <f>IFERROR(VLOOKUP(B1365,チーム番号!E:F,2,0),"")</f>
        <v/>
      </c>
      <c r="F1365">
        <f>IFERROR(VLOOKUP(A1365,プログラム!B:C,2,0),"")</f>
        <v>21</v>
      </c>
      <c r="G1365" t="str">
        <f t="shared" si="42"/>
        <v>7600021</v>
      </c>
      <c r="H1365">
        <f>IFERROR(記録__2[[#This Row],[組]],"")</f>
        <v>9</v>
      </c>
      <c r="I1365">
        <f>IFERROR(記録__2[[#This Row],[水路]],"")</f>
        <v>4</v>
      </c>
      <c r="J1365" t="str">
        <f>IFERROR(VLOOKUP(F1365,競技順!B:Q,14,0),"")</f>
        <v/>
      </c>
      <c r="K1365" t="str">
        <f>IFERROR(VLOOKUP(F1365,競技順!B:P,15,0),"")</f>
        <v>女子</v>
      </c>
      <c r="L1365" t="str">
        <f>IFERROR(VLOOKUP(F1365,競技順!B:N,13,0),"")</f>
        <v xml:space="preserve"> 200m</v>
      </c>
      <c r="M1365" t="str">
        <f>IFERROR(VLOOKUP(F1365,競技順!B:K,10,0),"")</f>
        <v>個人メドレー</v>
      </c>
      <c r="N1365" t="str">
        <f>IFERROR(VLOOKUP(F1365,競技順!B:Q,16,0),"")</f>
        <v>タイム決勝</v>
      </c>
      <c r="O1365" t="str">
        <f t="shared" si="43"/>
        <v xml:space="preserve"> 女子  200m 個人メドレー タイム決勝</v>
      </c>
    </row>
    <row r="1366" spans="1:15" x14ac:dyDescent="0.2">
      <c r="A1366">
        <f>IFERROR(記録__2[[#This Row],[競技番号]],"")</f>
        <v>21</v>
      </c>
      <c r="B1366">
        <f>IFERROR(記録__2[[#This Row],[選手番号]],"")</f>
        <v>192</v>
      </c>
      <c r="C1366" t="str">
        <f>IFERROR(VLOOKUP(B1366,選手番号!F:J,4,0),"")</f>
        <v>森　　天乃</v>
      </c>
      <c r="D1366" t="str">
        <f>IFERROR(VLOOKUP(B1366,選手番号!F:K,6,0),"")</f>
        <v>ＭＧ瀬戸内</v>
      </c>
      <c r="E1366" t="str">
        <f>IFERROR(VLOOKUP(B1366,チーム番号!E:F,2,0),"")</f>
        <v/>
      </c>
      <c r="F1366">
        <f>IFERROR(VLOOKUP(A1366,プログラム!B:C,2,0),"")</f>
        <v>21</v>
      </c>
      <c r="G1366" t="str">
        <f t="shared" si="42"/>
        <v>19200021</v>
      </c>
      <c r="H1366">
        <f>IFERROR(記録__2[[#This Row],[組]],"")</f>
        <v>9</v>
      </c>
      <c r="I1366">
        <f>IFERROR(記録__2[[#This Row],[水路]],"")</f>
        <v>5</v>
      </c>
      <c r="J1366" t="str">
        <f>IFERROR(VLOOKUP(F1366,競技順!B:Q,14,0),"")</f>
        <v/>
      </c>
      <c r="K1366" t="str">
        <f>IFERROR(VLOOKUP(F1366,競技順!B:P,15,0),"")</f>
        <v>女子</v>
      </c>
      <c r="L1366" t="str">
        <f>IFERROR(VLOOKUP(F1366,競技順!B:N,13,0),"")</f>
        <v xml:space="preserve"> 200m</v>
      </c>
      <c r="M1366" t="str">
        <f>IFERROR(VLOOKUP(F1366,競技順!B:K,10,0),"")</f>
        <v>個人メドレー</v>
      </c>
      <c r="N1366" t="str">
        <f>IFERROR(VLOOKUP(F1366,競技順!B:Q,16,0),"")</f>
        <v>タイム決勝</v>
      </c>
      <c r="O1366" t="str">
        <f t="shared" si="43"/>
        <v xml:space="preserve"> 女子  200m 個人メドレー タイム決勝</v>
      </c>
    </row>
    <row r="1367" spans="1:15" x14ac:dyDescent="0.2">
      <c r="A1367">
        <f>IFERROR(記録__2[[#This Row],[競技番号]],"")</f>
        <v>21</v>
      </c>
      <c r="B1367">
        <f>IFERROR(記録__2[[#This Row],[選手番号]],"")</f>
        <v>381</v>
      </c>
      <c r="C1367" t="str">
        <f>IFERROR(VLOOKUP(B1367,選手番号!F:J,4,0),"")</f>
        <v>兵頭　まい</v>
      </c>
      <c r="D1367" t="str">
        <f>IFERROR(VLOOKUP(B1367,選手番号!F:K,6,0),"")</f>
        <v>石原ＳＣ</v>
      </c>
      <c r="E1367" t="str">
        <f>IFERROR(VLOOKUP(B1367,チーム番号!E:F,2,0),"")</f>
        <v/>
      </c>
      <c r="F1367">
        <f>IFERROR(VLOOKUP(A1367,プログラム!B:C,2,0),"")</f>
        <v>21</v>
      </c>
      <c r="G1367" t="str">
        <f t="shared" si="42"/>
        <v>38100021</v>
      </c>
      <c r="H1367">
        <f>IFERROR(記録__2[[#This Row],[組]],"")</f>
        <v>9</v>
      </c>
      <c r="I1367">
        <f>IFERROR(記録__2[[#This Row],[水路]],"")</f>
        <v>6</v>
      </c>
      <c r="J1367" t="str">
        <f>IFERROR(VLOOKUP(F1367,競技順!B:Q,14,0),"")</f>
        <v/>
      </c>
      <c r="K1367" t="str">
        <f>IFERROR(VLOOKUP(F1367,競技順!B:P,15,0),"")</f>
        <v>女子</v>
      </c>
      <c r="L1367" t="str">
        <f>IFERROR(VLOOKUP(F1367,競技順!B:N,13,0),"")</f>
        <v xml:space="preserve"> 200m</v>
      </c>
      <c r="M1367" t="str">
        <f>IFERROR(VLOOKUP(F1367,競技順!B:K,10,0),"")</f>
        <v>個人メドレー</v>
      </c>
      <c r="N1367" t="str">
        <f>IFERROR(VLOOKUP(F1367,競技順!B:Q,16,0),"")</f>
        <v>タイム決勝</v>
      </c>
      <c r="O1367" t="str">
        <f t="shared" si="43"/>
        <v xml:space="preserve"> 女子  200m 個人メドレー タイム決勝</v>
      </c>
    </row>
    <row r="1368" spans="1:15" x14ac:dyDescent="0.2">
      <c r="A1368">
        <f>IFERROR(記録__2[[#This Row],[競技番号]],"")</f>
        <v>21</v>
      </c>
      <c r="B1368">
        <f>IFERROR(記録__2[[#This Row],[選手番号]],"")</f>
        <v>621</v>
      </c>
      <c r="C1368" t="str">
        <f>IFERROR(VLOOKUP(B1368,選手番号!F:J,4,0),"")</f>
        <v>藤田　莉帆</v>
      </c>
      <c r="D1368" t="str">
        <f>IFERROR(VLOOKUP(B1368,選手番号!F:K,6,0),"")</f>
        <v>AzuMax</v>
      </c>
      <c r="E1368" t="str">
        <f>IFERROR(VLOOKUP(B1368,チーム番号!E:F,2,0),"")</f>
        <v/>
      </c>
      <c r="F1368">
        <f>IFERROR(VLOOKUP(A1368,プログラム!B:C,2,0),"")</f>
        <v>21</v>
      </c>
      <c r="G1368" t="str">
        <f t="shared" si="42"/>
        <v>62100021</v>
      </c>
      <c r="H1368">
        <f>IFERROR(記録__2[[#This Row],[組]],"")</f>
        <v>9</v>
      </c>
      <c r="I1368">
        <f>IFERROR(記録__2[[#This Row],[水路]],"")</f>
        <v>7</v>
      </c>
      <c r="J1368" t="str">
        <f>IFERROR(VLOOKUP(F1368,競技順!B:Q,14,0),"")</f>
        <v/>
      </c>
      <c r="K1368" t="str">
        <f>IFERROR(VLOOKUP(F1368,競技順!B:P,15,0),"")</f>
        <v>女子</v>
      </c>
      <c r="L1368" t="str">
        <f>IFERROR(VLOOKUP(F1368,競技順!B:N,13,0),"")</f>
        <v xml:space="preserve"> 200m</v>
      </c>
      <c r="M1368" t="str">
        <f>IFERROR(VLOOKUP(F1368,競技順!B:K,10,0),"")</f>
        <v>個人メドレー</v>
      </c>
      <c r="N1368" t="str">
        <f>IFERROR(VLOOKUP(F1368,競技順!B:Q,16,0),"")</f>
        <v>タイム決勝</v>
      </c>
      <c r="O1368" t="str">
        <f t="shared" si="43"/>
        <v xml:space="preserve"> 女子  200m 個人メドレー タイム決勝</v>
      </c>
    </row>
    <row r="1369" spans="1:15" x14ac:dyDescent="0.2">
      <c r="A1369">
        <f>IFERROR(記録__2[[#This Row],[競技番号]],"")</f>
        <v>21</v>
      </c>
      <c r="B1369">
        <f>IFERROR(記録__2[[#This Row],[選手番号]],"")</f>
        <v>619</v>
      </c>
      <c r="C1369" t="str">
        <f>IFERROR(VLOOKUP(B1369,選手番号!F:J,4,0),"")</f>
        <v>日淺　　華</v>
      </c>
      <c r="D1369" t="str">
        <f>IFERROR(VLOOKUP(B1369,選手番号!F:K,6,0),"")</f>
        <v>しまなみST</v>
      </c>
      <c r="E1369" t="str">
        <f>IFERROR(VLOOKUP(B1369,チーム番号!E:F,2,0),"")</f>
        <v/>
      </c>
      <c r="F1369">
        <f>IFERROR(VLOOKUP(A1369,プログラム!B:C,2,0),"")</f>
        <v>21</v>
      </c>
      <c r="G1369" t="str">
        <f t="shared" si="42"/>
        <v>61900021</v>
      </c>
      <c r="H1369">
        <f>IFERROR(記録__2[[#This Row],[組]],"")</f>
        <v>9</v>
      </c>
      <c r="I1369">
        <f>IFERROR(記録__2[[#This Row],[水路]],"")</f>
        <v>8</v>
      </c>
      <c r="J1369" t="str">
        <f>IFERROR(VLOOKUP(F1369,競技順!B:Q,14,0),"")</f>
        <v/>
      </c>
      <c r="K1369" t="str">
        <f>IFERROR(VLOOKUP(F1369,競技順!B:P,15,0),"")</f>
        <v>女子</v>
      </c>
      <c r="L1369" t="str">
        <f>IFERROR(VLOOKUP(F1369,競技順!B:N,13,0),"")</f>
        <v xml:space="preserve"> 200m</v>
      </c>
      <c r="M1369" t="str">
        <f>IFERROR(VLOOKUP(F1369,競技順!B:K,10,0),"")</f>
        <v>個人メドレー</v>
      </c>
      <c r="N1369" t="str">
        <f>IFERROR(VLOOKUP(F1369,競技順!B:Q,16,0),"")</f>
        <v>タイム決勝</v>
      </c>
      <c r="O1369" t="str">
        <f t="shared" si="43"/>
        <v xml:space="preserve"> 女子  200m 個人メドレー タイム決勝</v>
      </c>
    </row>
    <row r="1370" spans="1:15" x14ac:dyDescent="0.2">
      <c r="A1370">
        <f>IFERROR(記録__2[[#This Row],[競技番号]],"")</f>
        <v>22</v>
      </c>
      <c r="B1370">
        <f>IFERROR(記録__2[[#This Row],[選手番号]],"")</f>
        <v>0</v>
      </c>
      <c r="C1370" t="str">
        <f>IFERROR(VLOOKUP(B1370,選手番号!F:J,4,0),"")</f>
        <v/>
      </c>
      <c r="D1370" t="str">
        <f>IFERROR(VLOOKUP(B1370,選手番号!F:K,6,0),"")</f>
        <v/>
      </c>
      <c r="E1370" t="str">
        <f>IFERROR(VLOOKUP(B1370,チーム番号!E:F,2,0),"")</f>
        <v/>
      </c>
      <c r="F1370">
        <f>IFERROR(VLOOKUP(A1370,プログラム!B:C,2,0),"")</f>
        <v>22</v>
      </c>
      <c r="G1370" t="str">
        <f t="shared" si="42"/>
        <v>000022</v>
      </c>
      <c r="H1370">
        <f>IFERROR(記録__2[[#This Row],[組]],"")</f>
        <v>1</v>
      </c>
      <c r="I1370">
        <f>IFERROR(記録__2[[#This Row],[水路]],"")</f>
        <v>1</v>
      </c>
      <c r="J1370" t="str">
        <f>IFERROR(VLOOKUP(F1370,競技順!B:Q,14,0),"")</f>
        <v/>
      </c>
      <c r="K1370" t="str">
        <f>IFERROR(VLOOKUP(F1370,競技順!B:P,15,0),"")</f>
        <v>男子</v>
      </c>
      <c r="L1370" t="str">
        <f>IFERROR(VLOOKUP(F1370,競技順!B:N,13,0),"")</f>
        <v xml:space="preserve"> 200m</v>
      </c>
      <c r="M1370" t="str">
        <f>IFERROR(VLOOKUP(F1370,競技順!B:K,10,0),"")</f>
        <v>個人メドレー</v>
      </c>
      <c r="N1370" t="str">
        <f>IFERROR(VLOOKUP(F1370,競技順!B:Q,16,0),"")</f>
        <v>タイム決勝</v>
      </c>
      <c r="O1370" t="str">
        <f t="shared" si="43"/>
        <v xml:space="preserve"> 男子  200m 個人メドレー タイム決勝</v>
      </c>
    </row>
    <row r="1371" spans="1:15" x14ac:dyDescent="0.2">
      <c r="A1371">
        <f>IFERROR(記録__2[[#This Row],[競技番号]],"")</f>
        <v>22</v>
      </c>
      <c r="B1371">
        <f>IFERROR(記録__2[[#This Row],[選手番号]],"")</f>
        <v>0</v>
      </c>
      <c r="C1371" t="str">
        <f>IFERROR(VLOOKUP(B1371,選手番号!F:J,4,0),"")</f>
        <v/>
      </c>
      <c r="D1371" t="str">
        <f>IFERROR(VLOOKUP(B1371,選手番号!F:K,6,0),"")</f>
        <v/>
      </c>
      <c r="E1371" t="str">
        <f>IFERROR(VLOOKUP(B1371,チーム番号!E:F,2,0),"")</f>
        <v/>
      </c>
      <c r="F1371">
        <f>IFERROR(VLOOKUP(A1371,プログラム!B:C,2,0),"")</f>
        <v>22</v>
      </c>
      <c r="G1371" t="str">
        <f t="shared" si="42"/>
        <v>000022</v>
      </c>
      <c r="H1371">
        <f>IFERROR(記録__2[[#This Row],[組]],"")</f>
        <v>1</v>
      </c>
      <c r="I1371">
        <f>IFERROR(記録__2[[#This Row],[水路]],"")</f>
        <v>2</v>
      </c>
      <c r="J1371" t="str">
        <f>IFERROR(VLOOKUP(F1371,競技順!B:Q,14,0),"")</f>
        <v/>
      </c>
      <c r="K1371" t="str">
        <f>IFERROR(VLOOKUP(F1371,競技順!B:P,15,0),"")</f>
        <v>男子</v>
      </c>
      <c r="L1371" t="str">
        <f>IFERROR(VLOOKUP(F1371,競技順!B:N,13,0),"")</f>
        <v xml:space="preserve"> 200m</v>
      </c>
      <c r="M1371" t="str">
        <f>IFERROR(VLOOKUP(F1371,競技順!B:K,10,0),"")</f>
        <v>個人メドレー</v>
      </c>
      <c r="N1371" t="str">
        <f>IFERROR(VLOOKUP(F1371,競技順!B:Q,16,0),"")</f>
        <v>タイム決勝</v>
      </c>
      <c r="O1371" t="str">
        <f t="shared" si="43"/>
        <v xml:space="preserve"> 男子  200m 個人メドレー タイム決勝</v>
      </c>
    </row>
    <row r="1372" spans="1:15" x14ac:dyDescent="0.2">
      <c r="A1372">
        <f>IFERROR(記録__2[[#This Row],[競技番号]],"")</f>
        <v>22</v>
      </c>
      <c r="B1372">
        <f>IFERROR(記録__2[[#This Row],[選手番号]],"")</f>
        <v>683</v>
      </c>
      <c r="C1372" t="str">
        <f>IFERROR(VLOOKUP(B1372,選手番号!F:J,4,0),"")</f>
        <v>井上　聖也</v>
      </c>
      <c r="D1372" t="str">
        <f>IFERROR(VLOOKUP(B1372,選手番号!F:K,6,0),"")</f>
        <v>えいしSC砥部</v>
      </c>
      <c r="E1372" t="str">
        <f>IFERROR(VLOOKUP(B1372,チーム番号!E:F,2,0),"")</f>
        <v/>
      </c>
      <c r="F1372">
        <f>IFERROR(VLOOKUP(A1372,プログラム!B:C,2,0),"")</f>
        <v>22</v>
      </c>
      <c r="G1372" t="str">
        <f t="shared" si="42"/>
        <v>68300022</v>
      </c>
      <c r="H1372">
        <f>IFERROR(記録__2[[#This Row],[組]],"")</f>
        <v>1</v>
      </c>
      <c r="I1372">
        <f>IFERROR(記録__2[[#This Row],[水路]],"")</f>
        <v>3</v>
      </c>
      <c r="J1372" t="str">
        <f>IFERROR(VLOOKUP(F1372,競技順!B:Q,14,0),"")</f>
        <v/>
      </c>
      <c r="K1372" t="str">
        <f>IFERROR(VLOOKUP(F1372,競技順!B:P,15,0),"")</f>
        <v>男子</v>
      </c>
      <c r="L1372" t="str">
        <f>IFERROR(VLOOKUP(F1372,競技順!B:N,13,0),"")</f>
        <v xml:space="preserve"> 200m</v>
      </c>
      <c r="M1372" t="str">
        <f>IFERROR(VLOOKUP(F1372,競技順!B:K,10,0),"")</f>
        <v>個人メドレー</v>
      </c>
      <c r="N1372" t="str">
        <f>IFERROR(VLOOKUP(F1372,競技順!B:Q,16,0),"")</f>
        <v>タイム決勝</v>
      </c>
      <c r="O1372" t="str">
        <f t="shared" si="43"/>
        <v xml:space="preserve"> 男子  200m 個人メドレー タイム決勝</v>
      </c>
    </row>
    <row r="1373" spans="1:15" x14ac:dyDescent="0.2">
      <c r="A1373">
        <f>IFERROR(記録__2[[#This Row],[競技番号]],"")</f>
        <v>22</v>
      </c>
      <c r="B1373">
        <f>IFERROR(記録__2[[#This Row],[選手番号]],"")</f>
        <v>688</v>
      </c>
      <c r="C1373" t="str">
        <f>IFERROR(VLOOKUP(B1373,選手番号!F:J,4,0),"")</f>
        <v>中田　郁飛</v>
      </c>
      <c r="D1373" t="str">
        <f>IFERROR(VLOOKUP(B1373,選手番号!F:K,6,0),"")</f>
        <v>えいしSC砥部</v>
      </c>
      <c r="E1373" t="str">
        <f>IFERROR(VLOOKUP(B1373,チーム番号!E:F,2,0),"")</f>
        <v/>
      </c>
      <c r="F1373">
        <f>IFERROR(VLOOKUP(A1373,プログラム!B:C,2,0),"")</f>
        <v>22</v>
      </c>
      <c r="G1373" t="str">
        <f t="shared" si="42"/>
        <v>68800022</v>
      </c>
      <c r="H1373">
        <f>IFERROR(記録__2[[#This Row],[組]],"")</f>
        <v>1</v>
      </c>
      <c r="I1373">
        <f>IFERROR(記録__2[[#This Row],[水路]],"")</f>
        <v>4</v>
      </c>
      <c r="J1373" t="str">
        <f>IFERROR(VLOOKUP(F1373,競技順!B:Q,14,0),"")</f>
        <v/>
      </c>
      <c r="K1373" t="str">
        <f>IFERROR(VLOOKUP(F1373,競技順!B:P,15,0),"")</f>
        <v>男子</v>
      </c>
      <c r="L1373" t="str">
        <f>IFERROR(VLOOKUP(F1373,競技順!B:N,13,0),"")</f>
        <v xml:space="preserve"> 200m</v>
      </c>
      <c r="M1373" t="str">
        <f>IFERROR(VLOOKUP(F1373,競技順!B:K,10,0),"")</f>
        <v>個人メドレー</v>
      </c>
      <c r="N1373" t="str">
        <f>IFERROR(VLOOKUP(F1373,競技順!B:Q,16,0),"")</f>
        <v>タイム決勝</v>
      </c>
      <c r="O1373" t="str">
        <f t="shared" si="43"/>
        <v xml:space="preserve"> 男子  200m 個人メドレー タイム決勝</v>
      </c>
    </row>
    <row r="1374" spans="1:15" x14ac:dyDescent="0.2">
      <c r="A1374">
        <f>IFERROR(記録__2[[#This Row],[競技番号]],"")</f>
        <v>22</v>
      </c>
      <c r="B1374">
        <f>IFERROR(記録__2[[#This Row],[選手番号]],"")</f>
        <v>225</v>
      </c>
      <c r="C1374" t="str">
        <f>IFERROR(VLOOKUP(B1374,選手番号!F:J,4,0),"")</f>
        <v>田中　瑛翔</v>
      </c>
      <c r="D1374" t="str">
        <f>IFERROR(VLOOKUP(B1374,選手番号!F:K,6,0),"")</f>
        <v>ファイブテン</v>
      </c>
      <c r="E1374" t="str">
        <f>IFERROR(VLOOKUP(B1374,チーム番号!E:F,2,0),"")</f>
        <v/>
      </c>
      <c r="F1374">
        <f>IFERROR(VLOOKUP(A1374,プログラム!B:C,2,0),"")</f>
        <v>22</v>
      </c>
      <c r="G1374" t="str">
        <f t="shared" si="42"/>
        <v>22500022</v>
      </c>
      <c r="H1374">
        <f>IFERROR(記録__2[[#This Row],[組]],"")</f>
        <v>1</v>
      </c>
      <c r="I1374">
        <f>IFERROR(記録__2[[#This Row],[水路]],"")</f>
        <v>5</v>
      </c>
      <c r="J1374" t="str">
        <f>IFERROR(VLOOKUP(F1374,競技順!B:Q,14,0),"")</f>
        <v/>
      </c>
      <c r="K1374" t="str">
        <f>IFERROR(VLOOKUP(F1374,競技順!B:P,15,0),"")</f>
        <v>男子</v>
      </c>
      <c r="L1374" t="str">
        <f>IFERROR(VLOOKUP(F1374,競技順!B:N,13,0),"")</f>
        <v xml:space="preserve"> 200m</v>
      </c>
      <c r="M1374" t="str">
        <f>IFERROR(VLOOKUP(F1374,競技順!B:K,10,0),"")</f>
        <v>個人メドレー</v>
      </c>
      <c r="N1374" t="str">
        <f>IFERROR(VLOOKUP(F1374,競技順!B:Q,16,0),"")</f>
        <v>タイム決勝</v>
      </c>
      <c r="O1374" t="str">
        <f t="shared" si="43"/>
        <v xml:space="preserve"> 男子  200m 個人メドレー タイム決勝</v>
      </c>
    </row>
    <row r="1375" spans="1:15" x14ac:dyDescent="0.2">
      <c r="A1375">
        <f>IFERROR(記録__2[[#This Row],[競技番号]],"")</f>
        <v>22</v>
      </c>
      <c r="B1375">
        <f>IFERROR(記録__2[[#This Row],[選手番号]],"")</f>
        <v>0</v>
      </c>
      <c r="C1375" t="str">
        <f>IFERROR(VLOOKUP(B1375,選手番号!F:J,4,0),"")</f>
        <v/>
      </c>
      <c r="D1375" t="str">
        <f>IFERROR(VLOOKUP(B1375,選手番号!F:K,6,0),"")</f>
        <v/>
      </c>
      <c r="E1375" t="str">
        <f>IFERROR(VLOOKUP(B1375,チーム番号!E:F,2,0),"")</f>
        <v/>
      </c>
      <c r="F1375">
        <f>IFERROR(VLOOKUP(A1375,プログラム!B:C,2,0),"")</f>
        <v>22</v>
      </c>
      <c r="G1375" t="str">
        <f t="shared" si="42"/>
        <v>000022</v>
      </c>
      <c r="H1375">
        <f>IFERROR(記録__2[[#This Row],[組]],"")</f>
        <v>1</v>
      </c>
      <c r="I1375">
        <f>IFERROR(記録__2[[#This Row],[水路]],"")</f>
        <v>6</v>
      </c>
      <c r="J1375" t="str">
        <f>IFERROR(VLOOKUP(F1375,競技順!B:Q,14,0),"")</f>
        <v/>
      </c>
      <c r="K1375" t="str">
        <f>IFERROR(VLOOKUP(F1375,競技順!B:P,15,0),"")</f>
        <v>男子</v>
      </c>
      <c r="L1375" t="str">
        <f>IFERROR(VLOOKUP(F1375,競技順!B:N,13,0),"")</f>
        <v xml:space="preserve"> 200m</v>
      </c>
      <c r="M1375" t="str">
        <f>IFERROR(VLOOKUP(F1375,競技順!B:K,10,0),"")</f>
        <v>個人メドレー</v>
      </c>
      <c r="N1375" t="str">
        <f>IFERROR(VLOOKUP(F1375,競技順!B:Q,16,0),"")</f>
        <v>タイム決勝</v>
      </c>
      <c r="O1375" t="str">
        <f t="shared" si="43"/>
        <v xml:space="preserve"> 男子  200m 個人メドレー タイム決勝</v>
      </c>
    </row>
    <row r="1376" spans="1:15" x14ac:dyDescent="0.2">
      <c r="A1376">
        <f>IFERROR(記録__2[[#This Row],[競技番号]],"")</f>
        <v>22</v>
      </c>
      <c r="B1376">
        <f>IFERROR(記録__2[[#This Row],[選手番号]],"")</f>
        <v>0</v>
      </c>
      <c r="C1376" t="str">
        <f>IFERROR(VLOOKUP(B1376,選手番号!F:J,4,0),"")</f>
        <v/>
      </c>
      <c r="D1376" t="str">
        <f>IFERROR(VLOOKUP(B1376,選手番号!F:K,6,0),"")</f>
        <v/>
      </c>
      <c r="E1376" t="str">
        <f>IFERROR(VLOOKUP(B1376,チーム番号!E:F,2,0),"")</f>
        <v/>
      </c>
      <c r="F1376">
        <f>IFERROR(VLOOKUP(A1376,プログラム!B:C,2,0),"")</f>
        <v>22</v>
      </c>
      <c r="G1376" t="str">
        <f t="shared" si="42"/>
        <v>000022</v>
      </c>
      <c r="H1376">
        <f>IFERROR(記録__2[[#This Row],[組]],"")</f>
        <v>1</v>
      </c>
      <c r="I1376">
        <f>IFERROR(記録__2[[#This Row],[水路]],"")</f>
        <v>7</v>
      </c>
      <c r="J1376" t="str">
        <f>IFERROR(VLOOKUP(F1376,競技順!B:Q,14,0),"")</f>
        <v/>
      </c>
      <c r="K1376" t="str">
        <f>IFERROR(VLOOKUP(F1376,競技順!B:P,15,0),"")</f>
        <v>男子</v>
      </c>
      <c r="L1376" t="str">
        <f>IFERROR(VLOOKUP(F1376,競技順!B:N,13,0),"")</f>
        <v xml:space="preserve"> 200m</v>
      </c>
      <c r="M1376" t="str">
        <f>IFERROR(VLOOKUP(F1376,競技順!B:K,10,0),"")</f>
        <v>個人メドレー</v>
      </c>
      <c r="N1376" t="str">
        <f>IFERROR(VLOOKUP(F1376,競技順!B:Q,16,0),"")</f>
        <v>タイム決勝</v>
      </c>
      <c r="O1376" t="str">
        <f t="shared" si="43"/>
        <v xml:space="preserve"> 男子  200m 個人メドレー タイム決勝</v>
      </c>
    </row>
    <row r="1377" spans="1:15" x14ac:dyDescent="0.2">
      <c r="A1377">
        <f>IFERROR(記録__2[[#This Row],[競技番号]],"")</f>
        <v>22</v>
      </c>
      <c r="B1377">
        <f>IFERROR(記録__2[[#This Row],[選手番号]],"")</f>
        <v>0</v>
      </c>
      <c r="C1377" t="str">
        <f>IFERROR(VLOOKUP(B1377,選手番号!F:J,4,0),"")</f>
        <v/>
      </c>
      <c r="D1377" t="str">
        <f>IFERROR(VLOOKUP(B1377,選手番号!F:K,6,0),"")</f>
        <v/>
      </c>
      <c r="E1377" t="str">
        <f>IFERROR(VLOOKUP(B1377,チーム番号!E:F,2,0),"")</f>
        <v/>
      </c>
      <c r="F1377">
        <f>IFERROR(VLOOKUP(A1377,プログラム!B:C,2,0),"")</f>
        <v>22</v>
      </c>
      <c r="G1377" t="str">
        <f t="shared" si="42"/>
        <v>000022</v>
      </c>
      <c r="H1377">
        <f>IFERROR(記録__2[[#This Row],[組]],"")</f>
        <v>1</v>
      </c>
      <c r="I1377">
        <f>IFERROR(記録__2[[#This Row],[水路]],"")</f>
        <v>8</v>
      </c>
      <c r="J1377" t="str">
        <f>IFERROR(VLOOKUP(F1377,競技順!B:Q,14,0),"")</f>
        <v/>
      </c>
      <c r="K1377" t="str">
        <f>IFERROR(VLOOKUP(F1377,競技順!B:P,15,0),"")</f>
        <v>男子</v>
      </c>
      <c r="L1377" t="str">
        <f>IFERROR(VLOOKUP(F1377,競技順!B:N,13,0),"")</f>
        <v xml:space="preserve"> 200m</v>
      </c>
      <c r="M1377" t="str">
        <f>IFERROR(VLOOKUP(F1377,競技順!B:K,10,0),"")</f>
        <v>個人メドレー</v>
      </c>
      <c r="N1377" t="str">
        <f>IFERROR(VLOOKUP(F1377,競技順!B:Q,16,0),"")</f>
        <v>タイム決勝</v>
      </c>
      <c r="O1377" t="str">
        <f t="shared" si="43"/>
        <v xml:space="preserve"> 男子  200m 個人メドレー タイム決勝</v>
      </c>
    </row>
    <row r="1378" spans="1:15" x14ac:dyDescent="0.2">
      <c r="A1378">
        <f>IFERROR(記録__2[[#This Row],[競技番号]],"")</f>
        <v>22</v>
      </c>
      <c r="B1378">
        <f>IFERROR(記録__2[[#This Row],[選手番号]],"")</f>
        <v>0</v>
      </c>
      <c r="C1378" t="str">
        <f>IFERROR(VLOOKUP(B1378,選手番号!F:J,4,0),"")</f>
        <v/>
      </c>
      <c r="D1378" t="str">
        <f>IFERROR(VLOOKUP(B1378,選手番号!F:K,6,0),"")</f>
        <v/>
      </c>
      <c r="E1378" t="str">
        <f>IFERROR(VLOOKUP(B1378,チーム番号!E:F,2,0),"")</f>
        <v/>
      </c>
      <c r="F1378">
        <f>IFERROR(VLOOKUP(A1378,プログラム!B:C,2,0),"")</f>
        <v>22</v>
      </c>
      <c r="G1378" t="str">
        <f t="shared" si="42"/>
        <v>000022</v>
      </c>
      <c r="H1378">
        <f>IFERROR(記録__2[[#This Row],[組]],"")</f>
        <v>2</v>
      </c>
      <c r="I1378">
        <f>IFERROR(記録__2[[#This Row],[水路]],"")</f>
        <v>1</v>
      </c>
      <c r="J1378" t="str">
        <f>IFERROR(VLOOKUP(F1378,競技順!B:Q,14,0),"")</f>
        <v/>
      </c>
      <c r="K1378" t="str">
        <f>IFERROR(VLOOKUP(F1378,競技順!B:P,15,0),"")</f>
        <v>男子</v>
      </c>
      <c r="L1378" t="str">
        <f>IFERROR(VLOOKUP(F1378,競技順!B:N,13,0),"")</f>
        <v xml:space="preserve"> 200m</v>
      </c>
      <c r="M1378" t="str">
        <f>IFERROR(VLOOKUP(F1378,競技順!B:K,10,0),"")</f>
        <v>個人メドレー</v>
      </c>
      <c r="N1378" t="str">
        <f>IFERROR(VLOOKUP(F1378,競技順!B:Q,16,0),"")</f>
        <v>タイム決勝</v>
      </c>
      <c r="O1378" t="str">
        <f t="shared" si="43"/>
        <v xml:space="preserve"> 男子  200m 個人メドレー タイム決勝</v>
      </c>
    </row>
    <row r="1379" spans="1:15" x14ac:dyDescent="0.2">
      <c r="A1379">
        <f>IFERROR(記録__2[[#This Row],[競技番号]],"")</f>
        <v>22</v>
      </c>
      <c r="B1379">
        <f>IFERROR(記録__2[[#This Row],[選手番号]],"")</f>
        <v>222</v>
      </c>
      <c r="C1379" t="str">
        <f>IFERROR(VLOOKUP(B1379,選手番号!F:J,4,0),"")</f>
        <v>佐藤　夢翔</v>
      </c>
      <c r="D1379" t="str">
        <f>IFERROR(VLOOKUP(B1379,選手番号!F:K,6,0),"")</f>
        <v>ファイブテン</v>
      </c>
      <c r="E1379" t="str">
        <f>IFERROR(VLOOKUP(B1379,チーム番号!E:F,2,0),"")</f>
        <v/>
      </c>
      <c r="F1379">
        <f>IFERROR(VLOOKUP(A1379,プログラム!B:C,2,0),"")</f>
        <v>22</v>
      </c>
      <c r="G1379" t="str">
        <f t="shared" si="42"/>
        <v>22200022</v>
      </c>
      <c r="H1379">
        <f>IFERROR(記録__2[[#This Row],[組]],"")</f>
        <v>2</v>
      </c>
      <c r="I1379">
        <f>IFERROR(記録__2[[#This Row],[水路]],"")</f>
        <v>2</v>
      </c>
      <c r="J1379" t="str">
        <f>IFERROR(VLOOKUP(F1379,競技順!B:Q,14,0),"")</f>
        <v/>
      </c>
      <c r="K1379" t="str">
        <f>IFERROR(VLOOKUP(F1379,競技順!B:P,15,0),"")</f>
        <v>男子</v>
      </c>
      <c r="L1379" t="str">
        <f>IFERROR(VLOOKUP(F1379,競技順!B:N,13,0),"")</f>
        <v xml:space="preserve"> 200m</v>
      </c>
      <c r="M1379" t="str">
        <f>IFERROR(VLOOKUP(F1379,競技順!B:K,10,0),"")</f>
        <v>個人メドレー</v>
      </c>
      <c r="N1379" t="str">
        <f>IFERROR(VLOOKUP(F1379,競技順!B:Q,16,0),"")</f>
        <v>タイム決勝</v>
      </c>
      <c r="O1379" t="str">
        <f t="shared" si="43"/>
        <v xml:space="preserve"> 男子  200m 個人メドレー タイム決勝</v>
      </c>
    </row>
    <row r="1380" spans="1:15" x14ac:dyDescent="0.2">
      <c r="A1380">
        <f>IFERROR(記録__2[[#This Row],[競技番号]],"")</f>
        <v>22</v>
      </c>
      <c r="B1380">
        <f>IFERROR(記録__2[[#This Row],[選手番号]],"")</f>
        <v>655</v>
      </c>
      <c r="C1380" t="str">
        <f>IFERROR(VLOOKUP(B1380,選手番号!F:J,4,0),"")</f>
        <v>熊坂　　遼</v>
      </c>
      <c r="D1380" t="str">
        <f>IFERROR(VLOOKUP(B1380,選手番号!F:K,6,0),"")</f>
        <v>MESSA宇和島</v>
      </c>
      <c r="E1380" t="str">
        <f>IFERROR(VLOOKUP(B1380,チーム番号!E:F,2,0),"")</f>
        <v/>
      </c>
      <c r="F1380">
        <f>IFERROR(VLOOKUP(A1380,プログラム!B:C,2,0),"")</f>
        <v>22</v>
      </c>
      <c r="G1380" t="str">
        <f t="shared" si="42"/>
        <v>65500022</v>
      </c>
      <c r="H1380">
        <f>IFERROR(記録__2[[#This Row],[組]],"")</f>
        <v>2</v>
      </c>
      <c r="I1380">
        <f>IFERROR(記録__2[[#This Row],[水路]],"")</f>
        <v>3</v>
      </c>
      <c r="J1380" t="str">
        <f>IFERROR(VLOOKUP(F1380,競技順!B:Q,14,0),"")</f>
        <v/>
      </c>
      <c r="K1380" t="str">
        <f>IFERROR(VLOOKUP(F1380,競技順!B:P,15,0),"")</f>
        <v>男子</v>
      </c>
      <c r="L1380" t="str">
        <f>IFERROR(VLOOKUP(F1380,競技順!B:N,13,0),"")</f>
        <v xml:space="preserve"> 200m</v>
      </c>
      <c r="M1380" t="str">
        <f>IFERROR(VLOOKUP(F1380,競技順!B:K,10,0),"")</f>
        <v>個人メドレー</v>
      </c>
      <c r="N1380" t="str">
        <f>IFERROR(VLOOKUP(F1380,競技順!B:Q,16,0),"")</f>
        <v>タイム決勝</v>
      </c>
      <c r="O1380" t="str">
        <f t="shared" si="43"/>
        <v xml:space="preserve"> 男子  200m 個人メドレー タイム決勝</v>
      </c>
    </row>
    <row r="1381" spans="1:15" x14ac:dyDescent="0.2">
      <c r="A1381">
        <f>IFERROR(記録__2[[#This Row],[競技番号]],"")</f>
        <v>22</v>
      </c>
      <c r="B1381">
        <f>IFERROR(記録__2[[#This Row],[選手番号]],"")</f>
        <v>679</v>
      </c>
      <c r="C1381" t="str">
        <f>IFERROR(VLOOKUP(B1381,選手番号!F:J,4,0),"")</f>
        <v>玉生　椋大</v>
      </c>
      <c r="D1381" t="str">
        <f>IFERROR(VLOOKUP(B1381,選手番号!F:K,6,0),"")</f>
        <v>えいしSC砥部</v>
      </c>
      <c r="E1381" t="str">
        <f>IFERROR(VLOOKUP(B1381,チーム番号!E:F,2,0),"")</f>
        <v/>
      </c>
      <c r="F1381">
        <f>IFERROR(VLOOKUP(A1381,プログラム!B:C,2,0),"")</f>
        <v>22</v>
      </c>
      <c r="G1381" t="str">
        <f t="shared" si="42"/>
        <v>67900022</v>
      </c>
      <c r="H1381">
        <f>IFERROR(記録__2[[#This Row],[組]],"")</f>
        <v>2</v>
      </c>
      <c r="I1381">
        <f>IFERROR(記録__2[[#This Row],[水路]],"")</f>
        <v>4</v>
      </c>
      <c r="J1381" t="str">
        <f>IFERROR(VLOOKUP(F1381,競技順!B:Q,14,0),"")</f>
        <v/>
      </c>
      <c r="K1381" t="str">
        <f>IFERROR(VLOOKUP(F1381,競技順!B:P,15,0),"")</f>
        <v>男子</v>
      </c>
      <c r="L1381" t="str">
        <f>IFERROR(VLOOKUP(F1381,競技順!B:N,13,0),"")</f>
        <v xml:space="preserve"> 200m</v>
      </c>
      <c r="M1381" t="str">
        <f>IFERROR(VLOOKUP(F1381,競技順!B:K,10,0),"")</f>
        <v>個人メドレー</v>
      </c>
      <c r="N1381" t="str">
        <f>IFERROR(VLOOKUP(F1381,競技順!B:Q,16,0),"")</f>
        <v>タイム決勝</v>
      </c>
      <c r="O1381" t="str">
        <f t="shared" si="43"/>
        <v xml:space="preserve"> 男子  200m 個人メドレー タイム決勝</v>
      </c>
    </row>
    <row r="1382" spans="1:15" x14ac:dyDescent="0.2">
      <c r="A1382">
        <f>IFERROR(記録__2[[#This Row],[競技番号]],"")</f>
        <v>22</v>
      </c>
      <c r="B1382">
        <f>IFERROR(記録__2[[#This Row],[選手番号]],"")</f>
        <v>644</v>
      </c>
      <c r="C1382" t="str">
        <f>IFERROR(VLOOKUP(B1382,選手番号!F:J,4,0),"")</f>
        <v>山竹　　佑</v>
      </c>
      <c r="D1382" t="str">
        <f>IFERROR(VLOOKUP(B1382,選手番号!F:K,6,0),"")</f>
        <v>えいしSC北条</v>
      </c>
      <c r="E1382" t="str">
        <f>IFERROR(VLOOKUP(B1382,チーム番号!E:F,2,0),"")</f>
        <v/>
      </c>
      <c r="F1382">
        <f>IFERROR(VLOOKUP(A1382,プログラム!B:C,2,0),"")</f>
        <v>22</v>
      </c>
      <c r="G1382" t="str">
        <f t="shared" si="42"/>
        <v>64400022</v>
      </c>
      <c r="H1382">
        <f>IFERROR(記録__2[[#This Row],[組]],"")</f>
        <v>2</v>
      </c>
      <c r="I1382">
        <f>IFERROR(記録__2[[#This Row],[水路]],"")</f>
        <v>5</v>
      </c>
      <c r="J1382" t="str">
        <f>IFERROR(VLOOKUP(F1382,競技順!B:Q,14,0),"")</f>
        <v/>
      </c>
      <c r="K1382" t="str">
        <f>IFERROR(VLOOKUP(F1382,競技順!B:P,15,0),"")</f>
        <v>男子</v>
      </c>
      <c r="L1382" t="str">
        <f>IFERROR(VLOOKUP(F1382,競技順!B:N,13,0),"")</f>
        <v xml:space="preserve"> 200m</v>
      </c>
      <c r="M1382" t="str">
        <f>IFERROR(VLOOKUP(F1382,競技順!B:K,10,0),"")</f>
        <v>個人メドレー</v>
      </c>
      <c r="N1382" t="str">
        <f>IFERROR(VLOOKUP(F1382,競技順!B:Q,16,0),"")</f>
        <v>タイム決勝</v>
      </c>
      <c r="O1382" t="str">
        <f t="shared" si="43"/>
        <v xml:space="preserve"> 男子  200m 個人メドレー タイム決勝</v>
      </c>
    </row>
    <row r="1383" spans="1:15" x14ac:dyDescent="0.2">
      <c r="A1383">
        <f>IFERROR(記録__2[[#This Row],[競技番号]],"")</f>
        <v>22</v>
      </c>
      <c r="B1383">
        <f>IFERROR(記録__2[[#This Row],[選手番号]],"")</f>
        <v>223</v>
      </c>
      <c r="C1383" t="str">
        <f>IFERROR(VLOOKUP(B1383,選手番号!F:J,4,0),"")</f>
        <v>河野　奎大</v>
      </c>
      <c r="D1383" t="str">
        <f>IFERROR(VLOOKUP(B1383,選手番号!F:K,6,0),"")</f>
        <v>ファイブテン</v>
      </c>
      <c r="E1383" t="str">
        <f>IFERROR(VLOOKUP(B1383,チーム番号!E:F,2,0),"")</f>
        <v/>
      </c>
      <c r="F1383">
        <f>IFERROR(VLOOKUP(A1383,プログラム!B:C,2,0),"")</f>
        <v>22</v>
      </c>
      <c r="G1383" t="str">
        <f t="shared" si="42"/>
        <v>22300022</v>
      </c>
      <c r="H1383">
        <f>IFERROR(記録__2[[#This Row],[組]],"")</f>
        <v>2</v>
      </c>
      <c r="I1383">
        <f>IFERROR(記録__2[[#This Row],[水路]],"")</f>
        <v>6</v>
      </c>
      <c r="J1383" t="str">
        <f>IFERROR(VLOOKUP(F1383,競技順!B:Q,14,0),"")</f>
        <v/>
      </c>
      <c r="K1383" t="str">
        <f>IFERROR(VLOOKUP(F1383,競技順!B:P,15,0),"")</f>
        <v>男子</v>
      </c>
      <c r="L1383" t="str">
        <f>IFERROR(VLOOKUP(F1383,競技順!B:N,13,0),"")</f>
        <v xml:space="preserve"> 200m</v>
      </c>
      <c r="M1383" t="str">
        <f>IFERROR(VLOOKUP(F1383,競技順!B:K,10,0),"")</f>
        <v>個人メドレー</v>
      </c>
      <c r="N1383" t="str">
        <f>IFERROR(VLOOKUP(F1383,競技順!B:Q,16,0),"")</f>
        <v>タイム決勝</v>
      </c>
      <c r="O1383" t="str">
        <f t="shared" si="43"/>
        <v xml:space="preserve"> 男子  200m 個人メドレー タイム決勝</v>
      </c>
    </row>
    <row r="1384" spans="1:15" x14ac:dyDescent="0.2">
      <c r="A1384">
        <f>IFERROR(記録__2[[#This Row],[競技番号]],"")</f>
        <v>22</v>
      </c>
      <c r="B1384">
        <f>IFERROR(記録__2[[#This Row],[選手番号]],"")</f>
        <v>513</v>
      </c>
      <c r="C1384" t="str">
        <f>IFERROR(VLOOKUP(B1384,選手番号!F:J,4,0),"")</f>
        <v>谷本　蒼維</v>
      </c>
      <c r="D1384" t="str">
        <f>IFERROR(VLOOKUP(B1384,選手番号!F:K,6,0),"")</f>
        <v>Ryuow</v>
      </c>
      <c r="E1384" t="str">
        <f>IFERROR(VLOOKUP(B1384,チーム番号!E:F,2,0),"")</f>
        <v/>
      </c>
      <c r="F1384">
        <f>IFERROR(VLOOKUP(A1384,プログラム!B:C,2,0),"")</f>
        <v>22</v>
      </c>
      <c r="G1384" t="str">
        <f t="shared" si="42"/>
        <v>51300022</v>
      </c>
      <c r="H1384">
        <f>IFERROR(記録__2[[#This Row],[組]],"")</f>
        <v>2</v>
      </c>
      <c r="I1384">
        <f>IFERROR(記録__2[[#This Row],[水路]],"")</f>
        <v>7</v>
      </c>
      <c r="J1384" t="str">
        <f>IFERROR(VLOOKUP(F1384,競技順!B:Q,14,0),"")</f>
        <v/>
      </c>
      <c r="K1384" t="str">
        <f>IFERROR(VLOOKUP(F1384,競技順!B:P,15,0),"")</f>
        <v>男子</v>
      </c>
      <c r="L1384" t="str">
        <f>IFERROR(VLOOKUP(F1384,競技順!B:N,13,0),"")</f>
        <v xml:space="preserve"> 200m</v>
      </c>
      <c r="M1384" t="str">
        <f>IFERROR(VLOOKUP(F1384,競技順!B:K,10,0),"")</f>
        <v>個人メドレー</v>
      </c>
      <c r="N1384" t="str">
        <f>IFERROR(VLOOKUP(F1384,競技順!B:Q,16,0),"")</f>
        <v>タイム決勝</v>
      </c>
      <c r="O1384" t="str">
        <f t="shared" si="43"/>
        <v xml:space="preserve"> 男子  200m 個人メドレー タイム決勝</v>
      </c>
    </row>
    <row r="1385" spans="1:15" x14ac:dyDescent="0.2">
      <c r="A1385">
        <f>IFERROR(記録__2[[#This Row],[競技番号]],"")</f>
        <v>22</v>
      </c>
      <c r="B1385">
        <f>IFERROR(記録__2[[#This Row],[選手番号]],"")</f>
        <v>0</v>
      </c>
      <c r="C1385" t="str">
        <f>IFERROR(VLOOKUP(B1385,選手番号!F:J,4,0),"")</f>
        <v/>
      </c>
      <c r="D1385" t="str">
        <f>IFERROR(VLOOKUP(B1385,選手番号!F:K,6,0),"")</f>
        <v/>
      </c>
      <c r="E1385" t="str">
        <f>IFERROR(VLOOKUP(B1385,チーム番号!E:F,2,0),"")</f>
        <v/>
      </c>
      <c r="F1385">
        <f>IFERROR(VLOOKUP(A1385,プログラム!B:C,2,0),"")</f>
        <v>22</v>
      </c>
      <c r="G1385" t="str">
        <f t="shared" si="42"/>
        <v>000022</v>
      </c>
      <c r="H1385">
        <f>IFERROR(記録__2[[#This Row],[組]],"")</f>
        <v>2</v>
      </c>
      <c r="I1385">
        <f>IFERROR(記録__2[[#This Row],[水路]],"")</f>
        <v>8</v>
      </c>
      <c r="J1385" t="str">
        <f>IFERROR(VLOOKUP(F1385,競技順!B:Q,14,0),"")</f>
        <v/>
      </c>
      <c r="K1385" t="str">
        <f>IFERROR(VLOOKUP(F1385,競技順!B:P,15,0),"")</f>
        <v>男子</v>
      </c>
      <c r="L1385" t="str">
        <f>IFERROR(VLOOKUP(F1385,競技順!B:N,13,0),"")</f>
        <v xml:space="preserve"> 200m</v>
      </c>
      <c r="M1385" t="str">
        <f>IFERROR(VLOOKUP(F1385,競技順!B:K,10,0),"")</f>
        <v>個人メドレー</v>
      </c>
      <c r="N1385" t="str">
        <f>IFERROR(VLOOKUP(F1385,競技順!B:Q,16,0),"")</f>
        <v>タイム決勝</v>
      </c>
      <c r="O1385" t="str">
        <f t="shared" si="43"/>
        <v xml:space="preserve"> 男子  200m 個人メドレー タイム決勝</v>
      </c>
    </row>
    <row r="1386" spans="1:15" x14ac:dyDescent="0.2">
      <c r="A1386">
        <f>IFERROR(記録__2[[#This Row],[競技番号]],"")</f>
        <v>22</v>
      </c>
      <c r="B1386">
        <f>IFERROR(記録__2[[#This Row],[選手番号]],"")</f>
        <v>566</v>
      </c>
      <c r="C1386" t="str">
        <f>IFERROR(VLOOKUP(B1386,選手番号!F:J,4,0),"")</f>
        <v>尾崎　春太</v>
      </c>
      <c r="D1386" t="str">
        <f>IFERROR(VLOOKUP(B1386,選手番号!F:K,6,0),"")</f>
        <v>ﾌｨｯﾀｴﾐﾌﾙ松前</v>
      </c>
      <c r="E1386" t="str">
        <f>IFERROR(VLOOKUP(B1386,チーム番号!E:F,2,0),"")</f>
        <v/>
      </c>
      <c r="F1386">
        <f>IFERROR(VLOOKUP(A1386,プログラム!B:C,2,0),"")</f>
        <v>22</v>
      </c>
      <c r="G1386" t="str">
        <f t="shared" si="42"/>
        <v>56600022</v>
      </c>
      <c r="H1386">
        <f>IFERROR(記録__2[[#This Row],[組]],"")</f>
        <v>3</v>
      </c>
      <c r="I1386">
        <f>IFERROR(記録__2[[#This Row],[水路]],"")</f>
        <v>1</v>
      </c>
      <c r="J1386" t="str">
        <f>IFERROR(VLOOKUP(F1386,競技順!B:Q,14,0),"")</f>
        <v/>
      </c>
      <c r="K1386" t="str">
        <f>IFERROR(VLOOKUP(F1386,競技順!B:P,15,0),"")</f>
        <v>男子</v>
      </c>
      <c r="L1386" t="str">
        <f>IFERROR(VLOOKUP(F1386,競技順!B:N,13,0),"")</f>
        <v xml:space="preserve"> 200m</v>
      </c>
      <c r="M1386" t="str">
        <f>IFERROR(VLOOKUP(F1386,競技順!B:K,10,0),"")</f>
        <v>個人メドレー</v>
      </c>
      <c r="N1386" t="str">
        <f>IFERROR(VLOOKUP(F1386,競技順!B:Q,16,0),"")</f>
        <v>タイム決勝</v>
      </c>
      <c r="O1386" t="str">
        <f t="shared" si="43"/>
        <v xml:space="preserve"> 男子  200m 個人メドレー タイム決勝</v>
      </c>
    </row>
    <row r="1387" spans="1:15" x14ac:dyDescent="0.2">
      <c r="A1387">
        <f>IFERROR(記録__2[[#This Row],[競技番号]],"")</f>
        <v>22</v>
      </c>
      <c r="B1387">
        <f>IFERROR(記録__2[[#This Row],[選手番号]],"")</f>
        <v>645</v>
      </c>
      <c r="C1387" t="str">
        <f>IFERROR(VLOOKUP(B1387,選手番号!F:J,4,0),"")</f>
        <v>吉野　颯斗</v>
      </c>
      <c r="D1387" t="str">
        <f>IFERROR(VLOOKUP(B1387,選手番号!F:K,6,0),"")</f>
        <v>えいしSC北条</v>
      </c>
      <c r="E1387" t="str">
        <f>IFERROR(VLOOKUP(B1387,チーム番号!E:F,2,0),"")</f>
        <v/>
      </c>
      <c r="F1387">
        <f>IFERROR(VLOOKUP(A1387,プログラム!B:C,2,0),"")</f>
        <v>22</v>
      </c>
      <c r="G1387" t="str">
        <f t="shared" si="42"/>
        <v>64500022</v>
      </c>
      <c r="H1387">
        <f>IFERROR(記録__2[[#This Row],[組]],"")</f>
        <v>3</v>
      </c>
      <c r="I1387">
        <f>IFERROR(記録__2[[#This Row],[水路]],"")</f>
        <v>2</v>
      </c>
      <c r="J1387" t="str">
        <f>IFERROR(VLOOKUP(F1387,競技順!B:Q,14,0),"")</f>
        <v/>
      </c>
      <c r="K1387" t="str">
        <f>IFERROR(VLOOKUP(F1387,競技順!B:P,15,0),"")</f>
        <v>男子</v>
      </c>
      <c r="L1387" t="str">
        <f>IFERROR(VLOOKUP(F1387,競技順!B:N,13,0),"")</f>
        <v xml:space="preserve"> 200m</v>
      </c>
      <c r="M1387" t="str">
        <f>IFERROR(VLOOKUP(F1387,競技順!B:K,10,0),"")</f>
        <v>個人メドレー</v>
      </c>
      <c r="N1387" t="str">
        <f>IFERROR(VLOOKUP(F1387,競技順!B:Q,16,0),"")</f>
        <v>タイム決勝</v>
      </c>
      <c r="O1387" t="str">
        <f t="shared" si="43"/>
        <v xml:space="preserve"> 男子  200m 個人メドレー タイム決勝</v>
      </c>
    </row>
    <row r="1388" spans="1:15" x14ac:dyDescent="0.2">
      <c r="A1388">
        <f>IFERROR(記録__2[[#This Row],[競技番号]],"")</f>
        <v>22</v>
      </c>
      <c r="B1388">
        <f>IFERROR(記録__2[[#This Row],[選手番号]],"")</f>
        <v>512</v>
      </c>
      <c r="C1388" t="str">
        <f>IFERROR(VLOOKUP(B1388,選手番号!F:J,4,0),"")</f>
        <v>髙屋　　樹</v>
      </c>
      <c r="D1388" t="str">
        <f>IFERROR(VLOOKUP(B1388,選手番号!F:K,6,0),"")</f>
        <v>Ryuow</v>
      </c>
      <c r="E1388" t="str">
        <f>IFERROR(VLOOKUP(B1388,チーム番号!E:F,2,0),"")</f>
        <v/>
      </c>
      <c r="F1388">
        <f>IFERROR(VLOOKUP(A1388,プログラム!B:C,2,0),"")</f>
        <v>22</v>
      </c>
      <c r="G1388" t="str">
        <f t="shared" si="42"/>
        <v>51200022</v>
      </c>
      <c r="H1388">
        <f>IFERROR(記録__2[[#This Row],[組]],"")</f>
        <v>3</v>
      </c>
      <c r="I1388">
        <f>IFERROR(記録__2[[#This Row],[水路]],"")</f>
        <v>3</v>
      </c>
      <c r="J1388" t="str">
        <f>IFERROR(VLOOKUP(F1388,競技順!B:Q,14,0),"")</f>
        <v/>
      </c>
      <c r="K1388" t="str">
        <f>IFERROR(VLOOKUP(F1388,競技順!B:P,15,0),"")</f>
        <v>男子</v>
      </c>
      <c r="L1388" t="str">
        <f>IFERROR(VLOOKUP(F1388,競技順!B:N,13,0),"")</f>
        <v xml:space="preserve"> 200m</v>
      </c>
      <c r="M1388" t="str">
        <f>IFERROR(VLOOKUP(F1388,競技順!B:K,10,0),"")</f>
        <v>個人メドレー</v>
      </c>
      <c r="N1388" t="str">
        <f>IFERROR(VLOOKUP(F1388,競技順!B:Q,16,0),"")</f>
        <v>タイム決勝</v>
      </c>
      <c r="O1388" t="str">
        <f t="shared" si="43"/>
        <v xml:space="preserve"> 男子  200m 個人メドレー タイム決勝</v>
      </c>
    </row>
    <row r="1389" spans="1:15" x14ac:dyDescent="0.2">
      <c r="A1389">
        <f>IFERROR(記録__2[[#This Row],[競技番号]],"")</f>
        <v>22</v>
      </c>
      <c r="B1389">
        <f>IFERROR(記録__2[[#This Row],[選手番号]],"")</f>
        <v>175</v>
      </c>
      <c r="C1389" t="str">
        <f>IFERROR(VLOOKUP(B1389,選手番号!F:J,4,0),"")</f>
        <v>河谷　瞬司</v>
      </c>
      <c r="D1389" t="str">
        <f>IFERROR(VLOOKUP(B1389,選手番号!F:K,6,0),"")</f>
        <v>西条ＳＣ</v>
      </c>
      <c r="E1389" t="str">
        <f>IFERROR(VLOOKUP(B1389,チーム番号!E:F,2,0),"")</f>
        <v/>
      </c>
      <c r="F1389">
        <f>IFERROR(VLOOKUP(A1389,プログラム!B:C,2,0),"")</f>
        <v>22</v>
      </c>
      <c r="G1389" t="str">
        <f t="shared" si="42"/>
        <v>17500022</v>
      </c>
      <c r="H1389">
        <f>IFERROR(記録__2[[#This Row],[組]],"")</f>
        <v>3</v>
      </c>
      <c r="I1389">
        <f>IFERROR(記録__2[[#This Row],[水路]],"")</f>
        <v>4</v>
      </c>
      <c r="J1389" t="str">
        <f>IFERROR(VLOOKUP(F1389,競技順!B:Q,14,0),"")</f>
        <v/>
      </c>
      <c r="K1389" t="str">
        <f>IFERROR(VLOOKUP(F1389,競技順!B:P,15,0),"")</f>
        <v>男子</v>
      </c>
      <c r="L1389" t="str">
        <f>IFERROR(VLOOKUP(F1389,競技順!B:N,13,0),"")</f>
        <v xml:space="preserve"> 200m</v>
      </c>
      <c r="M1389" t="str">
        <f>IFERROR(VLOOKUP(F1389,競技順!B:K,10,0),"")</f>
        <v>個人メドレー</v>
      </c>
      <c r="N1389" t="str">
        <f>IFERROR(VLOOKUP(F1389,競技順!B:Q,16,0),"")</f>
        <v>タイム決勝</v>
      </c>
      <c r="O1389" t="str">
        <f t="shared" si="43"/>
        <v xml:space="preserve"> 男子  200m 個人メドレー タイム決勝</v>
      </c>
    </row>
    <row r="1390" spans="1:15" x14ac:dyDescent="0.2">
      <c r="A1390">
        <f>IFERROR(記録__2[[#This Row],[競技番号]],"")</f>
        <v>22</v>
      </c>
      <c r="B1390">
        <f>IFERROR(記録__2[[#This Row],[選手番号]],"")</f>
        <v>707</v>
      </c>
      <c r="C1390" t="str">
        <f>IFERROR(VLOOKUP(B1390,選手番号!F:J,4,0),"")</f>
        <v>田中啓史朗</v>
      </c>
      <c r="D1390" t="str">
        <f>IFERROR(VLOOKUP(B1390,選手番号!F:K,6,0),"")</f>
        <v>えいしSC松山</v>
      </c>
      <c r="E1390" t="str">
        <f>IFERROR(VLOOKUP(B1390,チーム番号!E:F,2,0),"")</f>
        <v/>
      </c>
      <c r="F1390">
        <f>IFERROR(VLOOKUP(A1390,プログラム!B:C,2,0),"")</f>
        <v>22</v>
      </c>
      <c r="G1390" t="str">
        <f t="shared" si="42"/>
        <v>70700022</v>
      </c>
      <c r="H1390">
        <f>IFERROR(記録__2[[#This Row],[組]],"")</f>
        <v>3</v>
      </c>
      <c r="I1390">
        <f>IFERROR(記録__2[[#This Row],[水路]],"")</f>
        <v>5</v>
      </c>
      <c r="J1390" t="str">
        <f>IFERROR(VLOOKUP(F1390,競技順!B:Q,14,0),"")</f>
        <v/>
      </c>
      <c r="K1390" t="str">
        <f>IFERROR(VLOOKUP(F1390,競技順!B:P,15,0),"")</f>
        <v>男子</v>
      </c>
      <c r="L1390" t="str">
        <f>IFERROR(VLOOKUP(F1390,競技順!B:N,13,0),"")</f>
        <v xml:space="preserve"> 200m</v>
      </c>
      <c r="M1390" t="str">
        <f>IFERROR(VLOOKUP(F1390,競技順!B:K,10,0),"")</f>
        <v>個人メドレー</v>
      </c>
      <c r="N1390" t="str">
        <f>IFERROR(VLOOKUP(F1390,競技順!B:Q,16,0),"")</f>
        <v>タイム決勝</v>
      </c>
      <c r="O1390" t="str">
        <f t="shared" si="43"/>
        <v xml:space="preserve"> 男子  200m 個人メドレー タイム決勝</v>
      </c>
    </row>
    <row r="1391" spans="1:15" x14ac:dyDescent="0.2">
      <c r="A1391">
        <f>IFERROR(記録__2[[#This Row],[競技番号]],"")</f>
        <v>22</v>
      </c>
      <c r="B1391">
        <f>IFERROR(記録__2[[#This Row],[選手番号]],"")</f>
        <v>689</v>
      </c>
      <c r="C1391" t="str">
        <f>IFERROR(VLOOKUP(B1391,選手番号!F:J,4,0),"")</f>
        <v>栗田　大雅</v>
      </c>
      <c r="D1391" t="str">
        <f>IFERROR(VLOOKUP(B1391,選手番号!F:K,6,0),"")</f>
        <v>えいしSC砥部</v>
      </c>
      <c r="E1391" t="str">
        <f>IFERROR(VLOOKUP(B1391,チーム番号!E:F,2,0),"")</f>
        <v/>
      </c>
      <c r="F1391">
        <f>IFERROR(VLOOKUP(A1391,プログラム!B:C,2,0),"")</f>
        <v>22</v>
      </c>
      <c r="G1391" t="str">
        <f t="shared" si="42"/>
        <v>68900022</v>
      </c>
      <c r="H1391">
        <f>IFERROR(記録__2[[#This Row],[組]],"")</f>
        <v>3</v>
      </c>
      <c r="I1391">
        <f>IFERROR(記録__2[[#This Row],[水路]],"")</f>
        <v>6</v>
      </c>
      <c r="J1391" t="str">
        <f>IFERROR(VLOOKUP(F1391,競技順!B:Q,14,0),"")</f>
        <v/>
      </c>
      <c r="K1391" t="str">
        <f>IFERROR(VLOOKUP(F1391,競技順!B:P,15,0),"")</f>
        <v>男子</v>
      </c>
      <c r="L1391" t="str">
        <f>IFERROR(VLOOKUP(F1391,競技順!B:N,13,0),"")</f>
        <v xml:space="preserve"> 200m</v>
      </c>
      <c r="M1391" t="str">
        <f>IFERROR(VLOOKUP(F1391,競技順!B:K,10,0),"")</f>
        <v>個人メドレー</v>
      </c>
      <c r="N1391" t="str">
        <f>IFERROR(VLOOKUP(F1391,競技順!B:Q,16,0),"")</f>
        <v>タイム決勝</v>
      </c>
      <c r="O1391" t="str">
        <f t="shared" si="43"/>
        <v xml:space="preserve"> 男子  200m 個人メドレー タイム決勝</v>
      </c>
    </row>
    <row r="1392" spans="1:15" x14ac:dyDescent="0.2">
      <c r="A1392">
        <f>IFERROR(記録__2[[#This Row],[競技番号]],"")</f>
        <v>22</v>
      </c>
      <c r="B1392">
        <f>IFERROR(記録__2[[#This Row],[選手番号]],"")</f>
        <v>511</v>
      </c>
      <c r="C1392" t="str">
        <f>IFERROR(VLOOKUP(B1392,選手番号!F:J,4,0),"")</f>
        <v>城戸　陽向</v>
      </c>
      <c r="D1392" t="str">
        <f>IFERROR(VLOOKUP(B1392,選手番号!F:K,6,0),"")</f>
        <v>Ryuow</v>
      </c>
      <c r="E1392" t="str">
        <f>IFERROR(VLOOKUP(B1392,チーム番号!E:F,2,0),"")</f>
        <v/>
      </c>
      <c r="F1392">
        <f>IFERROR(VLOOKUP(A1392,プログラム!B:C,2,0),"")</f>
        <v>22</v>
      </c>
      <c r="G1392" t="str">
        <f t="shared" si="42"/>
        <v>51100022</v>
      </c>
      <c r="H1392">
        <f>IFERROR(記録__2[[#This Row],[組]],"")</f>
        <v>3</v>
      </c>
      <c r="I1392">
        <f>IFERROR(記録__2[[#This Row],[水路]],"")</f>
        <v>7</v>
      </c>
      <c r="J1392" t="str">
        <f>IFERROR(VLOOKUP(F1392,競技順!B:Q,14,0),"")</f>
        <v/>
      </c>
      <c r="K1392" t="str">
        <f>IFERROR(VLOOKUP(F1392,競技順!B:P,15,0),"")</f>
        <v>男子</v>
      </c>
      <c r="L1392" t="str">
        <f>IFERROR(VLOOKUP(F1392,競技順!B:N,13,0),"")</f>
        <v xml:space="preserve"> 200m</v>
      </c>
      <c r="M1392" t="str">
        <f>IFERROR(VLOOKUP(F1392,競技順!B:K,10,0),"")</f>
        <v>個人メドレー</v>
      </c>
      <c r="N1392" t="str">
        <f>IFERROR(VLOOKUP(F1392,競技順!B:Q,16,0),"")</f>
        <v>タイム決勝</v>
      </c>
      <c r="O1392" t="str">
        <f t="shared" si="43"/>
        <v xml:space="preserve"> 男子  200m 個人メドレー タイム決勝</v>
      </c>
    </row>
    <row r="1393" spans="1:15" x14ac:dyDescent="0.2">
      <c r="A1393">
        <f>IFERROR(記録__2[[#This Row],[競技番号]],"")</f>
        <v>22</v>
      </c>
      <c r="B1393">
        <f>IFERROR(記録__2[[#This Row],[選手番号]],"")</f>
        <v>224</v>
      </c>
      <c r="C1393" t="str">
        <f>IFERROR(VLOOKUP(B1393,選手番号!F:J,4,0),"")</f>
        <v>山口　大翔</v>
      </c>
      <c r="D1393" t="str">
        <f>IFERROR(VLOOKUP(B1393,選手番号!F:K,6,0),"")</f>
        <v>ファイブテン</v>
      </c>
      <c r="E1393" t="str">
        <f>IFERROR(VLOOKUP(B1393,チーム番号!E:F,2,0),"")</f>
        <v/>
      </c>
      <c r="F1393">
        <f>IFERROR(VLOOKUP(A1393,プログラム!B:C,2,0),"")</f>
        <v>22</v>
      </c>
      <c r="G1393" t="str">
        <f t="shared" si="42"/>
        <v>22400022</v>
      </c>
      <c r="H1393">
        <f>IFERROR(記録__2[[#This Row],[組]],"")</f>
        <v>3</v>
      </c>
      <c r="I1393">
        <f>IFERROR(記録__2[[#This Row],[水路]],"")</f>
        <v>8</v>
      </c>
      <c r="J1393" t="str">
        <f>IFERROR(VLOOKUP(F1393,競技順!B:Q,14,0),"")</f>
        <v/>
      </c>
      <c r="K1393" t="str">
        <f>IFERROR(VLOOKUP(F1393,競技順!B:P,15,0),"")</f>
        <v>男子</v>
      </c>
      <c r="L1393" t="str">
        <f>IFERROR(VLOOKUP(F1393,競技順!B:N,13,0),"")</f>
        <v xml:space="preserve"> 200m</v>
      </c>
      <c r="M1393" t="str">
        <f>IFERROR(VLOOKUP(F1393,競技順!B:K,10,0),"")</f>
        <v>個人メドレー</v>
      </c>
      <c r="N1393" t="str">
        <f>IFERROR(VLOOKUP(F1393,競技順!B:Q,16,0),"")</f>
        <v>タイム決勝</v>
      </c>
      <c r="O1393" t="str">
        <f t="shared" si="43"/>
        <v xml:space="preserve"> 男子  200m 個人メドレー タイム決勝</v>
      </c>
    </row>
    <row r="1394" spans="1:15" x14ac:dyDescent="0.2">
      <c r="A1394">
        <f>IFERROR(記録__2[[#This Row],[競技番号]],"")</f>
        <v>22</v>
      </c>
      <c r="B1394">
        <f>IFERROR(記録__2[[#This Row],[選手番号]],"")</f>
        <v>514</v>
      </c>
      <c r="C1394" t="str">
        <f>IFERROR(VLOOKUP(B1394,選手番号!F:J,4,0),"")</f>
        <v>井上　智喜</v>
      </c>
      <c r="D1394" t="str">
        <f>IFERROR(VLOOKUP(B1394,選手番号!F:K,6,0),"")</f>
        <v>Ryuow</v>
      </c>
      <c r="E1394" t="str">
        <f>IFERROR(VLOOKUP(B1394,チーム番号!E:F,2,0),"")</f>
        <v/>
      </c>
      <c r="F1394">
        <f>IFERROR(VLOOKUP(A1394,プログラム!B:C,2,0),"")</f>
        <v>22</v>
      </c>
      <c r="G1394" t="str">
        <f t="shared" si="42"/>
        <v>51400022</v>
      </c>
      <c r="H1394">
        <f>IFERROR(記録__2[[#This Row],[組]],"")</f>
        <v>4</v>
      </c>
      <c r="I1394">
        <f>IFERROR(記録__2[[#This Row],[水路]],"")</f>
        <v>1</v>
      </c>
      <c r="J1394" t="str">
        <f>IFERROR(VLOOKUP(F1394,競技順!B:Q,14,0),"")</f>
        <v/>
      </c>
      <c r="K1394" t="str">
        <f>IFERROR(VLOOKUP(F1394,競技順!B:P,15,0),"")</f>
        <v>男子</v>
      </c>
      <c r="L1394" t="str">
        <f>IFERROR(VLOOKUP(F1394,競技順!B:N,13,0),"")</f>
        <v xml:space="preserve"> 200m</v>
      </c>
      <c r="M1394" t="str">
        <f>IFERROR(VLOOKUP(F1394,競技順!B:K,10,0),"")</f>
        <v>個人メドレー</v>
      </c>
      <c r="N1394" t="str">
        <f>IFERROR(VLOOKUP(F1394,競技順!B:Q,16,0),"")</f>
        <v>タイム決勝</v>
      </c>
      <c r="O1394" t="str">
        <f t="shared" si="43"/>
        <v xml:space="preserve"> 男子  200m 個人メドレー タイム決勝</v>
      </c>
    </row>
    <row r="1395" spans="1:15" x14ac:dyDescent="0.2">
      <c r="A1395">
        <f>IFERROR(記録__2[[#This Row],[競技番号]],"")</f>
        <v>22</v>
      </c>
      <c r="B1395">
        <f>IFERROR(記録__2[[#This Row],[選手番号]],"")</f>
        <v>408</v>
      </c>
      <c r="C1395" t="str">
        <f>IFERROR(VLOOKUP(B1395,選手番号!F:J,4,0),"")</f>
        <v>高山　勝輝</v>
      </c>
      <c r="D1395" t="str">
        <f>IFERROR(VLOOKUP(B1395,選手番号!F:K,6,0),"")</f>
        <v>フィッタ松山</v>
      </c>
      <c r="E1395" t="str">
        <f>IFERROR(VLOOKUP(B1395,チーム番号!E:F,2,0),"")</f>
        <v/>
      </c>
      <c r="F1395">
        <f>IFERROR(VLOOKUP(A1395,プログラム!B:C,2,0),"")</f>
        <v>22</v>
      </c>
      <c r="G1395" t="str">
        <f t="shared" si="42"/>
        <v>40800022</v>
      </c>
      <c r="H1395">
        <f>IFERROR(記録__2[[#This Row],[組]],"")</f>
        <v>4</v>
      </c>
      <c r="I1395">
        <f>IFERROR(記録__2[[#This Row],[水路]],"")</f>
        <v>2</v>
      </c>
      <c r="J1395" t="str">
        <f>IFERROR(VLOOKUP(F1395,競技順!B:Q,14,0),"")</f>
        <v/>
      </c>
      <c r="K1395" t="str">
        <f>IFERROR(VLOOKUP(F1395,競技順!B:P,15,0),"")</f>
        <v>男子</v>
      </c>
      <c r="L1395" t="str">
        <f>IFERROR(VLOOKUP(F1395,競技順!B:N,13,0),"")</f>
        <v xml:space="preserve"> 200m</v>
      </c>
      <c r="M1395" t="str">
        <f>IFERROR(VLOOKUP(F1395,競技順!B:K,10,0),"")</f>
        <v>個人メドレー</v>
      </c>
      <c r="N1395" t="str">
        <f>IFERROR(VLOOKUP(F1395,競技順!B:Q,16,0),"")</f>
        <v>タイム決勝</v>
      </c>
      <c r="O1395" t="str">
        <f t="shared" si="43"/>
        <v xml:space="preserve"> 男子  200m 個人メドレー タイム決勝</v>
      </c>
    </row>
    <row r="1396" spans="1:15" x14ac:dyDescent="0.2">
      <c r="A1396">
        <f>IFERROR(記録__2[[#This Row],[競技番号]],"")</f>
        <v>22</v>
      </c>
      <c r="B1396">
        <f>IFERROR(記録__2[[#This Row],[選手番号]],"")</f>
        <v>535</v>
      </c>
      <c r="C1396" t="str">
        <f>IFERROR(VLOOKUP(B1396,選手番号!F:J,4,0),"")</f>
        <v>小笠原蒼空</v>
      </c>
      <c r="D1396" t="str">
        <f>IFERROR(VLOOKUP(B1396,選手番号!F:K,6,0),"")</f>
        <v>ﾌｧｲﾌﾞﾃﾝ東予</v>
      </c>
      <c r="E1396" t="str">
        <f>IFERROR(VLOOKUP(B1396,チーム番号!E:F,2,0),"")</f>
        <v/>
      </c>
      <c r="F1396">
        <f>IFERROR(VLOOKUP(A1396,プログラム!B:C,2,0),"")</f>
        <v>22</v>
      </c>
      <c r="G1396" t="str">
        <f t="shared" si="42"/>
        <v>53500022</v>
      </c>
      <c r="H1396">
        <f>IFERROR(記録__2[[#This Row],[組]],"")</f>
        <v>4</v>
      </c>
      <c r="I1396">
        <f>IFERROR(記録__2[[#This Row],[水路]],"")</f>
        <v>3</v>
      </c>
      <c r="J1396" t="str">
        <f>IFERROR(VLOOKUP(F1396,競技順!B:Q,14,0),"")</f>
        <v/>
      </c>
      <c r="K1396" t="str">
        <f>IFERROR(VLOOKUP(F1396,競技順!B:P,15,0),"")</f>
        <v>男子</v>
      </c>
      <c r="L1396" t="str">
        <f>IFERROR(VLOOKUP(F1396,競技順!B:N,13,0),"")</f>
        <v xml:space="preserve"> 200m</v>
      </c>
      <c r="M1396" t="str">
        <f>IFERROR(VLOOKUP(F1396,競技順!B:K,10,0),"")</f>
        <v>個人メドレー</v>
      </c>
      <c r="N1396" t="str">
        <f>IFERROR(VLOOKUP(F1396,競技順!B:Q,16,0),"")</f>
        <v>タイム決勝</v>
      </c>
      <c r="O1396" t="str">
        <f t="shared" si="43"/>
        <v xml:space="preserve"> 男子  200m 個人メドレー タイム決勝</v>
      </c>
    </row>
    <row r="1397" spans="1:15" x14ac:dyDescent="0.2">
      <c r="A1397">
        <f>IFERROR(記録__2[[#This Row],[競技番号]],"")</f>
        <v>22</v>
      </c>
      <c r="B1397">
        <f>IFERROR(記録__2[[#This Row],[選手番号]],"")</f>
        <v>446</v>
      </c>
      <c r="C1397" t="str">
        <f>IFERROR(VLOOKUP(B1397,選手番号!F:J,4,0),"")</f>
        <v>長野　桐弥</v>
      </c>
      <c r="D1397" t="str">
        <f>IFERROR(VLOOKUP(B1397,選手番号!F:K,6,0),"")</f>
        <v>フィッタ重信</v>
      </c>
      <c r="E1397" t="str">
        <f>IFERROR(VLOOKUP(B1397,チーム番号!E:F,2,0),"")</f>
        <v/>
      </c>
      <c r="F1397">
        <f>IFERROR(VLOOKUP(A1397,プログラム!B:C,2,0),"")</f>
        <v>22</v>
      </c>
      <c r="G1397" t="str">
        <f t="shared" si="42"/>
        <v>44600022</v>
      </c>
      <c r="H1397">
        <f>IFERROR(記録__2[[#This Row],[組]],"")</f>
        <v>4</v>
      </c>
      <c r="I1397">
        <f>IFERROR(記録__2[[#This Row],[水路]],"")</f>
        <v>4</v>
      </c>
      <c r="J1397" t="str">
        <f>IFERROR(VLOOKUP(F1397,競技順!B:Q,14,0),"")</f>
        <v/>
      </c>
      <c r="K1397" t="str">
        <f>IFERROR(VLOOKUP(F1397,競技順!B:P,15,0),"")</f>
        <v>男子</v>
      </c>
      <c r="L1397" t="str">
        <f>IFERROR(VLOOKUP(F1397,競技順!B:N,13,0),"")</f>
        <v xml:space="preserve"> 200m</v>
      </c>
      <c r="M1397" t="str">
        <f>IFERROR(VLOOKUP(F1397,競技順!B:K,10,0),"")</f>
        <v>個人メドレー</v>
      </c>
      <c r="N1397" t="str">
        <f>IFERROR(VLOOKUP(F1397,競技順!B:Q,16,0),"")</f>
        <v>タイム決勝</v>
      </c>
      <c r="O1397" t="str">
        <f t="shared" si="43"/>
        <v xml:space="preserve"> 男子  200m 個人メドレー タイム決勝</v>
      </c>
    </row>
    <row r="1398" spans="1:15" x14ac:dyDescent="0.2">
      <c r="A1398">
        <f>IFERROR(記録__2[[#This Row],[競技番号]],"")</f>
        <v>22</v>
      </c>
      <c r="B1398">
        <f>IFERROR(記録__2[[#This Row],[選手番号]],"")</f>
        <v>131</v>
      </c>
      <c r="C1398" t="str">
        <f>IFERROR(VLOOKUP(B1398,選手番号!F:J,4,0),"")</f>
        <v>古茂田悠人</v>
      </c>
      <c r="D1398" t="str">
        <f>IFERROR(VLOOKUP(B1398,選手番号!F:K,6,0),"")</f>
        <v>南海ＤＣ</v>
      </c>
      <c r="E1398" t="str">
        <f>IFERROR(VLOOKUP(B1398,チーム番号!E:F,2,0),"")</f>
        <v/>
      </c>
      <c r="F1398">
        <f>IFERROR(VLOOKUP(A1398,プログラム!B:C,2,0),"")</f>
        <v>22</v>
      </c>
      <c r="G1398" t="str">
        <f t="shared" si="42"/>
        <v>13100022</v>
      </c>
      <c r="H1398">
        <f>IFERROR(記録__2[[#This Row],[組]],"")</f>
        <v>4</v>
      </c>
      <c r="I1398">
        <f>IFERROR(記録__2[[#This Row],[水路]],"")</f>
        <v>5</v>
      </c>
      <c r="J1398" t="str">
        <f>IFERROR(VLOOKUP(F1398,競技順!B:Q,14,0),"")</f>
        <v/>
      </c>
      <c r="K1398" t="str">
        <f>IFERROR(VLOOKUP(F1398,競技順!B:P,15,0),"")</f>
        <v>男子</v>
      </c>
      <c r="L1398" t="str">
        <f>IFERROR(VLOOKUP(F1398,競技順!B:N,13,0),"")</f>
        <v xml:space="preserve"> 200m</v>
      </c>
      <c r="M1398" t="str">
        <f>IFERROR(VLOOKUP(F1398,競技順!B:K,10,0),"")</f>
        <v>個人メドレー</v>
      </c>
      <c r="N1398" t="str">
        <f>IFERROR(VLOOKUP(F1398,競技順!B:Q,16,0),"")</f>
        <v>タイム決勝</v>
      </c>
      <c r="O1398" t="str">
        <f t="shared" si="43"/>
        <v xml:space="preserve"> 男子  200m 個人メドレー タイム決勝</v>
      </c>
    </row>
    <row r="1399" spans="1:15" x14ac:dyDescent="0.2">
      <c r="A1399">
        <f>IFERROR(記録__2[[#This Row],[競技番号]],"")</f>
        <v>22</v>
      </c>
      <c r="B1399">
        <f>IFERROR(記録__2[[#This Row],[選手番号]],"")</f>
        <v>132</v>
      </c>
      <c r="C1399" t="str">
        <f>IFERROR(VLOOKUP(B1399,選手番号!F:J,4,0),"")</f>
        <v>三浦　　巧</v>
      </c>
      <c r="D1399" t="str">
        <f>IFERROR(VLOOKUP(B1399,選手番号!F:K,6,0),"")</f>
        <v>南海ＤＣ</v>
      </c>
      <c r="E1399" t="str">
        <f>IFERROR(VLOOKUP(B1399,チーム番号!E:F,2,0),"")</f>
        <v/>
      </c>
      <c r="F1399">
        <f>IFERROR(VLOOKUP(A1399,プログラム!B:C,2,0),"")</f>
        <v>22</v>
      </c>
      <c r="G1399" t="str">
        <f t="shared" si="42"/>
        <v>13200022</v>
      </c>
      <c r="H1399">
        <f>IFERROR(記録__2[[#This Row],[組]],"")</f>
        <v>4</v>
      </c>
      <c r="I1399">
        <f>IFERROR(記録__2[[#This Row],[水路]],"")</f>
        <v>6</v>
      </c>
      <c r="J1399" t="str">
        <f>IFERROR(VLOOKUP(F1399,競技順!B:Q,14,0),"")</f>
        <v/>
      </c>
      <c r="K1399" t="str">
        <f>IFERROR(VLOOKUP(F1399,競技順!B:P,15,0),"")</f>
        <v>男子</v>
      </c>
      <c r="L1399" t="str">
        <f>IFERROR(VLOOKUP(F1399,競技順!B:N,13,0),"")</f>
        <v xml:space="preserve"> 200m</v>
      </c>
      <c r="M1399" t="str">
        <f>IFERROR(VLOOKUP(F1399,競技順!B:K,10,0),"")</f>
        <v>個人メドレー</v>
      </c>
      <c r="N1399" t="str">
        <f>IFERROR(VLOOKUP(F1399,競技順!B:Q,16,0),"")</f>
        <v>タイム決勝</v>
      </c>
      <c r="O1399" t="str">
        <f t="shared" si="43"/>
        <v xml:space="preserve"> 男子  200m 個人メドレー タイム決勝</v>
      </c>
    </row>
    <row r="1400" spans="1:15" x14ac:dyDescent="0.2">
      <c r="A1400">
        <f>IFERROR(記録__2[[#This Row],[競技番号]],"")</f>
        <v>22</v>
      </c>
      <c r="B1400">
        <f>IFERROR(記録__2[[#This Row],[選手番号]],"")</f>
        <v>54</v>
      </c>
      <c r="C1400" t="str">
        <f>IFERROR(VLOOKUP(B1400,選手番号!F:J,4,0),"")</f>
        <v>町田　大樹</v>
      </c>
      <c r="D1400" t="str">
        <f>IFERROR(VLOOKUP(B1400,選手番号!F:K,6,0),"")</f>
        <v>五百木ＳＣ</v>
      </c>
      <c r="E1400" t="str">
        <f>IFERROR(VLOOKUP(B1400,チーム番号!E:F,2,0),"")</f>
        <v/>
      </c>
      <c r="F1400">
        <f>IFERROR(VLOOKUP(A1400,プログラム!B:C,2,0),"")</f>
        <v>22</v>
      </c>
      <c r="G1400" t="str">
        <f t="shared" si="42"/>
        <v>5400022</v>
      </c>
      <c r="H1400">
        <f>IFERROR(記録__2[[#This Row],[組]],"")</f>
        <v>4</v>
      </c>
      <c r="I1400">
        <f>IFERROR(記録__2[[#This Row],[水路]],"")</f>
        <v>7</v>
      </c>
      <c r="J1400" t="str">
        <f>IFERROR(VLOOKUP(F1400,競技順!B:Q,14,0),"")</f>
        <v/>
      </c>
      <c r="K1400" t="str">
        <f>IFERROR(VLOOKUP(F1400,競技順!B:P,15,0),"")</f>
        <v>男子</v>
      </c>
      <c r="L1400" t="str">
        <f>IFERROR(VLOOKUP(F1400,競技順!B:N,13,0),"")</f>
        <v xml:space="preserve"> 200m</v>
      </c>
      <c r="M1400" t="str">
        <f>IFERROR(VLOOKUP(F1400,競技順!B:K,10,0),"")</f>
        <v>個人メドレー</v>
      </c>
      <c r="N1400" t="str">
        <f>IFERROR(VLOOKUP(F1400,競技順!B:Q,16,0),"")</f>
        <v>タイム決勝</v>
      </c>
      <c r="O1400" t="str">
        <f t="shared" si="43"/>
        <v xml:space="preserve"> 男子  200m 個人メドレー タイム決勝</v>
      </c>
    </row>
    <row r="1401" spans="1:15" x14ac:dyDescent="0.2">
      <c r="A1401">
        <f>IFERROR(記録__2[[#This Row],[競技番号]],"")</f>
        <v>22</v>
      </c>
      <c r="B1401">
        <f>IFERROR(記録__2[[#This Row],[選手番号]],"")</f>
        <v>128</v>
      </c>
      <c r="C1401" t="str">
        <f>IFERROR(VLOOKUP(B1401,選手番号!F:J,4,0),"")</f>
        <v>前野朔太朗</v>
      </c>
      <c r="D1401" t="str">
        <f>IFERROR(VLOOKUP(B1401,選手番号!F:K,6,0),"")</f>
        <v>南海ＤＣ</v>
      </c>
      <c r="E1401" t="str">
        <f>IFERROR(VLOOKUP(B1401,チーム番号!E:F,2,0),"")</f>
        <v/>
      </c>
      <c r="F1401">
        <f>IFERROR(VLOOKUP(A1401,プログラム!B:C,2,0),"")</f>
        <v>22</v>
      </c>
      <c r="G1401" t="str">
        <f t="shared" si="42"/>
        <v>12800022</v>
      </c>
      <c r="H1401">
        <f>IFERROR(記録__2[[#This Row],[組]],"")</f>
        <v>4</v>
      </c>
      <c r="I1401">
        <f>IFERROR(記録__2[[#This Row],[水路]],"")</f>
        <v>8</v>
      </c>
      <c r="J1401" t="str">
        <f>IFERROR(VLOOKUP(F1401,競技順!B:Q,14,0),"")</f>
        <v/>
      </c>
      <c r="K1401" t="str">
        <f>IFERROR(VLOOKUP(F1401,競技順!B:P,15,0),"")</f>
        <v>男子</v>
      </c>
      <c r="L1401" t="str">
        <f>IFERROR(VLOOKUP(F1401,競技順!B:N,13,0),"")</f>
        <v xml:space="preserve"> 200m</v>
      </c>
      <c r="M1401" t="str">
        <f>IFERROR(VLOOKUP(F1401,競技順!B:K,10,0),"")</f>
        <v>個人メドレー</v>
      </c>
      <c r="N1401" t="str">
        <f>IFERROR(VLOOKUP(F1401,競技順!B:Q,16,0),"")</f>
        <v>タイム決勝</v>
      </c>
      <c r="O1401" t="str">
        <f t="shared" si="43"/>
        <v xml:space="preserve"> 男子  200m 個人メドレー タイム決勝</v>
      </c>
    </row>
    <row r="1402" spans="1:15" x14ac:dyDescent="0.2">
      <c r="A1402">
        <f>IFERROR(記録__2[[#This Row],[競技番号]],"")</f>
        <v>22</v>
      </c>
      <c r="B1402">
        <f>IFERROR(記録__2[[#This Row],[選手番号]],"")</f>
        <v>639</v>
      </c>
      <c r="C1402" t="str">
        <f>IFERROR(VLOOKUP(B1402,選手番号!F:J,4,0),"")</f>
        <v>川端　太郎</v>
      </c>
      <c r="D1402" t="str">
        <f>IFERROR(VLOOKUP(B1402,選手番号!F:K,6,0),"")</f>
        <v>えいしSC北条</v>
      </c>
      <c r="E1402" t="str">
        <f>IFERROR(VLOOKUP(B1402,チーム番号!E:F,2,0),"")</f>
        <v/>
      </c>
      <c r="F1402">
        <f>IFERROR(VLOOKUP(A1402,プログラム!B:C,2,0),"")</f>
        <v>22</v>
      </c>
      <c r="G1402" t="str">
        <f t="shared" si="42"/>
        <v>63900022</v>
      </c>
      <c r="H1402">
        <f>IFERROR(記録__2[[#This Row],[組]],"")</f>
        <v>5</v>
      </c>
      <c r="I1402">
        <f>IFERROR(記録__2[[#This Row],[水路]],"")</f>
        <v>1</v>
      </c>
      <c r="J1402" t="str">
        <f>IFERROR(VLOOKUP(F1402,競技順!B:Q,14,0),"")</f>
        <v/>
      </c>
      <c r="K1402" t="str">
        <f>IFERROR(VLOOKUP(F1402,競技順!B:P,15,0),"")</f>
        <v>男子</v>
      </c>
      <c r="L1402" t="str">
        <f>IFERROR(VLOOKUP(F1402,競技順!B:N,13,0),"")</f>
        <v xml:space="preserve"> 200m</v>
      </c>
      <c r="M1402" t="str">
        <f>IFERROR(VLOOKUP(F1402,競技順!B:K,10,0),"")</f>
        <v>個人メドレー</v>
      </c>
      <c r="N1402" t="str">
        <f>IFERROR(VLOOKUP(F1402,競技順!B:Q,16,0),"")</f>
        <v>タイム決勝</v>
      </c>
      <c r="O1402" t="str">
        <f t="shared" si="43"/>
        <v xml:space="preserve"> 男子  200m 個人メドレー タイム決勝</v>
      </c>
    </row>
    <row r="1403" spans="1:15" x14ac:dyDescent="0.2">
      <c r="A1403">
        <f>IFERROR(記録__2[[#This Row],[競技番号]],"")</f>
        <v>22</v>
      </c>
      <c r="B1403">
        <f>IFERROR(記録__2[[#This Row],[選手番号]],"")</f>
        <v>641</v>
      </c>
      <c r="C1403" t="str">
        <f>IFERROR(VLOOKUP(B1403,選手番号!F:J,4,0),"")</f>
        <v>谷本　　工</v>
      </c>
      <c r="D1403" t="str">
        <f>IFERROR(VLOOKUP(B1403,選手番号!F:K,6,0),"")</f>
        <v>えいしSC北条</v>
      </c>
      <c r="E1403" t="str">
        <f>IFERROR(VLOOKUP(B1403,チーム番号!E:F,2,0),"")</f>
        <v/>
      </c>
      <c r="F1403">
        <f>IFERROR(VLOOKUP(A1403,プログラム!B:C,2,0),"")</f>
        <v>22</v>
      </c>
      <c r="G1403" t="str">
        <f t="shared" si="42"/>
        <v>64100022</v>
      </c>
      <c r="H1403">
        <f>IFERROR(記録__2[[#This Row],[組]],"")</f>
        <v>5</v>
      </c>
      <c r="I1403">
        <f>IFERROR(記録__2[[#This Row],[水路]],"")</f>
        <v>2</v>
      </c>
      <c r="J1403" t="str">
        <f>IFERROR(VLOOKUP(F1403,競技順!B:Q,14,0),"")</f>
        <v/>
      </c>
      <c r="K1403" t="str">
        <f>IFERROR(VLOOKUP(F1403,競技順!B:P,15,0),"")</f>
        <v>男子</v>
      </c>
      <c r="L1403" t="str">
        <f>IFERROR(VLOOKUP(F1403,競技順!B:N,13,0),"")</f>
        <v xml:space="preserve"> 200m</v>
      </c>
      <c r="M1403" t="str">
        <f>IFERROR(VLOOKUP(F1403,競技順!B:K,10,0),"")</f>
        <v>個人メドレー</v>
      </c>
      <c r="N1403" t="str">
        <f>IFERROR(VLOOKUP(F1403,競技順!B:Q,16,0),"")</f>
        <v>タイム決勝</v>
      </c>
      <c r="O1403" t="str">
        <f t="shared" si="43"/>
        <v xml:space="preserve"> 男子  200m 個人メドレー タイム決勝</v>
      </c>
    </row>
    <row r="1404" spans="1:15" x14ac:dyDescent="0.2">
      <c r="A1404">
        <f>IFERROR(記録__2[[#This Row],[競技番号]],"")</f>
        <v>22</v>
      </c>
      <c r="B1404">
        <f>IFERROR(記録__2[[#This Row],[選手番号]],"")</f>
        <v>565</v>
      </c>
      <c r="C1404" t="str">
        <f>IFERROR(VLOOKUP(B1404,選手番号!F:J,4,0),"")</f>
        <v>大石　零也</v>
      </c>
      <c r="D1404" t="str">
        <f>IFERROR(VLOOKUP(B1404,選手番号!F:K,6,0),"")</f>
        <v>ﾌｨｯﾀｴﾐﾌﾙ松前</v>
      </c>
      <c r="E1404" t="str">
        <f>IFERROR(VLOOKUP(B1404,チーム番号!E:F,2,0),"")</f>
        <v/>
      </c>
      <c r="F1404">
        <f>IFERROR(VLOOKUP(A1404,プログラム!B:C,2,0),"")</f>
        <v>22</v>
      </c>
      <c r="G1404" t="str">
        <f t="shared" si="42"/>
        <v>56500022</v>
      </c>
      <c r="H1404">
        <f>IFERROR(記録__2[[#This Row],[組]],"")</f>
        <v>5</v>
      </c>
      <c r="I1404">
        <f>IFERROR(記録__2[[#This Row],[水路]],"")</f>
        <v>3</v>
      </c>
      <c r="J1404" t="str">
        <f>IFERROR(VLOOKUP(F1404,競技順!B:Q,14,0),"")</f>
        <v/>
      </c>
      <c r="K1404" t="str">
        <f>IFERROR(VLOOKUP(F1404,競技順!B:P,15,0),"")</f>
        <v>男子</v>
      </c>
      <c r="L1404" t="str">
        <f>IFERROR(VLOOKUP(F1404,競技順!B:N,13,0),"")</f>
        <v xml:space="preserve"> 200m</v>
      </c>
      <c r="M1404" t="str">
        <f>IFERROR(VLOOKUP(F1404,競技順!B:K,10,0),"")</f>
        <v>個人メドレー</v>
      </c>
      <c r="N1404" t="str">
        <f>IFERROR(VLOOKUP(F1404,競技順!B:Q,16,0),"")</f>
        <v>タイム決勝</v>
      </c>
      <c r="O1404" t="str">
        <f t="shared" si="43"/>
        <v xml:space="preserve"> 男子  200m 個人メドレー タイム決勝</v>
      </c>
    </row>
    <row r="1405" spans="1:15" x14ac:dyDescent="0.2">
      <c r="A1405">
        <f>IFERROR(記録__2[[#This Row],[競技番号]],"")</f>
        <v>22</v>
      </c>
      <c r="B1405">
        <f>IFERROR(記録__2[[#This Row],[選手番号]],"")</f>
        <v>642</v>
      </c>
      <c r="C1405" t="str">
        <f>IFERROR(VLOOKUP(B1405,選手番号!F:J,4,0),"")</f>
        <v>北村　　有</v>
      </c>
      <c r="D1405" t="str">
        <f>IFERROR(VLOOKUP(B1405,選手番号!F:K,6,0),"")</f>
        <v>えいしSC北条</v>
      </c>
      <c r="E1405" t="str">
        <f>IFERROR(VLOOKUP(B1405,チーム番号!E:F,2,0),"")</f>
        <v/>
      </c>
      <c r="F1405">
        <f>IFERROR(VLOOKUP(A1405,プログラム!B:C,2,0),"")</f>
        <v>22</v>
      </c>
      <c r="G1405" t="str">
        <f t="shared" si="42"/>
        <v>64200022</v>
      </c>
      <c r="H1405">
        <f>IFERROR(記録__2[[#This Row],[組]],"")</f>
        <v>5</v>
      </c>
      <c r="I1405">
        <f>IFERROR(記録__2[[#This Row],[水路]],"")</f>
        <v>4</v>
      </c>
      <c r="J1405" t="str">
        <f>IFERROR(VLOOKUP(F1405,競技順!B:Q,14,0),"")</f>
        <v/>
      </c>
      <c r="K1405" t="str">
        <f>IFERROR(VLOOKUP(F1405,競技順!B:P,15,0),"")</f>
        <v>男子</v>
      </c>
      <c r="L1405" t="str">
        <f>IFERROR(VLOOKUP(F1405,競技順!B:N,13,0),"")</f>
        <v xml:space="preserve"> 200m</v>
      </c>
      <c r="M1405" t="str">
        <f>IFERROR(VLOOKUP(F1405,競技順!B:K,10,0),"")</f>
        <v>個人メドレー</v>
      </c>
      <c r="N1405" t="str">
        <f>IFERROR(VLOOKUP(F1405,競技順!B:Q,16,0),"")</f>
        <v>タイム決勝</v>
      </c>
      <c r="O1405" t="str">
        <f t="shared" si="43"/>
        <v xml:space="preserve"> 男子  200m 個人メドレー タイム決勝</v>
      </c>
    </row>
    <row r="1406" spans="1:15" x14ac:dyDescent="0.2">
      <c r="A1406">
        <f>IFERROR(記録__2[[#This Row],[競技番号]],"")</f>
        <v>22</v>
      </c>
      <c r="B1406">
        <f>IFERROR(記録__2[[#This Row],[選手番号]],"")</f>
        <v>563</v>
      </c>
      <c r="C1406" t="str">
        <f>IFERROR(VLOOKUP(B1406,選手番号!F:J,4,0),"")</f>
        <v>西岡　達騎</v>
      </c>
      <c r="D1406" t="str">
        <f>IFERROR(VLOOKUP(B1406,選手番号!F:K,6,0),"")</f>
        <v>ﾌｨｯﾀｴﾐﾌﾙ松前</v>
      </c>
      <c r="E1406" t="str">
        <f>IFERROR(VLOOKUP(B1406,チーム番号!E:F,2,0),"")</f>
        <v/>
      </c>
      <c r="F1406">
        <f>IFERROR(VLOOKUP(A1406,プログラム!B:C,2,0),"")</f>
        <v>22</v>
      </c>
      <c r="G1406" t="str">
        <f t="shared" si="42"/>
        <v>56300022</v>
      </c>
      <c r="H1406">
        <f>IFERROR(記録__2[[#This Row],[組]],"")</f>
        <v>5</v>
      </c>
      <c r="I1406">
        <f>IFERROR(記録__2[[#This Row],[水路]],"")</f>
        <v>5</v>
      </c>
      <c r="J1406" t="str">
        <f>IFERROR(VLOOKUP(F1406,競技順!B:Q,14,0),"")</f>
        <v/>
      </c>
      <c r="K1406" t="str">
        <f>IFERROR(VLOOKUP(F1406,競技順!B:P,15,0),"")</f>
        <v>男子</v>
      </c>
      <c r="L1406" t="str">
        <f>IFERROR(VLOOKUP(F1406,競技順!B:N,13,0),"")</f>
        <v xml:space="preserve"> 200m</v>
      </c>
      <c r="M1406" t="str">
        <f>IFERROR(VLOOKUP(F1406,競技順!B:K,10,0),"")</f>
        <v>個人メドレー</v>
      </c>
      <c r="N1406" t="str">
        <f>IFERROR(VLOOKUP(F1406,競技順!B:Q,16,0),"")</f>
        <v>タイム決勝</v>
      </c>
      <c r="O1406" t="str">
        <f t="shared" si="43"/>
        <v xml:space="preserve"> 男子  200m 個人メドレー タイム決勝</v>
      </c>
    </row>
    <row r="1407" spans="1:15" x14ac:dyDescent="0.2">
      <c r="A1407">
        <f>IFERROR(記録__2[[#This Row],[競技番号]],"")</f>
        <v>22</v>
      </c>
      <c r="B1407">
        <f>IFERROR(記録__2[[#This Row],[選手番号]],"")</f>
        <v>560</v>
      </c>
      <c r="C1407" t="str">
        <f>IFERROR(VLOOKUP(B1407,選手番号!F:J,4,0),"")</f>
        <v>前川　鎧志</v>
      </c>
      <c r="D1407" t="str">
        <f>IFERROR(VLOOKUP(B1407,選手番号!F:K,6,0),"")</f>
        <v>ﾌｨｯﾀｴﾐﾌﾙ松前</v>
      </c>
      <c r="E1407" t="str">
        <f>IFERROR(VLOOKUP(B1407,チーム番号!E:F,2,0),"")</f>
        <v/>
      </c>
      <c r="F1407">
        <f>IFERROR(VLOOKUP(A1407,プログラム!B:C,2,0),"")</f>
        <v>22</v>
      </c>
      <c r="G1407" t="str">
        <f t="shared" si="42"/>
        <v>56000022</v>
      </c>
      <c r="H1407">
        <f>IFERROR(記録__2[[#This Row],[組]],"")</f>
        <v>5</v>
      </c>
      <c r="I1407">
        <f>IFERROR(記録__2[[#This Row],[水路]],"")</f>
        <v>6</v>
      </c>
      <c r="J1407" t="str">
        <f>IFERROR(VLOOKUP(F1407,競技順!B:Q,14,0),"")</f>
        <v/>
      </c>
      <c r="K1407" t="str">
        <f>IFERROR(VLOOKUP(F1407,競技順!B:P,15,0),"")</f>
        <v>男子</v>
      </c>
      <c r="L1407" t="str">
        <f>IFERROR(VLOOKUP(F1407,競技順!B:N,13,0),"")</f>
        <v xml:space="preserve"> 200m</v>
      </c>
      <c r="M1407" t="str">
        <f>IFERROR(VLOOKUP(F1407,競技順!B:K,10,0),"")</f>
        <v>個人メドレー</v>
      </c>
      <c r="N1407" t="str">
        <f>IFERROR(VLOOKUP(F1407,競技順!B:Q,16,0),"")</f>
        <v>タイム決勝</v>
      </c>
      <c r="O1407" t="str">
        <f t="shared" si="43"/>
        <v xml:space="preserve"> 男子  200m 個人メドレー タイム決勝</v>
      </c>
    </row>
    <row r="1408" spans="1:15" x14ac:dyDescent="0.2">
      <c r="A1408">
        <f>IFERROR(記録__2[[#This Row],[競技番号]],"")</f>
        <v>22</v>
      </c>
      <c r="B1408">
        <f>IFERROR(記録__2[[#This Row],[選手番号]],"")</f>
        <v>127</v>
      </c>
      <c r="C1408" t="str">
        <f>IFERROR(VLOOKUP(B1408,選手番号!F:J,4,0),"")</f>
        <v>木田　啓翔</v>
      </c>
      <c r="D1408" t="str">
        <f>IFERROR(VLOOKUP(B1408,選手番号!F:K,6,0),"")</f>
        <v>南海ＤＣ</v>
      </c>
      <c r="E1408" t="str">
        <f>IFERROR(VLOOKUP(B1408,チーム番号!E:F,2,0),"")</f>
        <v/>
      </c>
      <c r="F1408">
        <f>IFERROR(VLOOKUP(A1408,プログラム!B:C,2,0),"")</f>
        <v>22</v>
      </c>
      <c r="G1408" t="str">
        <f t="shared" si="42"/>
        <v>12700022</v>
      </c>
      <c r="H1408">
        <f>IFERROR(記録__2[[#This Row],[組]],"")</f>
        <v>5</v>
      </c>
      <c r="I1408">
        <f>IFERROR(記録__2[[#This Row],[水路]],"")</f>
        <v>7</v>
      </c>
      <c r="J1408" t="str">
        <f>IFERROR(VLOOKUP(F1408,競技順!B:Q,14,0),"")</f>
        <v/>
      </c>
      <c r="K1408" t="str">
        <f>IFERROR(VLOOKUP(F1408,競技順!B:P,15,0),"")</f>
        <v>男子</v>
      </c>
      <c r="L1408" t="str">
        <f>IFERROR(VLOOKUP(F1408,競技順!B:N,13,0),"")</f>
        <v xml:space="preserve"> 200m</v>
      </c>
      <c r="M1408" t="str">
        <f>IFERROR(VLOOKUP(F1408,競技順!B:K,10,0),"")</f>
        <v>個人メドレー</v>
      </c>
      <c r="N1408" t="str">
        <f>IFERROR(VLOOKUP(F1408,競技順!B:Q,16,0),"")</f>
        <v>タイム決勝</v>
      </c>
      <c r="O1408" t="str">
        <f t="shared" si="43"/>
        <v xml:space="preserve"> 男子  200m 個人メドレー タイム決勝</v>
      </c>
    </row>
    <row r="1409" spans="1:15" x14ac:dyDescent="0.2">
      <c r="A1409">
        <f>IFERROR(記録__2[[#This Row],[競技番号]],"")</f>
        <v>22</v>
      </c>
      <c r="B1409">
        <f>IFERROR(記録__2[[#This Row],[選手番号]],"")</f>
        <v>480</v>
      </c>
      <c r="C1409" t="str">
        <f>IFERROR(VLOOKUP(B1409,選手番号!F:J,4,0),"")</f>
        <v>佐々木　今</v>
      </c>
      <c r="D1409" t="str">
        <f>IFERROR(VLOOKUP(B1409,選手番号!F:K,6,0),"")</f>
        <v>フィッタ吉田</v>
      </c>
      <c r="E1409" t="str">
        <f>IFERROR(VLOOKUP(B1409,チーム番号!E:F,2,0),"")</f>
        <v/>
      </c>
      <c r="F1409">
        <f>IFERROR(VLOOKUP(A1409,プログラム!B:C,2,0),"")</f>
        <v>22</v>
      </c>
      <c r="G1409" t="str">
        <f t="shared" si="42"/>
        <v>48000022</v>
      </c>
      <c r="H1409">
        <f>IFERROR(記録__2[[#This Row],[組]],"")</f>
        <v>5</v>
      </c>
      <c r="I1409">
        <f>IFERROR(記録__2[[#This Row],[水路]],"")</f>
        <v>8</v>
      </c>
      <c r="J1409" t="str">
        <f>IFERROR(VLOOKUP(F1409,競技順!B:Q,14,0),"")</f>
        <v/>
      </c>
      <c r="K1409" t="str">
        <f>IFERROR(VLOOKUP(F1409,競技順!B:P,15,0),"")</f>
        <v>男子</v>
      </c>
      <c r="L1409" t="str">
        <f>IFERROR(VLOOKUP(F1409,競技順!B:N,13,0),"")</f>
        <v xml:space="preserve"> 200m</v>
      </c>
      <c r="M1409" t="str">
        <f>IFERROR(VLOOKUP(F1409,競技順!B:K,10,0),"")</f>
        <v>個人メドレー</v>
      </c>
      <c r="N1409" t="str">
        <f>IFERROR(VLOOKUP(F1409,競技順!B:Q,16,0),"")</f>
        <v>タイム決勝</v>
      </c>
      <c r="O1409" t="str">
        <f t="shared" si="43"/>
        <v xml:space="preserve"> 男子  200m 個人メドレー タイム決勝</v>
      </c>
    </row>
    <row r="1410" spans="1:15" x14ac:dyDescent="0.2">
      <c r="A1410">
        <f>IFERROR(記録__2[[#This Row],[競技番号]],"")</f>
        <v>22</v>
      </c>
      <c r="B1410">
        <f>IFERROR(記録__2[[#This Row],[選手番号]],"")</f>
        <v>129</v>
      </c>
      <c r="C1410" t="str">
        <f>IFERROR(VLOOKUP(B1410,選手番号!F:J,4,0),"")</f>
        <v>村上　優太</v>
      </c>
      <c r="D1410" t="str">
        <f>IFERROR(VLOOKUP(B1410,選手番号!F:K,6,0),"")</f>
        <v>南海ＤＣ</v>
      </c>
      <c r="E1410" t="str">
        <f>IFERROR(VLOOKUP(B1410,チーム番号!E:F,2,0),"")</f>
        <v/>
      </c>
      <c r="F1410">
        <f>IFERROR(VLOOKUP(A1410,プログラム!B:C,2,0),"")</f>
        <v>22</v>
      </c>
      <c r="G1410" t="str">
        <f t="shared" si="42"/>
        <v>12900022</v>
      </c>
      <c r="H1410">
        <f>IFERROR(記録__2[[#This Row],[組]],"")</f>
        <v>6</v>
      </c>
      <c r="I1410">
        <f>IFERROR(記録__2[[#This Row],[水路]],"")</f>
        <v>1</v>
      </c>
      <c r="J1410" t="str">
        <f>IFERROR(VLOOKUP(F1410,競技順!B:Q,14,0),"")</f>
        <v/>
      </c>
      <c r="K1410" t="str">
        <f>IFERROR(VLOOKUP(F1410,競技順!B:P,15,0),"")</f>
        <v>男子</v>
      </c>
      <c r="L1410" t="str">
        <f>IFERROR(VLOOKUP(F1410,競技順!B:N,13,0),"")</f>
        <v xml:space="preserve"> 200m</v>
      </c>
      <c r="M1410" t="str">
        <f>IFERROR(VLOOKUP(F1410,競技順!B:K,10,0),"")</f>
        <v>個人メドレー</v>
      </c>
      <c r="N1410" t="str">
        <f>IFERROR(VLOOKUP(F1410,競技順!B:Q,16,0),"")</f>
        <v>タイム決勝</v>
      </c>
      <c r="O1410" t="str">
        <f t="shared" si="43"/>
        <v xml:space="preserve"> 男子  200m 個人メドレー タイム決勝</v>
      </c>
    </row>
    <row r="1411" spans="1:15" x14ac:dyDescent="0.2">
      <c r="A1411">
        <f>IFERROR(記録__2[[#This Row],[競技番号]],"")</f>
        <v>22</v>
      </c>
      <c r="B1411">
        <f>IFERROR(記録__2[[#This Row],[選手番号]],"")</f>
        <v>221</v>
      </c>
      <c r="C1411" t="str">
        <f>IFERROR(VLOOKUP(B1411,選手番号!F:J,4,0),"")</f>
        <v>深川　絢都</v>
      </c>
      <c r="D1411" t="str">
        <f>IFERROR(VLOOKUP(B1411,選手番号!F:K,6,0),"")</f>
        <v>ファイブテン</v>
      </c>
      <c r="E1411" t="str">
        <f>IFERROR(VLOOKUP(B1411,チーム番号!E:F,2,0),"")</f>
        <v/>
      </c>
      <c r="F1411">
        <f>IFERROR(VLOOKUP(A1411,プログラム!B:C,2,0),"")</f>
        <v>22</v>
      </c>
      <c r="G1411" t="str">
        <f t="shared" ref="G1411:G1474" si="44">CONCATENATE(B1411,0,0,0,F1411)</f>
        <v>22100022</v>
      </c>
      <c r="H1411">
        <f>IFERROR(記録__2[[#This Row],[組]],"")</f>
        <v>6</v>
      </c>
      <c r="I1411">
        <f>IFERROR(記録__2[[#This Row],[水路]],"")</f>
        <v>2</v>
      </c>
      <c r="J1411" t="str">
        <f>IFERROR(VLOOKUP(F1411,競技順!B:Q,14,0),"")</f>
        <v/>
      </c>
      <c r="K1411" t="str">
        <f>IFERROR(VLOOKUP(F1411,競技順!B:P,15,0),"")</f>
        <v>男子</v>
      </c>
      <c r="L1411" t="str">
        <f>IFERROR(VLOOKUP(F1411,競技順!B:N,13,0),"")</f>
        <v xml:space="preserve"> 200m</v>
      </c>
      <c r="M1411" t="str">
        <f>IFERROR(VLOOKUP(F1411,競技順!B:K,10,0),"")</f>
        <v>個人メドレー</v>
      </c>
      <c r="N1411" t="str">
        <f>IFERROR(VLOOKUP(F1411,競技順!B:Q,16,0),"")</f>
        <v>タイム決勝</v>
      </c>
      <c r="O1411" t="str">
        <f t="shared" ref="O1411:O1474" si="45">CONCATENATE(J1411," ",K1411," ",L1411," ",M1411," ",N1411)</f>
        <v xml:space="preserve"> 男子  200m 個人メドレー タイム決勝</v>
      </c>
    </row>
    <row r="1412" spans="1:15" x14ac:dyDescent="0.2">
      <c r="A1412">
        <f>IFERROR(記録__2[[#This Row],[競技番号]],"")</f>
        <v>22</v>
      </c>
      <c r="B1412">
        <f>IFERROR(記録__2[[#This Row],[選手番号]],"")</f>
        <v>708</v>
      </c>
      <c r="C1412" t="str">
        <f>IFERROR(VLOOKUP(B1412,選手番号!F:J,4,0),"")</f>
        <v>西川　稜真</v>
      </c>
      <c r="D1412" t="str">
        <f>IFERROR(VLOOKUP(B1412,選手番号!F:K,6,0),"")</f>
        <v>えいしSC松山</v>
      </c>
      <c r="E1412" t="str">
        <f>IFERROR(VLOOKUP(B1412,チーム番号!E:F,2,0),"")</f>
        <v/>
      </c>
      <c r="F1412">
        <f>IFERROR(VLOOKUP(A1412,プログラム!B:C,2,0),"")</f>
        <v>22</v>
      </c>
      <c r="G1412" t="str">
        <f t="shared" si="44"/>
        <v>70800022</v>
      </c>
      <c r="H1412">
        <f>IFERROR(記録__2[[#This Row],[組]],"")</f>
        <v>6</v>
      </c>
      <c r="I1412">
        <f>IFERROR(記録__2[[#This Row],[水路]],"")</f>
        <v>3</v>
      </c>
      <c r="J1412" t="str">
        <f>IFERROR(VLOOKUP(F1412,競技順!B:Q,14,0),"")</f>
        <v/>
      </c>
      <c r="K1412" t="str">
        <f>IFERROR(VLOOKUP(F1412,競技順!B:P,15,0),"")</f>
        <v>男子</v>
      </c>
      <c r="L1412" t="str">
        <f>IFERROR(VLOOKUP(F1412,競技順!B:N,13,0),"")</f>
        <v xml:space="preserve"> 200m</v>
      </c>
      <c r="M1412" t="str">
        <f>IFERROR(VLOOKUP(F1412,競技順!B:K,10,0),"")</f>
        <v>個人メドレー</v>
      </c>
      <c r="N1412" t="str">
        <f>IFERROR(VLOOKUP(F1412,競技順!B:Q,16,0),"")</f>
        <v>タイム決勝</v>
      </c>
      <c r="O1412" t="str">
        <f t="shared" si="45"/>
        <v xml:space="preserve"> 男子  200m 個人メドレー タイム決勝</v>
      </c>
    </row>
    <row r="1413" spans="1:15" x14ac:dyDescent="0.2">
      <c r="A1413">
        <f>IFERROR(記録__2[[#This Row],[競技番号]],"")</f>
        <v>22</v>
      </c>
      <c r="B1413">
        <f>IFERROR(記録__2[[#This Row],[選手番号]],"")</f>
        <v>507</v>
      </c>
      <c r="C1413" t="str">
        <f>IFERROR(VLOOKUP(B1413,選手番号!F:J,4,0),"")</f>
        <v>山田　眞成</v>
      </c>
      <c r="D1413" t="str">
        <f>IFERROR(VLOOKUP(B1413,選手番号!F:K,6,0),"")</f>
        <v>Ryuow</v>
      </c>
      <c r="E1413" t="str">
        <f>IFERROR(VLOOKUP(B1413,チーム番号!E:F,2,0),"")</f>
        <v/>
      </c>
      <c r="F1413">
        <f>IFERROR(VLOOKUP(A1413,プログラム!B:C,2,0),"")</f>
        <v>22</v>
      </c>
      <c r="G1413" t="str">
        <f t="shared" si="44"/>
        <v>50700022</v>
      </c>
      <c r="H1413">
        <f>IFERROR(記録__2[[#This Row],[組]],"")</f>
        <v>6</v>
      </c>
      <c r="I1413">
        <f>IFERROR(記録__2[[#This Row],[水路]],"")</f>
        <v>4</v>
      </c>
      <c r="J1413" t="str">
        <f>IFERROR(VLOOKUP(F1413,競技順!B:Q,14,0),"")</f>
        <v/>
      </c>
      <c r="K1413" t="str">
        <f>IFERROR(VLOOKUP(F1413,競技順!B:P,15,0),"")</f>
        <v>男子</v>
      </c>
      <c r="L1413" t="str">
        <f>IFERROR(VLOOKUP(F1413,競技順!B:N,13,0),"")</f>
        <v xml:space="preserve"> 200m</v>
      </c>
      <c r="M1413" t="str">
        <f>IFERROR(VLOOKUP(F1413,競技順!B:K,10,0),"")</f>
        <v>個人メドレー</v>
      </c>
      <c r="N1413" t="str">
        <f>IFERROR(VLOOKUP(F1413,競技順!B:Q,16,0),"")</f>
        <v>タイム決勝</v>
      </c>
      <c r="O1413" t="str">
        <f t="shared" si="45"/>
        <v xml:space="preserve"> 男子  200m 個人メドレー タイム決勝</v>
      </c>
    </row>
    <row r="1414" spans="1:15" x14ac:dyDescent="0.2">
      <c r="A1414">
        <f>IFERROR(記録__2[[#This Row],[競技番号]],"")</f>
        <v>22</v>
      </c>
      <c r="B1414">
        <f>IFERROR(記録__2[[#This Row],[選手番号]],"")</f>
        <v>505</v>
      </c>
      <c r="C1414" t="str">
        <f>IFERROR(VLOOKUP(B1414,選手番号!F:J,4,0),"")</f>
        <v>大崎　天地</v>
      </c>
      <c r="D1414" t="str">
        <f>IFERROR(VLOOKUP(B1414,選手番号!F:K,6,0),"")</f>
        <v>Ryuow</v>
      </c>
      <c r="E1414" t="str">
        <f>IFERROR(VLOOKUP(B1414,チーム番号!E:F,2,0),"")</f>
        <v/>
      </c>
      <c r="F1414">
        <f>IFERROR(VLOOKUP(A1414,プログラム!B:C,2,0),"")</f>
        <v>22</v>
      </c>
      <c r="G1414" t="str">
        <f t="shared" si="44"/>
        <v>50500022</v>
      </c>
      <c r="H1414">
        <f>IFERROR(記録__2[[#This Row],[組]],"")</f>
        <v>6</v>
      </c>
      <c r="I1414">
        <f>IFERROR(記録__2[[#This Row],[水路]],"")</f>
        <v>5</v>
      </c>
      <c r="J1414" t="str">
        <f>IFERROR(VLOOKUP(F1414,競技順!B:Q,14,0),"")</f>
        <v/>
      </c>
      <c r="K1414" t="str">
        <f>IFERROR(VLOOKUP(F1414,競技順!B:P,15,0),"")</f>
        <v>男子</v>
      </c>
      <c r="L1414" t="str">
        <f>IFERROR(VLOOKUP(F1414,競技順!B:N,13,0),"")</f>
        <v xml:space="preserve"> 200m</v>
      </c>
      <c r="M1414" t="str">
        <f>IFERROR(VLOOKUP(F1414,競技順!B:K,10,0),"")</f>
        <v>個人メドレー</v>
      </c>
      <c r="N1414" t="str">
        <f>IFERROR(VLOOKUP(F1414,競技順!B:Q,16,0),"")</f>
        <v>タイム決勝</v>
      </c>
      <c r="O1414" t="str">
        <f t="shared" si="45"/>
        <v xml:space="preserve"> 男子  200m 個人メドレー タイム決勝</v>
      </c>
    </row>
    <row r="1415" spans="1:15" x14ac:dyDescent="0.2">
      <c r="A1415">
        <f>IFERROR(記録__2[[#This Row],[競技番号]],"")</f>
        <v>22</v>
      </c>
      <c r="B1415">
        <f>IFERROR(記録__2[[#This Row],[選手番号]],"")</f>
        <v>448</v>
      </c>
      <c r="C1415" t="str">
        <f>IFERROR(VLOOKUP(B1415,選手番号!F:J,4,0),"")</f>
        <v>島村　真人</v>
      </c>
      <c r="D1415" t="str">
        <f>IFERROR(VLOOKUP(B1415,選手番号!F:K,6,0),"")</f>
        <v>フィッタ重信</v>
      </c>
      <c r="E1415" t="str">
        <f>IFERROR(VLOOKUP(B1415,チーム番号!E:F,2,0),"")</f>
        <v/>
      </c>
      <c r="F1415">
        <f>IFERROR(VLOOKUP(A1415,プログラム!B:C,2,0),"")</f>
        <v>22</v>
      </c>
      <c r="G1415" t="str">
        <f t="shared" si="44"/>
        <v>44800022</v>
      </c>
      <c r="H1415">
        <f>IFERROR(記録__2[[#This Row],[組]],"")</f>
        <v>6</v>
      </c>
      <c r="I1415">
        <f>IFERROR(記録__2[[#This Row],[水路]],"")</f>
        <v>6</v>
      </c>
      <c r="J1415" t="str">
        <f>IFERROR(VLOOKUP(F1415,競技順!B:Q,14,0),"")</f>
        <v/>
      </c>
      <c r="K1415" t="str">
        <f>IFERROR(VLOOKUP(F1415,競技順!B:P,15,0),"")</f>
        <v>男子</v>
      </c>
      <c r="L1415" t="str">
        <f>IFERROR(VLOOKUP(F1415,競技順!B:N,13,0),"")</f>
        <v xml:space="preserve"> 200m</v>
      </c>
      <c r="M1415" t="str">
        <f>IFERROR(VLOOKUP(F1415,競技順!B:K,10,0),"")</f>
        <v>個人メドレー</v>
      </c>
      <c r="N1415" t="str">
        <f>IFERROR(VLOOKUP(F1415,競技順!B:Q,16,0),"")</f>
        <v>タイム決勝</v>
      </c>
      <c r="O1415" t="str">
        <f t="shared" si="45"/>
        <v xml:space="preserve"> 男子  200m 個人メドレー タイム決勝</v>
      </c>
    </row>
    <row r="1416" spans="1:15" x14ac:dyDescent="0.2">
      <c r="A1416">
        <f>IFERROR(記録__2[[#This Row],[競技番号]],"")</f>
        <v>22</v>
      </c>
      <c r="B1416">
        <f>IFERROR(記録__2[[#This Row],[選手番号]],"")</f>
        <v>270</v>
      </c>
      <c r="C1416" t="str">
        <f>IFERROR(VLOOKUP(B1416,選手番号!F:J,4,0),"")</f>
        <v>玉井心來斐</v>
      </c>
      <c r="D1416" t="str">
        <f>IFERROR(VLOOKUP(B1416,選手番号!F:K,6,0),"")</f>
        <v>八幡浜ＳＣ</v>
      </c>
      <c r="E1416" t="str">
        <f>IFERROR(VLOOKUP(B1416,チーム番号!E:F,2,0),"")</f>
        <v/>
      </c>
      <c r="F1416">
        <f>IFERROR(VLOOKUP(A1416,プログラム!B:C,2,0),"")</f>
        <v>22</v>
      </c>
      <c r="G1416" t="str">
        <f t="shared" si="44"/>
        <v>27000022</v>
      </c>
      <c r="H1416">
        <f>IFERROR(記録__2[[#This Row],[組]],"")</f>
        <v>6</v>
      </c>
      <c r="I1416">
        <f>IFERROR(記録__2[[#This Row],[水路]],"")</f>
        <v>7</v>
      </c>
      <c r="J1416" t="str">
        <f>IFERROR(VLOOKUP(F1416,競技順!B:Q,14,0),"")</f>
        <v/>
      </c>
      <c r="K1416" t="str">
        <f>IFERROR(VLOOKUP(F1416,競技順!B:P,15,0),"")</f>
        <v>男子</v>
      </c>
      <c r="L1416" t="str">
        <f>IFERROR(VLOOKUP(F1416,競技順!B:N,13,0),"")</f>
        <v xml:space="preserve"> 200m</v>
      </c>
      <c r="M1416" t="str">
        <f>IFERROR(VLOOKUP(F1416,競技順!B:K,10,0),"")</f>
        <v>個人メドレー</v>
      </c>
      <c r="N1416" t="str">
        <f>IFERROR(VLOOKUP(F1416,競技順!B:Q,16,0),"")</f>
        <v>タイム決勝</v>
      </c>
      <c r="O1416" t="str">
        <f t="shared" si="45"/>
        <v xml:space="preserve"> 男子  200m 個人メドレー タイム決勝</v>
      </c>
    </row>
    <row r="1417" spans="1:15" x14ac:dyDescent="0.2">
      <c r="A1417">
        <f>IFERROR(記録__2[[#This Row],[競技番号]],"")</f>
        <v>22</v>
      </c>
      <c r="B1417">
        <f>IFERROR(記録__2[[#This Row],[選手番号]],"")</f>
        <v>643</v>
      </c>
      <c r="C1417" t="str">
        <f>IFERROR(VLOOKUP(B1417,選手番号!F:J,4,0),"")</f>
        <v>若宮　悠文</v>
      </c>
      <c r="D1417" t="str">
        <f>IFERROR(VLOOKUP(B1417,選手番号!F:K,6,0),"")</f>
        <v>えいしSC北条</v>
      </c>
      <c r="E1417" t="str">
        <f>IFERROR(VLOOKUP(B1417,チーム番号!E:F,2,0),"")</f>
        <v/>
      </c>
      <c r="F1417">
        <f>IFERROR(VLOOKUP(A1417,プログラム!B:C,2,0),"")</f>
        <v>22</v>
      </c>
      <c r="G1417" t="str">
        <f t="shared" si="44"/>
        <v>64300022</v>
      </c>
      <c r="H1417">
        <f>IFERROR(記録__2[[#This Row],[組]],"")</f>
        <v>6</v>
      </c>
      <c r="I1417">
        <f>IFERROR(記録__2[[#This Row],[水路]],"")</f>
        <v>8</v>
      </c>
      <c r="J1417" t="str">
        <f>IFERROR(VLOOKUP(F1417,競技順!B:Q,14,0),"")</f>
        <v/>
      </c>
      <c r="K1417" t="str">
        <f>IFERROR(VLOOKUP(F1417,競技順!B:P,15,0),"")</f>
        <v>男子</v>
      </c>
      <c r="L1417" t="str">
        <f>IFERROR(VLOOKUP(F1417,競技順!B:N,13,0),"")</f>
        <v xml:space="preserve"> 200m</v>
      </c>
      <c r="M1417" t="str">
        <f>IFERROR(VLOOKUP(F1417,競技順!B:K,10,0),"")</f>
        <v>個人メドレー</v>
      </c>
      <c r="N1417" t="str">
        <f>IFERROR(VLOOKUP(F1417,競技順!B:Q,16,0),"")</f>
        <v>タイム決勝</v>
      </c>
      <c r="O1417" t="str">
        <f t="shared" si="45"/>
        <v xml:space="preserve"> 男子  200m 個人メドレー タイム決勝</v>
      </c>
    </row>
    <row r="1418" spans="1:15" x14ac:dyDescent="0.2">
      <c r="A1418">
        <f>IFERROR(記録__2[[#This Row],[競技番号]],"")</f>
        <v>22</v>
      </c>
      <c r="B1418">
        <f>IFERROR(記録__2[[#This Row],[選手番号]],"")</f>
        <v>510</v>
      </c>
      <c r="C1418" t="str">
        <f>IFERROR(VLOOKUP(B1418,選手番号!F:J,4,0),"")</f>
        <v>井上　晴喜</v>
      </c>
      <c r="D1418" t="str">
        <f>IFERROR(VLOOKUP(B1418,選手番号!F:K,6,0),"")</f>
        <v>Ryuow</v>
      </c>
      <c r="E1418" t="str">
        <f>IFERROR(VLOOKUP(B1418,チーム番号!E:F,2,0),"")</f>
        <v/>
      </c>
      <c r="F1418">
        <f>IFERROR(VLOOKUP(A1418,プログラム!B:C,2,0),"")</f>
        <v>22</v>
      </c>
      <c r="G1418" t="str">
        <f t="shared" si="44"/>
        <v>51000022</v>
      </c>
      <c r="H1418">
        <f>IFERROR(記録__2[[#This Row],[組]],"")</f>
        <v>7</v>
      </c>
      <c r="I1418">
        <f>IFERROR(記録__2[[#This Row],[水路]],"")</f>
        <v>1</v>
      </c>
      <c r="J1418" t="str">
        <f>IFERROR(VLOOKUP(F1418,競技順!B:Q,14,0),"")</f>
        <v/>
      </c>
      <c r="K1418" t="str">
        <f>IFERROR(VLOOKUP(F1418,競技順!B:P,15,0),"")</f>
        <v>男子</v>
      </c>
      <c r="L1418" t="str">
        <f>IFERROR(VLOOKUP(F1418,競技順!B:N,13,0),"")</f>
        <v xml:space="preserve"> 200m</v>
      </c>
      <c r="M1418" t="str">
        <f>IFERROR(VLOOKUP(F1418,競技順!B:K,10,0),"")</f>
        <v>個人メドレー</v>
      </c>
      <c r="N1418" t="str">
        <f>IFERROR(VLOOKUP(F1418,競技順!B:Q,16,0),"")</f>
        <v>タイム決勝</v>
      </c>
      <c r="O1418" t="str">
        <f t="shared" si="45"/>
        <v xml:space="preserve"> 男子  200m 個人メドレー タイム決勝</v>
      </c>
    </row>
    <row r="1419" spans="1:15" x14ac:dyDescent="0.2">
      <c r="A1419">
        <f>IFERROR(記録__2[[#This Row],[競技番号]],"")</f>
        <v>22</v>
      </c>
      <c r="B1419">
        <f>IFERROR(記録__2[[#This Row],[選手番号]],"")</f>
        <v>47</v>
      </c>
      <c r="C1419" t="str">
        <f>IFERROR(VLOOKUP(B1419,選手番号!F:J,4,0),"")</f>
        <v>山田　哲生</v>
      </c>
      <c r="D1419" t="str">
        <f>IFERROR(VLOOKUP(B1419,選手番号!F:K,6,0),"")</f>
        <v>五百木ＳＣ</v>
      </c>
      <c r="E1419" t="str">
        <f>IFERROR(VLOOKUP(B1419,チーム番号!E:F,2,0),"")</f>
        <v/>
      </c>
      <c r="F1419">
        <f>IFERROR(VLOOKUP(A1419,プログラム!B:C,2,0),"")</f>
        <v>22</v>
      </c>
      <c r="G1419" t="str">
        <f t="shared" si="44"/>
        <v>4700022</v>
      </c>
      <c r="H1419">
        <f>IFERROR(記録__2[[#This Row],[組]],"")</f>
        <v>7</v>
      </c>
      <c r="I1419">
        <f>IFERROR(記録__2[[#This Row],[水路]],"")</f>
        <v>2</v>
      </c>
      <c r="J1419" t="str">
        <f>IFERROR(VLOOKUP(F1419,競技順!B:Q,14,0),"")</f>
        <v/>
      </c>
      <c r="K1419" t="str">
        <f>IFERROR(VLOOKUP(F1419,競技順!B:P,15,0),"")</f>
        <v>男子</v>
      </c>
      <c r="L1419" t="str">
        <f>IFERROR(VLOOKUP(F1419,競技順!B:N,13,0),"")</f>
        <v xml:space="preserve"> 200m</v>
      </c>
      <c r="M1419" t="str">
        <f>IFERROR(VLOOKUP(F1419,競技順!B:K,10,0),"")</f>
        <v>個人メドレー</v>
      </c>
      <c r="N1419" t="str">
        <f>IFERROR(VLOOKUP(F1419,競技順!B:Q,16,0),"")</f>
        <v>タイム決勝</v>
      </c>
      <c r="O1419" t="str">
        <f t="shared" si="45"/>
        <v xml:space="preserve"> 男子  200m 個人メドレー タイム決勝</v>
      </c>
    </row>
    <row r="1420" spans="1:15" x14ac:dyDescent="0.2">
      <c r="A1420">
        <f>IFERROR(記録__2[[#This Row],[競技番号]],"")</f>
        <v>22</v>
      </c>
      <c r="B1420">
        <f>IFERROR(記録__2[[#This Row],[選手番号]],"")</f>
        <v>219</v>
      </c>
      <c r="C1420" t="str">
        <f>IFERROR(VLOOKUP(B1420,選手番号!F:J,4,0),"")</f>
        <v>大西　紫功</v>
      </c>
      <c r="D1420" t="str">
        <f>IFERROR(VLOOKUP(B1420,選手番号!F:K,6,0),"")</f>
        <v>ファイブテン</v>
      </c>
      <c r="E1420" t="str">
        <f>IFERROR(VLOOKUP(B1420,チーム番号!E:F,2,0),"")</f>
        <v/>
      </c>
      <c r="F1420">
        <f>IFERROR(VLOOKUP(A1420,プログラム!B:C,2,0),"")</f>
        <v>22</v>
      </c>
      <c r="G1420" t="str">
        <f t="shared" si="44"/>
        <v>21900022</v>
      </c>
      <c r="H1420">
        <f>IFERROR(記録__2[[#This Row],[組]],"")</f>
        <v>7</v>
      </c>
      <c r="I1420">
        <f>IFERROR(記録__2[[#This Row],[水路]],"")</f>
        <v>3</v>
      </c>
      <c r="J1420" t="str">
        <f>IFERROR(VLOOKUP(F1420,競技順!B:Q,14,0),"")</f>
        <v/>
      </c>
      <c r="K1420" t="str">
        <f>IFERROR(VLOOKUP(F1420,競技順!B:P,15,0),"")</f>
        <v>男子</v>
      </c>
      <c r="L1420" t="str">
        <f>IFERROR(VLOOKUP(F1420,競技順!B:N,13,0),"")</f>
        <v xml:space="preserve"> 200m</v>
      </c>
      <c r="M1420" t="str">
        <f>IFERROR(VLOOKUP(F1420,競技順!B:K,10,0),"")</f>
        <v>個人メドレー</v>
      </c>
      <c r="N1420" t="str">
        <f>IFERROR(VLOOKUP(F1420,競技順!B:Q,16,0),"")</f>
        <v>タイム決勝</v>
      </c>
      <c r="O1420" t="str">
        <f t="shared" si="45"/>
        <v xml:space="preserve"> 男子  200m 個人メドレー タイム決勝</v>
      </c>
    </row>
    <row r="1421" spans="1:15" x14ac:dyDescent="0.2">
      <c r="A1421">
        <f>IFERROR(記録__2[[#This Row],[競技番号]],"")</f>
        <v>22</v>
      </c>
      <c r="B1421">
        <f>IFERROR(記録__2[[#This Row],[選手番号]],"")</f>
        <v>56</v>
      </c>
      <c r="C1421" t="str">
        <f>IFERROR(VLOOKUP(B1421,選手番号!F:J,4,0),"")</f>
        <v>山本　凌奨</v>
      </c>
      <c r="D1421" t="str">
        <f>IFERROR(VLOOKUP(B1421,選手番号!F:K,6,0),"")</f>
        <v>五百木ＳＣ</v>
      </c>
      <c r="E1421" t="str">
        <f>IFERROR(VLOOKUP(B1421,チーム番号!E:F,2,0),"")</f>
        <v/>
      </c>
      <c r="F1421">
        <f>IFERROR(VLOOKUP(A1421,プログラム!B:C,2,0),"")</f>
        <v>22</v>
      </c>
      <c r="G1421" t="str">
        <f t="shared" si="44"/>
        <v>5600022</v>
      </c>
      <c r="H1421">
        <f>IFERROR(記録__2[[#This Row],[組]],"")</f>
        <v>7</v>
      </c>
      <c r="I1421">
        <f>IFERROR(記録__2[[#This Row],[水路]],"")</f>
        <v>4</v>
      </c>
      <c r="J1421" t="str">
        <f>IFERROR(VLOOKUP(F1421,競技順!B:Q,14,0),"")</f>
        <v/>
      </c>
      <c r="K1421" t="str">
        <f>IFERROR(VLOOKUP(F1421,競技順!B:P,15,0),"")</f>
        <v>男子</v>
      </c>
      <c r="L1421" t="str">
        <f>IFERROR(VLOOKUP(F1421,競技順!B:N,13,0),"")</f>
        <v xml:space="preserve"> 200m</v>
      </c>
      <c r="M1421" t="str">
        <f>IFERROR(VLOOKUP(F1421,競技順!B:K,10,0),"")</f>
        <v>個人メドレー</v>
      </c>
      <c r="N1421" t="str">
        <f>IFERROR(VLOOKUP(F1421,競技順!B:Q,16,0),"")</f>
        <v>タイム決勝</v>
      </c>
      <c r="O1421" t="str">
        <f t="shared" si="45"/>
        <v xml:space="preserve"> 男子  200m 個人メドレー タイム決勝</v>
      </c>
    </row>
    <row r="1422" spans="1:15" x14ac:dyDescent="0.2">
      <c r="A1422">
        <f>IFERROR(記録__2[[#This Row],[競技番号]],"")</f>
        <v>22</v>
      </c>
      <c r="B1422">
        <f>IFERROR(記録__2[[#This Row],[選手番号]],"")</f>
        <v>216</v>
      </c>
      <c r="C1422" t="str">
        <f>IFERROR(VLOOKUP(B1422,選手番号!F:J,4,0),"")</f>
        <v>加藤　日彩</v>
      </c>
      <c r="D1422" t="str">
        <f>IFERROR(VLOOKUP(B1422,選手番号!F:K,6,0),"")</f>
        <v>ファイブテン</v>
      </c>
      <c r="E1422" t="str">
        <f>IFERROR(VLOOKUP(B1422,チーム番号!E:F,2,0),"")</f>
        <v/>
      </c>
      <c r="F1422">
        <f>IFERROR(VLOOKUP(A1422,プログラム!B:C,2,0),"")</f>
        <v>22</v>
      </c>
      <c r="G1422" t="str">
        <f t="shared" si="44"/>
        <v>21600022</v>
      </c>
      <c r="H1422">
        <f>IFERROR(記録__2[[#This Row],[組]],"")</f>
        <v>7</v>
      </c>
      <c r="I1422">
        <f>IFERROR(記録__2[[#This Row],[水路]],"")</f>
        <v>5</v>
      </c>
      <c r="J1422" t="str">
        <f>IFERROR(VLOOKUP(F1422,競技順!B:Q,14,0),"")</f>
        <v/>
      </c>
      <c r="K1422" t="str">
        <f>IFERROR(VLOOKUP(F1422,競技順!B:P,15,0),"")</f>
        <v>男子</v>
      </c>
      <c r="L1422" t="str">
        <f>IFERROR(VLOOKUP(F1422,競技順!B:N,13,0),"")</f>
        <v xml:space="preserve"> 200m</v>
      </c>
      <c r="M1422" t="str">
        <f>IFERROR(VLOOKUP(F1422,競技順!B:K,10,0),"")</f>
        <v>個人メドレー</v>
      </c>
      <c r="N1422" t="str">
        <f>IFERROR(VLOOKUP(F1422,競技順!B:Q,16,0),"")</f>
        <v>タイム決勝</v>
      </c>
      <c r="O1422" t="str">
        <f t="shared" si="45"/>
        <v xml:space="preserve"> 男子  200m 個人メドレー タイム決勝</v>
      </c>
    </row>
    <row r="1423" spans="1:15" x14ac:dyDescent="0.2">
      <c r="A1423">
        <f>IFERROR(記録__2[[#This Row],[競技番号]],"")</f>
        <v>22</v>
      </c>
      <c r="B1423">
        <f>IFERROR(記録__2[[#This Row],[選手番号]],"")</f>
        <v>338</v>
      </c>
      <c r="C1423" t="str">
        <f>IFERROR(VLOOKUP(B1423,選手番号!F:J,4,0),"")</f>
        <v>田代　禮士</v>
      </c>
      <c r="D1423" t="str">
        <f>IFERROR(VLOOKUP(B1423,選手番号!F:K,6,0),"")</f>
        <v>ＭＧ双葉</v>
      </c>
      <c r="E1423" t="str">
        <f>IFERROR(VLOOKUP(B1423,チーム番号!E:F,2,0),"")</f>
        <v/>
      </c>
      <c r="F1423">
        <f>IFERROR(VLOOKUP(A1423,プログラム!B:C,2,0),"")</f>
        <v>22</v>
      </c>
      <c r="G1423" t="str">
        <f t="shared" si="44"/>
        <v>33800022</v>
      </c>
      <c r="H1423">
        <f>IFERROR(記録__2[[#This Row],[組]],"")</f>
        <v>7</v>
      </c>
      <c r="I1423">
        <f>IFERROR(記録__2[[#This Row],[水路]],"")</f>
        <v>6</v>
      </c>
      <c r="J1423" t="str">
        <f>IFERROR(VLOOKUP(F1423,競技順!B:Q,14,0),"")</f>
        <v/>
      </c>
      <c r="K1423" t="str">
        <f>IFERROR(VLOOKUP(F1423,競技順!B:P,15,0),"")</f>
        <v>男子</v>
      </c>
      <c r="L1423" t="str">
        <f>IFERROR(VLOOKUP(F1423,競技順!B:N,13,0),"")</f>
        <v xml:space="preserve"> 200m</v>
      </c>
      <c r="M1423" t="str">
        <f>IFERROR(VLOOKUP(F1423,競技順!B:K,10,0),"")</f>
        <v>個人メドレー</v>
      </c>
      <c r="N1423" t="str">
        <f>IFERROR(VLOOKUP(F1423,競技順!B:Q,16,0),"")</f>
        <v>タイム決勝</v>
      </c>
      <c r="O1423" t="str">
        <f t="shared" si="45"/>
        <v xml:space="preserve"> 男子  200m 個人メドレー タイム決勝</v>
      </c>
    </row>
    <row r="1424" spans="1:15" x14ac:dyDescent="0.2">
      <c r="A1424">
        <f>IFERROR(記録__2[[#This Row],[競技番号]],"")</f>
        <v>22</v>
      </c>
      <c r="B1424">
        <f>IFERROR(記録__2[[#This Row],[選手番号]],"")</f>
        <v>559</v>
      </c>
      <c r="C1424" t="str">
        <f>IFERROR(VLOOKUP(B1424,選手番号!F:J,4,0),"")</f>
        <v>白石　頼雅</v>
      </c>
      <c r="D1424" t="str">
        <f>IFERROR(VLOOKUP(B1424,選手番号!F:K,6,0),"")</f>
        <v>ﾌｨｯﾀｴﾐﾌﾙ松前</v>
      </c>
      <c r="E1424" t="str">
        <f>IFERROR(VLOOKUP(B1424,チーム番号!E:F,2,0),"")</f>
        <v/>
      </c>
      <c r="F1424">
        <f>IFERROR(VLOOKUP(A1424,プログラム!B:C,2,0),"")</f>
        <v>22</v>
      </c>
      <c r="G1424" t="str">
        <f t="shared" si="44"/>
        <v>55900022</v>
      </c>
      <c r="H1424">
        <f>IFERROR(記録__2[[#This Row],[組]],"")</f>
        <v>7</v>
      </c>
      <c r="I1424">
        <f>IFERROR(記録__2[[#This Row],[水路]],"")</f>
        <v>7</v>
      </c>
      <c r="J1424" t="str">
        <f>IFERROR(VLOOKUP(F1424,競技順!B:Q,14,0),"")</f>
        <v/>
      </c>
      <c r="K1424" t="str">
        <f>IFERROR(VLOOKUP(F1424,競技順!B:P,15,0),"")</f>
        <v>男子</v>
      </c>
      <c r="L1424" t="str">
        <f>IFERROR(VLOOKUP(F1424,競技順!B:N,13,0),"")</f>
        <v xml:space="preserve"> 200m</v>
      </c>
      <c r="M1424" t="str">
        <f>IFERROR(VLOOKUP(F1424,競技順!B:K,10,0),"")</f>
        <v>個人メドレー</v>
      </c>
      <c r="N1424" t="str">
        <f>IFERROR(VLOOKUP(F1424,競技順!B:Q,16,0),"")</f>
        <v>タイム決勝</v>
      </c>
      <c r="O1424" t="str">
        <f t="shared" si="45"/>
        <v xml:space="preserve"> 男子  200m 個人メドレー タイム決勝</v>
      </c>
    </row>
    <row r="1425" spans="1:15" x14ac:dyDescent="0.2">
      <c r="A1425">
        <f>IFERROR(記録__2[[#This Row],[競技番号]],"")</f>
        <v>22</v>
      </c>
      <c r="B1425">
        <f>IFERROR(記録__2[[#This Row],[選手番号]],"")</f>
        <v>536</v>
      </c>
      <c r="C1425" t="str">
        <f>IFERROR(VLOOKUP(B1425,選手番号!F:J,4,0),"")</f>
        <v>川又　彩人</v>
      </c>
      <c r="D1425" t="str">
        <f>IFERROR(VLOOKUP(B1425,選手番号!F:K,6,0),"")</f>
        <v>ﾌｧｲﾌﾞﾃﾝ東予</v>
      </c>
      <c r="E1425" t="str">
        <f>IFERROR(VLOOKUP(B1425,チーム番号!E:F,2,0),"")</f>
        <v/>
      </c>
      <c r="F1425">
        <f>IFERROR(VLOOKUP(A1425,プログラム!B:C,2,0),"")</f>
        <v>22</v>
      </c>
      <c r="G1425" t="str">
        <f t="shared" si="44"/>
        <v>53600022</v>
      </c>
      <c r="H1425">
        <f>IFERROR(記録__2[[#This Row],[組]],"")</f>
        <v>7</v>
      </c>
      <c r="I1425">
        <f>IFERROR(記録__2[[#This Row],[水路]],"")</f>
        <v>8</v>
      </c>
      <c r="J1425" t="str">
        <f>IFERROR(VLOOKUP(F1425,競技順!B:Q,14,0),"")</f>
        <v/>
      </c>
      <c r="K1425" t="str">
        <f>IFERROR(VLOOKUP(F1425,競技順!B:P,15,0),"")</f>
        <v>男子</v>
      </c>
      <c r="L1425" t="str">
        <f>IFERROR(VLOOKUP(F1425,競技順!B:N,13,0),"")</f>
        <v xml:space="preserve"> 200m</v>
      </c>
      <c r="M1425" t="str">
        <f>IFERROR(VLOOKUP(F1425,競技順!B:K,10,0),"")</f>
        <v>個人メドレー</v>
      </c>
      <c r="N1425" t="str">
        <f>IFERROR(VLOOKUP(F1425,競技順!B:Q,16,0),"")</f>
        <v>タイム決勝</v>
      </c>
      <c r="O1425" t="str">
        <f t="shared" si="45"/>
        <v xml:space="preserve"> 男子  200m 個人メドレー タイム決勝</v>
      </c>
    </row>
    <row r="1426" spans="1:15" x14ac:dyDescent="0.2">
      <c r="A1426">
        <f>IFERROR(記録__2[[#This Row],[競技番号]],"")</f>
        <v>22</v>
      </c>
      <c r="B1426">
        <f>IFERROR(記録__2[[#This Row],[選手番号]],"")</f>
        <v>558</v>
      </c>
      <c r="C1426" t="str">
        <f>IFERROR(VLOOKUP(B1426,選手番号!F:J,4,0),"")</f>
        <v>森實　駿斗</v>
      </c>
      <c r="D1426" t="str">
        <f>IFERROR(VLOOKUP(B1426,選手番号!F:K,6,0),"")</f>
        <v>ﾌｨｯﾀｴﾐﾌﾙ松前</v>
      </c>
      <c r="E1426" t="str">
        <f>IFERROR(VLOOKUP(B1426,チーム番号!E:F,2,0),"")</f>
        <v/>
      </c>
      <c r="F1426">
        <f>IFERROR(VLOOKUP(A1426,プログラム!B:C,2,0),"")</f>
        <v>22</v>
      </c>
      <c r="G1426" t="str">
        <f t="shared" si="44"/>
        <v>55800022</v>
      </c>
      <c r="H1426">
        <f>IFERROR(記録__2[[#This Row],[組]],"")</f>
        <v>8</v>
      </c>
      <c r="I1426">
        <f>IFERROR(記録__2[[#This Row],[水路]],"")</f>
        <v>1</v>
      </c>
      <c r="J1426" t="str">
        <f>IFERROR(VLOOKUP(F1426,競技順!B:Q,14,0),"")</f>
        <v/>
      </c>
      <c r="K1426" t="str">
        <f>IFERROR(VLOOKUP(F1426,競技順!B:P,15,0),"")</f>
        <v>男子</v>
      </c>
      <c r="L1426" t="str">
        <f>IFERROR(VLOOKUP(F1426,競技順!B:N,13,0),"")</f>
        <v xml:space="preserve"> 200m</v>
      </c>
      <c r="M1426" t="str">
        <f>IFERROR(VLOOKUP(F1426,競技順!B:K,10,0),"")</f>
        <v>個人メドレー</v>
      </c>
      <c r="N1426" t="str">
        <f>IFERROR(VLOOKUP(F1426,競技順!B:Q,16,0),"")</f>
        <v>タイム決勝</v>
      </c>
      <c r="O1426" t="str">
        <f t="shared" si="45"/>
        <v xml:space="preserve"> 男子  200m 個人メドレー タイム決勝</v>
      </c>
    </row>
    <row r="1427" spans="1:15" x14ac:dyDescent="0.2">
      <c r="A1427">
        <f>IFERROR(記録__2[[#This Row],[競技番号]],"")</f>
        <v>22</v>
      </c>
      <c r="B1427">
        <f>IFERROR(記録__2[[#This Row],[選手番号]],"")</f>
        <v>217</v>
      </c>
      <c r="C1427" t="str">
        <f>IFERROR(VLOOKUP(B1427,選手番号!F:J,4,0),"")</f>
        <v>岡本　颯馬</v>
      </c>
      <c r="D1427" t="str">
        <f>IFERROR(VLOOKUP(B1427,選手番号!F:K,6,0),"")</f>
        <v>ファイブテン</v>
      </c>
      <c r="E1427" t="str">
        <f>IFERROR(VLOOKUP(B1427,チーム番号!E:F,2,0),"")</f>
        <v/>
      </c>
      <c r="F1427">
        <f>IFERROR(VLOOKUP(A1427,プログラム!B:C,2,0),"")</f>
        <v>22</v>
      </c>
      <c r="G1427" t="str">
        <f t="shared" si="44"/>
        <v>21700022</v>
      </c>
      <c r="H1427">
        <f>IFERROR(記録__2[[#This Row],[組]],"")</f>
        <v>8</v>
      </c>
      <c r="I1427">
        <f>IFERROR(記録__2[[#This Row],[水路]],"")</f>
        <v>2</v>
      </c>
      <c r="J1427" t="str">
        <f>IFERROR(VLOOKUP(F1427,競技順!B:Q,14,0),"")</f>
        <v/>
      </c>
      <c r="K1427" t="str">
        <f>IFERROR(VLOOKUP(F1427,競技順!B:P,15,0),"")</f>
        <v>男子</v>
      </c>
      <c r="L1427" t="str">
        <f>IFERROR(VLOOKUP(F1427,競技順!B:N,13,0),"")</f>
        <v xml:space="preserve"> 200m</v>
      </c>
      <c r="M1427" t="str">
        <f>IFERROR(VLOOKUP(F1427,競技順!B:K,10,0),"")</f>
        <v>個人メドレー</v>
      </c>
      <c r="N1427" t="str">
        <f>IFERROR(VLOOKUP(F1427,競技順!B:Q,16,0),"")</f>
        <v>タイム決勝</v>
      </c>
      <c r="O1427" t="str">
        <f t="shared" si="45"/>
        <v xml:space="preserve"> 男子  200m 個人メドレー タイム決勝</v>
      </c>
    </row>
    <row r="1428" spans="1:15" x14ac:dyDescent="0.2">
      <c r="A1428">
        <f>IFERROR(記録__2[[#This Row],[競技番号]],"")</f>
        <v>22</v>
      </c>
      <c r="B1428">
        <f>IFERROR(記録__2[[#This Row],[選手番号]],"")</f>
        <v>628</v>
      </c>
      <c r="C1428" t="str">
        <f>IFERROR(VLOOKUP(B1428,選手番号!F:J,4,0),"")</f>
        <v>福島　光希</v>
      </c>
      <c r="D1428" t="str">
        <f>IFERROR(VLOOKUP(B1428,選手番号!F:K,6,0),"")</f>
        <v>ﾓｰﾆSS</v>
      </c>
      <c r="E1428" t="str">
        <f>IFERROR(VLOOKUP(B1428,チーム番号!E:F,2,0),"")</f>
        <v/>
      </c>
      <c r="F1428">
        <f>IFERROR(VLOOKUP(A1428,プログラム!B:C,2,0),"")</f>
        <v>22</v>
      </c>
      <c r="G1428" t="str">
        <f t="shared" si="44"/>
        <v>62800022</v>
      </c>
      <c r="H1428">
        <f>IFERROR(記録__2[[#This Row],[組]],"")</f>
        <v>8</v>
      </c>
      <c r="I1428">
        <f>IFERROR(記録__2[[#This Row],[水路]],"")</f>
        <v>3</v>
      </c>
      <c r="J1428" t="str">
        <f>IFERROR(VLOOKUP(F1428,競技順!B:Q,14,0),"")</f>
        <v/>
      </c>
      <c r="K1428" t="str">
        <f>IFERROR(VLOOKUP(F1428,競技順!B:P,15,0),"")</f>
        <v>男子</v>
      </c>
      <c r="L1428" t="str">
        <f>IFERROR(VLOOKUP(F1428,競技順!B:N,13,0),"")</f>
        <v xml:space="preserve"> 200m</v>
      </c>
      <c r="M1428" t="str">
        <f>IFERROR(VLOOKUP(F1428,競技順!B:K,10,0),"")</f>
        <v>個人メドレー</v>
      </c>
      <c r="N1428" t="str">
        <f>IFERROR(VLOOKUP(F1428,競技順!B:Q,16,0),"")</f>
        <v>タイム決勝</v>
      </c>
      <c r="O1428" t="str">
        <f t="shared" si="45"/>
        <v xml:space="preserve"> 男子  200m 個人メドレー タイム決勝</v>
      </c>
    </row>
    <row r="1429" spans="1:15" x14ac:dyDescent="0.2">
      <c r="A1429">
        <f>IFERROR(記録__2[[#This Row],[競技番号]],"")</f>
        <v>22</v>
      </c>
      <c r="B1429">
        <f>IFERROR(記録__2[[#This Row],[選手番号]],"")</f>
        <v>561</v>
      </c>
      <c r="C1429" t="str">
        <f>IFERROR(VLOOKUP(B1429,選手番号!F:J,4,0),"")</f>
        <v>弓達　　悠</v>
      </c>
      <c r="D1429" t="str">
        <f>IFERROR(VLOOKUP(B1429,選手番号!F:K,6,0),"")</f>
        <v>ﾌｨｯﾀｴﾐﾌﾙ松前</v>
      </c>
      <c r="E1429" t="str">
        <f>IFERROR(VLOOKUP(B1429,チーム番号!E:F,2,0),"")</f>
        <v/>
      </c>
      <c r="F1429">
        <f>IFERROR(VLOOKUP(A1429,プログラム!B:C,2,0),"")</f>
        <v>22</v>
      </c>
      <c r="G1429" t="str">
        <f t="shared" si="44"/>
        <v>56100022</v>
      </c>
      <c r="H1429">
        <f>IFERROR(記録__2[[#This Row],[組]],"")</f>
        <v>8</v>
      </c>
      <c r="I1429">
        <f>IFERROR(記録__2[[#This Row],[水路]],"")</f>
        <v>4</v>
      </c>
      <c r="J1429" t="str">
        <f>IFERROR(VLOOKUP(F1429,競技順!B:Q,14,0),"")</f>
        <v/>
      </c>
      <c r="K1429" t="str">
        <f>IFERROR(VLOOKUP(F1429,競技順!B:P,15,0),"")</f>
        <v>男子</v>
      </c>
      <c r="L1429" t="str">
        <f>IFERROR(VLOOKUP(F1429,競技順!B:N,13,0),"")</f>
        <v xml:space="preserve"> 200m</v>
      </c>
      <c r="M1429" t="str">
        <f>IFERROR(VLOOKUP(F1429,競技順!B:K,10,0),"")</f>
        <v>個人メドレー</v>
      </c>
      <c r="N1429" t="str">
        <f>IFERROR(VLOOKUP(F1429,競技順!B:Q,16,0),"")</f>
        <v>タイム決勝</v>
      </c>
      <c r="O1429" t="str">
        <f t="shared" si="45"/>
        <v xml:space="preserve"> 男子  200m 個人メドレー タイム決勝</v>
      </c>
    </row>
    <row r="1430" spans="1:15" x14ac:dyDescent="0.2">
      <c r="A1430">
        <f>IFERROR(記録__2[[#This Row],[競技番号]],"")</f>
        <v>22</v>
      </c>
      <c r="B1430">
        <f>IFERROR(記録__2[[#This Row],[選手番号]],"")</f>
        <v>684</v>
      </c>
      <c r="C1430" t="str">
        <f>IFERROR(VLOOKUP(B1430,選手番号!F:J,4,0),"")</f>
        <v>髙橋　秀章</v>
      </c>
      <c r="D1430" t="str">
        <f>IFERROR(VLOOKUP(B1430,選手番号!F:K,6,0),"")</f>
        <v>えいしSC砥部</v>
      </c>
      <c r="E1430" t="str">
        <f>IFERROR(VLOOKUP(B1430,チーム番号!E:F,2,0),"")</f>
        <v/>
      </c>
      <c r="F1430">
        <f>IFERROR(VLOOKUP(A1430,プログラム!B:C,2,0),"")</f>
        <v>22</v>
      </c>
      <c r="G1430" t="str">
        <f t="shared" si="44"/>
        <v>68400022</v>
      </c>
      <c r="H1430">
        <f>IFERROR(記録__2[[#This Row],[組]],"")</f>
        <v>8</v>
      </c>
      <c r="I1430">
        <f>IFERROR(記録__2[[#This Row],[水路]],"")</f>
        <v>5</v>
      </c>
      <c r="J1430" t="str">
        <f>IFERROR(VLOOKUP(F1430,競技順!B:Q,14,0),"")</f>
        <v/>
      </c>
      <c r="K1430" t="str">
        <f>IFERROR(VLOOKUP(F1430,競技順!B:P,15,0),"")</f>
        <v>男子</v>
      </c>
      <c r="L1430" t="str">
        <f>IFERROR(VLOOKUP(F1430,競技順!B:N,13,0),"")</f>
        <v xml:space="preserve"> 200m</v>
      </c>
      <c r="M1430" t="str">
        <f>IFERROR(VLOOKUP(F1430,競技順!B:K,10,0),"")</f>
        <v>個人メドレー</v>
      </c>
      <c r="N1430" t="str">
        <f>IFERROR(VLOOKUP(F1430,競技順!B:Q,16,0),"")</f>
        <v>タイム決勝</v>
      </c>
      <c r="O1430" t="str">
        <f t="shared" si="45"/>
        <v xml:space="preserve"> 男子  200m 個人メドレー タイム決勝</v>
      </c>
    </row>
    <row r="1431" spans="1:15" x14ac:dyDescent="0.2">
      <c r="A1431">
        <f>IFERROR(記録__2[[#This Row],[競技番号]],"")</f>
        <v>22</v>
      </c>
      <c r="B1431">
        <f>IFERROR(記録__2[[#This Row],[選手番号]],"")</f>
        <v>413</v>
      </c>
      <c r="C1431" t="str">
        <f>IFERROR(VLOOKUP(B1431,選手番号!F:J,4,0),"")</f>
        <v>松本　次郎</v>
      </c>
      <c r="D1431" t="str">
        <f>IFERROR(VLOOKUP(B1431,選手番号!F:K,6,0),"")</f>
        <v>フィッタ松山</v>
      </c>
      <c r="E1431" t="str">
        <f>IFERROR(VLOOKUP(B1431,チーム番号!E:F,2,0),"")</f>
        <v/>
      </c>
      <c r="F1431">
        <f>IFERROR(VLOOKUP(A1431,プログラム!B:C,2,0),"")</f>
        <v>22</v>
      </c>
      <c r="G1431" t="str">
        <f t="shared" si="44"/>
        <v>41300022</v>
      </c>
      <c r="H1431">
        <f>IFERROR(記録__2[[#This Row],[組]],"")</f>
        <v>8</v>
      </c>
      <c r="I1431">
        <f>IFERROR(記録__2[[#This Row],[水路]],"")</f>
        <v>6</v>
      </c>
      <c r="J1431" t="str">
        <f>IFERROR(VLOOKUP(F1431,競技順!B:Q,14,0),"")</f>
        <v/>
      </c>
      <c r="K1431" t="str">
        <f>IFERROR(VLOOKUP(F1431,競技順!B:P,15,0),"")</f>
        <v>男子</v>
      </c>
      <c r="L1431" t="str">
        <f>IFERROR(VLOOKUP(F1431,競技順!B:N,13,0),"")</f>
        <v xml:space="preserve"> 200m</v>
      </c>
      <c r="M1431" t="str">
        <f>IFERROR(VLOOKUP(F1431,競技順!B:K,10,0),"")</f>
        <v>個人メドレー</v>
      </c>
      <c r="N1431" t="str">
        <f>IFERROR(VLOOKUP(F1431,競技順!B:Q,16,0),"")</f>
        <v>タイム決勝</v>
      </c>
      <c r="O1431" t="str">
        <f t="shared" si="45"/>
        <v xml:space="preserve"> 男子  200m 個人メドレー タイム決勝</v>
      </c>
    </row>
    <row r="1432" spans="1:15" x14ac:dyDescent="0.2">
      <c r="A1432">
        <f>IFERROR(記録__2[[#This Row],[競技番号]],"")</f>
        <v>22</v>
      </c>
      <c r="B1432">
        <f>IFERROR(記録__2[[#This Row],[選手番号]],"")</f>
        <v>451</v>
      </c>
      <c r="C1432" t="str">
        <f>IFERROR(VLOOKUP(B1432,選手番号!F:J,4,0),"")</f>
        <v>橋本　啓希</v>
      </c>
      <c r="D1432" t="str">
        <f>IFERROR(VLOOKUP(B1432,選手番号!F:K,6,0),"")</f>
        <v>フィッタ重信</v>
      </c>
      <c r="E1432" t="str">
        <f>IFERROR(VLOOKUP(B1432,チーム番号!E:F,2,0),"")</f>
        <v/>
      </c>
      <c r="F1432">
        <f>IFERROR(VLOOKUP(A1432,プログラム!B:C,2,0),"")</f>
        <v>22</v>
      </c>
      <c r="G1432" t="str">
        <f t="shared" si="44"/>
        <v>45100022</v>
      </c>
      <c r="H1432">
        <f>IFERROR(記録__2[[#This Row],[組]],"")</f>
        <v>8</v>
      </c>
      <c r="I1432">
        <f>IFERROR(記録__2[[#This Row],[水路]],"")</f>
        <v>7</v>
      </c>
      <c r="J1432" t="str">
        <f>IFERROR(VLOOKUP(F1432,競技順!B:Q,14,0),"")</f>
        <v/>
      </c>
      <c r="K1432" t="str">
        <f>IFERROR(VLOOKUP(F1432,競技順!B:P,15,0),"")</f>
        <v>男子</v>
      </c>
      <c r="L1432" t="str">
        <f>IFERROR(VLOOKUP(F1432,競技順!B:N,13,0),"")</f>
        <v xml:space="preserve"> 200m</v>
      </c>
      <c r="M1432" t="str">
        <f>IFERROR(VLOOKUP(F1432,競技順!B:K,10,0),"")</f>
        <v>個人メドレー</v>
      </c>
      <c r="N1432" t="str">
        <f>IFERROR(VLOOKUP(F1432,競技順!B:Q,16,0),"")</f>
        <v>タイム決勝</v>
      </c>
      <c r="O1432" t="str">
        <f t="shared" si="45"/>
        <v xml:space="preserve"> 男子  200m 個人メドレー タイム決勝</v>
      </c>
    </row>
    <row r="1433" spans="1:15" x14ac:dyDescent="0.2">
      <c r="A1433">
        <f>IFERROR(記録__2[[#This Row],[競技番号]],"")</f>
        <v>22</v>
      </c>
      <c r="B1433">
        <f>IFERROR(記録__2[[#This Row],[選手番号]],"")</f>
        <v>509</v>
      </c>
      <c r="C1433" t="str">
        <f>IFERROR(VLOOKUP(B1433,選手番号!F:J,4,0),"")</f>
        <v>西山　蒼将</v>
      </c>
      <c r="D1433" t="str">
        <f>IFERROR(VLOOKUP(B1433,選手番号!F:K,6,0),"")</f>
        <v>Ryuow</v>
      </c>
      <c r="E1433" t="str">
        <f>IFERROR(VLOOKUP(B1433,チーム番号!E:F,2,0),"")</f>
        <v/>
      </c>
      <c r="F1433">
        <f>IFERROR(VLOOKUP(A1433,プログラム!B:C,2,0),"")</f>
        <v>22</v>
      </c>
      <c r="G1433" t="str">
        <f t="shared" si="44"/>
        <v>50900022</v>
      </c>
      <c r="H1433">
        <f>IFERROR(記録__2[[#This Row],[組]],"")</f>
        <v>8</v>
      </c>
      <c r="I1433">
        <f>IFERROR(記録__2[[#This Row],[水路]],"")</f>
        <v>8</v>
      </c>
      <c r="J1433" t="str">
        <f>IFERROR(VLOOKUP(F1433,競技順!B:Q,14,0),"")</f>
        <v/>
      </c>
      <c r="K1433" t="str">
        <f>IFERROR(VLOOKUP(F1433,競技順!B:P,15,0),"")</f>
        <v>男子</v>
      </c>
      <c r="L1433" t="str">
        <f>IFERROR(VLOOKUP(F1433,競技順!B:N,13,0),"")</f>
        <v xml:space="preserve"> 200m</v>
      </c>
      <c r="M1433" t="str">
        <f>IFERROR(VLOOKUP(F1433,競技順!B:K,10,0),"")</f>
        <v>個人メドレー</v>
      </c>
      <c r="N1433" t="str">
        <f>IFERROR(VLOOKUP(F1433,競技順!B:Q,16,0),"")</f>
        <v>タイム決勝</v>
      </c>
      <c r="O1433" t="str">
        <f t="shared" si="45"/>
        <v xml:space="preserve"> 男子  200m 個人メドレー タイム決勝</v>
      </c>
    </row>
    <row r="1434" spans="1:15" x14ac:dyDescent="0.2">
      <c r="A1434">
        <f>IFERROR(記録__2[[#This Row],[競技番号]],"")</f>
        <v>22</v>
      </c>
      <c r="B1434">
        <f>IFERROR(記録__2[[#This Row],[選手番号]],"")</f>
        <v>562</v>
      </c>
      <c r="C1434" t="str">
        <f>IFERROR(VLOOKUP(B1434,選手番号!F:J,4,0),"")</f>
        <v>森田　圭祐</v>
      </c>
      <c r="D1434" t="str">
        <f>IFERROR(VLOOKUP(B1434,選手番号!F:K,6,0),"")</f>
        <v>ﾌｨｯﾀｴﾐﾌﾙ松前</v>
      </c>
      <c r="E1434" t="str">
        <f>IFERROR(VLOOKUP(B1434,チーム番号!E:F,2,0),"")</f>
        <v/>
      </c>
      <c r="F1434">
        <f>IFERROR(VLOOKUP(A1434,プログラム!B:C,2,0),"")</f>
        <v>22</v>
      </c>
      <c r="G1434" t="str">
        <f t="shared" si="44"/>
        <v>56200022</v>
      </c>
      <c r="H1434">
        <f>IFERROR(記録__2[[#This Row],[組]],"")</f>
        <v>9</v>
      </c>
      <c r="I1434">
        <f>IFERROR(記録__2[[#This Row],[水路]],"")</f>
        <v>1</v>
      </c>
      <c r="J1434" t="str">
        <f>IFERROR(VLOOKUP(F1434,競技順!B:Q,14,0),"")</f>
        <v/>
      </c>
      <c r="K1434" t="str">
        <f>IFERROR(VLOOKUP(F1434,競技順!B:P,15,0),"")</f>
        <v>男子</v>
      </c>
      <c r="L1434" t="str">
        <f>IFERROR(VLOOKUP(F1434,競技順!B:N,13,0),"")</f>
        <v xml:space="preserve"> 200m</v>
      </c>
      <c r="M1434" t="str">
        <f>IFERROR(VLOOKUP(F1434,競技順!B:K,10,0),"")</f>
        <v>個人メドレー</v>
      </c>
      <c r="N1434" t="str">
        <f>IFERROR(VLOOKUP(F1434,競技順!B:Q,16,0),"")</f>
        <v>タイム決勝</v>
      </c>
      <c r="O1434" t="str">
        <f t="shared" si="45"/>
        <v xml:space="preserve"> 男子  200m 個人メドレー タイム決勝</v>
      </c>
    </row>
    <row r="1435" spans="1:15" x14ac:dyDescent="0.2">
      <c r="A1435">
        <f>IFERROR(記録__2[[#This Row],[競技番号]],"")</f>
        <v>22</v>
      </c>
      <c r="B1435">
        <f>IFERROR(記録__2[[#This Row],[選手番号]],"")</f>
        <v>315</v>
      </c>
      <c r="C1435" t="str">
        <f>IFERROR(VLOOKUP(B1435,選手番号!F:J,4,0),"")</f>
        <v>小池京士郎</v>
      </c>
      <c r="D1435" t="str">
        <f>IFERROR(VLOOKUP(B1435,選手番号!F:K,6,0),"")</f>
        <v>石原SC山越</v>
      </c>
      <c r="E1435" t="str">
        <f>IFERROR(VLOOKUP(B1435,チーム番号!E:F,2,0),"")</f>
        <v/>
      </c>
      <c r="F1435">
        <f>IFERROR(VLOOKUP(A1435,プログラム!B:C,2,0),"")</f>
        <v>22</v>
      </c>
      <c r="G1435" t="str">
        <f t="shared" si="44"/>
        <v>31500022</v>
      </c>
      <c r="H1435">
        <f>IFERROR(記録__2[[#This Row],[組]],"")</f>
        <v>9</v>
      </c>
      <c r="I1435">
        <f>IFERROR(記録__2[[#This Row],[水路]],"")</f>
        <v>2</v>
      </c>
      <c r="J1435" t="str">
        <f>IFERROR(VLOOKUP(F1435,競技順!B:Q,14,0),"")</f>
        <v/>
      </c>
      <c r="K1435" t="str">
        <f>IFERROR(VLOOKUP(F1435,競技順!B:P,15,0),"")</f>
        <v>男子</v>
      </c>
      <c r="L1435" t="str">
        <f>IFERROR(VLOOKUP(F1435,競技順!B:N,13,0),"")</f>
        <v xml:space="preserve"> 200m</v>
      </c>
      <c r="M1435" t="str">
        <f>IFERROR(VLOOKUP(F1435,競技順!B:K,10,0),"")</f>
        <v>個人メドレー</v>
      </c>
      <c r="N1435" t="str">
        <f>IFERROR(VLOOKUP(F1435,競技順!B:Q,16,0),"")</f>
        <v>タイム決勝</v>
      </c>
      <c r="O1435" t="str">
        <f t="shared" si="45"/>
        <v xml:space="preserve"> 男子  200m 個人メドレー タイム決勝</v>
      </c>
    </row>
    <row r="1436" spans="1:15" x14ac:dyDescent="0.2">
      <c r="A1436">
        <f>IFERROR(記録__2[[#This Row],[競技番号]],"")</f>
        <v>22</v>
      </c>
      <c r="B1436">
        <f>IFERROR(記録__2[[#This Row],[選手番号]],"")</f>
        <v>680</v>
      </c>
      <c r="C1436" t="str">
        <f>IFERROR(VLOOKUP(B1436,選手番号!F:J,4,0),"")</f>
        <v>梅本　優希</v>
      </c>
      <c r="D1436" t="str">
        <f>IFERROR(VLOOKUP(B1436,選手番号!F:K,6,0),"")</f>
        <v>えいしSC砥部</v>
      </c>
      <c r="E1436" t="str">
        <f>IFERROR(VLOOKUP(B1436,チーム番号!E:F,2,0),"")</f>
        <v/>
      </c>
      <c r="F1436">
        <f>IFERROR(VLOOKUP(A1436,プログラム!B:C,2,0),"")</f>
        <v>22</v>
      </c>
      <c r="G1436" t="str">
        <f t="shared" si="44"/>
        <v>68000022</v>
      </c>
      <c r="H1436">
        <f>IFERROR(記録__2[[#This Row],[組]],"")</f>
        <v>9</v>
      </c>
      <c r="I1436">
        <f>IFERROR(記録__2[[#This Row],[水路]],"")</f>
        <v>3</v>
      </c>
      <c r="J1436" t="str">
        <f>IFERROR(VLOOKUP(F1436,競技順!B:Q,14,0),"")</f>
        <v/>
      </c>
      <c r="K1436" t="str">
        <f>IFERROR(VLOOKUP(F1436,競技順!B:P,15,0),"")</f>
        <v>男子</v>
      </c>
      <c r="L1436" t="str">
        <f>IFERROR(VLOOKUP(F1436,競技順!B:N,13,0),"")</f>
        <v xml:space="preserve"> 200m</v>
      </c>
      <c r="M1436" t="str">
        <f>IFERROR(VLOOKUP(F1436,競技順!B:K,10,0),"")</f>
        <v>個人メドレー</v>
      </c>
      <c r="N1436" t="str">
        <f>IFERROR(VLOOKUP(F1436,競技順!B:Q,16,0),"")</f>
        <v>タイム決勝</v>
      </c>
      <c r="O1436" t="str">
        <f t="shared" si="45"/>
        <v xml:space="preserve"> 男子  200m 個人メドレー タイム決勝</v>
      </c>
    </row>
    <row r="1437" spans="1:15" x14ac:dyDescent="0.2">
      <c r="A1437">
        <f>IFERROR(記録__2[[#This Row],[競技番号]],"")</f>
        <v>22</v>
      </c>
      <c r="B1437">
        <f>IFERROR(記録__2[[#This Row],[選手番号]],"")</f>
        <v>265</v>
      </c>
      <c r="C1437" t="str">
        <f>IFERROR(VLOOKUP(B1437,選手番号!F:J,4,0),"")</f>
        <v>繁桝　　翔</v>
      </c>
      <c r="D1437" t="str">
        <f>IFERROR(VLOOKUP(B1437,選手番号!F:K,6,0),"")</f>
        <v>八幡浜ＳＣ</v>
      </c>
      <c r="E1437" t="str">
        <f>IFERROR(VLOOKUP(B1437,チーム番号!E:F,2,0),"")</f>
        <v/>
      </c>
      <c r="F1437">
        <f>IFERROR(VLOOKUP(A1437,プログラム!B:C,2,0),"")</f>
        <v>22</v>
      </c>
      <c r="G1437" t="str">
        <f t="shared" si="44"/>
        <v>26500022</v>
      </c>
      <c r="H1437">
        <f>IFERROR(記録__2[[#This Row],[組]],"")</f>
        <v>9</v>
      </c>
      <c r="I1437">
        <f>IFERROR(記録__2[[#This Row],[水路]],"")</f>
        <v>4</v>
      </c>
      <c r="J1437" t="str">
        <f>IFERROR(VLOOKUP(F1437,競技順!B:Q,14,0),"")</f>
        <v/>
      </c>
      <c r="K1437" t="str">
        <f>IFERROR(VLOOKUP(F1437,競技順!B:P,15,0),"")</f>
        <v>男子</v>
      </c>
      <c r="L1437" t="str">
        <f>IFERROR(VLOOKUP(F1437,競技順!B:N,13,0),"")</f>
        <v xml:space="preserve"> 200m</v>
      </c>
      <c r="M1437" t="str">
        <f>IFERROR(VLOOKUP(F1437,競技順!B:K,10,0),"")</f>
        <v>個人メドレー</v>
      </c>
      <c r="N1437" t="str">
        <f>IFERROR(VLOOKUP(F1437,競技順!B:Q,16,0),"")</f>
        <v>タイム決勝</v>
      </c>
      <c r="O1437" t="str">
        <f t="shared" si="45"/>
        <v xml:space="preserve"> 男子  200m 個人メドレー タイム決勝</v>
      </c>
    </row>
    <row r="1438" spans="1:15" x14ac:dyDescent="0.2">
      <c r="A1438">
        <f>IFERROR(記録__2[[#This Row],[競技番号]],"")</f>
        <v>22</v>
      </c>
      <c r="B1438">
        <f>IFERROR(記録__2[[#This Row],[選手番号]],"")</f>
        <v>215</v>
      </c>
      <c r="C1438" t="str">
        <f>IFERROR(VLOOKUP(B1438,選手番号!F:J,4,0),"")</f>
        <v>森本　正虎</v>
      </c>
      <c r="D1438" t="str">
        <f>IFERROR(VLOOKUP(B1438,選手番号!F:K,6,0),"")</f>
        <v>ファイブテン</v>
      </c>
      <c r="E1438" t="str">
        <f>IFERROR(VLOOKUP(B1438,チーム番号!E:F,2,0),"")</f>
        <v/>
      </c>
      <c r="F1438">
        <f>IFERROR(VLOOKUP(A1438,プログラム!B:C,2,0),"")</f>
        <v>22</v>
      </c>
      <c r="G1438" t="str">
        <f t="shared" si="44"/>
        <v>21500022</v>
      </c>
      <c r="H1438">
        <f>IFERROR(記録__2[[#This Row],[組]],"")</f>
        <v>9</v>
      </c>
      <c r="I1438">
        <f>IFERROR(記録__2[[#This Row],[水路]],"")</f>
        <v>5</v>
      </c>
      <c r="J1438" t="str">
        <f>IFERROR(VLOOKUP(F1438,競技順!B:Q,14,0),"")</f>
        <v/>
      </c>
      <c r="K1438" t="str">
        <f>IFERROR(VLOOKUP(F1438,競技順!B:P,15,0),"")</f>
        <v>男子</v>
      </c>
      <c r="L1438" t="str">
        <f>IFERROR(VLOOKUP(F1438,競技順!B:N,13,0),"")</f>
        <v xml:space="preserve"> 200m</v>
      </c>
      <c r="M1438" t="str">
        <f>IFERROR(VLOOKUP(F1438,競技順!B:K,10,0),"")</f>
        <v>個人メドレー</v>
      </c>
      <c r="N1438" t="str">
        <f>IFERROR(VLOOKUP(F1438,競技順!B:Q,16,0),"")</f>
        <v>タイム決勝</v>
      </c>
      <c r="O1438" t="str">
        <f t="shared" si="45"/>
        <v xml:space="preserve"> 男子  200m 個人メドレー タイム決勝</v>
      </c>
    </row>
    <row r="1439" spans="1:15" x14ac:dyDescent="0.2">
      <c r="A1439">
        <f>IFERROR(記録__2[[#This Row],[競技番号]],"")</f>
        <v>22</v>
      </c>
      <c r="B1439">
        <f>IFERROR(記録__2[[#This Row],[選手番号]],"")</f>
        <v>656</v>
      </c>
      <c r="C1439" t="str">
        <f>IFERROR(VLOOKUP(B1439,選手番号!F:J,4,0),"")</f>
        <v>田中　　武</v>
      </c>
      <c r="D1439" t="str">
        <f>IFERROR(VLOOKUP(B1439,選手番号!F:K,6,0),"")</f>
        <v>MESSA宇和島</v>
      </c>
      <c r="E1439" t="str">
        <f>IFERROR(VLOOKUP(B1439,チーム番号!E:F,2,0),"")</f>
        <v/>
      </c>
      <c r="F1439">
        <f>IFERROR(VLOOKUP(A1439,プログラム!B:C,2,0),"")</f>
        <v>22</v>
      </c>
      <c r="G1439" t="str">
        <f t="shared" si="44"/>
        <v>65600022</v>
      </c>
      <c r="H1439">
        <f>IFERROR(記録__2[[#This Row],[組]],"")</f>
        <v>9</v>
      </c>
      <c r="I1439">
        <f>IFERROR(記録__2[[#This Row],[水路]],"")</f>
        <v>6</v>
      </c>
      <c r="J1439" t="str">
        <f>IFERROR(VLOOKUP(F1439,競技順!B:Q,14,0),"")</f>
        <v/>
      </c>
      <c r="K1439" t="str">
        <f>IFERROR(VLOOKUP(F1439,競技順!B:P,15,0),"")</f>
        <v>男子</v>
      </c>
      <c r="L1439" t="str">
        <f>IFERROR(VLOOKUP(F1439,競技順!B:N,13,0),"")</f>
        <v xml:space="preserve"> 200m</v>
      </c>
      <c r="M1439" t="str">
        <f>IFERROR(VLOOKUP(F1439,競技順!B:K,10,0),"")</f>
        <v>個人メドレー</v>
      </c>
      <c r="N1439" t="str">
        <f>IFERROR(VLOOKUP(F1439,競技順!B:Q,16,0),"")</f>
        <v>タイム決勝</v>
      </c>
      <c r="O1439" t="str">
        <f t="shared" si="45"/>
        <v xml:space="preserve"> 男子  200m 個人メドレー タイム決勝</v>
      </c>
    </row>
    <row r="1440" spans="1:15" x14ac:dyDescent="0.2">
      <c r="A1440">
        <f>IFERROR(記録__2[[#This Row],[競技番号]],"")</f>
        <v>22</v>
      </c>
      <c r="B1440">
        <f>IFERROR(記録__2[[#This Row],[選手番号]],"")</f>
        <v>508</v>
      </c>
      <c r="C1440" t="str">
        <f>IFERROR(VLOOKUP(B1440,選手番号!F:J,4,0),"")</f>
        <v>髙屋　佑晟</v>
      </c>
      <c r="D1440" t="str">
        <f>IFERROR(VLOOKUP(B1440,選手番号!F:K,6,0),"")</f>
        <v>Ryuow</v>
      </c>
      <c r="E1440" t="str">
        <f>IFERROR(VLOOKUP(B1440,チーム番号!E:F,2,0),"")</f>
        <v/>
      </c>
      <c r="F1440">
        <f>IFERROR(VLOOKUP(A1440,プログラム!B:C,2,0),"")</f>
        <v>22</v>
      </c>
      <c r="G1440" t="str">
        <f t="shared" si="44"/>
        <v>50800022</v>
      </c>
      <c r="H1440">
        <f>IFERROR(記録__2[[#This Row],[組]],"")</f>
        <v>9</v>
      </c>
      <c r="I1440">
        <f>IFERROR(記録__2[[#This Row],[水路]],"")</f>
        <v>7</v>
      </c>
      <c r="J1440" t="str">
        <f>IFERROR(VLOOKUP(F1440,競技順!B:Q,14,0),"")</f>
        <v/>
      </c>
      <c r="K1440" t="str">
        <f>IFERROR(VLOOKUP(F1440,競技順!B:P,15,0),"")</f>
        <v>男子</v>
      </c>
      <c r="L1440" t="str">
        <f>IFERROR(VLOOKUP(F1440,競技順!B:N,13,0),"")</f>
        <v xml:space="preserve"> 200m</v>
      </c>
      <c r="M1440" t="str">
        <f>IFERROR(VLOOKUP(F1440,競技順!B:K,10,0),"")</f>
        <v>個人メドレー</v>
      </c>
      <c r="N1440" t="str">
        <f>IFERROR(VLOOKUP(F1440,競技順!B:Q,16,0),"")</f>
        <v>タイム決勝</v>
      </c>
      <c r="O1440" t="str">
        <f t="shared" si="45"/>
        <v xml:space="preserve"> 男子  200m 個人メドレー タイム決勝</v>
      </c>
    </row>
    <row r="1441" spans="1:15" x14ac:dyDescent="0.2">
      <c r="A1441">
        <f>IFERROR(記録__2[[#This Row],[競技番号]],"")</f>
        <v>22</v>
      </c>
      <c r="B1441">
        <f>IFERROR(記録__2[[#This Row],[選手番号]],"")</f>
        <v>640</v>
      </c>
      <c r="C1441" t="str">
        <f>IFERROR(VLOOKUP(B1441,選手番号!F:J,4,0),"")</f>
        <v>高橋　　暖</v>
      </c>
      <c r="D1441" t="str">
        <f>IFERROR(VLOOKUP(B1441,選手番号!F:K,6,0),"")</f>
        <v>えいしSC北条</v>
      </c>
      <c r="E1441" t="str">
        <f>IFERROR(VLOOKUP(B1441,チーム番号!E:F,2,0),"")</f>
        <v/>
      </c>
      <c r="F1441">
        <f>IFERROR(VLOOKUP(A1441,プログラム!B:C,2,0),"")</f>
        <v>22</v>
      </c>
      <c r="G1441" t="str">
        <f t="shared" si="44"/>
        <v>64000022</v>
      </c>
      <c r="H1441">
        <f>IFERROR(記録__2[[#This Row],[組]],"")</f>
        <v>9</v>
      </c>
      <c r="I1441">
        <f>IFERROR(記録__2[[#This Row],[水路]],"")</f>
        <v>8</v>
      </c>
      <c r="J1441" t="str">
        <f>IFERROR(VLOOKUP(F1441,競技順!B:Q,14,0),"")</f>
        <v/>
      </c>
      <c r="K1441" t="str">
        <f>IFERROR(VLOOKUP(F1441,競技順!B:P,15,0),"")</f>
        <v>男子</v>
      </c>
      <c r="L1441" t="str">
        <f>IFERROR(VLOOKUP(F1441,競技順!B:N,13,0),"")</f>
        <v xml:space="preserve"> 200m</v>
      </c>
      <c r="M1441" t="str">
        <f>IFERROR(VLOOKUP(F1441,競技順!B:K,10,0),"")</f>
        <v>個人メドレー</v>
      </c>
      <c r="N1441" t="str">
        <f>IFERROR(VLOOKUP(F1441,競技順!B:Q,16,0),"")</f>
        <v>タイム決勝</v>
      </c>
      <c r="O1441" t="str">
        <f t="shared" si="45"/>
        <v xml:space="preserve"> 男子  200m 個人メドレー タイム決勝</v>
      </c>
    </row>
    <row r="1442" spans="1:15" x14ac:dyDescent="0.2">
      <c r="A1442">
        <f>IFERROR(記録__2[[#This Row],[競技番号]],"")</f>
        <v>22</v>
      </c>
      <c r="B1442">
        <f>IFERROR(記録__2[[#This Row],[選手番号]],"")</f>
        <v>306</v>
      </c>
      <c r="C1442" t="str">
        <f>IFERROR(VLOOKUP(B1442,選手番号!F:J,4,0),"")</f>
        <v>冨田　都我</v>
      </c>
      <c r="D1442" t="str">
        <f>IFERROR(VLOOKUP(B1442,選手番号!F:K,6,0),"")</f>
        <v>石原SC山越</v>
      </c>
      <c r="E1442" t="str">
        <f>IFERROR(VLOOKUP(B1442,チーム番号!E:F,2,0),"")</f>
        <v/>
      </c>
      <c r="F1442">
        <f>IFERROR(VLOOKUP(A1442,プログラム!B:C,2,0),"")</f>
        <v>22</v>
      </c>
      <c r="G1442" t="str">
        <f t="shared" si="44"/>
        <v>30600022</v>
      </c>
      <c r="H1442">
        <f>IFERROR(記録__2[[#This Row],[組]],"")</f>
        <v>10</v>
      </c>
      <c r="I1442">
        <f>IFERROR(記録__2[[#This Row],[水路]],"")</f>
        <v>1</v>
      </c>
      <c r="J1442" t="str">
        <f>IFERROR(VLOOKUP(F1442,競技順!B:Q,14,0),"")</f>
        <v/>
      </c>
      <c r="K1442" t="str">
        <f>IFERROR(VLOOKUP(F1442,競技順!B:P,15,0),"")</f>
        <v>男子</v>
      </c>
      <c r="L1442" t="str">
        <f>IFERROR(VLOOKUP(F1442,競技順!B:N,13,0),"")</f>
        <v xml:space="preserve"> 200m</v>
      </c>
      <c r="M1442" t="str">
        <f>IFERROR(VLOOKUP(F1442,競技順!B:K,10,0),"")</f>
        <v>個人メドレー</v>
      </c>
      <c r="N1442" t="str">
        <f>IFERROR(VLOOKUP(F1442,競技順!B:Q,16,0),"")</f>
        <v>タイム決勝</v>
      </c>
      <c r="O1442" t="str">
        <f t="shared" si="45"/>
        <v xml:space="preserve"> 男子  200m 個人メドレー タイム決勝</v>
      </c>
    </row>
    <row r="1443" spans="1:15" x14ac:dyDescent="0.2">
      <c r="A1443">
        <f>IFERROR(記録__2[[#This Row],[競技番号]],"")</f>
        <v>22</v>
      </c>
      <c r="B1443">
        <f>IFERROR(記録__2[[#This Row],[選手番号]],"")</f>
        <v>220</v>
      </c>
      <c r="C1443" t="str">
        <f>IFERROR(VLOOKUP(B1443,選手番号!F:J,4,0),"")</f>
        <v>横山　健伸</v>
      </c>
      <c r="D1443" t="str">
        <f>IFERROR(VLOOKUP(B1443,選手番号!F:K,6,0),"")</f>
        <v>ファイブテン</v>
      </c>
      <c r="E1443" t="str">
        <f>IFERROR(VLOOKUP(B1443,チーム番号!E:F,2,0),"")</f>
        <v/>
      </c>
      <c r="F1443">
        <f>IFERROR(VLOOKUP(A1443,プログラム!B:C,2,0),"")</f>
        <v>22</v>
      </c>
      <c r="G1443" t="str">
        <f t="shared" si="44"/>
        <v>22000022</v>
      </c>
      <c r="H1443">
        <f>IFERROR(記録__2[[#This Row],[組]],"")</f>
        <v>10</v>
      </c>
      <c r="I1443">
        <f>IFERROR(記録__2[[#This Row],[水路]],"")</f>
        <v>2</v>
      </c>
      <c r="J1443" t="str">
        <f>IFERROR(VLOOKUP(F1443,競技順!B:Q,14,0),"")</f>
        <v/>
      </c>
      <c r="K1443" t="str">
        <f>IFERROR(VLOOKUP(F1443,競技順!B:P,15,0),"")</f>
        <v>男子</v>
      </c>
      <c r="L1443" t="str">
        <f>IFERROR(VLOOKUP(F1443,競技順!B:N,13,0),"")</f>
        <v xml:space="preserve"> 200m</v>
      </c>
      <c r="M1443" t="str">
        <f>IFERROR(VLOOKUP(F1443,競技順!B:K,10,0),"")</f>
        <v>個人メドレー</v>
      </c>
      <c r="N1443" t="str">
        <f>IFERROR(VLOOKUP(F1443,競技順!B:Q,16,0),"")</f>
        <v>タイム決勝</v>
      </c>
      <c r="O1443" t="str">
        <f t="shared" si="45"/>
        <v xml:space="preserve"> 男子  200m 個人メドレー タイム決勝</v>
      </c>
    </row>
    <row r="1444" spans="1:15" x14ac:dyDescent="0.2">
      <c r="A1444">
        <f>IFERROR(記録__2[[#This Row],[競技番号]],"")</f>
        <v>22</v>
      </c>
      <c r="B1444">
        <f>IFERROR(記録__2[[#This Row],[選手番号]],"")</f>
        <v>676</v>
      </c>
      <c r="C1444" t="str">
        <f>IFERROR(VLOOKUP(B1444,選手番号!F:J,4,0),"")</f>
        <v>村上　宙輝</v>
      </c>
      <c r="D1444" t="str">
        <f>IFERROR(VLOOKUP(B1444,選手番号!F:K,6,0),"")</f>
        <v>えいしSC砥部</v>
      </c>
      <c r="E1444" t="str">
        <f>IFERROR(VLOOKUP(B1444,チーム番号!E:F,2,0),"")</f>
        <v/>
      </c>
      <c r="F1444">
        <f>IFERROR(VLOOKUP(A1444,プログラム!B:C,2,0),"")</f>
        <v>22</v>
      </c>
      <c r="G1444" t="str">
        <f t="shared" si="44"/>
        <v>67600022</v>
      </c>
      <c r="H1444">
        <f>IFERROR(記録__2[[#This Row],[組]],"")</f>
        <v>10</v>
      </c>
      <c r="I1444">
        <f>IFERROR(記録__2[[#This Row],[水路]],"")</f>
        <v>3</v>
      </c>
      <c r="J1444" t="str">
        <f>IFERROR(VLOOKUP(F1444,競技順!B:Q,14,0),"")</f>
        <v/>
      </c>
      <c r="K1444" t="str">
        <f>IFERROR(VLOOKUP(F1444,競技順!B:P,15,0),"")</f>
        <v>男子</v>
      </c>
      <c r="L1444" t="str">
        <f>IFERROR(VLOOKUP(F1444,競技順!B:N,13,0),"")</f>
        <v xml:space="preserve"> 200m</v>
      </c>
      <c r="M1444" t="str">
        <f>IFERROR(VLOOKUP(F1444,競技順!B:K,10,0),"")</f>
        <v>個人メドレー</v>
      </c>
      <c r="N1444" t="str">
        <f>IFERROR(VLOOKUP(F1444,競技順!B:Q,16,0),"")</f>
        <v>タイム決勝</v>
      </c>
      <c r="O1444" t="str">
        <f t="shared" si="45"/>
        <v xml:space="preserve"> 男子  200m 個人メドレー タイム決勝</v>
      </c>
    </row>
    <row r="1445" spans="1:15" x14ac:dyDescent="0.2">
      <c r="A1445">
        <f>IFERROR(記録__2[[#This Row],[競技番号]],"")</f>
        <v>22</v>
      </c>
      <c r="B1445">
        <f>IFERROR(記録__2[[#This Row],[選手番号]],"")</f>
        <v>677</v>
      </c>
      <c r="C1445" t="str">
        <f>IFERROR(VLOOKUP(B1445,選手番号!F:J,4,0),"")</f>
        <v>中島　健斗</v>
      </c>
      <c r="D1445" t="str">
        <f>IFERROR(VLOOKUP(B1445,選手番号!F:K,6,0),"")</f>
        <v>えいしSC砥部</v>
      </c>
      <c r="E1445" t="str">
        <f>IFERROR(VLOOKUP(B1445,チーム番号!E:F,2,0),"")</f>
        <v/>
      </c>
      <c r="F1445">
        <f>IFERROR(VLOOKUP(A1445,プログラム!B:C,2,0),"")</f>
        <v>22</v>
      </c>
      <c r="G1445" t="str">
        <f t="shared" si="44"/>
        <v>67700022</v>
      </c>
      <c r="H1445">
        <f>IFERROR(記録__2[[#This Row],[組]],"")</f>
        <v>10</v>
      </c>
      <c r="I1445">
        <f>IFERROR(記録__2[[#This Row],[水路]],"")</f>
        <v>4</v>
      </c>
      <c r="J1445" t="str">
        <f>IFERROR(VLOOKUP(F1445,競技順!B:Q,14,0),"")</f>
        <v/>
      </c>
      <c r="K1445" t="str">
        <f>IFERROR(VLOOKUP(F1445,競技順!B:P,15,0),"")</f>
        <v>男子</v>
      </c>
      <c r="L1445" t="str">
        <f>IFERROR(VLOOKUP(F1445,競技順!B:N,13,0),"")</f>
        <v xml:space="preserve"> 200m</v>
      </c>
      <c r="M1445" t="str">
        <f>IFERROR(VLOOKUP(F1445,競技順!B:K,10,0),"")</f>
        <v>個人メドレー</v>
      </c>
      <c r="N1445" t="str">
        <f>IFERROR(VLOOKUP(F1445,競技順!B:Q,16,0),"")</f>
        <v>タイム決勝</v>
      </c>
      <c r="O1445" t="str">
        <f t="shared" si="45"/>
        <v xml:space="preserve"> 男子  200m 個人メドレー タイム決勝</v>
      </c>
    </row>
    <row r="1446" spans="1:15" x14ac:dyDescent="0.2">
      <c r="A1446">
        <f>IFERROR(記録__2[[#This Row],[競技番号]],"")</f>
        <v>22</v>
      </c>
      <c r="B1446">
        <f>IFERROR(記録__2[[#This Row],[選手番号]],"")</f>
        <v>411</v>
      </c>
      <c r="C1446" t="str">
        <f>IFERROR(VLOOKUP(B1446,選手番号!F:J,4,0),"")</f>
        <v>和田　夏樹</v>
      </c>
      <c r="D1446" t="str">
        <f>IFERROR(VLOOKUP(B1446,選手番号!F:K,6,0),"")</f>
        <v>フィッタ松山</v>
      </c>
      <c r="E1446" t="str">
        <f>IFERROR(VLOOKUP(B1446,チーム番号!E:F,2,0),"")</f>
        <v/>
      </c>
      <c r="F1446">
        <f>IFERROR(VLOOKUP(A1446,プログラム!B:C,2,0),"")</f>
        <v>22</v>
      </c>
      <c r="G1446" t="str">
        <f t="shared" si="44"/>
        <v>41100022</v>
      </c>
      <c r="H1446">
        <f>IFERROR(記録__2[[#This Row],[組]],"")</f>
        <v>10</v>
      </c>
      <c r="I1446">
        <f>IFERROR(記録__2[[#This Row],[水路]],"")</f>
        <v>5</v>
      </c>
      <c r="J1446" t="str">
        <f>IFERROR(VLOOKUP(F1446,競技順!B:Q,14,0),"")</f>
        <v/>
      </c>
      <c r="K1446" t="str">
        <f>IFERROR(VLOOKUP(F1446,競技順!B:P,15,0),"")</f>
        <v>男子</v>
      </c>
      <c r="L1446" t="str">
        <f>IFERROR(VLOOKUP(F1446,競技順!B:N,13,0),"")</f>
        <v xml:space="preserve"> 200m</v>
      </c>
      <c r="M1446" t="str">
        <f>IFERROR(VLOOKUP(F1446,競技順!B:K,10,0),"")</f>
        <v>個人メドレー</v>
      </c>
      <c r="N1446" t="str">
        <f>IFERROR(VLOOKUP(F1446,競技順!B:Q,16,0),"")</f>
        <v>タイム決勝</v>
      </c>
      <c r="O1446" t="str">
        <f t="shared" si="45"/>
        <v xml:space="preserve"> 男子  200m 個人メドレー タイム決勝</v>
      </c>
    </row>
    <row r="1447" spans="1:15" x14ac:dyDescent="0.2">
      <c r="A1447">
        <f>IFERROR(記録__2[[#This Row],[競技番号]],"")</f>
        <v>22</v>
      </c>
      <c r="B1447">
        <f>IFERROR(記録__2[[#This Row],[選手番号]],"")</f>
        <v>626</v>
      </c>
      <c r="C1447" t="str">
        <f>IFERROR(VLOOKUP(B1447,選手番号!F:J,4,0),"")</f>
        <v>金原　　蓮</v>
      </c>
      <c r="D1447" t="str">
        <f>IFERROR(VLOOKUP(B1447,選手番号!F:K,6,0),"")</f>
        <v>ﾓｰﾆSS</v>
      </c>
      <c r="E1447" t="str">
        <f>IFERROR(VLOOKUP(B1447,チーム番号!E:F,2,0),"")</f>
        <v/>
      </c>
      <c r="F1447">
        <f>IFERROR(VLOOKUP(A1447,プログラム!B:C,2,0),"")</f>
        <v>22</v>
      </c>
      <c r="G1447" t="str">
        <f t="shared" si="44"/>
        <v>62600022</v>
      </c>
      <c r="H1447">
        <f>IFERROR(記録__2[[#This Row],[組]],"")</f>
        <v>10</v>
      </c>
      <c r="I1447">
        <f>IFERROR(記録__2[[#This Row],[水路]],"")</f>
        <v>6</v>
      </c>
      <c r="J1447" t="str">
        <f>IFERROR(VLOOKUP(F1447,競技順!B:Q,14,0),"")</f>
        <v/>
      </c>
      <c r="K1447" t="str">
        <f>IFERROR(VLOOKUP(F1447,競技順!B:P,15,0),"")</f>
        <v>男子</v>
      </c>
      <c r="L1447" t="str">
        <f>IFERROR(VLOOKUP(F1447,競技順!B:N,13,0),"")</f>
        <v xml:space="preserve"> 200m</v>
      </c>
      <c r="M1447" t="str">
        <f>IFERROR(VLOOKUP(F1447,競技順!B:K,10,0),"")</f>
        <v>個人メドレー</v>
      </c>
      <c r="N1447" t="str">
        <f>IFERROR(VLOOKUP(F1447,競技順!B:Q,16,0),"")</f>
        <v>タイム決勝</v>
      </c>
      <c r="O1447" t="str">
        <f t="shared" si="45"/>
        <v xml:space="preserve"> 男子  200m 個人メドレー タイム決勝</v>
      </c>
    </row>
    <row r="1448" spans="1:15" x14ac:dyDescent="0.2">
      <c r="A1448">
        <f>IFERROR(記録__2[[#This Row],[競技番号]],"")</f>
        <v>22</v>
      </c>
      <c r="B1448">
        <f>IFERROR(記録__2[[#This Row],[選手番号]],"")</f>
        <v>51</v>
      </c>
      <c r="C1448" t="str">
        <f>IFERROR(VLOOKUP(B1448,選手番号!F:J,4,0),"")</f>
        <v>中矢　景介</v>
      </c>
      <c r="D1448" t="str">
        <f>IFERROR(VLOOKUP(B1448,選手番号!F:K,6,0),"")</f>
        <v>五百木ＳＣ</v>
      </c>
      <c r="E1448" t="str">
        <f>IFERROR(VLOOKUP(B1448,チーム番号!E:F,2,0),"")</f>
        <v/>
      </c>
      <c r="F1448">
        <f>IFERROR(VLOOKUP(A1448,プログラム!B:C,2,0),"")</f>
        <v>22</v>
      </c>
      <c r="G1448" t="str">
        <f t="shared" si="44"/>
        <v>5100022</v>
      </c>
      <c r="H1448">
        <f>IFERROR(記録__2[[#This Row],[組]],"")</f>
        <v>10</v>
      </c>
      <c r="I1448">
        <f>IFERROR(記録__2[[#This Row],[水路]],"")</f>
        <v>7</v>
      </c>
      <c r="J1448" t="str">
        <f>IFERROR(VLOOKUP(F1448,競技順!B:Q,14,0),"")</f>
        <v/>
      </c>
      <c r="K1448" t="str">
        <f>IFERROR(VLOOKUP(F1448,競技順!B:P,15,0),"")</f>
        <v>男子</v>
      </c>
      <c r="L1448" t="str">
        <f>IFERROR(VLOOKUP(F1448,競技順!B:N,13,0),"")</f>
        <v xml:space="preserve"> 200m</v>
      </c>
      <c r="M1448" t="str">
        <f>IFERROR(VLOOKUP(F1448,競技順!B:K,10,0),"")</f>
        <v>個人メドレー</v>
      </c>
      <c r="N1448" t="str">
        <f>IFERROR(VLOOKUP(F1448,競技順!B:Q,16,0),"")</f>
        <v>タイム決勝</v>
      </c>
      <c r="O1448" t="str">
        <f t="shared" si="45"/>
        <v xml:space="preserve"> 男子  200m 個人メドレー タイム決勝</v>
      </c>
    </row>
    <row r="1449" spans="1:15" x14ac:dyDescent="0.2">
      <c r="A1449">
        <f>IFERROR(記録__2[[#This Row],[競技番号]],"")</f>
        <v>22</v>
      </c>
      <c r="B1449">
        <f>IFERROR(記録__2[[#This Row],[選手番号]],"")</f>
        <v>405</v>
      </c>
      <c r="C1449" t="str">
        <f>IFERROR(VLOOKUP(B1449,選手番号!F:J,4,0),"")</f>
        <v>井村　遥翔</v>
      </c>
      <c r="D1449" t="str">
        <f>IFERROR(VLOOKUP(B1449,選手番号!F:K,6,0),"")</f>
        <v>フィッタ松山</v>
      </c>
      <c r="E1449" t="str">
        <f>IFERROR(VLOOKUP(B1449,チーム番号!E:F,2,0),"")</f>
        <v/>
      </c>
      <c r="F1449">
        <f>IFERROR(VLOOKUP(A1449,プログラム!B:C,2,0),"")</f>
        <v>22</v>
      </c>
      <c r="G1449" t="str">
        <f t="shared" si="44"/>
        <v>40500022</v>
      </c>
      <c r="H1449">
        <f>IFERROR(記録__2[[#This Row],[組]],"")</f>
        <v>10</v>
      </c>
      <c r="I1449">
        <f>IFERROR(記録__2[[#This Row],[水路]],"")</f>
        <v>8</v>
      </c>
      <c r="J1449" t="str">
        <f>IFERROR(VLOOKUP(F1449,競技順!B:Q,14,0),"")</f>
        <v/>
      </c>
      <c r="K1449" t="str">
        <f>IFERROR(VLOOKUP(F1449,競技順!B:P,15,0),"")</f>
        <v>男子</v>
      </c>
      <c r="L1449" t="str">
        <f>IFERROR(VLOOKUP(F1449,競技順!B:N,13,0),"")</f>
        <v xml:space="preserve"> 200m</v>
      </c>
      <c r="M1449" t="str">
        <f>IFERROR(VLOOKUP(F1449,競技順!B:K,10,0),"")</f>
        <v>個人メドレー</v>
      </c>
      <c r="N1449" t="str">
        <f>IFERROR(VLOOKUP(F1449,競技順!B:Q,16,0),"")</f>
        <v>タイム決勝</v>
      </c>
      <c r="O1449" t="str">
        <f t="shared" si="45"/>
        <v xml:space="preserve"> 男子  200m 個人メドレー タイム決勝</v>
      </c>
    </row>
    <row r="1450" spans="1:15" x14ac:dyDescent="0.2">
      <c r="A1450">
        <f>IFERROR(記録__2[[#This Row],[競技番号]],"")</f>
        <v>22</v>
      </c>
      <c r="B1450">
        <f>IFERROR(記録__2[[#This Row],[選手番号]],"")</f>
        <v>48</v>
      </c>
      <c r="C1450" t="str">
        <f>IFERROR(VLOOKUP(B1450,選手番号!F:J,4,0),"")</f>
        <v>本田　洸大</v>
      </c>
      <c r="D1450" t="str">
        <f>IFERROR(VLOOKUP(B1450,選手番号!F:K,6,0),"")</f>
        <v>五百木ＳＣ</v>
      </c>
      <c r="E1450" t="str">
        <f>IFERROR(VLOOKUP(B1450,チーム番号!E:F,2,0),"")</f>
        <v/>
      </c>
      <c r="F1450">
        <f>IFERROR(VLOOKUP(A1450,プログラム!B:C,2,0),"")</f>
        <v>22</v>
      </c>
      <c r="G1450" t="str">
        <f t="shared" si="44"/>
        <v>4800022</v>
      </c>
      <c r="H1450">
        <f>IFERROR(記録__2[[#This Row],[組]],"")</f>
        <v>11</v>
      </c>
      <c r="I1450">
        <f>IFERROR(記録__2[[#This Row],[水路]],"")</f>
        <v>1</v>
      </c>
      <c r="J1450" t="str">
        <f>IFERROR(VLOOKUP(F1450,競技順!B:Q,14,0),"")</f>
        <v/>
      </c>
      <c r="K1450" t="str">
        <f>IFERROR(VLOOKUP(F1450,競技順!B:P,15,0),"")</f>
        <v>男子</v>
      </c>
      <c r="L1450" t="str">
        <f>IFERROR(VLOOKUP(F1450,競技順!B:N,13,0),"")</f>
        <v xml:space="preserve"> 200m</v>
      </c>
      <c r="M1450" t="str">
        <f>IFERROR(VLOOKUP(F1450,競技順!B:K,10,0),"")</f>
        <v>個人メドレー</v>
      </c>
      <c r="N1450" t="str">
        <f>IFERROR(VLOOKUP(F1450,競技順!B:Q,16,0),"")</f>
        <v>タイム決勝</v>
      </c>
      <c r="O1450" t="str">
        <f t="shared" si="45"/>
        <v xml:space="preserve"> 男子  200m 個人メドレー タイム決勝</v>
      </c>
    </row>
    <row r="1451" spans="1:15" x14ac:dyDescent="0.2">
      <c r="A1451">
        <f>IFERROR(記録__2[[#This Row],[競技番号]],"")</f>
        <v>22</v>
      </c>
      <c r="B1451">
        <f>IFERROR(記録__2[[#This Row],[選手番号]],"")</f>
        <v>49</v>
      </c>
      <c r="C1451" t="str">
        <f>IFERROR(VLOOKUP(B1451,選手番号!F:J,4,0),"")</f>
        <v>門田　煌征</v>
      </c>
      <c r="D1451" t="str">
        <f>IFERROR(VLOOKUP(B1451,選手番号!F:K,6,0),"")</f>
        <v>五百木ＳＣ</v>
      </c>
      <c r="E1451" t="str">
        <f>IFERROR(VLOOKUP(B1451,チーム番号!E:F,2,0),"")</f>
        <v/>
      </c>
      <c r="F1451">
        <f>IFERROR(VLOOKUP(A1451,プログラム!B:C,2,0),"")</f>
        <v>22</v>
      </c>
      <c r="G1451" t="str">
        <f t="shared" si="44"/>
        <v>4900022</v>
      </c>
      <c r="H1451">
        <f>IFERROR(記録__2[[#This Row],[組]],"")</f>
        <v>11</v>
      </c>
      <c r="I1451">
        <f>IFERROR(記録__2[[#This Row],[水路]],"")</f>
        <v>2</v>
      </c>
      <c r="J1451" t="str">
        <f>IFERROR(VLOOKUP(F1451,競技順!B:Q,14,0),"")</f>
        <v/>
      </c>
      <c r="K1451" t="str">
        <f>IFERROR(VLOOKUP(F1451,競技順!B:P,15,0),"")</f>
        <v>男子</v>
      </c>
      <c r="L1451" t="str">
        <f>IFERROR(VLOOKUP(F1451,競技順!B:N,13,0),"")</f>
        <v xml:space="preserve"> 200m</v>
      </c>
      <c r="M1451" t="str">
        <f>IFERROR(VLOOKUP(F1451,競技順!B:K,10,0),"")</f>
        <v>個人メドレー</v>
      </c>
      <c r="N1451" t="str">
        <f>IFERROR(VLOOKUP(F1451,競技順!B:Q,16,0),"")</f>
        <v>タイム決勝</v>
      </c>
      <c r="O1451" t="str">
        <f t="shared" si="45"/>
        <v xml:space="preserve"> 男子  200m 個人メドレー タイム決勝</v>
      </c>
    </row>
    <row r="1452" spans="1:15" x14ac:dyDescent="0.2">
      <c r="A1452">
        <f>IFERROR(記録__2[[#This Row],[競技番号]],"")</f>
        <v>22</v>
      </c>
      <c r="B1452">
        <f>IFERROR(記録__2[[#This Row],[選手番号]],"")</f>
        <v>43</v>
      </c>
      <c r="C1452" t="str">
        <f>IFERROR(VLOOKUP(B1452,選手番号!F:J,4,0),"")</f>
        <v>近藤　麻斗</v>
      </c>
      <c r="D1452" t="str">
        <f>IFERROR(VLOOKUP(B1452,選手番号!F:K,6,0),"")</f>
        <v>五百木ＳＣ</v>
      </c>
      <c r="E1452" t="str">
        <f>IFERROR(VLOOKUP(B1452,チーム番号!E:F,2,0),"")</f>
        <v/>
      </c>
      <c r="F1452">
        <f>IFERROR(VLOOKUP(A1452,プログラム!B:C,2,0),"")</f>
        <v>22</v>
      </c>
      <c r="G1452" t="str">
        <f t="shared" si="44"/>
        <v>4300022</v>
      </c>
      <c r="H1452">
        <f>IFERROR(記録__2[[#This Row],[組]],"")</f>
        <v>11</v>
      </c>
      <c r="I1452">
        <f>IFERROR(記録__2[[#This Row],[水路]],"")</f>
        <v>3</v>
      </c>
      <c r="J1452" t="str">
        <f>IFERROR(VLOOKUP(F1452,競技順!B:Q,14,0),"")</f>
        <v/>
      </c>
      <c r="K1452" t="str">
        <f>IFERROR(VLOOKUP(F1452,競技順!B:P,15,0),"")</f>
        <v>男子</v>
      </c>
      <c r="L1452" t="str">
        <f>IFERROR(VLOOKUP(F1452,競技順!B:N,13,0),"")</f>
        <v xml:space="preserve"> 200m</v>
      </c>
      <c r="M1452" t="str">
        <f>IFERROR(VLOOKUP(F1452,競技順!B:K,10,0),"")</f>
        <v>個人メドレー</v>
      </c>
      <c r="N1452" t="str">
        <f>IFERROR(VLOOKUP(F1452,競技順!B:Q,16,0),"")</f>
        <v>タイム決勝</v>
      </c>
      <c r="O1452" t="str">
        <f t="shared" si="45"/>
        <v xml:space="preserve"> 男子  200m 個人メドレー タイム決勝</v>
      </c>
    </row>
    <row r="1453" spans="1:15" x14ac:dyDescent="0.2">
      <c r="A1453">
        <f>IFERROR(記録__2[[#This Row],[競技番号]],"")</f>
        <v>22</v>
      </c>
      <c r="B1453">
        <f>IFERROR(記録__2[[#This Row],[選手番号]],"")</f>
        <v>678</v>
      </c>
      <c r="C1453" t="str">
        <f>IFERROR(VLOOKUP(B1453,選手番号!F:J,4,0),"")</f>
        <v>酒井　悠利</v>
      </c>
      <c r="D1453" t="str">
        <f>IFERROR(VLOOKUP(B1453,選手番号!F:K,6,0),"")</f>
        <v>えいしSC砥部</v>
      </c>
      <c r="E1453" t="str">
        <f>IFERROR(VLOOKUP(B1453,チーム番号!E:F,2,0),"")</f>
        <v/>
      </c>
      <c r="F1453">
        <f>IFERROR(VLOOKUP(A1453,プログラム!B:C,2,0),"")</f>
        <v>22</v>
      </c>
      <c r="G1453" t="str">
        <f t="shared" si="44"/>
        <v>67800022</v>
      </c>
      <c r="H1453">
        <f>IFERROR(記録__2[[#This Row],[組]],"")</f>
        <v>11</v>
      </c>
      <c r="I1453">
        <f>IFERROR(記録__2[[#This Row],[水路]],"")</f>
        <v>4</v>
      </c>
      <c r="J1453" t="str">
        <f>IFERROR(VLOOKUP(F1453,競技順!B:Q,14,0),"")</f>
        <v/>
      </c>
      <c r="K1453" t="str">
        <f>IFERROR(VLOOKUP(F1453,競技順!B:P,15,0),"")</f>
        <v>男子</v>
      </c>
      <c r="L1453" t="str">
        <f>IFERROR(VLOOKUP(F1453,競技順!B:N,13,0),"")</f>
        <v xml:space="preserve"> 200m</v>
      </c>
      <c r="M1453" t="str">
        <f>IFERROR(VLOOKUP(F1453,競技順!B:K,10,0),"")</f>
        <v>個人メドレー</v>
      </c>
      <c r="N1453" t="str">
        <f>IFERROR(VLOOKUP(F1453,競技順!B:Q,16,0),"")</f>
        <v>タイム決勝</v>
      </c>
      <c r="O1453" t="str">
        <f t="shared" si="45"/>
        <v xml:space="preserve"> 男子  200m 個人メドレー タイム決勝</v>
      </c>
    </row>
    <row r="1454" spans="1:15" x14ac:dyDescent="0.2">
      <c r="A1454">
        <f>IFERROR(記録__2[[#This Row],[競技番号]],"")</f>
        <v>22</v>
      </c>
      <c r="B1454">
        <f>IFERROR(記録__2[[#This Row],[選手番号]],"")</f>
        <v>682</v>
      </c>
      <c r="C1454" t="str">
        <f>IFERROR(VLOOKUP(B1454,選手番号!F:J,4,0),"")</f>
        <v>吉田　伊吹</v>
      </c>
      <c r="D1454" t="str">
        <f>IFERROR(VLOOKUP(B1454,選手番号!F:K,6,0),"")</f>
        <v>えいしSC砥部</v>
      </c>
      <c r="E1454" t="str">
        <f>IFERROR(VLOOKUP(B1454,チーム番号!E:F,2,0),"")</f>
        <v/>
      </c>
      <c r="F1454">
        <f>IFERROR(VLOOKUP(A1454,プログラム!B:C,2,0),"")</f>
        <v>22</v>
      </c>
      <c r="G1454" t="str">
        <f t="shared" si="44"/>
        <v>68200022</v>
      </c>
      <c r="H1454">
        <f>IFERROR(記録__2[[#This Row],[組]],"")</f>
        <v>11</v>
      </c>
      <c r="I1454">
        <f>IFERROR(記録__2[[#This Row],[水路]],"")</f>
        <v>5</v>
      </c>
      <c r="J1454" t="str">
        <f>IFERROR(VLOOKUP(F1454,競技順!B:Q,14,0),"")</f>
        <v/>
      </c>
      <c r="K1454" t="str">
        <f>IFERROR(VLOOKUP(F1454,競技順!B:P,15,0),"")</f>
        <v>男子</v>
      </c>
      <c r="L1454" t="str">
        <f>IFERROR(VLOOKUP(F1454,競技順!B:N,13,0),"")</f>
        <v xml:space="preserve"> 200m</v>
      </c>
      <c r="M1454" t="str">
        <f>IFERROR(VLOOKUP(F1454,競技順!B:K,10,0),"")</f>
        <v>個人メドレー</v>
      </c>
      <c r="N1454" t="str">
        <f>IFERROR(VLOOKUP(F1454,競技順!B:Q,16,0),"")</f>
        <v>タイム決勝</v>
      </c>
      <c r="O1454" t="str">
        <f t="shared" si="45"/>
        <v xml:space="preserve"> 男子  200m 個人メドレー タイム決勝</v>
      </c>
    </row>
    <row r="1455" spans="1:15" x14ac:dyDescent="0.2">
      <c r="A1455">
        <f>IFERROR(記録__2[[#This Row],[競技番号]],"")</f>
        <v>22</v>
      </c>
      <c r="B1455">
        <f>IFERROR(記録__2[[#This Row],[選手番号]],"")</f>
        <v>531</v>
      </c>
      <c r="C1455" t="str">
        <f>IFERROR(VLOOKUP(B1455,選手番号!F:J,4,0),"")</f>
        <v>尾田　慎羅</v>
      </c>
      <c r="D1455" t="str">
        <f>IFERROR(VLOOKUP(B1455,選手番号!F:K,6,0),"")</f>
        <v>ﾌｧｲﾌﾞﾃﾝ東予</v>
      </c>
      <c r="E1455" t="str">
        <f>IFERROR(VLOOKUP(B1455,チーム番号!E:F,2,0),"")</f>
        <v/>
      </c>
      <c r="F1455">
        <f>IFERROR(VLOOKUP(A1455,プログラム!B:C,2,0),"")</f>
        <v>22</v>
      </c>
      <c r="G1455" t="str">
        <f t="shared" si="44"/>
        <v>53100022</v>
      </c>
      <c r="H1455">
        <f>IFERROR(記録__2[[#This Row],[組]],"")</f>
        <v>11</v>
      </c>
      <c r="I1455">
        <f>IFERROR(記録__2[[#This Row],[水路]],"")</f>
        <v>6</v>
      </c>
      <c r="J1455" t="str">
        <f>IFERROR(VLOOKUP(F1455,競技順!B:Q,14,0),"")</f>
        <v/>
      </c>
      <c r="K1455" t="str">
        <f>IFERROR(VLOOKUP(F1455,競技順!B:P,15,0),"")</f>
        <v>男子</v>
      </c>
      <c r="L1455" t="str">
        <f>IFERROR(VLOOKUP(F1455,競技順!B:N,13,0),"")</f>
        <v xml:space="preserve"> 200m</v>
      </c>
      <c r="M1455" t="str">
        <f>IFERROR(VLOOKUP(F1455,競技順!B:K,10,0),"")</f>
        <v>個人メドレー</v>
      </c>
      <c r="N1455" t="str">
        <f>IFERROR(VLOOKUP(F1455,競技順!B:Q,16,0),"")</f>
        <v>タイム決勝</v>
      </c>
      <c r="O1455" t="str">
        <f t="shared" si="45"/>
        <v xml:space="preserve"> 男子  200m 個人メドレー タイム決勝</v>
      </c>
    </row>
    <row r="1456" spans="1:15" x14ac:dyDescent="0.2">
      <c r="A1456">
        <f>IFERROR(記録__2[[#This Row],[競技番号]],"")</f>
        <v>22</v>
      </c>
      <c r="B1456">
        <f>IFERROR(記録__2[[#This Row],[選手番号]],"")</f>
        <v>371</v>
      </c>
      <c r="C1456" t="str">
        <f>IFERROR(VLOOKUP(B1456,選手番号!F:J,4,0),"")</f>
        <v>本多　晴大</v>
      </c>
      <c r="D1456" t="str">
        <f>IFERROR(VLOOKUP(B1456,選手番号!F:K,6,0),"")</f>
        <v>石原ＳＣ</v>
      </c>
      <c r="E1456" t="str">
        <f>IFERROR(VLOOKUP(B1456,チーム番号!E:F,2,0),"")</f>
        <v/>
      </c>
      <c r="F1456">
        <f>IFERROR(VLOOKUP(A1456,プログラム!B:C,2,0),"")</f>
        <v>22</v>
      </c>
      <c r="G1456" t="str">
        <f t="shared" si="44"/>
        <v>37100022</v>
      </c>
      <c r="H1456">
        <f>IFERROR(記録__2[[#This Row],[組]],"")</f>
        <v>11</v>
      </c>
      <c r="I1456">
        <f>IFERROR(記録__2[[#This Row],[水路]],"")</f>
        <v>7</v>
      </c>
      <c r="J1456" t="str">
        <f>IFERROR(VLOOKUP(F1456,競技順!B:Q,14,0),"")</f>
        <v/>
      </c>
      <c r="K1456" t="str">
        <f>IFERROR(VLOOKUP(F1456,競技順!B:P,15,0),"")</f>
        <v>男子</v>
      </c>
      <c r="L1456" t="str">
        <f>IFERROR(VLOOKUP(F1456,競技順!B:N,13,0),"")</f>
        <v xml:space="preserve"> 200m</v>
      </c>
      <c r="M1456" t="str">
        <f>IFERROR(VLOOKUP(F1456,競技順!B:K,10,0),"")</f>
        <v>個人メドレー</v>
      </c>
      <c r="N1456" t="str">
        <f>IFERROR(VLOOKUP(F1456,競技順!B:Q,16,0),"")</f>
        <v>タイム決勝</v>
      </c>
      <c r="O1456" t="str">
        <f t="shared" si="45"/>
        <v xml:space="preserve"> 男子  200m 個人メドレー タイム決勝</v>
      </c>
    </row>
    <row r="1457" spans="1:15" x14ac:dyDescent="0.2">
      <c r="A1457">
        <f>IFERROR(記録__2[[#This Row],[競技番号]],"")</f>
        <v>22</v>
      </c>
      <c r="B1457">
        <f>IFERROR(記録__2[[#This Row],[選手番号]],"")</f>
        <v>406</v>
      </c>
      <c r="C1457" t="str">
        <f>IFERROR(VLOOKUP(B1457,選手番号!F:J,4,0),"")</f>
        <v>松岡誠士郎</v>
      </c>
      <c r="D1457" t="str">
        <f>IFERROR(VLOOKUP(B1457,選手番号!F:K,6,0),"")</f>
        <v>フィッタ松山</v>
      </c>
      <c r="E1457" t="str">
        <f>IFERROR(VLOOKUP(B1457,チーム番号!E:F,2,0),"")</f>
        <v/>
      </c>
      <c r="F1457">
        <f>IFERROR(VLOOKUP(A1457,プログラム!B:C,2,0),"")</f>
        <v>22</v>
      </c>
      <c r="G1457" t="str">
        <f t="shared" si="44"/>
        <v>40600022</v>
      </c>
      <c r="H1457">
        <f>IFERROR(記録__2[[#This Row],[組]],"")</f>
        <v>11</v>
      </c>
      <c r="I1457">
        <f>IFERROR(記録__2[[#This Row],[水路]],"")</f>
        <v>8</v>
      </c>
      <c r="J1457" t="str">
        <f>IFERROR(VLOOKUP(F1457,競技順!B:Q,14,0),"")</f>
        <v/>
      </c>
      <c r="K1457" t="str">
        <f>IFERROR(VLOOKUP(F1457,競技順!B:P,15,0),"")</f>
        <v>男子</v>
      </c>
      <c r="L1457" t="str">
        <f>IFERROR(VLOOKUP(F1457,競技順!B:N,13,0),"")</f>
        <v xml:space="preserve"> 200m</v>
      </c>
      <c r="M1457" t="str">
        <f>IFERROR(VLOOKUP(F1457,競技順!B:K,10,0),"")</f>
        <v>個人メドレー</v>
      </c>
      <c r="N1457" t="str">
        <f>IFERROR(VLOOKUP(F1457,競技順!B:Q,16,0),"")</f>
        <v>タイム決勝</v>
      </c>
      <c r="O1457" t="str">
        <f t="shared" si="45"/>
        <v xml:space="preserve"> 男子  200m 個人メドレー タイム決勝</v>
      </c>
    </row>
    <row r="1458" spans="1:15" x14ac:dyDescent="0.2">
      <c r="A1458">
        <f>IFERROR(記録__2[[#This Row],[競技番号]],"")</f>
        <v>22</v>
      </c>
      <c r="B1458">
        <f>IFERROR(記録__2[[#This Row],[選手番号]],"")</f>
        <v>673</v>
      </c>
      <c r="C1458" t="str">
        <f>IFERROR(VLOOKUP(B1458,選手番号!F:J,4,0),"")</f>
        <v>宮崎　朔汰</v>
      </c>
      <c r="D1458" t="str">
        <f>IFERROR(VLOOKUP(B1458,選手番号!F:K,6,0),"")</f>
        <v>えいしSC砥部</v>
      </c>
      <c r="E1458" t="str">
        <f>IFERROR(VLOOKUP(B1458,チーム番号!E:F,2,0),"")</f>
        <v/>
      </c>
      <c r="F1458">
        <f>IFERROR(VLOOKUP(A1458,プログラム!B:C,2,0),"")</f>
        <v>22</v>
      </c>
      <c r="G1458" t="str">
        <f t="shared" si="44"/>
        <v>67300022</v>
      </c>
      <c r="H1458">
        <f>IFERROR(記録__2[[#This Row],[組]],"")</f>
        <v>12</v>
      </c>
      <c r="I1458">
        <f>IFERROR(記録__2[[#This Row],[水路]],"")</f>
        <v>1</v>
      </c>
      <c r="J1458" t="str">
        <f>IFERROR(VLOOKUP(F1458,競技順!B:Q,14,0),"")</f>
        <v/>
      </c>
      <c r="K1458" t="str">
        <f>IFERROR(VLOOKUP(F1458,競技順!B:P,15,0),"")</f>
        <v>男子</v>
      </c>
      <c r="L1458" t="str">
        <f>IFERROR(VLOOKUP(F1458,競技順!B:N,13,0),"")</f>
        <v xml:space="preserve"> 200m</v>
      </c>
      <c r="M1458" t="str">
        <f>IFERROR(VLOOKUP(F1458,競技順!B:K,10,0),"")</f>
        <v>個人メドレー</v>
      </c>
      <c r="N1458" t="str">
        <f>IFERROR(VLOOKUP(F1458,競技順!B:Q,16,0),"")</f>
        <v>タイム決勝</v>
      </c>
      <c r="O1458" t="str">
        <f t="shared" si="45"/>
        <v xml:space="preserve"> 男子  200m 個人メドレー タイム決勝</v>
      </c>
    </row>
    <row r="1459" spans="1:15" x14ac:dyDescent="0.2">
      <c r="A1459">
        <f>IFERROR(記録__2[[#This Row],[競技番号]],"")</f>
        <v>22</v>
      </c>
      <c r="B1459">
        <f>IFERROR(記録__2[[#This Row],[選手番号]],"")</f>
        <v>255</v>
      </c>
      <c r="C1459" t="str">
        <f>IFERROR(VLOOKUP(B1459,選手番号!F:J,4,0),"")</f>
        <v>矢野樹一郎</v>
      </c>
      <c r="D1459" t="str">
        <f>IFERROR(VLOOKUP(B1459,選手番号!F:K,6,0),"")</f>
        <v>八幡浜ＳＣ</v>
      </c>
      <c r="E1459" t="str">
        <f>IFERROR(VLOOKUP(B1459,チーム番号!E:F,2,0),"")</f>
        <v/>
      </c>
      <c r="F1459">
        <f>IFERROR(VLOOKUP(A1459,プログラム!B:C,2,0),"")</f>
        <v>22</v>
      </c>
      <c r="G1459" t="str">
        <f t="shared" si="44"/>
        <v>25500022</v>
      </c>
      <c r="H1459">
        <f>IFERROR(記録__2[[#This Row],[組]],"")</f>
        <v>12</v>
      </c>
      <c r="I1459">
        <f>IFERROR(記録__2[[#This Row],[水路]],"")</f>
        <v>2</v>
      </c>
      <c r="J1459" t="str">
        <f>IFERROR(VLOOKUP(F1459,競技順!B:Q,14,0),"")</f>
        <v/>
      </c>
      <c r="K1459" t="str">
        <f>IFERROR(VLOOKUP(F1459,競技順!B:P,15,0),"")</f>
        <v>男子</v>
      </c>
      <c r="L1459" t="str">
        <f>IFERROR(VLOOKUP(F1459,競技順!B:N,13,0),"")</f>
        <v xml:space="preserve"> 200m</v>
      </c>
      <c r="M1459" t="str">
        <f>IFERROR(VLOOKUP(F1459,競技順!B:K,10,0),"")</f>
        <v>個人メドレー</v>
      </c>
      <c r="N1459" t="str">
        <f>IFERROR(VLOOKUP(F1459,競技順!B:Q,16,0),"")</f>
        <v>タイム決勝</v>
      </c>
      <c r="O1459" t="str">
        <f t="shared" si="45"/>
        <v xml:space="preserve"> 男子  200m 個人メドレー タイム決勝</v>
      </c>
    </row>
    <row r="1460" spans="1:15" x14ac:dyDescent="0.2">
      <c r="A1460">
        <f>IFERROR(記録__2[[#This Row],[競技番号]],"")</f>
        <v>22</v>
      </c>
      <c r="B1460">
        <f>IFERROR(記録__2[[#This Row],[選手番号]],"")</f>
        <v>705</v>
      </c>
      <c r="C1460" t="str">
        <f>IFERROR(VLOOKUP(B1460,選手番号!F:J,4,0),"")</f>
        <v>岡田　英明</v>
      </c>
      <c r="D1460" t="str">
        <f>IFERROR(VLOOKUP(B1460,選手番号!F:K,6,0),"")</f>
        <v>えいしSC松山</v>
      </c>
      <c r="E1460" t="str">
        <f>IFERROR(VLOOKUP(B1460,チーム番号!E:F,2,0),"")</f>
        <v/>
      </c>
      <c r="F1460">
        <f>IFERROR(VLOOKUP(A1460,プログラム!B:C,2,0),"")</f>
        <v>22</v>
      </c>
      <c r="G1460" t="str">
        <f t="shared" si="44"/>
        <v>70500022</v>
      </c>
      <c r="H1460">
        <f>IFERROR(記録__2[[#This Row],[組]],"")</f>
        <v>12</v>
      </c>
      <c r="I1460">
        <f>IFERROR(記録__2[[#This Row],[水路]],"")</f>
        <v>3</v>
      </c>
      <c r="J1460" t="str">
        <f>IFERROR(VLOOKUP(F1460,競技順!B:Q,14,0),"")</f>
        <v/>
      </c>
      <c r="K1460" t="str">
        <f>IFERROR(VLOOKUP(F1460,競技順!B:P,15,0),"")</f>
        <v>男子</v>
      </c>
      <c r="L1460" t="str">
        <f>IFERROR(VLOOKUP(F1460,競技順!B:N,13,0),"")</f>
        <v xml:space="preserve"> 200m</v>
      </c>
      <c r="M1460" t="str">
        <f>IFERROR(VLOOKUP(F1460,競技順!B:K,10,0),"")</f>
        <v>個人メドレー</v>
      </c>
      <c r="N1460" t="str">
        <f>IFERROR(VLOOKUP(F1460,競技順!B:Q,16,0),"")</f>
        <v>タイム決勝</v>
      </c>
      <c r="O1460" t="str">
        <f t="shared" si="45"/>
        <v xml:space="preserve"> 男子  200m 個人メドレー タイム決勝</v>
      </c>
    </row>
    <row r="1461" spans="1:15" x14ac:dyDescent="0.2">
      <c r="A1461">
        <f>IFERROR(記録__2[[#This Row],[競技番号]],"")</f>
        <v>22</v>
      </c>
      <c r="B1461">
        <f>IFERROR(記録__2[[#This Row],[選手番号]],"")</f>
        <v>595</v>
      </c>
      <c r="C1461" t="str">
        <f>IFERROR(VLOOKUP(B1461,選手番号!F:J,4,0),"")</f>
        <v>三好　郁哉</v>
      </c>
      <c r="D1461" t="str">
        <f>IFERROR(VLOOKUP(B1461,選手番号!F:K,6,0),"")</f>
        <v>MESSA</v>
      </c>
      <c r="E1461" t="str">
        <f>IFERROR(VLOOKUP(B1461,チーム番号!E:F,2,0),"")</f>
        <v/>
      </c>
      <c r="F1461">
        <f>IFERROR(VLOOKUP(A1461,プログラム!B:C,2,0),"")</f>
        <v>22</v>
      </c>
      <c r="G1461" t="str">
        <f t="shared" si="44"/>
        <v>59500022</v>
      </c>
      <c r="H1461">
        <f>IFERROR(記録__2[[#This Row],[組]],"")</f>
        <v>12</v>
      </c>
      <c r="I1461">
        <f>IFERROR(記録__2[[#This Row],[水路]],"")</f>
        <v>4</v>
      </c>
      <c r="J1461" t="str">
        <f>IFERROR(VLOOKUP(F1461,競技順!B:Q,14,0),"")</f>
        <v/>
      </c>
      <c r="K1461" t="str">
        <f>IFERROR(VLOOKUP(F1461,競技順!B:P,15,0),"")</f>
        <v>男子</v>
      </c>
      <c r="L1461" t="str">
        <f>IFERROR(VLOOKUP(F1461,競技順!B:N,13,0),"")</f>
        <v xml:space="preserve"> 200m</v>
      </c>
      <c r="M1461" t="str">
        <f>IFERROR(VLOOKUP(F1461,競技順!B:K,10,0),"")</f>
        <v>個人メドレー</v>
      </c>
      <c r="N1461" t="str">
        <f>IFERROR(VLOOKUP(F1461,競技順!B:Q,16,0),"")</f>
        <v>タイム決勝</v>
      </c>
      <c r="O1461" t="str">
        <f t="shared" si="45"/>
        <v xml:space="preserve"> 男子  200m 個人メドレー タイム決勝</v>
      </c>
    </row>
    <row r="1462" spans="1:15" x14ac:dyDescent="0.2">
      <c r="A1462">
        <f>IFERROR(記録__2[[#This Row],[競技番号]],"")</f>
        <v>22</v>
      </c>
      <c r="B1462">
        <f>IFERROR(記録__2[[#This Row],[選手番号]],"")</f>
        <v>1</v>
      </c>
      <c r="C1462" t="str">
        <f>IFERROR(VLOOKUP(B1462,選手番号!F:J,4,0),"")</f>
        <v>宮内啓士郎</v>
      </c>
      <c r="D1462" t="str">
        <f>IFERROR(VLOOKUP(B1462,選手番号!F:K,6,0),"")</f>
        <v>松山西中等</v>
      </c>
      <c r="E1462" t="str">
        <f>IFERROR(VLOOKUP(B1462,チーム番号!E:F,2,0),"")</f>
        <v/>
      </c>
      <c r="F1462">
        <f>IFERROR(VLOOKUP(A1462,プログラム!B:C,2,0),"")</f>
        <v>22</v>
      </c>
      <c r="G1462" t="str">
        <f t="shared" si="44"/>
        <v>100022</v>
      </c>
      <c r="H1462">
        <f>IFERROR(記録__2[[#This Row],[組]],"")</f>
        <v>12</v>
      </c>
      <c r="I1462">
        <f>IFERROR(記録__2[[#This Row],[水路]],"")</f>
        <v>5</v>
      </c>
      <c r="J1462" t="str">
        <f>IFERROR(VLOOKUP(F1462,競技順!B:Q,14,0),"")</f>
        <v/>
      </c>
      <c r="K1462" t="str">
        <f>IFERROR(VLOOKUP(F1462,競技順!B:P,15,0),"")</f>
        <v>男子</v>
      </c>
      <c r="L1462" t="str">
        <f>IFERROR(VLOOKUP(F1462,競技順!B:N,13,0),"")</f>
        <v xml:space="preserve"> 200m</v>
      </c>
      <c r="M1462" t="str">
        <f>IFERROR(VLOOKUP(F1462,競技順!B:K,10,0),"")</f>
        <v>個人メドレー</v>
      </c>
      <c r="N1462" t="str">
        <f>IFERROR(VLOOKUP(F1462,競技順!B:Q,16,0),"")</f>
        <v>タイム決勝</v>
      </c>
      <c r="O1462" t="str">
        <f t="shared" si="45"/>
        <v xml:space="preserve"> 男子  200m 個人メドレー タイム決勝</v>
      </c>
    </row>
    <row r="1463" spans="1:15" x14ac:dyDescent="0.2">
      <c r="A1463">
        <f>IFERROR(記録__2[[#This Row],[競技番号]],"")</f>
        <v>22</v>
      </c>
      <c r="B1463">
        <f>IFERROR(記録__2[[#This Row],[選手番号]],"")</f>
        <v>44</v>
      </c>
      <c r="C1463" t="str">
        <f>IFERROR(VLOOKUP(B1463,選手番号!F:J,4,0),"")</f>
        <v>中岡　翔大</v>
      </c>
      <c r="D1463" t="str">
        <f>IFERROR(VLOOKUP(B1463,選手番号!F:K,6,0),"")</f>
        <v>五百木ＳＣ</v>
      </c>
      <c r="E1463" t="str">
        <f>IFERROR(VLOOKUP(B1463,チーム番号!E:F,2,0),"")</f>
        <v/>
      </c>
      <c r="F1463">
        <f>IFERROR(VLOOKUP(A1463,プログラム!B:C,2,0),"")</f>
        <v>22</v>
      </c>
      <c r="G1463" t="str">
        <f t="shared" si="44"/>
        <v>4400022</v>
      </c>
      <c r="H1463">
        <f>IFERROR(記録__2[[#This Row],[組]],"")</f>
        <v>12</v>
      </c>
      <c r="I1463">
        <f>IFERROR(記録__2[[#This Row],[水路]],"")</f>
        <v>6</v>
      </c>
      <c r="J1463" t="str">
        <f>IFERROR(VLOOKUP(F1463,競技順!B:Q,14,0),"")</f>
        <v/>
      </c>
      <c r="K1463" t="str">
        <f>IFERROR(VLOOKUP(F1463,競技順!B:P,15,0),"")</f>
        <v>男子</v>
      </c>
      <c r="L1463" t="str">
        <f>IFERROR(VLOOKUP(F1463,競技順!B:N,13,0),"")</f>
        <v xml:space="preserve"> 200m</v>
      </c>
      <c r="M1463" t="str">
        <f>IFERROR(VLOOKUP(F1463,競技順!B:K,10,0),"")</f>
        <v>個人メドレー</v>
      </c>
      <c r="N1463" t="str">
        <f>IFERROR(VLOOKUP(F1463,競技順!B:Q,16,0),"")</f>
        <v>タイム決勝</v>
      </c>
      <c r="O1463" t="str">
        <f t="shared" si="45"/>
        <v xml:space="preserve"> 男子  200m 個人メドレー タイム決勝</v>
      </c>
    </row>
    <row r="1464" spans="1:15" x14ac:dyDescent="0.2">
      <c r="A1464">
        <f>IFERROR(記録__2[[#This Row],[競技番号]],"")</f>
        <v>22</v>
      </c>
      <c r="B1464">
        <f>IFERROR(記録__2[[#This Row],[選手番号]],"")</f>
        <v>706</v>
      </c>
      <c r="C1464" t="str">
        <f>IFERROR(VLOOKUP(B1464,選手番号!F:J,4,0),"")</f>
        <v>近藤　慶大</v>
      </c>
      <c r="D1464" t="str">
        <f>IFERROR(VLOOKUP(B1464,選手番号!F:K,6,0),"")</f>
        <v>えいしSC松山</v>
      </c>
      <c r="E1464" t="str">
        <f>IFERROR(VLOOKUP(B1464,チーム番号!E:F,2,0),"")</f>
        <v/>
      </c>
      <c r="F1464">
        <f>IFERROR(VLOOKUP(A1464,プログラム!B:C,2,0),"")</f>
        <v>22</v>
      </c>
      <c r="G1464" t="str">
        <f t="shared" si="44"/>
        <v>70600022</v>
      </c>
      <c r="H1464">
        <f>IFERROR(記録__2[[#This Row],[組]],"")</f>
        <v>12</v>
      </c>
      <c r="I1464">
        <f>IFERROR(記録__2[[#This Row],[水路]],"")</f>
        <v>7</v>
      </c>
      <c r="J1464" t="str">
        <f>IFERROR(VLOOKUP(F1464,競技順!B:Q,14,0),"")</f>
        <v/>
      </c>
      <c r="K1464" t="str">
        <f>IFERROR(VLOOKUP(F1464,競技順!B:P,15,0),"")</f>
        <v>男子</v>
      </c>
      <c r="L1464" t="str">
        <f>IFERROR(VLOOKUP(F1464,競技順!B:N,13,0),"")</f>
        <v xml:space="preserve"> 200m</v>
      </c>
      <c r="M1464" t="str">
        <f>IFERROR(VLOOKUP(F1464,競技順!B:K,10,0),"")</f>
        <v>個人メドレー</v>
      </c>
      <c r="N1464" t="str">
        <f>IFERROR(VLOOKUP(F1464,競技順!B:Q,16,0),"")</f>
        <v>タイム決勝</v>
      </c>
      <c r="O1464" t="str">
        <f t="shared" si="45"/>
        <v xml:space="preserve"> 男子  200m 個人メドレー タイム決勝</v>
      </c>
    </row>
    <row r="1465" spans="1:15" x14ac:dyDescent="0.2">
      <c r="A1465">
        <f>IFERROR(記録__2[[#This Row],[競技番号]],"")</f>
        <v>22</v>
      </c>
      <c r="B1465">
        <f>IFERROR(記録__2[[#This Row],[選手番号]],"")</f>
        <v>336</v>
      </c>
      <c r="C1465" t="str">
        <f>IFERROR(VLOOKUP(B1465,選手番号!F:J,4,0),"")</f>
        <v>長野　雅也</v>
      </c>
      <c r="D1465" t="str">
        <f>IFERROR(VLOOKUP(B1465,選手番号!F:K,6,0),"")</f>
        <v>ＭＧ双葉</v>
      </c>
      <c r="E1465" t="str">
        <f>IFERROR(VLOOKUP(B1465,チーム番号!E:F,2,0),"")</f>
        <v/>
      </c>
      <c r="F1465">
        <f>IFERROR(VLOOKUP(A1465,プログラム!B:C,2,0),"")</f>
        <v>22</v>
      </c>
      <c r="G1465" t="str">
        <f t="shared" si="44"/>
        <v>33600022</v>
      </c>
      <c r="H1465">
        <f>IFERROR(記録__2[[#This Row],[組]],"")</f>
        <v>12</v>
      </c>
      <c r="I1465">
        <f>IFERROR(記録__2[[#This Row],[水路]],"")</f>
        <v>8</v>
      </c>
      <c r="J1465" t="str">
        <f>IFERROR(VLOOKUP(F1465,競技順!B:Q,14,0),"")</f>
        <v/>
      </c>
      <c r="K1465" t="str">
        <f>IFERROR(VLOOKUP(F1465,競技順!B:P,15,0),"")</f>
        <v>男子</v>
      </c>
      <c r="L1465" t="str">
        <f>IFERROR(VLOOKUP(F1465,競技順!B:N,13,0),"")</f>
        <v xml:space="preserve"> 200m</v>
      </c>
      <c r="M1465" t="str">
        <f>IFERROR(VLOOKUP(F1465,競技順!B:K,10,0),"")</f>
        <v>個人メドレー</v>
      </c>
      <c r="N1465" t="str">
        <f>IFERROR(VLOOKUP(F1465,競技順!B:Q,16,0),"")</f>
        <v>タイム決勝</v>
      </c>
      <c r="O1465" t="str">
        <f t="shared" si="45"/>
        <v xml:space="preserve"> 男子  200m 個人メドレー タイム決勝</v>
      </c>
    </row>
    <row r="1466" spans="1:15" x14ac:dyDescent="0.2">
      <c r="A1466">
        <f>IFERROR(記録__2[[#This Row],[競技番号]],"")</f>
        <v>22</v>
      </c>
      <c r="B1466">
        <f>IFERROR(記録__2[[#This Row],[選手番号]],"")</f>
        <v>525</v>
      </c>
      <c r="C1466" t="str">
        <f>IFERROR(VLOOKUP(B1466,選手番号!F:J,4,0),"")</f>
        <v>石原孝太郎</v>
      </c>
      <c r="D1466" t="str">
        <f>IFERROR(VLOOKUP(B1466,選手番号!F:K,6,0),"")</f>
        <v>ﾌｧｲﾌﾞﾃﾝ東予</v>
      </c>
      <c r="E1466" t="str">
        <f>IFERROR(VLOOKUP(B1466,チーム番号!E:F,2,0),"")</f>
        <v/>
      </c>
      <c r="F1466">
        <f>IFERROR(VLOOKUP(A1466,プログラム!B:C,2,0),"")</f>
        <v>22</v>
      </c>
      <c r="G1466" t="str">
        <f t="shared" si="44"/>
        <v>52500022</v>
      </c>
      <c r="H1466">
        <f>IFERROR(記録__2[[#This Row],[組]],"")</f>
        <v>13</v>
      </c>
      <c r="I1466">
        <f>IFERROR(記録__2[[#This Row],[水路]],"")</f>
        <v>1</v>
      </c>
      <c r="J1466" t="str">
        <f>IFERROR(VLOOKUP(F1466,競技順!B:Q,14,0),"")</f>
        <v/>
      </c>
      <c r="K1466" t="str">
        <f>IFERROR(VLOOKUP(F1466,競技順!B:P,15,0),"")</f>
        <v>男子</v>
      </c>
      <c r="L1466" t="str">
        <f>IFERROR(VLOOKUP(F1466,競技順!B:N,13,0),"")</f>
        <v xml:space="preserve"> 200m</v>
      </c>
      <c r="M1466" t="str">
        <f>IFERROR(VLOOKUP(F1466,競技順!B:K,10,0),"")</f>
        <v>個人メドレー</v>
      </c>
      <c r="N1466" t="str">
        <f>IFERROR(VLOOKUP(F1466,競技順!B:Q,16,0),"")</f>
        <v>タイム決勝</v>
      </c>
      <c r="O1466" t="str">
        <f t="shared" si="45"/>
        <v xml:space="preserve"> 男子  200m 個人メドレー タイム決勝</v>
      </c>
    </row>
    <row r="1467" spans="1:15" x14ac:dyDescent="0.2">
      <c r="A1467">
        <f>IFERROR(記録__2[[#This Row],[競技番号]],"")</f>
        <v>22</v>
      </c>
      <c r="B1467">
        <f>IFERROR(記録__2[[#This Row],[選手番号]],"")</f>
        <v>526</v>
      </c>
      <c r="C1467" t="str">
        <f>IFERROR(VLOOKUP(B1467,選手番号!F:J,4,0),"")</f>
        <v>白石　和士</v>
      </c>
      <c r="D1467" t="str">
        <f>IFERROR(VLOOKUP(B1467,選手番号!F:K,6,0),"")</f>
        <v>ﾌｧｲﾌﾞﾃﾝ東予</v>
      </c>
      <c r="E1467" t="str">
        <f>IFERROR(VLOOKUP(B1467,チーム番号!E:F,2,0),"")</f>
        <v/>
      </c>
      <c r="F1467">
        <f>IFERROR(VLOOKUP(A1467,プログラム!B:C,2,0),"")</f>
        <v>22</v>
      </c>
      <c r="G1467" t="str">
        <f t="shared" si="44"/>
        <v>52600022</v>
      </c>
      <c r="H1467">
        <f>IFERROR(記録__2[[#This Row],[組]],"")</f>
        <v>13</v>
      </c>
      <c r="I1467">
        <f>IFERROR(記録__2[[#This Row],[水路]],"")</f>
        <v>2</v>
      </c>
      <c r="J1467" t="str">
        <f>IFERROR(VLOOKUP(F1467,競技順!B:Q,14,0),"")</f>
        <v/>
      </c>
      <c r="K1467" t="str">
        <f>IFERROR(VLOOKUP(F1467,競技順!B:P,15,0),"")</f>
        <v>男子</v>
      </c>
      <c r="L1467" t="str">
        <f>IFERROR(VLOOKUP(F1467,競技順!B:N,13,0),"")</f>
        <v xml:space="preserve"> 200m</v>
      </c>
      <c r="M1467" t="str">
        <f>IFERROR(VLOOKUP(F1467,競技順!B:K,10,0),"")</f>
        <v>個人メドレー</v>
      </c>
      <c r="N1467" t="str">
        <f>IFERROR(VLOOKUP(F1467,競技順!B:Q,16,0),"")</f>
        <v>タイム決勝</v>
      </c>
      <c r="O1467" t="str">
        <f t="shared" si="45"/>
        <v xml:space="preserve"> 男子  200m 個人メドレー タイム決勝</v>
      </c>
    </row>
    <row r="1468" spans="1:15" x14ac:dyDescent="0.2">
      <c r="A1468">
        <f>IFERROR(記録__2[[#This Row],[競技番号]],"")</f>
        <v>22</v>
      </c>
      <c r="B1468">
        <f>IFERROR(記録__2[[#This Row],[選手番号]],"")</f>
        <v>394</v>
      </c>
      <c r="C1468" t="str">
        <f>IFERROR(VLOOKUP(B1468,選手番号!F:J,4,0),"")</f>
        <v>松浦　海翔</v>
      </c>
      <c r="D1468" t="str">
        <f>IFERROR(VLOOKUP(B1468,選手番号!F:K,6,0),"")</f>
        <v>フィッタ松山</v>
      </c>
      <c r="E1468" t="str">
        <f>IFERROR(VLOOKUP(B1468,チーム番号!E:F,2,0),"")</f>
        <v/>
      </c>
      <c r="F1468">
        <f>IFERROR(VLOOKUP(A1468,プログラム!B:C,2,0),"")</f>
        <v>22</v>
      </c>
      <c r="G1468" t="str">
        <f t="shared" si="44"/>
        <v>39400022</v>
      </c>
      <c r="H1468">
        <f>IFERROR(記録__2[[#This Row],[組]],"")</f>
        <v>13</v>
      </c>
      <c r="I1468">
        <f>IFERROR(記録__2[[#This Row],[水路]],"")</f>
        <v>3</v>
      </c>
      <c r="J1468" t="str">
        <f>IFERROR(VLOOKUP(F1468,競技順!B:Q,14,0),"")</f>
        <v/>
      </c>
      <c r="K1468" t="str">
        <f>IFERROR(VLOOKUP(F1468,競技順!B:P,15,0),"")</f>
        <v>男子</v>
      </c>
      <c r="L1468" t="str">
        <f>IFERROR(VLOOKUP(F1468,競技順!B:N,13,0),"")</f>
        <v xml:space="preserve"> 200m</v>
      </c>
      <c r="M1468" t="str">
        <f>IFERROR(VLOOKUP(F1468,競技順!B:K,10,0),"")</f>
        <v>個人メドレー</v>
      </c>
      <c r="N1468" t="str">
        <f>IFERROR(VLOOKUP(F1468,競技順!B:Q,16,0),"")</f>
        <v>タイム決勝</v>
      </c>
      <c r="O1468" t="str">
        <f t="shared" si="45"/>
        <v xml:space="preserve"> 男子  200m 個人メドレー タイム決勝</v>
      </c>
    </row>
    <row r="1469" spans="1:15" x14ac:dyDescent="0.2">
      <c r="A1469">
        <f>IFERROR(記録__2[[#This Row],[競技番号]],"")</f>
        <v>22</v>
      </c>
      <c r="B1469">
        <f>IFERROR(記録__2[[#This Row],[選手番号]],"")</f>
        <v>40</v>
      </c>
      <c r="C1469" t="str">
        <f>IFERROR(VLOOKUP(B1469,選手番号!F:J,4,0),"")</f>
        <v>奥本　真心</v>
      </c>
      <c r="D1469" t="str">
        <f>IFERROR(VLOOKUP(B1469,選手番号!F:K,6,0),"")</f>
        <v>五百木ＳＣ</v>
      </c>
      <c r="E1469" t="str">
        <f>IFERROR(VLOOKUP(B1469,チーム番号!E:F,2,0),"")</f>
        <v/>
      </c>
      <c r="F1469">
        <f>IFERROR(VLOOKUP(A1469,プログラム!B:C,2,0),"")</f>
        <v>22</v>
      </c>
      <c r="G1469" t="str">
        <f t="shared" si="44"/>
        <v>4000022</v>
      </c>
      <c r="H1469">
        <f>IFERROR(記録__2[[#This Row],[組]],"")</f>
        <v>13</v>
      </c>
      <c r="I1469">
        <f>IFERROR(記録__2[[#This Row],[水路]],"")</f>
        <v>4</v>
      </c>
      <c r="J1469" t="str">
        <f>IFERROR(VLOOKUP(F1469,競技順!B:Q,14,0),"")</f>
        <v/>
      </c>
      <c r="K1469" t="str">
        <f>IFERROR(VLOOKUP(F1469,競技順!B:P,15,0),"")</f>
        <v>男子</v>
      </c>
      <c r="L1469" t="str">
        <f>IFERROR(VLOOKUP(F1469,競技順!B:N,13,0),"")</f>
        <v xml:space="preserve"> 200m</v>
      </c>
      <c r="M1469" t="str">
        <f>IFERROR(VLOOKUP(F1469,競技順!B:K,10,0),"")</f>
        <v>個人メドレー</v>
      </c>
      <c r="N1469" t="str">
        <f>IFERROR(VLOOKUP(F1469,競技順!B:Q,16,0),"")</f>
        <v>タイム決勝</v>
      </c>
      <c r="O1469" t="str">
        <f t="shared" si="45"/>
        <v xml:space="preserve"> 男子  200m 個人メドレー タイム決勝</v>
      </c>
    </row>
    <row r="1470" spans="1:15" x14ac:dyDescent="0.2">
      <c r="A1470">
        <f>IFERROR(記録__2[[#This Row],[競技番号]],"")</f>
        <v>22</v>
      </c>
      <c r="B1470">
        <f>IFERROR(記録__2[[#This Row],[選手番号]],"")</f>
        <v>704</v>
      </c>
      <c r="C1470" t="str">
        <f>IFERROR(VLOOKUP(B1470,選手番号!F:J,4,0),"")</f>
        <v>近藤　優大</v>
      </c>
      <c r="D1470" t="str">
        <f>IFERROR(VLOOKUP(B1470,選手番号!F:K,6,0),"")</f>
        <v>えいしSC松山</v>
      </c>
      <c r="E1470" t="str">
        <f>IFERROR(VLOOKUP(B1470,チーム番号!E:F,2,0),"")</f>
        <v/>
      </c>
      <c r="F1470">
        <f>IFERROR(VLOOKUP(A1470,プログラム!B:C,2,0),"")</f>
        <v>22</v>
      </c>
      <c r="G1470" t="str">
        <f t="shared" si="44"/>
        <v>70400022</v>
      </c>
      <c r="H1470">
        <f>IFERROR(記録__2[[#This Row],[組]],"")</f>
        <v>13</v>
      </c>
      <c r="I1470">
        <f>IFERROR(記録__2[[#This Row],[水路]],"")</f>
        <v>5</v>
      </c>
      <c r="J1470" t="str">
        <f>IFERROR(VLOOKUP(F1470,競技順!B:Q,14,0),"")</f>
        <v/>
      </c>
      <c r="K1470" t="str">
        <f>IFERROR(VLOOKUP(F1470,競技順!B:P,15,0),"")</f>
        <v>男子</v>
      </c>
      <c r="L1470" t="str">
        <f>IFERROR(VLOOKUP(F1470,競技順!B:N,13,0),"")</f>
        <v xml:space="preserve"> 200m</v>
      </c>
      <c r="M1470" t="str">
        <f>IFERROR(VLOOKUP(F1470,競技順!B:K,10,0),"")</f>
        <v>個人メドレー</v>
      </c>
      <c r="N1470" t="str">
        <f>IFERROR(VLOOKUP(F1470,競技順!B:Q,16,0),"")</f>
        <v>タイム決勝</v>
      </c>
      <c r="O1470" t="str">
        <f t="shared" si="45"/>
        <v xml:space="preserve"> 男子  200m 個人メドレー タイム決勝</v>
      </c>
    </row>
    <row r="1471" spans="1:15" x14ac:dyDescent="0.2">
      <c r="A1471">
        <f>IFERROR(記録__2[[#This Row],[競技番号]],"")</f>
        <v>22</v>
      </c>
      <c r="B1471">
        <f>IFERROR(記録__2[[#This Row],[選手番号]],"")</f>
        <v>438</v>
      </c>
      <c r="C1471" t="str">
        <f>IFERROR(VLOOKUP(B1471,選手番号!F:J,4,0),"")</f>
        <v>松浦　　蒼</v>
      </c>
      <c r="D1471" t="str">
        <f>IFERROR(VLOOKUP(B1471,選手番号!F:K,6,0),"")</f>
        <v>フィッタ重信</v>
      </c>
      <c r="E1471" t="str">
        <f>IFERROR(VLOOKUP(B1471,チーム番号!E:F,2,0),"")</f>
        <v/>
      </c>
      <c r="F1471">
        <f>IFERROR(VLOOKUP(A1471,プログラム!B:C,2,0),"")</f>
        <v>22</v>
      </c>
      <c r="G1471" t="str">
        <f t="shared" si="44"/>
        <v>43800022</v>
      </c>
      <c r="H1471">
        <f>IFERROR(記録__2[[#This Row],[組]],"")</f>
        <v>13</v>
      </c>
      <c r="I1471">
        <f>IFERROR(記録__2[[#This Row],[水路]],"")</f>
        <v>6</v>
      </c>
      <c r="J1471" t="str">
        <f>IFERROR(VLOOKUP(F1471,競技順!B:Q,14,0),"")</f>
        <v/>
      </c>
      <c r="K1471" t="str">
        <f>IFERROR(VLOOKUP(F1471,競技順!B:P,15,0),"")</f>
        <v>男子</v>
      </c>
      <c r="L1471" t="str">
        <f>IFERROR(VLOOKUP(F1471,競技順!B:N,13,0),"")</f>
        <v xml:space="preserve"> 200m</v>
      </c>
      <c r="M1471" t="str">
        <f>IFERROR(VLOOKUP(F1471,競技順!B:K,10,0),"")</f>
        <v>個人メドレー</v>
      </c>
      <c r="N1471" t="str">
        <f>IFERROR(VLOOKUP(F1471,競技順!B:Q,16,0),"")</f>
        <v>タイム決勝</v>
      </c>
      <c r="O1471" t="str">
        <f t="shared" si="45"/>
        <v xml:space="preserve"> 男子  200m 個人メドレー タイム決勝</v>
      </c>
    </row>
    <row r="1472" spans="1:15" x14ac:dyDescent="0.2">
      <c r="A1472">
        <f>IFERROR(記録__2[[#This Row],[競技番号]],"")</f>
        <v>22</v>
      </c>
      <c r="B1472">
        <f>IFERROR(記録__2[[#This Row],[選手番号]],"")</f>
        <v>363</v>
      </c>
      <c r="C1472" t="str">
        <f>IFERROR(VLOOKUP(B1472,選手番号!F:J,4,0),"")</f>
        <v>渡邊　渓太</v>
      </c>
      <c r="D1472" t="str">
        <f>IFERROR(VLOOKUP(B1472,選手番号!F:K,6,0),"")</f>
        <v>石原ＳＣ</v>
      </c>
      <c r="E1472" t="str">
        <f>IFERROR(VLOOKUP(B1472,チーム番号!E:F,2,0),"")</f>
        <v/>
      </c>
      <c r="F1472">
        <f>IFERROR(VLOOKUP(A1472,プログラム!B:C,2,0),"")</f>
        <v>22</v>
      </c>
      <c r="G1472" t="str">
        <f t="shared" si="44"/>
        <v>36300022</v>
      </c>
      <c r="H1472">
        <f>IFERROR(記録__2[[#This Row],[組]],"")</f>
        <v>13</v>
      </c>
      <c r="I1472">
        <f>IFERROR(記録__2[[#This Row],[水路]],"")</f>
        <v>7</v>
      </c>
      <c r="J1472" t="str">
        <f>IFERROR(VLOOKUP(F1472,競技順!B:Q,14,0),"")</f>
        <v/>
      </c>
      <c r="K1472" t="str">
        <f>IFERROR(VLOOKUP(F1472,競技順!B:P,15,0),"")</f>
        <v>男子</v>
      </c>
      <c r="L1472" t="str">
        <f>IFERROR(VLOOKUP(F1472,競技順!B:N,13,0),"")</f>
        <v xml:space="preserve"> 200m</v>
      </c>
      <c r="M1472" t="str">
        <f>IFERROR(VLOOKUP(F1472,競技順!B:K,10,0),"")</f>
        <v>個人メドレー</v>
      </c>
      <c r="N1472" t="str">
        <f>IFERROR(VLOOKUP(F1472,競技順!B:Q,16,0),"")</f>
        <v>タイム決勝</v>
      </c>
      <c r="O1472" t="str">
        <f t="shared" si="45"/>
        <v xml:space="preserve"> 男子  200m 個人メドレー タイム決勝</v>
      </c>
    </row>
    <row r="1473" spans="1:15" x14ac:dyDescent="0.2">
      <c r="A1473">
        <f>IFERROR(記録__2[[#This Row],[競技番号]],"")</f>
        <v>22</v>
      </c>
      <c r="B1473">
        <f>IFERROR(記録__2[[#This Row],[選手番号]],"")</f>
        <v>114</v>
      </c>
      <c r="C1473" t="str">
        <f>IFERROR(VLOOKUP(B1473,選手番号!F:J,4,0),"")</f>
        <v>是澤　祥太</v>
      </c>
      <c r="D1473" t="str">
        <f>IFERROR(VLOOKUP(B1473,選手番号!F:K,6,0),"")</f>
        <v>南海ＤＣ</v>
      </c>
      <c r="E1473" t="str">
        <f>IFERROR(VLOOKUP(B1473,チーム番号!E:F,2,0),"")</f>
        <v/>
      </c>
      <c r="F1473">
        <f>IFERROR(VLOOKUP(A1473,プログラム!B:C,2,0),"")</f>
        <v>22</v>
      </c>
      <c r="G1473" t="str">
        <f t="shared" si="44"/>
        <v>11400022</v>
      </c>
      <c r="H1473">
        <f>IFERROR(記録__2[[#This Row],[組]],"")</f>
        <v>13</v>
      </c>
      <c r="I1473">
        <f>IFERROR(記録__2[[#This Row],[水路]],"")</f>
        <v>8</v>
      </c>
      <c r="J1473" t="str">
        <f>IFERROR(VLOOKUP(F1473,競技順!B:Q,14,0),"")</f>
        <v/>
      </c>
      <c r="K1473" t="str">
        <f>IFERROR(VLOOKUP(F1473,競技順!B:P,15,0),"")</f>
        <v>男子</v>
      </c>
      <c r="L1473" t="str">
        <f>IFERROR(VLOOKUP(F1473,競技順!B:N,13,0),"")</f>
        <v xml:space="preserve"> 200m</v>
      </c>
      <c r="M1473" t="str">
        <f>IFERROR(VLOOKUP(F1473,競技順!B:K,10,0),"")</f>
        <v>個人メドレー</v>
      </c>
      <c r="N1473" t="str">
        <f>IFERROR(VLOOKUP(F1473,競技順!B:Q,16,0),"")</f>
        <v>タイム決勝</v>
      </c>
      <c r="O1473" t="str">
        <f t="shared" si="45"/>
        <v xml:space="preserve"> 男子  200m 個人メドレー タイム決勝</v>
      </c>
    </row>
    <row r="1474" spans="1:15" x14ac:dyDescent="0.2">
      <c r="A1474">
        <f>IFERROR(記録__2[[#This Row],[競技番号]],"")</f>
        <v>23</v>
      </c>
      <c r="B1474">
        <f>IFERROR(記録__2[[#This Row],[選手番号]],"")</f>
        <v>0</v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>
        <f>IFERROR(VLOOKUP(A1474,プログラム!B:C,2,0),"")</f>
        <v>23</v>
      </c>
      <c r="G1474" t="str">
        <f t="shared" si="44"/>
        <v>000023</v>
      </c>
      <c r="H1474">
        <f>IFERROR(記録__2[[#This Row],[組]],"")</f>
        <v>1</v>
      </c>
      <c r="I1474">
        <f>IFERROR(記録__2[[#This Row],[水路]],"")</f>
        <v>1</v>
      </c>
      <c r="J1474" t="str">
        <f>IFERROR(VLOOKUP(F1474,競技順!B:Q,14,0),"")</f>
        <v/>
      </c>
      <c r="K1474" t="str">
        <f>IFERROR(VLOOKUP(F1474,競技順!B:P,15,0),"")</f>
        <v>女子</v>
      </c>
      <c r="L1474" t="str">
        <f>IFERROR(VLOOKUP(F1474,競技順!B:N,13,0),"")</f>
        <v xml:space="preserve"> 100m</v>
      </c>
      <c r="M1474" t="str">
        <f>IFERROR(VLOOKUP(F1474,競技順!B:K,10,0),"")</f>
        <v>自由形</v>
      </c>
      <c r="N1474" t="str">
        <f>IFERROR(VLOOKUP(F1474,競技順!B:Q,16,0),"")</f>
        <v>タイム決勝</v>
      </c>
      <c r="O1474" t="str">
        <f t="shared" si="45"/>
        <v xml:space="preserve"> 女子  100m 自由形 タイム決勝</v>
      </c>
    </row>
    <row r="1475" spans="1:15" x14ac:dyDescent="0.2">
      <c r="A1475">
        <f>IFERROR(記録__2[[#This Row],[競技番号]],"")</f>
        <v>23</v>
      </c>
      <c r="B1475">
        <f>IFERROR(記録__2[[#This Row],[選手番号]],"")</f>
        <v>0</v>
      </c>
      <c r="C1475" t="str">
        <f>IFERROR(VLOOKUP(B1475,選手番号!F:J,4,0),"")</f>
        <v/>
      </c>
      <c r="D1475" t="str">
        <f>IFERROR(VLOOKUP(B1475,選手番号!F:K,6,0),"")</f>
        <v/>
      </c>
      <c r="E1475" t="str">
        <f>IFERROR(VLOOKUP(B1475,チーム番号!E:F,2,0),"")</f>
        <v/>
      </c>
      <c r="F1475">
        <f>IFERROR(VLOOKUP(A1475,プログラム!B:C,2,0),"")</f>
        <v>23</v>
      </c>
      <c r="G1475" t="str">
        <f t="shared" ref="G1475:G1538" si="46">CONCATENATE(B1475,0,0,0,F1475)</f>
        <v>000023</v>
      </c>
      <c r="H1475">
        <f>IFERROR(記録__2[[#This Row],[組]],"")</f>
        <v>1</v>
      </c>
      <c r="I1475">
        <f>IFERROR(記録__2[[#This Row],[水路]],"")</f>
        <v>2</v>
      </c>
      <c r="J1475" t="str">
        <f>IFERROR(VLOOKUP(F1475,競技順!B:Q,14,0),"")</f>
        <v/>
      </c>
      <c r="K1475" t="str">
        <f>IFERROR(VLOOKUP(F1475,競技順!B:P,15,0),"")</f>
        <v>女子</v>
      </c>
      <c r="L1475" t="str">
        <f>IFERROR(VLOOKUP(F1475,競技順!B:N,13,0),"")</f>
        <v xml:space="preserve"> 100m</v>
      </c>
      <c r="M1475" t="str">
        <f>IFERROR(VLOOKUP(F1475,競技順!B:K,10,0),"")</f>
        <v>自由形</v>
      </c>
      <c r="N1475" t="str">
        <f>IFERROR(VLOOKUP(F1475,競技順!B:Q,16,0),"")</f>
        <v>タイム決勝</v>
      </c>
      <c r="O1475" t="str">
        <f t="shared" ref="O1475:O1538" si="47">CONCATENATE(J1475," ",K1475," ",L1475," ",M1475," ",N1475)</f>
        <v xml:space="preserve"> 女子  100m 自由形 タイム決勝</v>
      </c>
    </row>
    <row r="1476" spans="1:15" x14ac:dyDescent="0.2">
      <c r="A1476">
        <f>IFERROR(記録__2[[#This Row],[競技番号]],"")</f>
        <v>23</v>
      </c>
      <c r="B1476">
        <f>IFERROR(記録__2[[#This Row],[選手番号]],"")</f>
        <v>246</v>
      </c>
      <c r="C1476" t="str">
        <f>IFERROR(VLOOKUP(B1476,選手番号!F:J,4,0),"")</f>
        <v>八塚　　凛</v>
      </c>
      <c r="D1476" t="str">
        <f>IFERROR(VLOOKUP(B1476,選手番号!F:K,6,0),"")</f>
        <v>ファイブテン</v>
      </c>
      <c r="E1476" t="str">
        <f>IFERROR(VLOOKUP(B1476,チーム番号!E:F,2,0),"")</f>
        <v/>
      </c>
      <c r="F1476">
        <f>IFERROR(VLOOKUP(A1476,プログラム!B:C,2,0),"")</f>
        <v>23</v>
      </c>
      <c r="G1476" t="str">
        <f t="shared" si="46"/>
        <v>24600023</v>
      </c>
      <c r="H1476">
        <f>IFERROR(記録__2[[#This Row],[組]],"")</f>
        <v>1</v>
      </c>
      <c r="I1476">
        <f>IFERROR(記録__2[[#This Row],[水路]],"")</f>
        <v>3</v>
      </c>
      <c r="J1476" t="str">
        <f>IFERROR(VLOOKUP(F1476,競技順!B:Q,14,0),"")</f>
        <v/>
      </c>
      <c r="K1476" t="str">
        <f>IFERROR(VLOOKUP(F1476,競技順!B:P,15,0),"")</f>
        <v>女子</v>
      </c>
      <c r="L1476" t="str">
        <f>IFERROR(VLOOKUP(F1476,競技順!B:N,13,0),"")</f>
        <v xml:space="preserve"> 100m</v>
      </c>
      <c r="M1476" t="str">
        <f>IFERROR(VLOOKUP(F1476,競技順!B:K,10,0),"")</f>
        <v>自由形</v>
      </c>
      <c r="N1476" t="str">
        <f>IFERROR(VLOOKUP(F1476,競技順!B:Q,16,0),"")</f>
        <v>タイム決勝</v>
      </c>
      <c r="O1476" t="str">
        <f t="shared" si="47"/>
        <v xml:space="preserve"> 女子  100m 自由形 タイム決勝</v>
      </c>
    </row>
    <row r="1477" spans="1:15" x14ac:dyDescent="0.2">
      <c r="A1477">
        <f>IFERROR(記録__2[[#This Row],[競技番号]],"")</f>
        <v>23</v>
      </c>
      <c r="B1477">
        <f>IFERROR(記録__2[[#This Row],[選手番号]],"")</f>
        <v>94</v>
      </c>
      <c r="C1477" t="str">
        <f>IFERROR(VLOOKUP(B1477,選手番号!F:J,4,0),"")</f>
        <v>玉井　那美</v>
      </c>
      <c r="D1477" t="str">
        <f>IFERROR(VLOOKUP(B1477,選手番号!F:K,6,0),"")</f>
        <v>五百木ＳＣ</v>
      </c>
      <c r="E1477" t="str">
        <f>IFERROR(VLOOKUP(B1477,チーム番号!E:F,2,0),"")</f>
        <v/>
      </c>
      <c r="F1477">
        <f>IFERROR(VLOOKUP(A1477,プログラム!B:C,2,0),"")</f>
        <v>23</v>
      </c>
      <c r="G1477" t="str">
        <f t="shared" si="46"/>
        <v>9400023</v>
      </c>
      <c r="H1477">
        <f>IFERROR(記録__2[[#This Row],[組]],"")</f>
        <v>1</v>
      </c>
      <c r="I1477">
        <f>IFERROR(記録__2[[#This Row],[水路]],"")</f>
        <v>4</v>
      </c>
      <c r="J1477" t="str">
        <f>IFERROR(VLOOKUP(F1477,競技順!B:Q,14,0),"")</f>
        <v/>
      </c>
      <c r="K1477" t="str">
        <f>IFERROR(VLOOKUP(F1477,競技順!B:P,15,0),"")</f>
        <v>女子</v>
      </c>
      <c r="L1477" t="str">
        <f>IFERROR(VLOOKUP(F1477,競技順!B:N,13,0),"")</f>
        <v xml:space="preserve"> 100m</v>
      </c>
      <c r="M1477" t="str">
        <f>IFERROR(VLOOKUP(F1477,競技順!B:K,10,0),"")</f>
        <v>自由形</v>
      </c>
      <c r="N1477" t="str">
        <f>IFERROR(VLOOKUP(F1477,競技順!B:Q,16,0),"")</f>
        <v>タイム決勝</v>
      </c>
      <c r="O1477" t="str">
        <f t="shared" si="47"/>
        <v xml:space="preserve"> 女子  100m 自由形 タイム決勝</v>
      </c>
    </row>
    <row r="1478" spans="1:15" x14ac:dyDescent="0.2">
      <c r="A1478">
        <f>IFERROR(記録__2[[#This Row],[競技番号]],"")</f>
        <v>23</v>
      </c>
      <c r="B1478">
        <f>IFERROR(記録__2[[#This Row],[選手番号]],"")</f>
        <v>295</v>
      </c>
      <c r="C1478" t="str">
        <f>IFERROR(VLOOKUP(B1478,選手番号!F:J,4,0),"")</f>
        <v>玉井　彩菜</v>
      </c>
      <c r="D1478" t="str">
        <f>IFERROR(VLOOKUP(B1478,選手番号!F:K,6,0),"")</f>
        <v>八幡浜ＳＣ</v>
      </c>
      <c r="E1478" t="str">
        <f>IFERROR(VLOOKUP(B1478,チーム番号!E:F,2,0),"")</f>
        <v/>
      </c>
      <c r="F1478">
        <f>IFERROR(VLOOKUP(A1478,プログラム!B:C,2,0),"")</f>
        <v>23</v>
      </c>
      <c r="G1478" t="str">
        <f t="shared" si="46"/>
        <v>29500023</v>
      </c>
      <c r="H1478">
        <f>IFERROR(記録__2[[#This Row],[組]],"")</f>
        <v>1</v>
      </c>
      <c r="I1478">
        <f>IFERROR(記録__2[[#This Row],[水路]],"")</f>
        <v>5</v>
      </c>
      <c r="J1478" t="str">
        <f>IFERROR(VLOOKUP(F1478,競技順!B:Q,14,0),"")</f>
        <v/>
      </c>
      <c r="K1478" t="str">
        <f>IFERROR(VLOOKUP(F1478,競技順!B:P,15,0),"")</f>
        <v>女子</v>
      </c>
      <c r="L1478" t="str">
        <f>IFERROR(VLOOKUP(F1478,競技順!B:N,13,0),"")</f>
        <v xml:space="preserve"> 100m</v>
      </c>
      <c r="M1478" t="str">
        <f>IFERROR(VLOOKUP(F1478,競技順!B:K,10,0),"")</f>
        <v>自由形</v>
      </c>
      <c r="N1478" t="str">
        <f>IFERROR(VLOOKUP(F1478,競技順!B:Q,16,0),"")</f>
        <v>タイム決勝</v>
      </c>
      <c r="O1478" t="str">
        <f t="shared" si="47"/>
        <v xml:space="preserve"> 女子  100m 自由形 タイム決勝</v>
      </c>
    </row>
    <row r="1479" spans="1:15" x14ac:dyDescent="0.2">
      <c r="A1479">
        <f>IFERROR(記録__2[[#This Row],[競技番号]],"")</f>
        <v>23</v>
      </c>
      <c r="B1479">
        <f>IFERROR(記録__2[[#This Row],[選手番号]],"")</f>
        <v>0</v>
      </c>
      <c r="C1479" t="str">
        <f>IFERROR(VLOOKUP(B1479,選手番号!F:J,4,0),"")</f>
        <v/>
      </c>
      <c r="D1479" t="str">
        <f>IFERROR(VLOOKUP(B1479,選手番号!F:K,6,0),"")</f>
        <v/>
      </c>
      <c r="E1479" t="str">
        <f>IFERROR(VLOOKUP(B1479,チーム番号!E:F,2,0),"")</f>
        <v/>
      </c>
      <c r="F1479">
        <f>IFERROR(VLOOKUP(A1479,プログラム!B:C,2,0),"")</f>
        <v>23</v>
      </c>
      <c r="G1479" t="str">
        <f t="shared" si="46"/>
        <v>000023</v>
      </c>
      <c r="H1479">
        <f>IFERROR(記録__2[[#This Row],[組]],"")</f>
        <v>1</v>
      </c>
      <c r="I1479">
        <f>IFERROR(記録__2[[#This Row],[水路]],"")</f>
        <v>6</v>
      </c>
      <c r="J1479" t="str">
        <f>IFERROR(VLOOKUP(F1479,競技順!B:Q,14,0),"")</f>
        <v/>
      </c>
      <c r="K1479" t="str">
        <f>IFERROR(VLOOKUP(F1479,競技順!B:P,15,0),"")</f>
        <v>女子</v>
      </c>
      <c r="L1479" t="str">
        <f>IFERROR(VLOOKUP(F1479,競技順!B:N,13,0),"")</f>
        <v xml:space="preserve"> 100m</v>
      </c>
      <c r="M1479" t="str">
        <f>IFERROR(VLOOKUP(F1479,競技順!B:K,10,0),"")</f>
        <v>自由形</v>
      </c>
      <c r="N1479" t="str">
        <f>IFERROR(VLOOKUP(F1479,競技順!B:Q,16,0),"")</f>
        <v>タイム決勝</v>
      </c>
      <c r="O1479" t="str">
        <f t="shared" si="47"/>
        <v xml:space="preserve"> 女子  100m 自由形 タイム決勝</v>
      </c>
    </row>
    <row r="1480" spans="1:15" x14ac:dyDescent="0.2">
      <c r="A1480">
        <f>IFERROR(記録__2[[#This Row],[競技番号]],"")</f>
        <v>23</v>
      </c>
      <c r="B1480">
        <f>IFERROR(記録__2[[#This Row],[選手番号]],"")</f>
        <v>0</v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>
        <f>IFERROR(VLOOKUP(A1480,プログラム!B:C,2,0),"")</f>
        <v>23</v>
      </c>
      <c r="G1480" t="str">
        <f t="shared" si="46"/>
        <v>000023</v>
      </c>
      <c r="H1480">
        <f>IFERROR(記録__2[[#This Row],[組]],"")</f>
        <v>1</v>
      </c>
      <c r="I1480">
        <f>IFERROR(記録__2[[#This Row],[水路]],"")</f>
        <v>7</v>
      </c>
      <c r="J1480" t="str">
        <f>IFERROR(VLOOKUP(F1480,競技順!B:Q,14,0),"")</f>
        <v/>
      </c>
      <c r="K1480" t="str">
        <f>IFERROR(VLOOKUP(F1480,競技順!B:P,15,0),"")</f>
        <v>女子</v>
      </c>
      <c r="L1480" t="str">
        <f>IFERROR(VLOOKUP(F1480,競技順!B:N,13,0),"")</f>
        <v xml:space="preserve"> 100m</v>
      </c>
      <c r="M1480" t="str">
        <f>IFERROR(VLOOKUP(F1480,競技順!B:K,10,0),"")</f>
        <v>自由形</v>
      </c>
      <c r="N1480" t="str">
        <f>IFERROR(VLOOKUP(F1480,競技順!B:Q,16,0),"")</f>
        <v>タイム決勝</v>
      </c>
      <c r="O1480" t="str">
        <f t="shared" si="47"/>
        <v xml:space="preserve"> 女子  100m 自由形 タイム決勝</v>
      </c>
    </row>
    <row r="1481" spans="1:15" x14ac:dyDescent="0.2">
      <c r="A1481">
        <f>IFERROR(記録__2[[#This Row],[競技番号]],"")</f>
        <v>23</v>
      </c>
      <c r="B1481">
        <f>IFERROR(記録__2[[#This Row],[選手番号]],"")</f>
        <v>0</v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>
        <f>IFERROR(VLOOKUP(A1481,プログラム!B:C,2,0),"")</f>
        <v>23</v>
      </c>
      <c r="G1481" t="str">
        <f t="shared" si="46"/>
        <v>000023</v>
      </c>
      <c r="H1481">
        <f>IFERROR(記録__2[[#This Row],[組]],"")</f>
        <v>1</v>
      </c>
      <c r="I1481">
        <f>IFERROR(記録__2[[#This Row],[水路]],"")</f>
        <v>8</v>
      </c>
      <c r="J1481" t="str">
        <f>IFERROR(VLOOKUP(F1481,競技順!B:Q,14,0),"")</f>
        <v/>
      </c>
      <c r="K1481" t="str">
        <f>IFERROR(VLOOKUP(F1481,競技順!B:P,15,0),"")</f>
        <v>女子</v>
      </c>
      <c r="L1481" t="str">
        <f>IFERROR(VLOOKUP(F1481,競技順!B:N,13,0),"")</f>
        <v xml:space="preserve"> 100m</v>
      </c>
      <c r="M1481" t="str">
        <f>IFERROR(VLOOKUP(F1481,競技順!B:K,10,0),"")</f>
        <v>自由形</v>
      </c>
      <c r="N1481" t="str">
        <f>IFERROR(VLOOKUP(F1481,競技順!B:Q,16,0),"")</f>
        <v>タイム決勝</v>
      </c>
      <c r="O1481" t="str">
        <f t="shared" si="47"/>
        <v xml:space="preserve"> 女子  100m 自由形 タイム決勝</v>
      </c>
    </row>
    <row r="1482" spans="1:15" x14ac:dyDescent="0.2">
      <c r="A1482">
        <f>IFERROR(記録__2[[#This Row],[競技番号]],"")</f>
        <v>23</v>
      </c>
      <c r="B1482">
        <f>IFERROR(記録__2[[#This Row],[選手番号]],"")</f>
        <v>36</v>
      </c>
      <c r="C1482" t="str">
        <f>IFERROR(VLOOKUP(B1482,選手番号!F:J,4,0),"")</f>
        <v>朝倉　寧々</v>
      </c>
      <c r="D1482" t="str">
        <f>IFERROR(VLOOKUP(B1482,選手番号!F:K,6,0),"")</f>
        <v>松山中央高</v>
      </c>
      <c r="E1482" t="str">
        <f>IFERROR(VLOOKUP(B1482,チーム番号!E:F,2,0),"")</f>
        <v/>
      </c>
      <c r="F1482">
        <f>IFERROR(VLOOKUP(A1482,プログラム!B:C,2,0),"")</f>
        <v>23</v>
      </c>
      <c r="G1482" t="str">
        <f t="shared" si="46"/>
        <v>3600023</v>
      </c>
      <c r="H1482">
        <f>IFERROR(記録__2[[#This Row],[組]],"")</f>
        <v>2</v>
      </c>
      <c r="I1482">
        <f>IFERROR(記録__2[[#This Row],[水路]],"")</f>
        <v>1</v>
      </c>
      <c r="J1482" t="str">
        <f>IFERROR(VLOOKUP(F1482,競技順!B:Q,14,0),"")</f>
        <v/>
      </c>
      <c r="K1482" t="str">
        <f>IFERROR(VLOOKUP(F1482,競技順!B:P,15,0),"")</f>
        <v>女子</v>
      </c>
      <c r="L1482" t="str">
        <f>IFERROR(VLOOKUP(F1482,競技順!B:N,13,0),"")</f>
        <v xml:space="preserve"> 100m</v>
      </c>
      <c r="M1482" t="str">
        <f>IFERROR(VLOOKUP(F1482,競技順!B:K,10,0),"")</f>
        <v>自由形</v>
      </c>
      <c r="N1482" t="str">
        <f>IFERROR(VLOOKUP(F1482,競技順!B:Q,16,0),"")</f>
        <v>タイム決勝</v>
      </c>
      <c r="O1482" t="str">
        <f t="shared" si="47"/>
        <v xml:space="preserve"> 女子  100m 自由形 タイム決勝</v>
      </c>
    </row>
    <row r="1483" spans="1:15" x14ac:dyDescent="0.2">
      <c r="A1483">
        <f>IFERROR(記録__2[[#This Row],[競技番号]],"")</f>
        <v>23</v>
      </c>
      <c r="B1483">
        <f>IFERROR(記録__2[[#This Row],[選手番号]],"")</f>
        <v>720</v>
      </c>
      <c r="C1483" t="str">
        <f>IFERROR(VLOOKUP(B1483,選手番号!F:J,4,0),"")</f>
        <v>谷本　桜彩</v>
      </c>
      <c r="D1483" t="str">
        <f>IFERROR(VLOOKUP(B1483,選手番号!F:K,6,0),"")</f>
        <v>ｽｲﾑﾌｧﾐﾘｰｴﾝｽﾞ</v>
      </c>
      <c r="E1483" t="str">
        <f>IFERROR(VLOOKUP(B1483,チーム番号!E:F,2,0),"")</f>
        <v/>
      </c>
      <c r="F1483">
        <f>IFERROR(VLOOKUP(A1483,プログラム!B:C,2,0),"")</f>
        <v>23</v>
      </c>
      <c r="G1483" t="str">
        <f t="shared" si="46"/>
        <v>72000023</v>
      </c>
      <c r="H1483">
        <f>IFERROR(記録__2[[#This Row],[組]],"")</f>
        <v>2</v>
      </c>
      <c r="I1483">
        <f>IFERROR(記録__2[[#This Row],[水路]],"")</f>
        <v>2</v>
      </c>
      <c r="J1483" t="str">
        <f>IFERROR(VLOOKUP(F1483,競技順!B:Q,14,0),"")</f>
        <v/>
      </c>
      <c r="K1483" t="str">
        <f>IFERROR(VLOOKUP(F1483,競技順!B:P,15,0),"")</f>
        <v>女子</v>
      </c>
      <c r="L1483" t="str">
        <f>IFERROR(VLOOKUP(F1483,競技順!B:N,13,0),"")</f>
        <v xml:space="preserve"> 100m</v>
      </c>
      <c r="M1483" t="str">
        <f>IFERROR(VLOOKUP(F1483,競技順!B:K,10,0),"")</f>
        <v>自由形</v>
      </c>
      <c r="N1483" t="str">
        <f>IFERROR(VLOOKUP(F1483,競技順!B:Q,16,0),"")</f>
        <v>タイム決勝</v>
      </c>
      <c r="O1483" t="str">
        <f t="shared" si="47"/>
        <v xml:space="preserve"> 女子  100m 自由形 タイム決勝</v>
      </c>
    </row>
    <row r="1484" spans="1:15" x14ac:dyDescent="0.2">
      <c r="A1484">
        <f>IFERROR(記録__2[[#This Row],[競技番号]],"")</f>
        <v>23</v>
      </c>
      <c r="B1484">
        <f>IFERROR(記録__2[[#This Row],[選手番号]],"")</f>
        <v>695</v>
      </c>
      <c r="C1484" t="str">
        <f>IFERROR(VLOOKUP(B1484,選手番号!F:J,4,0),"")</f>
        <v>森岡あおい</v>
      </c>
      <c r="D1484" t="str">
        <f>IFERROR(VLOOKUP(B1484,選手番号!F:K,6,0),"")</f>
        <v>えいしSC砥部</v>
      </c>
      <c r="E1484" t="str">
        <f>IFERROR(VLOOKUP(B1484,チーム番号!E:F,2,0),"")</f>
        <v/>
      </c>
      <c r="F1484">
        <f>IFERROR(VLOOKUP(A1484,プログラム!B:C,2,0),"")</f>
        <v>23</v>
      </c>
      <c r="G1484" t="str">
        <f t="shared" si="46"/>
        <v>69500023</v>
      </c>
      <c r="H1484">
        <f>IFERROR(記録__2[[#This Row],[組]],"")</f>
        <v>2</v>
      </c>
      <c r="I1484">
        <f>IFERROR(記録__2[[#This Row],[水路]],"")</f>
        <v>3</v>
      </c>
      <c r="J1484" t="str">
        <f>IFERROR(VLOOKUP(F1484,競技順!B:Q,14,0),"")</f>
        <v/>
      </c>
      <c r="K1484" t="str">
        <f>IFERROR(VLOOKUP(F1484,競技順!B:P,15,0),"")</f>
        <v>女子</v>
      </c>
      <c r="L1484" t="str">
        <f>IFERROR(VLOOKUP(F1484,競技順!B:N,13,0),"")</f>
        <v xml:space="preserve"> 100m</v>
      </c>
      <c r="M1484" t="str">
        <f>IFERROR(VLOOKUP(F1484,競技順!B:K,10,0),"")</f>
        <v>自由形</v>
      </c>
      <c r="N1484" t="str">
        <f>IFERROR(VLOOKUP(F1484,競技順!B:Q,16,0),"")</f>
        <v>タイム決勝</v>
      </c>
      <c r="O1484" t="str">
        <f t="shared" si="47"/>
        <v xml:space="preserve"> 女子  100m 自由形 タイム決勝</v>
      </c>
    </row>
    <row r="1485" spans="1:15" x14ac:dyDescent="0.2">
      <c r="A1485">
        <f>IFERROR(記録__2[[#This Row],[競技番号]],"")</f>
        <v>23</v>
      </c>
      <c r="B1485">
        <f>IFERROR(記録__2[[#This Row],[選手番号]],"")</f>
        <v>37</v>
      </c>
      <c r="C1485" t="str">
        <f>IFERROR(VLOOKUP(B1485,選手番号!F:J,4,0),"")</f>
        <v>篠原　羽音</v>
      </c>
      <c r="D1485" t="str">
        <f>IFERROR(VLOOKUP(B1485,選手番号!F:K,6,0),"")</f>
        <v>松山中央高</v>
      </c>
      <c r="E1485" t="str">
        <f>IFERROR(VLOOKUP(B1485,チーム番号!E:F,2,0),"")</f>
        <v/>
      </c>
      <c r="F1485">
        <f>IFERROR(VLOOKUP(A1485,プログラム!B:C,2,0),"")</f>
        <v>23</v>
      </c>
      <c r="G1485" t="str">
        <f t="shared" si="46"/>
        <v>3700023</v>
      </c>
      <c r="H1485">
        <f>IFERROR(記録__2[[#This Row],[組]],"")</f>
        <v>2</v>
      </c>
      <c r="I1485">
        <f>IFERROR(記録__2[[#This Row],[水路]],"")</f>
        <v>4</v>
      </c>
      <c r="J1485" t="str">
        <f>IFERROR(VLOOKUP(F1485,競技順!B:Q,14,0),"")</f>
        <v/>
      </c>
      <c r="K1485" t="str">
        <f>IFERROR(VLOOKUP(F1485,競技順!B:P,15,0),"")</f>
        <v>女子</v>
      </c>
      <c r="L1485" t="str">
        <f>IFERROR(VLOOKUP(F1485,競技順!B:N,13,0),"")</f>
        <v xml:space="preserve"> 100m</v>
      </c>
      <c r="M1485" t="str">
        <f>IFERROR(VLOOKUP(F1485,競技順!B:K,10,0),"")</f>
        <v>自由形</v>
      </c>
      <c r="N1485" t="str">
        <f>IFERROR(VLOOKUP(F1485,競技順!B:Q,16,0),"")</f>
        <v>タイム決勝</v>
      </c>
      <c r="O1485" t="str">
        <f t="shared" si="47"/>
        <v xml:space="preserve"> 女子  100m 自由形 タイム決勝</v>
      </c>
    </row>
    <row r="1486" spans="1:15" x14ac:dyDescent="0.2">
      <c r="A1486">
        <f>IFERROR(記録__2[[#This Row],[競技番号]],"")</f>
        <v>23</v>
      </c>
      <c r="B1486">
        <f>IFERROR(記録__2[[#This Row],[選手番号]],"")</f>
        <v>546</v>
      </c>
      <c r="C1486" t="str">
        <f>IFERROR(VLOOKUP(B1486,選手番号!F:J,4,0),"")</f>
        <v>早柏　　純</v>
      </c>
      <c r="D1486" t="str">
        <f>IFERROR(VLOOKUP(B1486,選手番号!F:K,6,0),"")</f>
        <v>ﾌｧｲﾌﾞﾃﾝ東予</v>
      </c>
      <c r="E1486" t="str">
        <f>IFERROR(VLOOKUP(B1486,チーム番号!E:F,2,0),"")</f>
        <v/>
      </c>
      <c r="F1486">
        <f>IFERROR(VLOOKUP(A1486,プログラム!B:C,2,0),"")</f>
        <v>23</v>
      </c>
      <c r="G1486" t="str">
        <f t="shared" si="46"/>
        <v>54600023</v>
      </c>
      <c r="H1486">
        <f>IFERROR(記録__2[[#This Row],[組]],"")</f>
        <v>2</v>
      </c>
      <c r="I1486">
        <f>IFERROR(記録__2[[#This Row],[水路]],"")</f>
        <v>5</v>
      </c>
      <c r="J1486" t="str">
        <f>IFERROR(VLOOKUP(F1486,競技順!B:Q,14,0),"")</f>
        <v/>
      </c>
      <c r="K1486" t="str">
        <f>IFERROR(VLOOKUP(F1486,競技順!B:P,15,0),"")</f>
        <v>女子</v>
      </c>
      <c r="L1486" t="str">
        <f>IFERROR(VLOOKUP(F1486,競技順!B:N,13,0),"")</f>
        <v xml:space="preserve"> 100m</v>
      </c>
      <c r="M1486" t="str">
        <f>IFERROR(VLOOKUP(F1486,競技順!B:K,10,0),"")</f>
        <v>自由形</v>
      </c>
      <c r="N1486" t="str">
        <f>IFERROR(VLOOKUP(F1486,競技順!B:Q,16,0),"")</f>
        <v>タイム決勝</v>
      </c>
      <c r="O1486" t="str">
        <f t="shared" si="47"/>
        <v xml:space="preserve"> 女子  100m 自由形 タイム決勝</v>
      </c>
    </row>
    <row r="1487" spans="1:15" x14ac:dyDescent="0.2">
      <c r="A1487">
        <f>IFERROR(記録__2[[#This Row],[競技番号]],"")</f>
        <v>23</v>
      </c>
      <c r="B1487">
        <f>IFERROR(記録__2[[#This Row],[選手番号]],"")</f>
        <v>664</v>
      </c>
      <c r="C1487" t="str">
        <f>IFERROR(VLOOKUP(B1487,選手番号!F:J,4,0),"")</f>
        <v>善家　一椛</v>
      </c>
      <c r="D1487" t="str">
        <f>IFERROR(VLOOKUP(B1487,選手番号!F:K,6,0),"")</f>
        <v>MESSA宇和島</v>
      </c>
      <c r="E1487" t="str">
        <f>IFERROR(VLOOKUP(B1487,チーム番号!E:F,2,0),"")</f>
        <v/>
      </c>
      <c r="F1487">
        <f>IFERROR(VLOOKUP(A1487,プログラム!B:C,2,0),"")</f>
        <v>23</v>
      </c>
      <c r="G1487" t="str">
        <f t="shared" si="46"/>
        <v>66400023</v>
      </c>
      <c r="H1487">
        <f>IFERROR(記録__2[[#This Row],[組]],"")</f>
        <v>2</v>
      </c>
      <c r="I1487">
        <f>IFERROR(記録__2[[#This Row],[水路]],"")</f>
        <v>6</v>
      </c>
      <c r="J1487" t="str">
        <f>IFERROR(VLOOKUP(F1487,競技順!B:Q,14,0),"")</f>
        <v/>
      </c>
      <c r="K1487" t="str">
        <f>IFERROR(VLOOKUP(F1487,競技順!B:P,15,0),"")</f>
        <v>女子</v>
      </c>
      <c r="L1487" t="str">
        <f>IFERROR(VLOOKUP(F1487,競技順!B:N,13,0),"")</f>
        <v xml:space="preserve"> 100m</v>
      </c>
      <c r="M1487" t="str">
        <f>IFERROR(VLOOKUP(F1487,競技順!B:K,10,0),"")</f>
        <v>自由形</v>
      </c>
      <c r="N1487" t="str">
        <f>IFERROR(VLOOKUP(F1487,競技順!B:Q,16,0),"")</f>
        <v>タイム決勝</v>
      </c>
      <c r="O1487" t="str">
        <f t="shared" si="47"/>
        <v xml:space="preserve"> 女子  100m 自由形 タイム決勝</v>
      </c>
    </row>
    <row r="1488" spans="1:15" x14ac:dyDescent="0.2">
      <c r="A1488">
        <f>IFERROR(記録__2[[#This Row],[競技番号]],"")</f>
        <v>23</v>
      </c>
      <c r="B1488">
        <f>IFERROR(記録__2[[#This Row],[選手番号]],"")</f>
        <v>284</v>
      </c>
      <c r="C1488" t="str">
        <f>IFERROR(VLOOKUP(B1488,選手番号!F:J,4,0),"")</f>
        <v>二宮　姫和</v>
      </c>
      <c r="D1488" t="str">
        <f>IFERROR(VLOOKUP(B1488,選手番号!F:K,6,0),"")</f>
        <v>八幡浜ＳＣ</v>
      </c>
      <c r="E1488" t="str">
        <f>IFERROR(VLOOKUP(B1488,チーム番号!E:F,2,0),"")</f>
        <v/>
      </c>
      <c r="F1488">
        <f>IFERROR(VLOOKUP(A1488,プログラム!B:C,2,0),"")</f>
        <v>23</v>
      </c>
      <c r="G1488" t="str">
        <f t="shared" si="46"/>
        <v>28400023</v>
      </c>
      <c r="H1488">
        <f>IFERROR(記録__2[[#This Row],[組]],"")</f>
        <v>2</v>
      </c>
      <c r="I1488">
        <f>IFERROR(記録__2[[#This Row],[水路]],"")</f>
        <v>7</v>
      </c>
      <c r="J1488" t="str">
        <f>IFERROR(VLOOKUP(F1488,競技順!B:Q,14,0),"")</f>
        <v/>
      </c>
      <c r="K1488" t="str">
        <f>IFERROR(VLOOKUP(F1488,競技順!B:P,15,0),"")</f>
        <v>女子</v>
      </c>
      <c r="L1488" t="str">
        <f>IFERROR(VLOOKUP(F1488,競技順!B:N,13,0),"")</f>
        <v xml:space="preserve"> 100m</v>
      </c>
      <c r="M1488" t="str">
        <f>IFERROR(VLOOKUP(F1488,競技順!B:K,10,0),"")</f>
        <v>自由形</v>
      </c>
      <c r="N1488" t="str">
        <f>IFERROR(VLOOKUP(F1488,競技順!B:Q,16,0),"")</f>
        <v>タイム決勝</v>
      </c>
      <c r="O1488" t="str">
        <f t="shared" si="47"/>
        <v xml:space="preserve"> 女子  100m 自由形 タイム決勝</v>
      </c>
    </row>
    <row r="1489" spans="1:15" x14ac:dyDescent="0.2">
      <c r="A1489">
        <f>IFERROR(記録__2[[#This Row],[競技番号]],"")</f>
        <v>23</v>
      </c>
      <c r="B1489">
        <f>IFERROR(記録__2[[#This Row],[選手番号]],"")</f>
        <v>33</v>
      </c>
      <c r="C1489" t="str">
        <f>IFERROR(VLOOKUP(B1489,選手番号!F:J,4,0),"")</f>
        <v>武本　　渚</v>
      </c>
      <c r="D1489" t="str">
        <f>IFERROR(VLOOKUP(B1489,選手番号!F:K,6,0),"")</f>
        <v>松山中央高</v>
      </c>
      <c r="E1489" t="str">
        <f>IFERROR(VLOOKUP(B1489,チーム番号!E:F,2,0),"")</f>
        <v/>
      </c>
      <c r="F1489">
        <f>IFERROR(VLOOKUP(A1489,プログラム!B:C,2,0),"")</f>
        <v>23</v>
      </c>
      <c r="G1489" t="str">
        <f t="shared" si="46"/>
        <v>3300023</v>
      </c>
      <c r="H1489">
        <f>IFERROR(記録__2[[#This Row],[組]],"")</f>
        <v>2</v>
      </c>
      <c r="I1489">
        <f>IFERROR(記録__2[[#This Row],[水路]],"")</f>
        <v>8</v>
      </c>
      <c r="J1489" t="str">
        <f>IFERROR(VLOOKUP(F1489,競技順!B:Q,14,0),"")</f>
        <v/>
      </c>
      <c r="K1489" t="str">
        <f>IFERROR(VLOOKUP(F1489,競技順!B:P,15,0),"")</f>
        <v>女子</v>
      </c>
      <c r="L1489" t="str">
        <f>IFERROR(VLOOKUP(F1489,競技順!B:N,13,0),"")</f>
        <v xml:space="preserve"> 100m</v>
      </c>
      <c r="M1489" t="str">
        <f>IFERROR(VLOOKUP(F1489,競技順!B:K,10,0),"")</f>
        <v>自由形</v>
      </c>
      <c r="N1489" t="str">
        <f>IFERROR(VLOOKUP(F1489,競技順!B:Q,16,0),"")</f>
        <v>タイム決勝</v>
      </c>
      <c r="O1489" t="str">
        <f t="shared" si="47"/>
        <v xml:space="preserve"> 女子  100m 自由形 タイム決勝</v>
      </c>
    </row>
    <row r="1490" spans="1:15" x14ac:dyDescent="0.2">
      <c r="A1490">
        <f>IFERROR(記録__2[[#This Row],[競技番号]],"")</f>
        <v>23</v>
      </c>
      <c r="B1490">
        <f>IFERROR(記録__2[[#This Row],[選手番号]],"")</f>
        <v>285</v>
      </c>
      <c r="C1490" t="str">
        <f>IFERROR(VLOOKUP(B1490,選手番号!F:J,4,0),"")</f>
        <v>菊池　絆那</v>
      </c>
      <c r="D1490" t="str">
        <f>IFERROR(VLOOKUP(B1490,選手番号!F:K,6,0),"")</f>
        <v>八幡浜ＳＣ</v>
      </c>
      <c r="E1490" t="str">
        <f>IFERROR(VLOOKUP(B1490,チーム番号!E:F,2,0),"")</f>
        <v/>
      </c>
      <c r="F1490">
        <f>IFERROR(VLOOKUP(A1490,プログラム!B:C,2,0),"")</f>
        <v>23</v>
      </c>
      <c r="G1490" t="str">
        <f t="shared" si="46"/>
        <v>28500023</v>
      </c>
      <c r="H1490">
        <f>IFERROR(記録__2[[#This Row],[組]],"")</f>
        <v>3</v>
      </c>
      <c r="I1490">
        <f>IFERROR(記録__2[[#This Row],[水路]],"")</f>
        <v>1</v>
      </c>
      <c r="J1490" t="str">
        <f>IFERROR(VLOOKUP(F1490,競技順!B:Q,14,0),"")</f>
        <v/>
      </c>
      <c r="K1490" t="str">
        <f>IFERROR(VLOOKUP(F1490,競技順!B:P,15,0),"")</f>
        <v>女子</v>
      </c>
      <c r="L1490" t="str">
        <f>IFERROR(VLOOKUP(F1490,競技順!B:N,13,0),"")</f>
        <v xml:space="preserve"> 100m</v>
      </c>
      <c r="M1490" t="str">
        <f>IFERROR(VLOOKUP(F1490,競技順!B:K,10,0),"")</f>
        <v>自由形</v>
      </c>
      <c r="N1490" t="str">
        <f>IFERROR(VLOOKUP(F1490,競技順!B:Q,16,0),"")</f>
        <v>タイム決勝</v>
      </c>
      <c r="O1490" t="str">
        <f t="shared" si="47"/>
        <v xml:space="preserve"> 女子  100m 自由形 タイム決勝</v>
      </c>
    </row>
    <row r="1491" spans="1:15" x14ac:dyDescent="0.2">
      <c r="A1491">
        <f>IFERROR(記録__2[[#This Row],[競技番号]],"")</f>
        <v>23</v>
      </c>
      <c r="B1491">
        <f>IFERROR(記録__2[[#This Row],[選手番号]],"")</f>
        <v>647</v>
      </c>
      <c r="C1491" t="str">
        <f>IFERROR(VLOOKUP(B1491,選手番号!F:J,4,0),"")</f>
        <v>中川　　望</v>
      </c>
      <c r="D1491" t="str">
        <f>IFERROR(VLOOKUP(B1491,選手番号!F:K,6,0),"")</f>
        <v>えいしSC北条</v>
      </c>
      <c r="E1491" t="str">
        <f>IFERROR(VLOOKUP(B1491,チーム番号!E:F,2,0),"")</f>
        <v/>
      </c>
      <c r="F1491">
        <f>IFERROR(VLOOKUP(A1491,プログラム!B:C,2,0),"")</f>
        <v>23</v>
      </c>
      <c r="G1491" t="str">
        <f t="shared" si="46"/>
        <v>64700023</v>
      </c>
      <c r="H1491">
        <f>IFERROR(記録__2[[#This Row],[組]],"")</f>
        <v>3</v>
      </c>
      <c r="I1491">
        <f>IFERROR(記録__2[[#This Row],[水路]],"")</f>
        <v>2</v>
      </c>
      <c r="J1491" t="str">
        <f>IFERROR(VLOOKUP(F1491,競技順!B:Q,14,0),"")</f>
        <v/>
      </c>
      <c r="K1491" t="str">
        <f>IFERROR(VLOOKUP(F1491,競技順!B:P,15,0),"")</f>
        <v>女子</v>
      </c>
      <c r="L1491" t="str">
        <f>IFERROR(VLOOKUP(F1491,競技順!B:N,13,0),"")</f>
        <v xml:space="preserve"> 100m</v>
      </c>
      <c r="M1491" t="str">
        <f>IFERROR(VLOOKUP(F1491,競技順!B:K,10,0),"")</f>
        <v>自由形</v>
      </c>
      <c r="N1491" t="str">
        <f>IFERROR(VLOOKUP(F1491,競技順!B:Q,16,0),"")</f>
        <v>タイム決勝</v>
      </c>
      <c r="O1491" t="str">
        <f t="shared" si="47"/>
        <v xml:space="preserve"> 女子  100m 自由形 タイム決勝</v>
      </c>
    </row>
    <row r="1492" spans="1:15" x14ac:dyDescent="0.2">
      <c r="A1492">
        <f>IFERROR(記録__2[[#This Row],[競技番号]],"")</f>
        <v>23</v>
      </c>
      <c r="B1492">
        <f>IFERROR(記録__2[[#This Row],[選手番号]],"")</f>
        <v>154</v>
      </c>
      <c r="C1492" t="str">
        <f>IFERROR(VLOOKUP(B1492,選手番号!F:J,4,0),"")</f>
        <v>岸　　純愛</v>
      </c>
      <c r="D1492" t="str">
        <f>IFERROR(VLOOKUP(B1492,選手番号!F:K,6,0),"")</f>
        <v>南海ＤＣ</v>
      </c>
      <c r="E1492" t="str">
        <f>IFERROR(VLOOKUP(B1492,チーム番号!E:F,2,0),"")</f>
        <v/>
      </c>
      <c r="F1492">
        <f>IFERROR(VLOOKUP(A1492,プログラム!B:C,2,0),"")</f>
        <v>23</v>
      </c>
      <c r="G1492" t="str">
        <f t="shared" si="46"/>
        <v>15400023</v>
      </c>
      <c r="H1492">
        <f>IFERROR(記録__2[[#This Row],[組]],"")</f>
        <v>3</v>
      </c>
      <c r="I1492">
        <f>IFERROR(記録__2[[#This Row],[水路]],"")</f>
        <v>3</v>
      </c>
      <c r="J1492" t="str">
        <f>IFERROR(VLOOKUP(F1492,競技順!B:Q,14,0),"")</f>
        <v/>
      </c>
      <c r="K1492" t="str">
        <f>IFERROR(VLOOKUP(F1492,競技順!B:P,15,0),"")</f>
        <v>女子</v>
      </c>
      <c r="L1492" t="str">
        <f>IFERROR(VLOOKUP(F1492,競技順!B:N,13,0),"")</f>
        <v xml:space="preserve"> 100m</v>
      </c>
      <c r="M1492" t="str">
        <f>IFERROR(VLOOKUP(F1492,競技順!B:K,10,0),"")</f>
        <v>自由形</v>
      </c>
      <c r="N1492" t="str">
        <f>IFERROR(VLOOKUP(F1492,競技順!B:Q,16,0),"")</f>
        <v>タイム決勝</v>
      </c>
      <c r="O1492" t="str">
        <f t="shared" si="47"/>
        <v xml:space="preserve"> 女子  100m 自由形 タイム決勝</v>
      </c>
    </row>
    <row r="1493" spans="1:15" x14ac:dyDescent="0.2">
      <c r="A1493">
        <f>IFERROR(記録__2[[#This Row],[競技番号]],"")</f>
        <v>23</v>
      </c>
      <c r="B1493">
        <f>IFERROR(記録__2[[#This Row],[選手番号]],"")</f>
        <v>326</v>
      </c>
      <c r="C1493" t="str">
        <f>IFERROR(VLOOKUP(B1493,選手番号!F:J,4,0),"")</f>
        <v>西條　菜月</v>
      </c>
      <c r="D1493" t="str">
        <f>IFERROR(VLOOKUP(B1493,選手番号!F:K,6,0),"")</f>
        <v>石原SC山越</v>
      </c>
      <c r="E1493" t="str">
        <f>IFERROR(VLOOKUP(B1493,チーム番号!E:F,2,0),"")</f>
        <v/>
      </c>
      <c r="F1493">
        <f>IFERROR(VLOOKUP(A1493,プログラム!B:C,2,0),"")</f>
        <v>23</v>
      </c>
      <c r="G1493" t="str">
        <f t="shared" si="46"/>
        <v>32600023</v>
      </c>
      <c r="H1493">
        <f>IFERROR(記録__2[[#This Row],[組]],"")</f>
        <v>3</v>
      </c>
      <c r="I1493">
        <f>IFERROR(記録__2[[#This Row],[水路]],"")</f>
        <v>4</v>
      </c>
      <c r="J1493" t="str">
        <f>IFERROR(VLOOKUP(F1493,競技順!B:Q,14,0),"")</f>
        <v/>
      </c>
      <c r="K1493" t="str">
        <f>IFERROR(VLOOKUP(F1493,競技順!B:P,15,0),"")</f>
        <v>女子</v>
      </c>
      <c r="L1493" t="str">
        <f>IFERROR(VLOOKUP(F1493,競技順!B:N,13,0),"")</f>
        <v xml:space="preserve"> 100m</v>
      </c>
      <c r="M1493" t="str">
        <f>IFERROR(VLOOKUP(F1493,競技順!B:K,10,0),"")</f>
        <v>自由形</v>
      </c>
      <c r="N1493" t="str">
        <f>IFERROR(VLOOKUP(F1493,競技順!B:Q,16,0),"")</f>
        <v>タイム決勝</v>
      </c>
      <c r="O1493" t="str">
        <f t="shared" si="47"/>
        <v xml:space="preserve"> 女子  100m 自由形 タイム決勝</v>
      </c>
    </row>
    <row r="1494" spans="1:15" x14ac:dyDescent="0.2">
      <c r="A1494">
        <f>IFERROR(記録__2[[#This Row],[競技番号]],"")</f>
        <v>23</v>
      </c>
      <c r="B1494">
        <f>IFERROR(記録__2[[#This Row],[選手番号]],"")</f>
        <v>722</v>
      </c>
      <c r="C1494" t="str">
        <f>IFERROR(VLOOKUP(B1494,選手番号!F:J,4,0),"")</f>
        <v>大野　千咲</v>
      </c>
      <c r="D1494" t="str">
        <f>IFERROR(VLOOKUP(B1494,選手番号!F:K,6,0),"")</f>
        <v>ｽｲﾑﾌｧﾐﾘｰｴﾝｽﾞ</v>
      </c>
      <c r="E1494" t="str">
        <f>IFERROR(VLOOKUP(B1494,チーム番号!E:F,2,0),"")</f>
        <v/>
      </c>
      <c r="F1494">
        <f>IFERROR(VLOOKUP(A1494,プログラム!B:C,2,0),"")</f>
        <v>23</v>
      </c>
      <c r="G1494" t="str">
        <f t="shared" si="46"/>
        <v>72200023</v>
      </c>
      <c r="H1494">
        <f>IFERROR(記録__2[[#This Row],[組]],"")</f>
        <v>3</v>
      </c>
      <c r="I1494">
        <f>IFERROR(記録__2[[#This Row],[水路]],"")</f>
        <v>5</v>
      </c>
      <c r="J1494" t="str">
        <f>IFERROR(VLOOKUP(F1494,競技順!B:Q,14,0),"")</f>
        <v/>
      </c>
      <c r="K1494" t="str">
        <f>IFERROR(VLOOKUP(F1494,競技順!B:P,15,0),"")</f>
        <v>女子</v>
      </c>
      <c r="L1494" t="str">
        <f>IFERROR(VLOOKUP(F1494,競技順!B:N,13,0),"")</f>
        <v xml:space="preserve"> 100m</v>
      </c>
      <c r="M1494" t="str">
        <f>IFERROR(VLOOKUP(F1494,競技順!B:K,10,0),"")</f>
        <v>自由形</v>
      </c>
      <c r="N1494" t="str">
        <f>IFERROR(VLOOKUP(F1494,競技順!B:Q,16,0),"")</f>
        <v>タイム決勝</v>
      </c>
      <c r="O1494" t="str">
        <f t="shared" si="47"/>
        <v xml:space="preserve"> 女子  100m 自由形 タイム決勝</v>
      </c>
    </row>
    <row r="1495" spans="1:15" x14ac:dyDescent="0.2">
      <c r="A1495">
        <f>IFERROR(記録__2[[#This Row],[競技番号]],"")</f>
        <v>23</v>
      </c>
      <c r="B1495">
        <f>IFERROR(記録__2[[#This Row],[選手番号]],"")</f>
        <v>488</v>
      </c>
      <c r="C1495" t="str">
        <f>IFERROR(VLOOKUP(B1495,選手番号!F:J,4,0),"")</f>
        <v>佐々木　洋</v>
      </c>
      <c r="D1495" t="str">
        <f>IFERROR(VLOOKUP(B1495,選手番号!F:K,6,0),"")</f>
        <v>フィッタ吉田</v>
      </c>
      <c r="E1495" t="str">
        <f>IFERROR(VLOOKUP(B1495,チーム番号!E:F,2,0),"")</f>
        <v/>
      </c>
      <c r="F1495">
        <f>IFERROR(VLOOKUP(A1495,プログラム!B:C,2,0),"")</f>
        <v>23</v>
      </c>
      <c r="G1495" t="str">
        <f t="shared" si="46"/>
        <v>48800023</v>
      </c>
      <c r="H1495">
        <f>IFERROR(記録__2[[#This Row],[組]],"")</f>
        <v>3</v>
      </c>
      <c r="I1495">
        <f>IFERROR(記録__2[[#This Row],[水路]],"")</f>
        <v>6</v>
      </c>
      <c r="J1495" t="str">
        <f>IFERROR(VLOOKUP(F1495,競技順!B:Q,14,0),"")</f>
        <v/>
      </c>
      <c r="K1495" t="str">
        <f>IFERROR(VLOOKUP(F1495,競技順!B:P,15,0),"")</f>
        <v>女子</v>
      </c>
      <c r="L1495" t="str">
        <f>IFERROR(VLOOKUP(F1495,競技順!B:N,13,0),"")</f>
        <v xml:space="preserve"> 100m</v>
      </c>
      <c r="M1495" t="str">
        <f>IFERROR(VLOOKUP(F1495,競技順!B:K,10,0),"")</f>
        <v>自由形</v>
      </c>
      <c r="N1495" t="str">
        <f>IFERROR(VLOOKUP(F1495,競技順!B:Q,16,0),"")</f>
        <v>タイム決勝</v>
      </c>
      <c r="O1495" t="str">
        <f t="shared" si="47"/>
        <v xml:space="preserve"> 女子  100m 自由形 タイム決勝</v>
      </c>
    </row>
    <row r="1496" spans="1:15" x14ac:dyDescent="0.2">
      <c r="A1496">
        <f>IFERROR(記録__2[[#This Row],[競技番号]],"")</f>
        <v>23</v>
      </c>
      <c r="B1496">
        <f>IFERROR(記録__2[[#This Row],[選手番号]],"")</f>
        <v>487</v>
      </c>
      <c r="C1496" t="str">
        <f>IFERROR(VLOOKUP(B1496,選手番号!F:J,4,0),"")</f>
        <v>清家　爽晶</v>
      </c>
      <c r="D1496" t="str">
        <f>IFERROR(VLOOKUP(B1496,選手番号!F:K,6,0),"")</f>
        <v>フィッタ吉田</v>
      </c>
      <c r="E1496" t="str">
        <f>IFERROR(VLOOKUP(B1496,チーム番号!E:F,2,0),"")</f>
        <v/>
      </c>
      <c r="F1496">
        <f>IFERROR(VLOOKUP(A1496,プログラム!B:C,2,0),"")</f>
        <v>23</v>
      </c>
      <c r="G1496" t="str">
        <f t="shared" si="46"/>
        <v>48700023</v>
      </c>
      <c r="H1496">
        <f>IFERROR(記録__2[[#This Row],[組]],"")</f>
        <v>3</v>
      </c>
      <c r="I1496">
        <f>IFERROR(記録__2[[#This Row],[水路]],"")</f>
        <v>7</v>
      </c>
      <c r="J1496" t="str">
        <f>IFERROR(VLOOKUP(F1496,競技順!B:Q,14,0),"")</f>
        <v/>
      </c>
      <c r="K1496" t="str">
        <f>IFERROR(VLOOKUP(F1496,競技順!B:P,15,0),"")</f>
        <v>女子</v>
      </c>
      <c r="L1496" t="str">
        <f>IFERROR(VLOOKUP(F1496,競技順!B:N,13,0),"")</f>
        <v xml:space="preserve"> 100m</v>
      </c>
      <c r="M1496" t="str">
        <f>IFERROR(VLOOKUP(F1496,競技順!B:K,10,0),"")</f>
        <v>自由形</v>
      </c>
      <c r="N1496" t="str">
        <f>IFERROR(VLOOKUP(F1496,競技順!B:Q,16,0),"")</f>
        <v>タイム決勝</v>
      </c>
      <c r="O1496" t="str">
        <f t="shared" si="47"/>
        <v xml:space="preserve"> 女子  100m 自由形 タイム決勝</v>
      </c>
    </row>
    <row r="1497" spans="1:15" x14ac:dyDescent="0.2">
      <c r="A1497">
        <f>IFERROR(記録__2[[#This Row],[競技番号]],"")</f>
        <v>23</v>
      </c>
      <c r="B1497">
        <f>IFERROR(記録__2[[#This Row],[選手番号]],"")</f>
        <v>290</v>
      </c>
      <c r="C1497" t="str">
        <f>IFERROR(VLOOKUP(B1497,選手番号!F:J,4,0),"")</f>
        <v>二宮　夏希</v>
      </c>
      <c r="D1497" t="str">
        <f>IFERROR(VLOOKUP(B1497,選手番号!F:K,6,0),"")</f>
        <v>八幡浜ＳＣ</v>
      </c>
      <c r="E1497" t="str">
        <f>IFERROR(VLOOKUP(B1497,チーム番号!E:F,2,0),"")</f>
        <v/>
      </c>
      <c r="F1497">
        <f>IFERROR(VLOOKUP(A1497,プログラム!B:C,2,0),"")</f>
        <v>23</v>
      </c>
      <c r="G1497" t="str">
        <f t="shared" si="46"/>
        <v>29000023</v>
      </c>
      <c r="H1497">
        <f>IFERROR(記録__2[[#This Row],[組]],"")</f>
        <v>3</v>
      </c>
      <c r="I1497">
        <f>IFERROR(記録__2[[#This Row],[水路]],"")</f>
        <v>8</v>
      </c>
      <c r="J1497" t="str">
        <f>IFERROR(VLOOKUP(F1497,競技順!B:Q,14,0),"")</f>
        <v/>
      </c>
      <c r="K1497" t="str">
        <f>IFERROR(VLOOKUP(F1497,競技順!B:P,15,0),"")</f>
        <v>女子</v>
      </c>
      <c r="L1497" t="str">
        <f>IFERROR(VLOOKUP(F1497,競技順!B:N,13,0),"")</f>
        <v xml:space="preserve"> 100m</v>
      </c>
      <c r="M1497" t="str">
        <f>IFERROR(VLOOKUP(F1497,競技順!B:K,10,0),"")</f>
        <v>自由形</v>
      </c>
      <c r="N1497" t="str">
        <f>IFERROR(VLOOKUP(F1497,競技順!B:Q,16,0),"")</f>
        <v>タイム決勝</v>
      </c>
      <c r="O1497" t="str">
        <f t="shared" si="47"/>
        <v xml:space="preserve"> 女子  100m 自由形 タイム決勝</v>
      </c>
    </row>
    <row r="1498" spans="1:15" x14ac:dyDescent="0.2">
      <c r="A1498">
        <f>IFERROR(記録__2[[#This Row],[競技番号]],"")</f>
        <v>23</v>
      </c>
      <c r="B1498">
        <f>IFERROR(記録__2[[#This Row],[選手番号]],"")</f>
        <v>35</v>
      </c>
      <c r="C1498" t="str">
        <f>IFERROR(VLOOKUP(B1498,選手番号!F:J,4,0),"")</f>
        <v>内田　明花</v>
      </c>
      <c r="D1498" t="str">
        <f>IFERROR(VLOOKUP(B1498,選手番号!F:K,6,0),"")</f>
        <v>松山中央高</v>
      </c>
      <c r="E1498" t="str">
        <f>IFERROR(VLOOKUP(B1498,チーム番号!E:F,2,0),"")</f>
        <v/>
      </c>
      <c r="F1498">
        <f>IFERROR(VLOOKUP(A1498,プログラム!B:C,2,0),"")</f>
        <v>23</v>
      </c>
      <c r="G1498" t="str">
        <f t="shared" si="46"/>
        <v>3500023</v>
      </c>
      <c r="H1498">
        <f>IFERROR(記録__2[[#This Row],[組]],"")</f>
        <v>4</v>
      </c>
      <c r="I1498">
        <f>IFERROR(記録__2[[#This Row],[水路]],"")</f>
        <v>1</v>
      </c>
      <c r="J1498" t="str">
        <f>IFERROR(VLOOKUP(F1498,競技順!B:Q,14,0),"")</f>
        <v/>
      </c>
      <c r="K1498" t="str">
        <f>IFERROR(VLOOKUP(F1498,競技順!B:P,15,0),"")</f>
        <v>女子</v>
      </c>
      <c r="L1498" t="str">
        <f>IFERROR(VLOOKUP(F1498,競技順!B:N,13,0),"")</f>
        <v xml:space="preserve"> 100m</v>
      </c>
      <c r="M1498" t="str">
        <f>IFERROR(VLOOKUP(F1498,競技順!B:K,10,0),"")</f>
        <v>自由形</v>
      </c>
      <c r="N1498" t="str">
        <f>IFERROR(VLOOKUP(F1498,競技順!B:Q,16,0),"")</f>
        <v>タイム決勝</v>
      </c>
      <c r="O1498" t="str">
        <f t="shared" si="47"/>
        <v xml:space="preserve"> 女子  100m 自由形 タイム決勝</v>
      </c>
    </row>
    <row r="1499" spans="1:15" x14ac:dyDescent="0.2">
      <c r="A1499">
        <f>IFERROR(記録__2[[#This Row],[競技番号]],"")</f>
        <v>23</v>
      </c>
      <c r="B1499">
        <f>IFERROR(記録__2[[#This Row],[選手番号]],"")</f>
        <v>714</v>
      </c>
      <c r="C1499" t="str">
        <f>IFERROR(VLOOKUP(B1499,選手番号!F:J,4,0),"")</f>
        <v>岡田　栞奈</v>
      </c>
      <c r="D1499" t="str">
        <f>IFERROR(VLOOKUP(B1499,選手番号!F:K,6,0),"")</f>
        <v>えいしSC松山</v>
      </c>
      <c r="E1499" t="str">
        <f>IFERROR(VLOOKUP(B1499,チーム番号!E:F,2,0),"")</f>
        <v/>
      </c>
      <c r="F1499">
        <f>IFERROR(VLOOKUP(A1499,プログラム!B:C,2,0),"")</f>
        <v>23</v>
      </c>
      <c r="G1499" t="str">
        <f t="shared" si="46"/>
        <v>71400023</v>
      </c>
      <c r="H1499">
        <f>IFERROR(記録__2[[#This Row],[組]],"")</f>
        <v>4</v>
      </c>
      <c r="I1499">
        <f>IFERROR(記録__2[[#This Row],[水路]],"")</f>
        <v>2</v>
      </c>
      <c r="J1499" t="str">
        <f>IFERROR(VLOOKUP(F1499,競技順!B:Q,14,0),"")</f>
        <v/>
      </c>
      <c r="K1499" t="str">
        <f>IFERROR(VLOOKUP(F1499,競技順!B:P,15,0),"")</f>
        <v>女子</v>
      </c>
      <c r="L1499" t="str">
        <f>IFERROR(VLOOKUP(F1499,競技順!B:N,13,0),"")</f>
        <v xml:space="preserve"> 100m</v>
      </c>
      <c r="M1499" t="str">
        <f>IFERROR(VLOOKUP(F1499,競技順!B:K,10,0),"")</f>
        <v>自由形</v>
      </c>
      <c r="N1499" t="str">
        <f>IFERROR(VLOOKUP(F1499,競技順!B:Q,16,0),"")</f>
        <v>タイム決勝</v>
      </c>
      <c r="O1499" t="str">
        <f t="shared" si="47"/>
        <v xml:space="preserve"> 女子  100m 自由形 タイム決勝</v>
      </c>
    </row>
    <row r="1500" spans="1:15" x14ac:dyDescent="0.2">
      <c r="A1500">
        <f>IFERROR(記録__2[[#This Row],[競技番号]],"")</f>
        <v>23</v>
      </c>
      <c r="B1500">
        <f>IFERROR(記録__2[[#This Row],[選手番号]],"")</f>
        <v>282</v>
      </c>
      <c r="C1500" t="str">
        <f>IFERROR(VLOOKUP(B1500,選手番号!F:J,4,0),"")</f>
        <v>中田　楓歌</v>
      </c>
      <c r="D1500" t="str">
        <f>IFERROR(VLOOKUP(B1500,選手番号!F:K,6,0),"")</f>
        <v>八幡浜ＳＣ</v>
      </c>
      <c r="E1500" t="str">
        <f>IFERROR(VLOOKUP(B1500,チーム番号!E:F,2,0),"")</f>
        <v/>
      </c>
      <c r="F1500">
        <f>IFERROR(VLOOKUP(A1500,プログラム!B:C,2,0),"")</f>
        <v>23</v>
      </c>
      <c r="G1500" t="str">
        <f t="shared" si="46"/>
        <v>28200023</v>
      </c>
      <c r="H1500">
        <f>IFERROR(記録__2[[#This Row],[組]],"")</f>
        <v>4</v>
      </c>
      <c r="I1500">
        <f>IFERROR(記録__2[[#This Row],[水路]],"")</f>
        <v>3</v>
      </c>
      <c r="J1500" t="str">
        <f>IFERROR(VLOOKUP(F1500,競技順!B:Q,14,0),"")</f>
        <v/>
      </c>
      <c r="K1500" t="str">
        <f>IFERROR(VLOOKUP(F1500,競技順!B:P,15,0),"")</f>
        <v>女子</v>
      </c>
      <c r="L1500" t="str">
        <f>IFERROR(VLOOKUP(F1500,競技順!B:N,13,0),"")</f>
        <v xml:space="preserve"> 100m</v>
      </c>
      <c r="M1500" t="str">
        <f>IFERROR(VLOOKUP(F1500,競技順!B:K,10,0),"")</f>
        <v>自由形</v>
      </c>
      <c r="N1500" t="str">
        <f>IFERROR(VLOOKUP(F1500,競技順!B:Q,16,0),"")</f>
        <v>タイム決勝</v>
      </c>
      <c r="O1500" t="str">
        <f t="shared" si="47"/>
        <v xml:space="preserve"> 女子  100m 自由形 タイム決勝</v>
      </c>
    </row>
    <row r="1501" spans="1:15" x14ac:dyDescent="0.2">
      <c r="A1501">
        <f>IFERROR(記録__2[[#This Row],[競技番号]],"")</f>
        <v>23</v>
      </c>
      <c r="B1501">
        <f>IFERROR(記録__2[[#This Row],[選手番号]],"")</f>
        <v>612</v>
      </c>
      <c r="C1501" t="str">
        <f>IFERROR(VLOOKUP(B1501,選手番号!F:J,4,0),"")</f>
        <v>丸田　小遥</v>
      </c>
      <c r="D1501" t="str">
        <f>IFERROR(VLOOKUP(B1501,選手番号!F:K,6,0),"")</f>
        <v>MESSA</v>
      </c>
      <c r="E1501" t="str">
        <f>IFERROR(VLOOKUP(B1501,チーム番号!E:F,2,0),"")</f>
        <v/>
      </c>
      <c r="F1501">
        <f>IFERROR(VLOOKUP(A1501,プログラム!B:C,2,0),"")</f>
        <v>23</v>
      </c>
      <c r="G1501" t="str">
        <f t="shared" si="46"/>
        <v>61200023</v>
      </c>
      <c r="H1501">
        <f>IFERROR(記録__2[[#This Row],[組]],"")</f>
        <v>4</v>
      </c>
      <c r="I1501">
        <f>IFERROR(記録__2[[#This Row],[水路]],"")</f>
        <v>4</v>
      </c>
      <c r="J1501" t="str">
        <f>IFERROR(VLOOKUP(F1501,競技順!B:Q,14,0),"")</f>
        <v/>
      </c>
      <c r="K1501" t="str">
        <f>IFERROR(VLOOKUP(F1501,競技順!B:P,15,0),"")</f>
        <v>女子</v>
      </c>
      <c r="L1501" t="str">
        <f>IFERROR(VLOOKUP(F1501,競技順!B:N,13,0),"")</f>
        <v xml:space="preserve"> 100m</v>
      </c>
      <c r="M1501" t="str">
        <f>IFERROR(VLOOKUP(F1501,競技順!B:K,10,0),"")</f>
        <v>自由形</v>
      </c>
      <c r="N1501" t="str">
        <f>IFERROR(VLOOKUP(F1501,競技順!B:Q,16,0),"")</f>
        <v>タイム決勝</v>
      </c>
      <c r="O1501" t="str">
        <f t="shared" si="47"/>
        <v xml:space="preserve"> 女子  100m 自由形 タイム決勝</v>
      </c>
    </row>
    <row r="1502" spans="1:15" x14ac:dyDescent="0.2">
      <c r="A1502">
        <f>IFERROR(記録__2[[#This Row],[競技番号]],"")</f>
        <v>23</v>
      </c>
      <c r="B1502">
        <f>IFERROR(記録__2[[#This Row],[選手番号]],"")</f>
        <v>383</v>
      </c>
      <c r="C1502" t="str">
        <f>IFERROR(VLOOKUP(B1502,選手番号!F:J,4,0),"")</f>
        <v>町田　　凛</v>
      </c>
      <c r="D1502" t="str">
        <f>IFERROR(VLOOKUP(B1502,選手番号!F:K,6,0),"")</f>
        <v>石原ＳＣ</v>
      </c>
      <c r="E1502" t="str">
        <f>IFERROR(VLOOKUP(B1502,チーム番号!E:F,2,0),"")</f>
        <v/>
      </c>
      <c r="F1502">
        <f>IFERROR(VLOOKUP(A1502,プログラム!B:C,2,0),"")</f>
        <v>23</v>
      </c>
      <c r="G1502" t="str">
        <f t="shared" si="46"/>
        <v>38300023</v>
      </c>
      <c r="H1502">
        <f>IFERROR(記録__2[[#This Row],[組]],"")</f>
        <v>4</v>
      </c>
      <c r="I1502">
        <f>IFERROR(記録__2[[#This Row],[水路]],"")</f>
        <v>5</v>
      </c>
      <c r="J1502" t="str">
        <f>IFERROR(VLOOKUP(F1502,競技順!B:Q,14,0),"")</f>
        <v/>
      </c>
      <c r="K1502" t="str">
        <f>IFERROR(VLOOKUP(F1502,競技順!B:P,15,0),"")</f>
        <v>女子</v>
      </c>
      <c r="L1502" t="str">
        <f>IFERROR(VLOOKUP(F1502,競技順!B:N,13,0),"")</f>
        <v xml:space="preserve"> 100m</v>
      </c>
      <c r="M1502" t="str">
        <f>IFERROR(VLOOKUP(F1502,競技順!B:K,10,0),"")</f>
        <v>自由形</v>
      </c>
      <c r="N1502" t="str">
        <f>IFERROR(VLOOKUP(F1502,競技順!B:Q,16,0),"")</f>
        <v>タイム決勝</v>
      </c>
      <c r="O1502" t="str">
        <f t="shared" si="47"/>
        <v xml:space="preserve"> 女子  100m 自由形 タイム決勝</v>
      </c>
    </row>
    <row r="1503" spans="1:15" x14ac:dyDescent="0.2">
      <c r="A1503">
        <f>IFERROR(記録__2[[#This Row],[競技番号]],"")</f>
        <v>23</v>
      </c>
      <c r="B1503">
        <f>IFERROR(記録__2[[#This Row],[選手番号]],"")</f>
        <v>292</v>
      </c>
      <c r="C1503" t="str">
        <f>IFERROR(VLOOKUP(B1503,選手番号!F:J,4,0),"")</f>
        <v>繁桝　莉央</v>
      </c>
      <c r="D1503" t="str">
        <f>IFERROR(VLOOKUP(B1503,選手番号!F:K,6,0),"")</f>
        <v>八幡浜ＳＣ</v>
      </c>
      <c r="E1503" t="str">
        <f>IFERROR(VLOOKUP(B1503,チーム番号!E:F,2,0),"")</f>
        <v/>
      </c>
      <c r="F1503">
        <f>IFERROR(VLOOKUP(A1503,プログラム!B:C,2,0),"")</f>
        <v>23</v>
      </c>
      <c r="G1503" t="str">
        <f t="shared" si="46"/>
        <v>29200023</v>
      </c>
      <c r="H1503">
        <f>IFERROR(記録__2[[#This Row],[組]],"")</f>
        <v>4</v>
      </c>
      <c r="I1503">
        <f>IFERROR(記録__2[[#This Row],[水路]],"")</f>
        <v>6</v>
      </c>
      <c r="J1503" t="str">
        <f>IFERROR(VLOOKUP(F1503,競技順!B:Q,14,0),"")</f>
        <v/>
      </c>
      <c r="K1503" t="str">
        <f>IFERROR(VLOOKUP(F1503,競技順!B:P,15,0),"")</f>
        <v>女子</v>
      </c>
      <c r="L1503" t="str">
        <f>IFERROR(VLOOKUP(F1503,競技順!B:N,13,0),"")</f>
        <v xml:space="preserve"> 100m</v>
      </c>
      <c r="M1503" t="str">
        <f>IFERROR(VLOOKUP(F1503,競技順!B:K,10,0),"")</f>
        <v>自由形</v>
      </c>
      <c r="N1503" t="str">
        <f>IFERROR(VLOOKUP(F1503,競技順!B:Q,16,0),"")</f>
        <v>タイム決勝</v>
      </c>
      <c r="O1503" t="str">
        <f t="shared" si="47"/>
        <v xml:space="preserve"> 女子  100m 自由形 タイム決勝</v>
      </c>
    </row>
    <row r="1504" spans="1:15" x14ac:dyDescent="0.2">
      <c r="A1504">
        <f>IFERROR(記録__2[[#This Row],[競技番号]],"")</f>
        <v>23</v>
      </c>
      <c r="B1504">
        <f>IFERROR(記録__2[[#This Row],[選手番号]],"")</f>
        <v>328</v>
      </c>
      <c r="C1504" t="str">
        <f>IFERROR(VLOOKUP(B1504,選手番号!F:J,4,0),"")</f>
        <v>茨　すみれ</v>
      </c>
      <c r="D1504" t="str">
        <f>IFERROR(VLOOKUP(B1504,選手番号!F:K,6,0),"")</f>
        <v>石原SC山越</v>
      </c>
      <c r="E1504" t="str">
        <f>IFERROR(VLOOKUP(B1504,チーム番号!E:F,2,0),"")</f>
        <v/>
      </c>
      <c r="F1504">
        <f>IFERROR(VLOOKUP(A1504,プログラム!B:C,2,0),"")</f>
        <v>23</v>
      </c>
      <c r="G1504" t="str">
        <f t="shared" si="46"/>
        <v>32800023</v>
      </c>
      <c r="H1504">
        <f>IFERROR(記録__2[[#This Row],[組]],"")</f>
        <v>4</v>
      </c>
      <c r="I1504">
        <f>IFERROR(記録__2[[#This Row],[水路]],"")</f>
        <v>7</v>
      </c>
      <c r="J1504" t="str">
        <f>IFERROR(VLOOKUP(F1504,競技順!B:Q,14,0),"")</f>
        <v/>
      </c>
      <c r="K1504" t="str">
        <f>IFERROR(VLOOKUP(F1504,競技順!B:P,15,0),"")</f>
        <v>女子</v>
      </c>
      <c r="L1504" t="str">
        <f>IFERROR(VLOOKUP(F1504,競技順!B:N,13,0),"")</f>
        <v xml:space="preserve"> 100m</v>
      </c>
      <c r="M1504" t="str">
        <f>IFERROR(VLOOKUP(F1504,競技順!B:K,10,0),"")</f>
        <v>自由形</v>
      </c>
      <c r="N1504" t="str">
        <f>IFERROR(VLOOKUP(F1504,競技順!B:Q,16,0),"")</f>
        <v>タイム決勝</v>
      </c>
      <c r="O1504" t="str">
        <f t="shared" si="47"/>
        <v xml:space="preserve"> 女子  100m 自由形 タイム決勝</v>
      </c>
    </row>
    <row r="1505" spans="1:15" x14ac:dyDescent="0.2">
      <c r="A1505">
        <f>IFERROR(記録__2[[#This Row],[競技番号]],"")</f>
        <v>23</v>
      </c>
      <c r="B1505">
        <f>IFERROR(記録__2[[#This Row],[選手番号]],"")</f>
        <v>155</v>
      </c>
      <c r="C1505" t="str">
        <f>IFERROR(VLOOKUP(B1505,選手番号!F:J,4,0),"")</f>
        <v>山下　　華</v>
      </c>
      <c r="D1505" t="str">
        <f>IFERROR(VLOOKUP(B1505,選手番号!F:K,6,0),"")</f>
        <v>南海ＤＣ</v>
      </c>
      <c r="E1505" t="str">
        <f>IFERROR(VLOOKUP(B1505,チーム番号!E:F,2,0),"")</f>
        <v/>
      </c>
      <c r="F1505">
        <f>IFERROR(VLOOKUP(A1505,プログラム!B:C,2,0),"")</f>
        <v>23</v>
      </c>
      <c r="G1505" t="str">
        <f t="shared" si="46"/>
        <v>15500023</v>
      </c>
      <c r="H1505">
        <f>IFERROR(記録__2[[#This Row],[組]],"")</f>
        <v>4</v>
      </c>
      <c r="I1505">
        <f>IFERROR(記録__2[[#This Row],[水路]],"")</f>
        <v>8</v>
      </c>
      <c r="J1505" t="str">
        <f>IFERROR(VLOOKUP(F1505,競技順!B:Q,14,0),"")</f>
        <v/>
      </c>
      <c r="K1505" t="str">
        <f>IFERROR(VLOOKUP(F1505,競技順!B:P,15,0),"")</f>
        <v>女子</v>
      </c>
      <c r="L1505" t="str">
        <f>IFERROR(VLOOKUP(F1505,競技順!B:N,13,0),"")</f>
        <v xml:space="preserve"> 100m</v>
      </c>
      <c r="M1505" t="str">
        <f>IFERROR(VLOOKUP(F1505,競技順!B:K,10,0),"")</f>
        <v>自由形</v>
      </c>
      <c r="N1505" t="str">
        <f>IFERROR(VLOOKUP(F1505,競技順!B:Q,16,0),"")</f>
        <v>タイム決勝</v>
      </c>
      <c r="O1505" t="str">
        <f t="shared" si="47"/>
        <v xml:space="preserve"> 女子  100m 自由形 タイム決勝</v>
      </c>
    </row>
    <row r="1506" spans="1:15" x14ac:dyDescent="0.2">
      <c r="A1506">
        <f>IFERROR(記録__2[[#This Row],[競技番号]],"")</f>
        <v>23</v>
      </c>
      <c r="B1506">
        <f>IFERROR(記録__2[[#This Row],[選手番号]],"")</f>
        <v>86</v>
      </c>
      <c r="C1506" t="str">
        <f>IFERROR(VLOOKUP(B1506,選手番号!F:J,4,0),"")</f>
        <v>久門　咲和</v>
      </c>
      <c r="D1506" t="str">
        <f>IFERROR(VLOOKUP(B1506,選手番号!F:K,6,0),"")</f>
        <v>五百木ＳＣ</v>
      </c>
      <c r="E1506" t="str">
        <f>IFERROR(VLOOKUP(B1506,チーム番号!E:F,2,0),"")</f>
        <v/>
      </c>
      <c r="F1506">
        <f>IFERROR(VLOOKUP(A1506,プログラム!B:C,2,0),"")</f>
        <v>23</v>
      </c>
      <c r="G1506" t="str">
        <f t="shared" si="46"/>
        <v>8600023</v>
      </c>
      <c r="H1506">
        <f>IFERROR(記録__2[[#This Row],[組]],"")</f>
        <v>5</v>
      </c>
      <c r="I1506">
        <f>IFERROR(記録__2[[#This Row],[水路]],"")</f>
        <v>1</v>
      </c>
      <c r="J1506" t="str">
        <f>IFERROR(VLOOKUP(F1506,競技順!B:Q,14,0),"")</f>
        <v/>
      </c>
      <c r="K1506" t="str">
        <f>IFERROR(VLOOKUP(F1506,競技順!B:P,15,0),"")</f>
        <v>女子</v>
      </c>
      <c r="L1506" t="str">
        <f>IFERROR(VLOOKUP(F1506,競技順!B:N,13,0),"")</f>
        <v xml:space="preserve"> 100m</v>
      </c>
      <c r="M1506" t="str">
        <f>IFERROR(VLOOKUP(F1506,競技順!B:K,10,0),"")</f>
        <v>自由形</v>
      </c>
      <c r="N1506" t="str">
        <f>IFERROR(VLOOKUP(F1506,競技順!B:Q,16,0),"")</f>
        <v>タイム決勝</v>
      </c>
      <c r="O1506" t="str">
        <f t="shared" si="47"/>
        <v xml:space="preserve"> 女子  100m 自由形 タイム決勝</v>
      </c>
    </row>
    <row r="1507" spans="1:15" x14ac:dyDescent="0.2">
      <c r="A1507">
        <f>IFERROR(記録__2[[#This Row],[競技番号]],"")</f>
        <v>23</v>
      </c>
      <c r="B1507">
        <f>IFERROR(記録__2[[#This Row],[選手番号]],"")</f>
        <v>358</v>
      </c>
      <c r="C1507" t="str">
        <f>IFERROR(VLOOKUP(B1507,選手番号!F:J,4,0),"")</f>
        <v>鎌田　とき</v>
      </c>
      <c r="D1507" t="str">
        <f>IFERROR(VLOOKUP(B1507,選手番号!F:K,6,0),"")</f>
        <v>ＭＧ双葉</v>
      </c>
      <c r="E1507" t="str">
        <f>IFERROR(VLOOKUP(B1507,チーム番号!E:F,2,0),"")</f>
        <v/>
      </c>
      <c r="F1507">
        <f>IFERROR(VLOOKUP(A1507,プログラム!B:C,2,0),"")</f>
        <v>23</v>
      </c>
      <c r="G1507" t="str">
        <f t="shared" si="46"/>
        <v>35800023</v>
      </c>
      <c r="H1507">
        <f>IFERROR(記録__2[[#This Row],[組]],"")</f>
        <v>5</v>
      </c>
      <c r="I1507">
        <f>IFERROR(記録__2[[#This Row],[水路]],"")</f>
        <v>2</v>
      </c>
      <c r="J1507" t="str">
        <f>IFERROR(VLOOKUP(F1507,競技順!B:Q,14,0),"")</f>
        <v/>
      </c>
      <c r="K1507" t="str">
        <f>IFERROR(VLOOKUP(F1507,競技順!B:P,15,0),"")</f>
        <v>女子</v>
      </c>
      <c r="L1507" t="str">
        <f>IFERROR(VLOOKUP(F1507,競技順!B:N,13,0),"")</f>
        <v xml:space="preserve"> 100m</v>
      </c>
      <c r="M1507" t="str">
        <f>IFERROR(VLOOKUP(F1507,競技順!B:K,10,0),"")</f>
        <v>自由形</v>
      </c>
      <c r="N1507" t="str">
        <f>IFERROR(VLOOKUP(F1507,競技順!B:Q,16,0),"")</f>
        <v>タイム決勝</v>
      </c>
      <c r="O1507" t="str">
        <f t="shared" si="47"/>
        <v xml:space="preserve"> 女子  100m 自由形 タイム決勝</v>
      </c>
    </row>
    <row r="1508" spans="1:15" x14ac:dyDescent="0.2">
      <c r="A1508">
        <f>IFERROR(記録__2[[#This Row],[競技番号]],"")</f>
        <v>23</v>
      </c>
      <c r="B1508">
        <f>IFERROR(記録__2[[#This Row],[選手番号]],"")</f>
        <v>464</v>
      </c>
      <c r="C1508" t="str">
        <f>IFERROR(VLOOKUP(B1508,選手番号!F:J,4,0),"")</f>
        <v>大野ひより</v>
      </c>
      <c r="D1508" t="str">
        <f>IFERROR(VLOOKUP(B1508,選手番号!F:K,6,0),"")</f>
        <v>フィッタ重信</v>
      </c>
      <c r="E1508" t="str">
        <f>IFERROR(VLOOKUP(B1508,チーム番号!E:F,2,0),"")</f>
        <v/>
      </c>
      <c r="F1508">
        <f>IFERROR(VLOOKUP(A1508,プログラム!B:C,2,0),"")</f>
        <v>23</v>
      </c>
      <c r="G1508" t="str">
        <f t="shared" si="46"/>
        <v>46400023</v>
      </c>
      <c r="H1508">
        <f>IFERROR(記録__2[[#This Row],[組]],"")</f>
        <v>5</v>
      </c>
      <c r="I1508">
        <f>IFERROR(記録__2[[#This Row],[水路]],"")</f>
        <v>3</v>
      </c>
      <c r="J1508" t="str">
        <f>IFERROR(VLOOKUP(F1508,競技順!B:Q,14,0),"")</f>
        <v/>
      </c>
      <c r="K1508" t="str">
        <f>IFERROR(VLOOKUP(F1508,競技順!B:P,15,0),"")</f>
        <v>女子</v>
      </c>
      <c r="L1508" t="str">
        <f>IFERROR(VLOOKUP(F1508,競技順!B:N,13,0),"")</f>
        <v xml:space="preserve"> 100m</v>
      </c>
      <c r="M1508" t="str">
        <f>IFERROR(VLOOKUP(F1508,競技順!B:K,10,0),"")</f>
        <v>自由形</v>
      </c>
      <c r="N1508" t="str">
        <f>IFERROR(VLOOKUP(F1508,競技順!B:Q,16,0),"")</f>
        <v>タイム決勝</v>
      </c>
      <c r="O1508" t="str">
        <f t="shared" si="47"/>
        <v xml:space="preserve"> 女子  100m 自由形 タイム決勝</v>
      </c>
    </row>
    <row r="1509" spans="1:15" x14ac:dyDescent="0.2">
      <c r="A1509">
        <f>IFERROR(記録__2[[#This Row],[競技番号]],"")</f>
        <v>23</v>
      </c>
      <c r="B1509">
        <f>IFERROR(記録__2[[#This Row],[選手番号]],"")</f>
        <v>87</v>
      </c>
      <c r="C1509" t="str">
        <f>IFERROR(VLOOKUP(B1509,選手番号!F:J,4,0),"")</f>
        <v>濱田　　彩</v>
      </c>
      <c r="D1509" t="str">
        <f>IFERROR(VLOOKUP(B1509,選手番号!F:K,6,0),"")</f>
        <v>五百木ＳＣ</v>
      </c>
      <c r="E1509" t="str">
        <f>IFERROR(VLOOKUP(B1509,チーム番号!E:F,2,0),"")</f>
        <v/>
      </c>
      <c r="F1509">
        <f>IFERROR(VLOOKUP(A1509,プログラム!B:C,2,0),"")</f>
        <v>23</v>
      </c>
      <c r="G1509" t="str">
        <f t="shared" si="46"/>
        <v>8700023</v>
      </c>
      <c r="H1509">
        <f>IFERROR(記録__2[[#This Row],[組]],"")</f>
        <v>5</v>
      </c>
      <c r="I1509">
        <f>IFERROR(記録__2[[#This Row],[水路]],"")</f>
        <v>4</v>
      </c>
      <c r="J1509" t="str">
        <f>IFERROR(VLOOKUP(F1509,競技順!B:Q,14,0),"")</f>
        <v/>
      </c>
      <c r="K1509" t="str">
        <f>IFERROR(VLOOKUP(F1509,競技順!B:P,15,0),"")</f>
        <v>女子</v>
      </c>
      <c r="L1509" t="str">
        <f>IFERROR(VLOOKUP(F1509,競技順!B:N,13,0),"")</f>
        <v xml:space="preserve"> 100m</v>
      </c>
      <c r="M1509" t="str">
        <f>IFERROR(VLOOKUP(F1509,競技順!B:K,10,0),"")</f>
        <v>自由形</v>
      </c>
      <c r="N1509" t="str">
        <f>IFERROR(VLOOKUP(F1509,競技順!B:Q,16,0),"")</f>
        <v>タイム決勝</v>
      </c>
      <c r="O1509" t="str">
        <f t="shared" si="47"/>
        <v xml:space="preserve"> 女子  100m 自由形 タイム決勝</v>
      </c>
    </row>
    <row r="1510" spans="1:15" x14ac:dyDescent="0.2">
      <c r="A1510">
        <f>IFERROR(記録__2[[#This Row],[競技番号]],"")</f>
        <v>23</v>
      </c>
      <c r="B1510">
        <f>IFERROR(記録__2[[#This Row],[選手番号]],"")</f>
        <v>289</v>
      </c>
      <c r="C1510" t="str">
        <f>IFERROR(VLOOKUP(B1510,選手番号!F:J,4,0),"")</f>
        <v>大竹　緒和</v>
      </c>
      <c r="D1510" t="str">
        <f>IFERROR(VLOOKUP(B1510,選手番号!F:K,6,0),"")</f>
        <v>八幡浜ＳＣ</v>
      </c>
      <c r="E1510" t="str">
        <f>IFERROR(VLOOKUP(B1510,チーム番号!E:F,2,0),"")</f>
        <v/>
      </c>
      <c r="F1510">
        <f>IFERROR(VLOOKUP(A1510,プログラム!B:C,2,0),"")</f>
        <v>23</v>
      </c>
      <c r="G1510" t="str">
        <f t="shared" si="46"/>
        <v>28900023</v>
      </c>
      <c r="H1510">
        <f>IFERROR(記録__2[[#This Row],[組]],"")</f>
        <v>5</v>
      </c>
      <c r="I1510">
        <f>IFERROR(記録__2[[#This Row],[水路]],"")</f>
        <v>5</v>
      </c>
      <c r="J1510" t="str">
        <f>IFERROR(VLOOKUP(F1510,競技順!B:Q,14,0),"")</f>
        <v/>
      </c>
      <c r="K1510" t="str">
        <f>IFERROR(VLOOKUP(F1510,競技順!B:P,15,0),"")</f>
        <v>女子</v>
      </c>
      <c r="L1510" t="str">
        <f>IFERROR(VLOOKUP(F1510,競技順!B:N,13,0),"")</f>
        <v xml:space="preserve"> 100m</v>
      </c>
      <c r="M1510" t="str">
        <f>IFERROR(VLOOKUP(F1510,競技順!B:K,10,0),"")</f>
        <v>自由形</v>
      </c>
      <c r="N1510" t="str">
        <f>IFERROR(VLOOKUP(F1510,競技順!B:Q,16,0),"")</f>
        <v>タイム決勝</v>
      </c>
      <c r="O1510" t="str">
        <f t="shared" si="47"/>
        <v xml:space="preserve"> 女子  100m 自由形 タイム決勝</v>
      </c>
    </row>
    <row r="1511" spans="1:15" x14ac:dyDescent="0.2">
      <c r="A1511">
        <f>IFERROR(記録__2[[#This Row],[競技番号]],"")</f>
        <v>23</v>
      </c>
      <c r="B1511">
        <f>IFERROR(記録__2[[#This Row],[選手番号]],"")</f>
        <v>721</v>
      </c>
      <c r="C1511" t="str">
        <f>IFERROR(VLOOKUP(B1511,選手番号!F:J,4,0),"")</f>
        <v>中平莉々杏</v>
      </c>
      <c r="D1511" t="str">
        <f>IFERROR(VLOOKUP(B1511,選手番号!F:K,6,0),"")</f>
        <v>ｽｲﾑﾌｧﾐﾘｰｴﾝｽﾞ</v>
      </c>
      <c r="E1511" t="str">
        <f>IFERROR(VLOOKUP(B1511,チーム番号!E:F,2,0),"")</f>
        <v/>
      </c>
      <c r="F1511">
        <f>IFERROR(VLOOKUP(A1511,プログラム!B:C,2,0),"")</f>
        <v>23</v>
      </c>
      <c r="G1511" t="str">
        <f t="shared" si="46"/>
        <v>72100023</v>
      </c>
      <c r="H1511">
        <f>IFERROR(記録__2[[#This Row],[組]],"")</f>
        <v>5</v>
      </c>
      <c r="I1511">
        <f>IFERROR(記録__2[[#This Row],[水路]],"")</f>
        <v>6</v>
      </c>
      <c r="J1511" t="str">
        <f>IFERROR(VLOOKUP(F1511,競技順!B:Q,14,0),"")</f>
        <v/>
      </c>
      <c r="K1511" t="str">
        <f>IFERROR(VLOOKUP(F1511,競技順!B:P,15,0),"")</f>
        <v>女子</v>
      </c>
      <c r="L1511" t="str">
        <f>IFERROR(VLOOKUP(F1511,競技順!B:N,13,0),"")</f>
        <v xml:space="preserve"> 100m</v>
      </c>
      <c r="M1511" t="str">
        <f>IFERROR(VLOOKUP(F1511,競技順!B:K,10,0),"")</f>
        <v>自由形</v>
      </c>
      <c r="N1511" t="str">
        <f>IFERROR(VLOOKUP(F1511,競技順!B:Q,16,0),"")</f>
        <v>タイム決勝</v>
      </c>
      <c r="O1511" t="str">
        <f t="shared" si="47"/>
        <v xml:space="preserve"> 女子  100m 自由形 タイム決勝</v>
      </c>
    </row>
    <row r="1512" spans="1:15" x14ac:dyDescent="0.2">
      <c r="A1512">
        <f>IFERROR(記録__2[[#This Row],[競技番号]],"")</f>
        <v>23</v>
      </c>
      <c r="B1512">
        <f>IFERROR(記録__2[[#This Row],[選手番号]],"")</f>
        <v>635</v>
      </c>
      <c r="C1512" t="str">
        <f>IFERROR(VLOOKUP(B1512,選手番号!F:J,4,0),"")</f>
        <v>中尾　　桜</v>
      </c>
      <c r="D1512" t="str">
        <f>IFERROR(VLOOKUP(B1512,選手番号!F:K,6,0),"")</f>
        <v>ﾓｰﾆSS</v>
      </c>
      <c r="E1512" t="str">
        <f>IFERROR(VLOOKUP(B1512,チーム番号!E:F,2,0),"")</f>
        <v/>
      </c>
      <c r="F1512">
        <f>IFERROR(VLOOKUP(A1512,プログラム!B:C,2,0),"")</f>
        <v>23</v>
      </c>
      <c r="G1512" t="str">
        <f t="shared" si="46"/>
        <v>63500023</v>
      </c>
      <c r="H1512">
        <f>IFERROR(記録__2[[#This Row],[組]],"")</f>
        <v>5</v>
      </c>
      <c r="I1512">
        <f>IFERROR(記録__2[[#This Row],[水路]],"")</f>
        <v>7</v>
      </c>
      <c r="J1512" t="str">
        <f>IFERROR(VLOOKUP(F1512,競技順!B:Q,14,0),"")</f>
        <v/>
      </c>
      <c r="K1512" t="str">
        <f>IFERROR(VLOOKUP(F1512,競技順!B:P,15,0),"")</f>
        <v>女子</v>
      </c>
      <c r="L1512" t="str">
        <f>IFERROR(VLOOKUP(F1512,競技順!B:N,13,0),"")</f>
        <v xml:space="preserve"> 100m</v>
      </c>
      <c r="M1512" t="str">
        <f>IFERROR(VLOOKUP(F1512,競技順!B:K,10,0),"")</f>
        <v>自由形</v>
      </c>
      <c r="N1512" t="str">
        <f>IFERROR(VLOOKUP(F1512,競技順!B:Q,16,0),"")</f>
        <v>タイム決勝</v>
      </c>
      <c r="O1512" t="str">
        <f t="shared" si="47"/>
        <v xml:space="preserve"> 女子  100m 自由形 タイム決勝</v>
      </c>
    </row>
    <row r="1513" spans="1:15" x14ac:dyDescent="0.2">
      <c r="A1513">
        <f>IFERROR(記録__2[[#This Row],[競技番号]],"")</f>
        <v>23</v>
      </c>
      <c r="B1513">
        <f>IFERROR(記録__2[[#This Row],[選手番号]],"")</f>
        <v>617</v>
      </c>
      <c r="C1513" t="str">
        <f>IFERROR(VLOOKUP(B1513,選手番号!F:J,4,0),"")</f>
        <v>岡本　柚花</v>
      </c>
      <c r="D1513" t="str">
        <f>IFERROR(VLOOKUP(B1513,選手番号!F:K,6,0),"")</f>
        <v>MESSA</v>
      </c>
      <c r="E1513" t="str">
        <f>IFERROR(VLOOKUP(B1513,チーム番号!E:F,2,0),"")</f>
        <v/>
      </c>
      <c r="F1513">
        <f>IFERROR(VLOOKUP(A1513,プログラム!B:C,2,0),"")</f>
        <v>23</v>
      </c>
      <c r="G1513" t="str">
        <f t="shared" si="46"/>
        <v>61700023</v>
      </c>
      <c r="H1513">
        <f>IFERROR(記録__2[[#This Row],[組]],"")</f>
        <v>5</v>
      </c>
      <c r="I1513">
        <f>IFERROR(記録__2[[#This Row],[水路]],"")</f>
        <v>8</v>
      </c>
      <c r="J1513" t="str">
        <f>IFERROR(VLOOKUP(F1513,競技順!B:Q,14,0),"")</f>
        <v/>
      </c>
      <c r="K1513" t="str">
        <f>IFERROR(VLOOKUP(F1513,競技順!B:P,15,0),"")</f>
        <v>女子</v>
      </c>
      <c r="L1513" t="str">
        <f>IFERROR(VLOOKUP(F1513,競技順!B:N,13,0),"")</f>
        <v xml:space="preserve"> 100m</v>
      </c>
      <c r="M1513" t="str">
        <f>IFERROR(VLOOKUP(F1513,競技順!B:K,10,0),"")</f>
        <v>自由形</v>
      </c>
      <c r="N1513" t="str">
        <f>IFERROR(VLOOKUP(F1513,競技順!B:Q,16,0),"")</f>
        <v>タイム決勝</v>
      </c>
      <c r="O1513" t="str">
        <f t="shared" si="47"/>
        <v xml:space="preserve"> 女子  100m 自由形 タイム決勝</v>
      </c>
    </row>
    <row r="1514" spans="1:15" x14ac:dyDescent="0.2">
      <c r="A1514">
        <f>IFERROR(記録__2[[#This Row],[競技番号]],"")</f>
        <v>23</v>
      </c>
      <c r="B1514">
        <f>IFERROR(記録__2[[#This Row],[選手番号]],"")</f>
        <v>662</v>
      </c>
      <c r="C1514" t="str">
        <f>IFERROR(VLOOKUP(B1514,選手番号!F:J,4,0),"")</f>
        <v>藥師寺結愛</v>
      </c>
      <c r="D1514" t="str">
        <f>IFERROR(VLOOKUP(B1514,選手番号!F:K,6,0),"")</f>
        <v>MESSA宇和島</v>
      </c>
      <c r="E1514" t="str">
        <f>IFERROR(VLOOKUP(B1514,チーム番号!E:F,2,0),"")</f>
        <v/>
      </c>
      <c r="F1514">
        <f>IFERROR(VLOOKUP(A1514,プログラム!B:C,2,0),"")</f>
        <v>23</v>
      </c>
      <c r="G1514" t="str">
        <f t="shared" si="46"/>
        <v>66200023</v>
      </c>
      <c r="H1514">
        <f>IFERROR(記録__2[[#This Row],[組]],"")</f>
        <v>6</v>
      </c>
      <c r="I1514">
        <f>IFERROR(記録__2[[#This Row],[水路]],"")</f>
        <v>1</v>
      </c>
      <c r="J1514" t="str">
        <f>IFERROR(VLOOKUP(F1514,競技順!B:Q,14,0),"")</f>
        <v/>
      </c>
      <c r="K1514" t="str">
        <f>IFERROR(VLOOKUP(F1514,競技順!B:P,15,0),"")</f>
        <v>女子</v>
      </c>
      <c r="L1514" t="str">
        <f>IFERROR(VLOOKUP(F1514,競技順!B:N,13,0),"")</f>
        <v xml:space="preserve"> 100m</v>
      </c>
      <c r="M1514" t="str">
        <f>IFERROR(VLOOKUP(F1514,競技順!B:K,10,0),"")</f>
        <v>自由形</v>
      </c>
      <c r="N1514" t="str">
        <f>IFERROR(VLOOKUP(F1514,競技順!B:Q,16,0),"")</f>
        <v>タイム決勝</v>
      </c>
      <c r="O1514" t="str">
        <f t="shared" si="47"/>
        <v xml:space="preserve"> 女子  100m 自由形 タイム決勝</v>
      </c>
    </row>
    <row r="1515" spans="1:15" x14ac:dyDescent="0.2">
      <c r="A1515">
        <f>IFERROR(記録__2[[#This Row],[競技番号]],"")</f>
        <v>23</v>
      </c>
      <c r="B1515">
        <f>IFERROR(記録__2[[#This Row],[選手番号]],"")</f>
        <v>321</v>
      </c>
      <c r="C1515" t="str">
        <f>IFERROR(VLOOKUP(B1515,選手番号!F:J,4,0),"")</f>
        <v>若林　香恋</v>
      </c>
      <c r="D1515" t="str">
        <f>IFERROR(VLOOKUP(B1515,選手番号!F:K,6,0),"")</f>
        <v>石原SC山越</v>
      </c>
      <c r="E1515" t="str">
        <f>IFERROR(VLOOKUP(B1515,チーム番号!E:F,2,0),"")</f>
        <v/>
      </c>
      <c r="F1515">
        <f>IFERROR(VLOOKUP(A1515,プログラム!B:C,2,0),"")</f>
        <v>23</v>
      </c>
      <c r="G1515" t="str">
        <f t="shared" si="46"/>
        <v>32100023</v>
      </c>
      <c r="H1515">
        <f>IFERROR(記録__2[[#This Row],[組]],"")</f>
        <v>6</v>
      </c>
      <c r="I1515">
        <f>IFERROR(記録__2[[#This Row],[水路]],"")</f>
        <v>2</v>
      </c>
      <c r="J1515" t="str">
        <f>IFERROR(VLOOKUP(F1515,競技順!B:Q,14,0),"")</f>
        <v/>
      </c>
      <c r="K1515" t="str">
        <f>IFERROR(VLOOKUP(F1515,競技順!B:P,15,0),"")</f>
        <v>女子</v>
      </c>
      <c r="L1515" t="str">
        <f>IFERROR(VLOOKUP(F1515,競技順!B:N,13,0),"")</f>
        <v xml:space="preserve"> 100m</v>
      </c>
      <c r="M1515" t="str">
        <f>IFERROR(VLOOKUP(F1515,競技順!B:K,10,0),"")</f>
        <v>自由形</v>
      </c>
      <c r="N1515" t="str">
        <f>IFERROR(VLOOKUP(F1515,競技順!B:Q,16,0),"")</f>
        <v>タイム決勝</v>
      </c>
      <c r="O1515" t="str">
        <f t="shared" si="47"/>
        <v xml:space="preserve"> 女子  100m 自由形 タイム決勝</v>
      </c>
    </row>
    <row r="1516" spans="1:15" x14ac:dyDescent="0.2">
      <c r="A1516">
        <f>IFERROR(記録__2[[#This Row],[競技番号]],"")</f>
        <v>23</v>
      </c>
      <c r="B1516">
        <f>IFERROR(記録__2[[#This Row],[選手番号]],"")</f>
        <v>34</v>
      </c>
      <c r="C1516" t="str">
        <f>IFERROR(VLOOKUP(B1516,選手番号!F:J,4,0),"")</f>
        <v>越智　美翔</v>
      </c>
      <c r="D1516" t="str">
        <f>IFERROR(VLOOKUP(B1516,選手番号!F:K,6,0),"")</f>
        <v>松山中央高</v>
      </c>
      <c r="E1516" t="str">
        <f>IFERROR(VLOOKUP(B1516,チーム番号!E:F,2,0),"")</f>
        <v/>
      </c>
      <c r="F1516">
        <f>IFERROR(VLOOKUP(A1516,プログラム!B:C,2,0),"")</f>
        <v>23</v>
      </c>
      <c r="G1516" t="str">
        <f t="shared" si="46"/>
        <v>3400023</v>
      </c>
      <c r="H1516">
        <f>IFERROR(記録__2[[#This Row],[組]],"")</f>
        <v>6</v>
      </c>
      <c r="I1516">
        <f>IFERROR(記録__2[[#This Row],[水路]],"")</f>
        <v>3</v>
      </c>
      <c r="J1516" t="str">
        <f>IFERROR(VLOOKUP(F1516,競技順!B:Q,14,0),"")</f>
        <v/>
      </c>
      <c r="K1516" t="str">
        <f>IFERROR(VLOOKUP(F1516,競技順!B:P,15,0),"")</f>
        <v>女子</v>
      </c>
      <c r="L1516" t="str">
        <f>IFERROR(VLOOKUP(F1516,競技順!B:N,13,0),"")</f>
        <v xml:space="preserve"> 100m</v>
      </c>
      <c r="M1516" t="str">
        <f>IFERROR(VLOOKUP(F1516,競技順!B:K,10,0),"")</f>
        <v>自由形</v>
      </c>
      <c r="N1516" t="str">
        <f>IFERROR(VLOOKUP(F1516,競技順!B:Q,16,0),"")</f>
        <v>タイム決勝</v>
      </c>
      <c r="O1516" t="str">
        <f t="shared" si="47"/>
        <v xml:space="preserve"> 女子  100m 自由形 タイム決勝</v>
      </c>
    </row>
    <row r="1517" spans="1:15" x14ac:dyDescent="0.2">
      <c r="A1517">
        <f>IFERROR(記録__2[[#This Row],[競技番号]],"")</f>
        <v>23</v>
      </c>
      <c r="B1517">
        <f>IFERROR(記録__2[[#This Row],[選手番号]],"")</f>
        <v>319</v>
      </c>
      <c r="C1517" t="str">
        <f>IFERROR(VLOOKUP(B1517,選手番号!F:J,4,0),"")</f>
        <v>山田　　媛</v>
      </c>
      <c r="D1517" t="str">
        <f>IFERROR(VLOOKUP(B1517,選手番号!F:K,6,0),"")</f>
        <v>石原SC山越</v>
      </c>
      <c r="E1517" t="str">
        <f>IFERROR(VLOOKUP(B1517,チーム番号!E:F,2,0),"")</f>
        <v/>
      </c>
      <c r="F1517">
        <f>IFERROR(VLOOKUP(A1517,プログラム!B:C,2,0),"")</f>
        <v>23</v>
      </c>
      <c r="G1517" t="str">
        <f t="shared" si="46"/>
        <v>31900023</v>
      </c>
      <c r="H1517">
        <f>IFERROR(記録__2[[#This Row],[組]],"")</f>
        <v>6</v>
      </c>
      <c r="I1517">
        <f>IFERROR(記録__2[[#This Row],[水路]],"")</f>
        <v>4</v>
      </c>
      <c r="J1517" t="str">
        <f>IFERROR(VLOOKUP(F1517,競技順!B:Q,14,0),"")</f>
        <v/>
      </c>
      <c r="K1517" t="str">
        <f>IFERROR(VLOOKUP(F1517,競技順!B:P,15,0),"")</f>
        <v>女子</v>
      </c>
      <c r="L1517" t="str">
        <f>IFERROR(VLOOKUP(F1517,競技順!B:N,13,0),"")</f>
        <v xml:space="preserve"> 100m</v>
      </c>
      <c r="M1517" t="str">
        <f>IFERROR(VLOOKUP(F1517,競技順!B:K,10,0),"")</f>
        <v>自由形</v>
      </c>
      <c r="N1517" t="str">
        <f>IFERROR(VLOOKUP(F1517,競技順!B:Q,16,0),"")</f>
        <v>タイム決勝</v>
      </c>
      <c r="O1517" t="str">
        <f t="shared" si="47"/>
        <v xml:space="preserve"> 女子  100m 自由形 タイム決勝</v>
      </c>
    </row>
    <row r="1518" spans="1:15" x14ac:dyDescent="0.2">
      <c r="A1518">
        <f>IFERROR(記録__2[[#This Row],[競技番号]],"")</f>
        <v>23</v>
      </c>
      <c r="B1518">
        <f>IFERROR(記録__2[[#This Row],[選手番号]],"")</f>
        <v>232</v>
      </c>
      <c r="C1518" t="str">
        <f>IFERROR(VLOOKUP(B1518,選手番号!F:J,4,0),"")</f>
        <v>瀬野　珀瑚</v>
      </c>
      <c r="D1518" t="str">
        <f>IFERROR(VLOOKUP(B1518,選手番号!F:K,6,0),"")</f>
        <v>ファイブテン</v>
      </c>
      <c r="E1518" t="str">
        <f>IFERROR(VLOOKUP(B1518,チーム番号!E:F,2,0),"")</f>
        <v/>
      </c>
      <c r="F1518">
        <f>IFERROR(VLOOKUP(A1518,プログラム!B:C,2,0),"")</f>
        <v>23</v>
      </c>
      <c r="G1518" t="str">
        <f t="shared" si="46"/>
        <v>23200023</v>
      </c>
      <c r="H1518">
        <f>IFERROR(記録__2[[#This Row],[組]],"")</f>
        <v>6</v>
      </c>
      <c r="I1518">
        <f>IFERROR(記録__2[[#This Row],[水路]],"")</f>
        <v>5</v>
      </c>
      <c r="J1518" t="str">
        <f>IFERROR(VLOOKUP(F1518,競技順!B:Q,14,0),"")</f>
        <v/>
      </c>
      <c r="K1518" t="str">
        <f>IFERROR(VLOOKUP(F1518,競技順!B:P,15,0),"")</f>
        <v>女子</v>
      </c>
      <c r="L1518" t="str">
        <f>IFERROR(VLOOKUP(F1518,競技順!B:N,13,0),"")</f>
        <v xml:space="preserve"> 100m</v>
      </c>
      <c r="M1518" t="str">
        <f>IFERROR(VLOOKUP(F1518,競技順!B:K,10,0),"")</f>
        <v>自由形</v>
      </c>
      <c r="N1518" t="str">
        <f>IFERROR(VLOOKUP(F1518,競技順!B:Q,16,0),"")</f>
        <v>タイム決勝</v>
      </c>
      <c r="O1518" t="str">
        <f t="shared" si="47"/>
        <v xml:space="preserve"> 女子  100m 自由形 タイム決勝</v>
      </c>
    </row>
    <row r="1519" spans="1:15" x14ac:dyDescent="0.2">
      <c r="A1519">
        <f>IFERROR(記録__2[[#This Row],[競技番号]],"")</f>
        <v>23</v>
      </c>
      <c r="B1519">
        <f>IFERROR(記録__2[[#This Row],[選手番号]],"")</f>
        <v>583</v>
      </c>
      <c r="C1519" t="str">
        <f>IFERROR(VLOOKUP(B1519,選手番号!F:J,4,0),"")</f>
        <v>井上　香穂</v>
      </c>
      <c r="D1519" t="str">
        <f>IFERROR(VLOOKUP(B1519,選手番号!F:K,6,0),"")</f>
        <v>ﾌｨｯﾀｴﾐﾌﾙ松前</v>
      </c>
      <c r="E1519" t="str">
        <f>IFERROR(VLOOKUP(B1519,チーム番号!E:F,2,0),"")</f>
        <v/>
      </c>
      <c r="F1519">
        <f>IFERROR(VLOOKUP(A1519,プログラム!B:C,2,0),"")</f>
        <v>23</v>
      </c>
      <c r="G1519" t="str">
        <f t="shared" si="46"/>
        <v>58300023</v>
      </c>
      <c r="H1519">
        <f>IFERROR(記録__2[[#This Row],[組]],"")</f>
        <v>6</v>
      </c>
      <c r="I1519">
        <f>IFERROR(記録__2[[#This Row],[水路]],"")</f>
        <v>6</v>
      </c>
      <c r="J1519" t="str">
        <f>IFERROR(VLOOKUP(F1519,競技順!B:Q,14,0),"")</f>
        <v/>
      </c>
      <c r="K1519" t="str">
        <f>IFERROR(VLOOKUP(F1519,競技順!B:P,15,0),"")</f>
        <v>女子</v>
      </c>
      <c r="L1519" t="str">
        <f>IFERROR(VLOOKUP(F1519,競技順!B:N,13,0),"")</f>
        <v xml:space="preserve"> 100m</v>
      </c>
      <c r="M1519" t="str">
        <f>IFERROR(VLOOKUP(F1519,競技順!B:K,10,0),"")</f>
        <v>自由形</v>
      </c>
      <c r="N1519" t="str">
        <f>IFERROR(VLOOKUP(F1519,競技順!B:Q,16,0),"")</f>
        <v>タイム決勝</v>
      </c>
      <c r="O1519" t="str">
        <f t="shared" si="47"/>
        <v xml:space="preserve"> 女子  100m 自由形 タイム決勝</v>
      </c>
    </row>
    <row r="1520" spans="1:15" x14ac:dyDescent="0.2">
      <c r="A1520">
        <f>IFERROR(記録__2[[#This Row],[競技番号]],"")</f>
        <v>23</v>
      </c>
      <c r="B1520">
        <f>IFERROR(記録__2[[#This Row],[選手番号]],"")</f>
        <v>541</v>
      </c>
      <c r="C1520" t="str">
        <f>IFERROR(VLOOKUP(B1520,選手番号!F:J,4,0),"")</f>
        <v>山内　心結</v>
      </c>
      <c r="D1520" t="str">
        <f>IFERROR(VLOOKUP(B1520,選手番号!F:K,6,0),"")</f>
        <v>ﾌｧｲﾌﾞﾃﾝ東予</v>
      </c>
      <c r="E1520" t="str">
        <f>IFERROR(VLOOKUP(B1520,チーム番号!E:F,2,0),"")</f>
        <v/>
      </c>
      <c r="F1520">
        <f>IFERROR(VLOOKUP(A1520,プログラム!B:C,2,0),"")</f>
        <v>23</v>
      </c>
      <c r="G1520" t="str">
        <f t="shared" si="46"/>
        <v>54100023</v>
      </c>
      <c r="H1520">
        <f>IFERROR(記録__2[[#This Row],[組]],"")</f>
        <v>6</v>
      </c>
      <c r="I1520">
        <f>IFERROR(記録__2[[#This Row],[水路]],"")</f>
        <v>7</v>
      </c>
      <c r="J1520" t="str">
        <f>IFERROR(VLOOKUP(F1520,競技順!B:Q,14,0),"")</f>
        <v/>
      </c>
      <c r="K1520" t="str">
        <f>IFERROR(VLOOKUP(F1520,競技順!B:P,15,0),"")</f>
        <v>女子</v>
      </c>
      <c r="L1520" t="str">
        <f>IFERROR(VLOOKUP(F1520,競技順!B:N,13,0),"")</f>
        <v xml:space="preserve"> 100m</v>
      </c>
      <c r="M1520" t="str">
        <f>IFERROR(VLOOKUP(F1520,競技順!B:K,10,0),"")</f>
        <v>自由形</v>
      </c>
      <c r="N1520" t="str">
        <f>IFERROR(VLOOKUP(F1520,競技順!B:Q,16,0),"")</f>
        <v>タイム決勝</v>
      </c>
      <c r="O1520" t="str">
        <f t="shared" si="47"/>
        <v xml:space="preserve"> 女子  100m 自由形 タイム決勝</v>
      </c>
    </row>
    <row r="1521" spans="1:15" x14ac:dyDescent="0.2">
      <c r="A1521">
        <f>IFERROR(記録__2[[#This Row],[競技番号]],"")</f>
        <v>23</v>
      </c>
      <c r="B1521">
        <f>IFERROR(記録__2[[#This Row],[選手番号]],"")</f>
        <v>88</v>
      </c>
      <c r="C1521" t="str">
        <f>IFERROR(VLOOKUP(B1521,選手番号!F:J,4,0),"")</f>
        <v>安部ななか</v>
      </c>
      <c r="D1521" t="str">
        <f>IFERROR(VLOOKUP(B1521,選手番号!F:K,6,0),"")</f>
        <v>五百木ＳＣ</v>
      </c>
      <c r="E1521" t="str">
        <f>IFERROR(VLOOKUP(B1521,チーム番号!E:F,2,0),"")</f>
        <v/>
      </c>
      <c r="F1521">
        <f>IFERROR(VLOOKUP(A1521,プログラム!B:C,2,0),"")</f>
        <v>23</v>
      </c>
      <c r="G1521" t="str">
        <f t="shared" si="46"/>
        <v>8800023</v>
      </c>
      <c r="H1521">
        <f>IFERROR(記録__2[[#This Row],[組]],"")</f>
        <v>6</v>
      </c>
      <c r="I1521">
        <f>IFERROR(記録__2[[#This Row],[水路]],"")</f>
        <v>8</v>
      </c>
      <c r="J1521" t="str">
        <f>IFERROR(VLOOKUP(F1521,競技順!B:Q,14,0),"")</f>
        <v/>
      </c>
      <c r="K1521" t="str">
        <f>IFERROR(VLOOKUP(F1521,競技順!B:P,15,0),"")</f>
        <v>女子</v>
      </c>
      <c r="L1521" t="str">
        <f>IFERROR(VLOOKUP(F1521,競技順!B:N,13,0),"")</f>
        <v xml:space="preserve"> 100m</v>
      </c>
      <c r="M1521" t="str">
        <f>IFERROR(VLOOKUP(F1521,競技順!B:K,10,0),"")</f>
        <v>自由形</v>
      </c>
      <c r="N1521" t="str">
        <f>IFERROR(VLOOKUP(F1521,競技順!B:Q,16,0),"")</f>
        <v>タイム決勝</v>
      </c>
      <c r="O1521" t="str">
        <f t="shared" si="47"/>
        <v xml:space="preserve"> 女子  100m 自由形 タイム決勝</v>
      </c>
    </row>
    <row r="1522" spans="1:15" x14ac:dyDescent="0.2">
      <c r="A1522">
        <f>IFERROR(記録__2[[#This Row],[競技番号]],"")</f>
        <v>23</v>
      </c>
      <c r="B1522">
        <f>IFERROR(記録__2[[#This Row],[選手番号]],"")</f>
        <v>461</v>
      </c>
      <c r="C1522" t="str">
        <f>IFERROR(VLOOKUP(B1522,選手番号!F:J,4,0),"")</f>
        <v>大石　千尋</v>
      </c>
      <c r="D1522" t="str">
        <f>IFERROR(VLOOKUP(B1522,選手番号!F:K,6,0),"")</f>
        <v>フィッタ重信</v>
      </c>
      <c r="E1522" t="str">
        <f>IFERROR(VLOOKUP(B1522,チーム番号!E:F,2,0),"")</f>
        <v/>
      </c>
      <c r="F1522">
        <f>IFERROR(VLOOKUP(A1522,プログラム!B:C,2,0),"")</f>
        <v>23</v>
      </c>
      <c r="G1522" t="str">
        <f t="shared" si="46"/>
        <v>46100023</v>
      </c>
      <c r="H1522">
        <f>IFERROR(記録__2[[#This Row],[組]],"")</f>
        <v>7</v>
      </c>
      <c r="I1522">
        <f>IFERROR(記録__2[[#This Row],[水路]],"")</f>
        <v>1</v>
      </c>
      <c r="J1522" t="str">
        <f>IFERROR(VLOOKUP(F1522,競技順!B:Q,14,0),"")</f>
        <v/>
      </c>
      <c r="K1522" t="str">
        <f>IFERROR(VLOOKUP(F1522,競技順!B:P,15,0),"")</f>
        <v>女子</v>
      </c>
      <c r="L1522" t="str">
        <f>IFERROR(VLOOKUP(F1522,競技順!B:N,13,0),"")</f>
        <v xml:space="preserve"> 100m</v>
      </c>
      <c r="M1522" t="str">
        <f>IFERROR(VLOOKUP(F1522,競技順!B:K,10,0),"")</f>
        <v>自由形</v>
      </c>
      <c r="N1522" t="str">
        <f>IFERROR(VLOOKUP(F1522,競技順!B:Q,16,0),"")</f>
        <v>タイム決勝</v>
      </c>
      <c r="O1522" t="str">
        <f t="shared" si="47"/>
        <v xml:space="preserve"> 女子  100m 自由形 タイム決勝</v>
      </c>
    </row>
    <row r="1523" spans="1:15" x14ac:dyDescent="0.2">
      <c r="A1523">
        <f>IFERROR(記録__2[[#This Row],[競技番号]],"")</f>
        <v>23</v>
      </c>
      <c r="B1523">
        <f>IFERROR(記録__2[[#This Row],[選手番号]],"")</f>
        <v>608</v>
      </c>
      <c r="C1523" t="str">
        <f>IFERROR(VLOOKUP(B1523,選手番号!F:J,4,0),"")</f>
        <v>石山はる妃</v>
      </c>
      <c r="D1523" t="str">
        <f>IFERROR(VLOOKUP(B1523,選手番号!F:K,6,0),"")</f>
        <v>MESSA</v>
      </c>
      <c r="E1523" t="str">
        <f>IFERROR(VLOOKUP(B1523,チーム番号!E:F,2,0),"")</f>
        <v/>
      </c>
      <c r="F1523">
        <f>IFERROR(VLOOKUP(A1523,プログラム!B:C,2,0),"")</f>
        <v>23</v>
      </c>
      <c r="G1523" t="str">
        <f t="shared" si="46"/>
        <v>60800023</v>
      </c>
      <c r="H1523">
        <f>IFERROR(記録__2[[#This Row],[組]],"")</f>
        <v>7</v>
      </c>
      <c r="I1523">
        <f>IFERROR(記録__2[[#This Row],[水路]],"")</f>
        <v>2</v>
      </c>
      <c r="J1523" t="str">
        <f>IFERROR(VLOOKUP(F1523,競技順!B:Q,14,0),"")</f>
        <v/>
      </c>
      <c r="K1523" t="str">
        <f>IFERROR(VLOOKUP(F1523,競技順!B:P,15,0),"")</f>
        <v>女子</v>
      </c>
      <c r="L1523" t="str">
        <f>IFERROR(VLOOKUP(F1523,競技順!B:N,13,0),"")</f>
        <v xml:space="preserve"> 100m</v>
      </c>
      <c r="M1523" t="str">
        <f>IFERROR(VLOOKUP(F1523,競技順!B:K,10,0),"")</f>
        <v>自由形</v>
      </c>
      <c r="N1523" t="str">
        <f>IFERROR(VLOOKUP(F1523,競技順!B:Q,16,0),"")</f>
        <v>タイム決勝</v>
      </c>
      <c r="O1523" t="str">
        <f t="shared" si="47"/>
        <v xml:space="preserve"> 女子  100m 自由形 タイム決勝</v>
      </c>
    </row>
    <row r="1524" spans="1:15" x14ac:dyDescent="0.2">
      <c r="A1524">
        <f>IFERROR(記録__2[[#This Row],[競技番号]],"")</f>
        <v>23</v>
      </c>
      <c r="B1524">
        <f>IFERROR(記録__2[[#This Row],[選手番号]],"")</f>
        <v>181</v>
      </c>
      <c r="C1524" t="str">
        <f>IFERROR(VLOOKUP(B1524,選手番号!F:J,4,0),"")</f>
        <v>秦　　玲奈</v>
      </c>
      <c r="D1524" t="str">
        <f>IFERROR(VLOOKUP(B1524,選手番号!F:K,6,0),"")</f>
        <v>西条ＳＣ</v>
      </c>
      <c r="E1524" t="str">
        <f>IFERROR(VLOOKUP(B1524,チーム番号!E:F,2,0),"")</f>
        <v/>
      </c>
      <c r="F1524">
        <f>IFERROR(VLOOKUP(A1524,プログラム!B:C,2,0),"")</f>
        <v>23</v>
      </c>
      <c r="G1524" t="str">
        <f t="shared" si="46"/>
        <v>18100023</v>
      </c>
      <c r="H1524">
        <f>IFERROR(記録__2[[#This Row],[組]],"")</f>
        <v>7</v>
      </c>
      <c r="I1524">
        <f>IFERROR(記録__2[[#This Row],[水路]],"")</f>
        <v>3</v>
      </c>
      <c r="J1524" t="str">
        <f>IFERROR(VLOOKUP(F1524,競技順!B:Q,14,0),"")</f>
        <v/>
      </c>
      <c r="K1524" t="str">
        <f>IFERROR(VLOOKUP(F1524,競技順!B:P,15,0),"")</f>
        <v>女子</v>
      </c>
      <c r="L1524" t="str">
        <f>IFERROR(VLOOKUP(F1524,競技順!B:N,13,0),"")</f>
        <v xml:space="preserve"> 100m</v>
      </c>
      <c r="M1524" t="str">
        <f>IFERROR(VLOOKUP(F1524,競技順!B:K,10,0),"")</f>
        <v>自由形</v>
      </c>
      <c r="N1524" t="str">
        <f>IFERROR(VLOOKUP(F1524,競技順!B:Q,16,0),"")</f>
        <v>タイム決勝</v>
      </c>
      <c r="O1524" t="str">
        <f t="shared" si="47"/>
        <v xml:space="preserve"> 女子  100m 自由形 タイム決勝</v>
      </c>
    </row>
    <row r="1525" spans="1:15" x14ac:dyDescent="0.2">
      <c r="A1525">
        <f>IFERROR(記録__2[[#This Row],[競技番号]],"")</f>
        <v>23</v>
      </c>
      <c r="B1525">
        <f>IFERROR(記録__2[[#This Row],[選手番号]],"")</f>
        <v>180</v>
      </c>
      <c r="C1525" t="str">
        <f>IFERROR(VLOOKUP(B1525,選手番号!F:J,4,0),"")</f>
        <v>小池　真生</v>
      </c>
      <c r="D1525" t="str">
        <f>IFERROR(VLOOKUP(B1525,選手番号!F:K,6,0),"")</f>
        <v>西条ＳＣ</v>
      </c>
      <c r="E1525" t="str">
        <f>IFERROR(VLOOKUP(B1525,チーム番号!E:F,2,0),"")</f>
        <v/>
      </c>
      <c r="F1525">
        <f>IFERROR(VLOOKUP(A1525,プログラム!B:C,2,0),"")</f>
        <v>23</v>
      </c>
      <c r="G1525" t="str">
        <f t="shared" si="46"/>
        <v>18000023</v>
      </c>
      <c r="H1525">
        <f>IFERROR(記録__2[[#This Row],[組]],"")</f>
        <v>7</v>
      </c>
      <c r="I1525">
        <f>IFERROR(記録__2[[#This Row],[水路]],"")</f>
        <v>4</v>
      </c>
      <c r="J1525" t="str">
        <f>IFERROR(VLOOKUP(F1525,競技順!B:Q,14,0),"")</f>
        <v/>
      </c>
      <c r="K1525" t="str">
        <f>IFERROR(VLOOKUP(F1525,競技順!B:P,15,0),"")</f>
        <v>女子</v>
      </c>
      <c r="L1525" t="str">
        <f>IFERROR(VLOOKUP(F1525,競技順!B:N,13,0),"")</f>
        <v xml:space="preserve"> 100m</v>
      </c>
      <c r="M1525" t="str">
        <f>IFERROR(VLOOKUP(F1525,競技順!B:K,10,0),"")</f>
        <v>自由形</v>
      </c>
      <c r="N1525" t="str">
        <f>IFERROR(VLOOKUP(F1525,競技順!B:Q,16,0),"")</f>
        <v>タイム決勝</v>
      </c>
      <c r="O1525" t="str">
        <f t="shared" si="47"/>
        <v xml:space="preserve"> 女子  100m 自由形 タイム決勝</v>
      </c>
    </row>
    <row r="1526" spans="1:15" x14ac:dyDescent="0.2">
      <c r="A1526">
        <f>IFERROR(記録__2[[#This Row],[競技番号]],"")</f>
        <v>23</v>
      </c>
      <c r="B1526">
        <f>IFERROR(記録__2[[#This Row],[選手番号]],"")</f>
        <v>711</v>
      </c>
      <c r="C1526" t="str">
        <f>IFERROR(VLOOKUP(B1526,選手番号!F:J,4,0),"")</f>
        <v>芳野　結花</v>
      </c>
      <c r="D1526" t="str">
        <f>IFERROR(VLOOKUP(B1526,選手番号!F:K,6,0),"")</f>
        <v>えいしSC松山</v>
      </c>
      <c r="E1526" t="str">
        <f>IFERROR(VLOOKUP(B1526,チーム番号!E:F,2,0),"")</f>
        <v/>
      </c>
      <c r="F1526">
        <f>IFERROR(VLOOKUP(A1526,プログラム!B:C,2,0),"")</f>
        <v>23</v>
      </c>
      <c r="G1526" t="str">
        <f t="shared" si="46"/>
        <v>71100023</v>
      </c>
      <c r="H1526">
        <f>IFERROR(記録__2[[#This Row],[組]],"")</f>
        <v>7</v>
      </c>
      <c r="I1526">
        <f>IFERROR(記録__2[[#This Row],[水路]],"")</f>
        <v>5</v>
      </c>
      <c r="J1526" t="str">
        <f>IFERROR(VLOOKUP(F1526,競技順!B:Q,14,0),"")</f>
        <v/>
      </c>
      <c r="K1526" t="str">
        <f>IFERROR(VLOOKUP(F1526,競技順!B:P,15,0),"")</f>
        <v>女子</v>
      </c>
      <c r="L1526" t="str">
        <f>IFERROR(VLOOKUP(F1526,競技順!B:N,13,0),"")</f>
        <v xml:space="preserve"> 100m</v>
      </c>
      <c r="M1526" t="str">
        <f>IFERROR(VLOOKUP(F1526,競技順!B:K,10,0),"")</f>
        <v>自由形</v>
      </c>
      <c r="N1526" t="str">
        <f>IFERROR(VLOOKUP(F1526,競技順!B:Q,16,0),"")</f>
        <v>タイム決勝</v>
      </c>
      <c r="O1526" t="str">
        <f t="shared" si="47"/>
        <v xml:space="preserve"> 女子  100m 自由形 タイム決勝</v>
      </c>
    </row>
    <row r="1527" spans="1:15" x14ac:dyDescent="0.2">
      <c r="A1527">
        <f>IFERROR(記録__2[[#This Row],[競技番号]],"")</f>
        <v>23</v>
      </c>
      <c r="B1527">
        <f>IFERROR(記録__2[[#This Row],[選手番号]],"")</f>
        <v>145</v>
      </c>
      <c r="C1527" t="str">
        <f>IFERROR(VLOOKUP(B1527,選手番号!F:J,4,0),"")</f>
        <v>藤本　彩里</v>
      </c>
      <c r="D1527" t="str">
        <f>IFERROR(VLOOKUP(B1527,選手番号!F:K,6,0),"")</f>
        <v>南海ＤＣ</v>
      </c>
      <c r="E1527" t="str">
        <f>IFERROR(VLOOKUP(B1527,チーム番号!E:F,2,0),"")</f>
        <v/>
      </c>
      <c r="F1527">
        <f>IFERROR(VLOOKUP(A1527,プログラム!B:C,2,0),"")</f>
        <v>23</v>
      </c>
      <c r="G1527" t="str">
        <f t="shared" si="46"/>
        <v>14500023</v>
      </c>
      <c r="H1527">
        <f>IFERROR(記録__2[[#This Row],[組]],"")</f>
        <v>7</v>
      </c>
      <c r="I1527">
        <f>IFERROR(記録__2[[#This Row],[水路]],"")</f>
        <v>6</v>
      </c>
      <c r="J1527" t="str">
        <f>IFERROR(VLOOKUP(F1527,競技順!B:Q,14,0),"")</f>
        <v/>
      </c>
      <c r="K1527" t="str">
        <f>IFERROR(VLOOKUP(F1527,競技順!B:P,15,0),"")</f>
        <v>女子</v>
      </c>
      <c r="L1527" t="str">
        <f>IFERROR(VLOOKUP(F1527,競技順!B:N,13,0),"")</f>
        <v xml:space="preserve"> 100m</v>
      </c>
      <c r="M1527" t="str">
        <f>IFERROR(VLOOKUP(F1527,競技順!B:K,10,0),"")</f>
        <v>自由形</v>
      </c>
      <c r="N1527" t="str">
        <f>IFERROR(VLOOKUP(F1527,競技順!B:Q,16,0),"")</f>
        <v>タイム決勝</v>
      </c>
      <c r="O1527" t="str">
        <f t="shared" si="47"/>
        <v xml:space="preserve"> 女子  100m 自由形 タイム決勝</v>
      </c>
    </row>
    <row r="1528" spans="1:15" x14ac:dyDescent="0.2">
      <c r="A1528">
        <f>IFERROR(記録__2[[#This Row],[競技番号]],"")</f>
        <v>23</v>
      </c>
      <c r="B1528">
        <f>IFERROR(記録__2[[#This Row],[選手番号]],"")</f>
        <v>605</v>
      </c>
      <c r="C1528" t="str">
        <f>IFERROR(VLOOKUP(B1528,選手番号!F:J,4,0),"")</f>
        <v>河野夏乃羽</v>
      </c>
      <c r="D1528" t="str">
        <f>IFERROR(VLOOKUP(B1528,選手番号!F:K,6,0),"")</f>
        <v>MESSA</v>
      </c>
      <c r="E1528" t="str">
        <f>IFERROR(VLOOKUP(B1528,チーム番号!E:F,2,0),"")</f>
        <v/>
      </c>
      <c r="F1528">
        <f>IFERROR(VLOOKUP(A1528,プログラム!B:C,2,0),"")</f>
        <v>23</v>
      </c>
      <c r="G1528" t="str">
        <f t="shared" si="46"/>
        <v>60500023</v>
      </c>
      <c r="H1528">
        <f>IFERROR(記録__2[[#This Row],[組]],"")</f>
        <v>7</v>
      </c>
      <c r="I1528">
        <f>IFERROR(記録__2[[#This Row],[水路]],"")</f>
        <v>7</v>
      </c>
      <c r="J1528" t="str">
        <f>IFERROR(VLOOKUP(F1528,競技順!B:Q,14,0),"")</f>
        <v/>
      </c>
      <c r="K1528" t="str">
        <f>IFERROR(VLOOKUP(F1528,競技順!B:P,15,0),"")</f>
        <v>女子</v>
      </c>
      <c r="L1528" t="str">
        <f>IFERROR(VLOOKUP(F1528,競技順!B:N,13,0),"")</f>
        <v xml:space="preserve"> 100m</v>
      </c>
      <c r="M1528" t="str">
        <f>IFERROR(VLOOKUP(F1528,競技順!B:K,10,0),"")</f>
        <v>自由形</v>
      </c>
      <c r="N1528" t="str">
        <f>IFERROR(VLOOKUP(F1528,競技順!B:Q,16,0),"")</f>
        <v>タイム決勝</v>
      </c>
      <c r="O1528" t="str">
        <f t="shared" si="47"/>
        <v xml:space="preserve"> 女子  100m 自由形 タイム決勝</v>
      </c>
    </row>
    <row r="1529" spans="1:15" x14ac:dyDescent="0.2">
      <c r="A1529">
        <f>IFERROR(記録__2[[#This Row],[競技番号]],"")</f>
        <v>23</v>
      </c>
      <c r="B1529">
        <f>IFERROR(記録__2[[#This Row],[選手番号]],"")</f>
        <v>693</v>
      </c>
      <c r="C1529" t="str">
        <f>IFERROR(VLOOKUP(B1529,選手番号!F:J,4,0),"")</f>
        <v>渡部　心結</v>
      </c>
      <c r="D1529" t="str">
        <f>IFERROR(VLOOKUP(B1529,選手番号!F:K,6,0),"")</f>
        <v>えいしSC砥部</v>
      </c>
      <c r="E1529" t="str">
        <f>IFERROR(VLOOKUP(B1529,チーム番号!E:F,2,0),"")</f>
        <v/>
      </c>
      <c r="F1529">
        <f>IFERROR(VLOOKUP(A1529,プログラム!B:C,2,0),"")</f>
        <v>23</v>
      </c>
      <c r="G1529" t="str">
        <f t="shared" si="46"/>
        <v>69300023</v>
      </c>
      <c r="H1529">
        <f>IFERROR(記録__2[[#This Row],[組]],"")</f>
        <v>7</v>
      </c>
      <c r="I1529">
        <f>IFERROR(記録__2[[#This Row],[水路]],"")</f>
        <v>8</v>
      </c>
      <c r="J1529" t="str">
        <f>IFERROR(VLOOKUP(F1529,競技順!B:Q,14,0),"")</f>
        <v/>
      </c>
      <c r="K1529" t="str">
        <f>IFERROR(VLOOKUP(F1529,競技順!B:P,15,0),"")</f>
        <v>女子</v>
      </c>
      <c r="L1529" t="str">
        <f>IFERROR(VLOOKUP(F1529,競技順!B:N,13,0),"")</f>
        <v xml:space="preserve"> 100m</v>
      </c>
      <c r="M1529" t="str">
        <f>IFERROR(VLOOKUP(F1529,競技順!B:K,10,0),"")</f>
        <v>自由形</v>
      </c>
      <c r="N1529" t="str">
        <f>IFERROR(VLOOKUP(F1529,競技順!B:Q,16,0),"")</f>
        <v>タイム決勝</v>
      </c>
      <c r="O1529" t="str">
        <f t="shared" si="47"/>
        <v xml:space="preserve"> 女子  100m 自由形 タイム決勝</v>
      </c>
    </row>
    <row r="1530" spans="1:15" x14ac:dyDescent="0.2">
      <c r="A1530">
        <f>IFERROR(記録__2[[#This Row],[競技番号]],"")</f>
        <v>23</v>
      </c>
      <c r="B1530">
        <f>IFERROR(記録__2[[#This Row],[選手番号]],"")</f>
        <v>463</v>
      </c>
      <c r="C1530" t="str">
        <f>IFERROR(VLOOKUP(B1530,選手番号!F:J,4,0),"")</f>
        <v>張　　愛梨</v>
      </c>
      <c r="D1530" t="str">
        <f>IFERROR(VLOOKUP(B1530,選手番号!F:K,6,0),"")</f>
        <v>フィッタ重信</v>
      </c>
      <c r="E1530" t="str">
        <f>IFERROR(VLOOKUP(B1530,チーム番号!E:F,2,0),"")</f>
        <v/>
      </c>
      <c r="F1530">
        <f>IFERROR(VLOOKUP(A1530,プログラム!B:C,2,0),"")</f>
        <v>23</v>
      </c>
      <c r="G1530" t="str">
        <f t="shared" si="46"/>
        <v>46300023</v>
      </c>
      <c r="H1530">
        <f>IFERROR(記録__2[[#This Row],[組]],"")</f>
        <v>8</v>
      </c>
      <c r="I1530">
        <f>IFERROR(記録__2[[#This Row],[水路]],"")</f>
        <v>1</v>
      </c>
      <c r="J1530" t="str">
        <f>IFERROR(VLOOKUP(F1530,競技順!B:Q,14,0),"")</f>
        <v/>
      </c>
      <c r="K1530" t="str">
        <f>IFERROR(VLOOKUP(F1530,競技順!B:P,15,0),"")</f>
        <v>女子</v>
      </c>
      <c r="L1530" t="str">
        <f>IFERROR(VLOOKUP(F1530,競技順!B:N,13,0),"")</f>
        <v xml:space="preserve"> 100m</v>
      </c>
      <c r="M1530" t="str">
        <f>IFERROR(VLOOKUP(F1530,競技順!B:K,10,0),"")</f>
        <v>自由形</v>
      </c>
      <c r="N1530" t="str">
        <f>IFERROR(VLOOKUP(F1530,競技順!B:Q,16,0),"")</f>
        <v>タイム決勝</v>
      </c>
      <c r="O1530" t="str">
        <f t="shared" si="47"/>
        <v xml:space="preserve"> 女子  100m 自由形 タイム決勝</v>
      </c>
    </row>
    <row r="1531" spans="1:15" x14ac:dyDescent="0.2">
      <c r="A1531">
        <f>IFERROR(記録__2[[#This Row],[競技番号]],"")</f>
        <v>23</v>
      </c>
      <c r="B1531">
        <f>IFERROR(記録__2[[#This Row],[選手番号]],"")</f>
        <v>84</v>
      </c>
      <c r="C1531" t="str">
        <f>IFERROR(VLOOKUP(B1531,選手番号!F:J,4,0),"")</f>
        <v>門田　陽咲</v>
      </c>
      <c r="D1531" t="str">
        <f>IFERROR(VLOOKUP(B1531,選手番号!F:K,6,0),"")</f>
        <v>五百木ＳＣ</v>
      </c>
      <c r="E1531" t="str">
        <f>IFERROR(VLOOKUP(B1531,チーム番号!E:F,2,0),"")</f>
        <v/>
      </c>
      <c r="F1531">
        <f>IFERROR(VLOOKUP(A1531,プログラム!B:C,2,0),"")</f>
        <v>23</v>
      </c>
      <c r="G1531" t="str">
        <f t="shared" si="46"/>
        <v>8400023</v>
      </c>
      <c r="H1531">
        <f>IFERROR(記録__2[[#This Row],[組]],"")</f>
        <v>8</v>
      </c>
      <c r="I1531">
        <f>IFERROR(記録__2[[#This Row],[水路]],"")</f>
        <v>2</v>
      </c>
      <c r="J1531" t="str">
        <f>IFERROR(VLOOKUP(F1531,競技順!B:Q,14,0),"")</f>
        <v/>
      </c>
      <c r="K1531" t="str">
        <f>IFERROR(VLOOKUP(F1531,競技順!B:P,15,0),"")</f>
        <v>女子</v>
      </c>
      <c r="L1531" t="str">
        <f>IFERROR(VLOOKUP(F1531,競技順!B:N,13,0),"")</f>
        <v xml:space="preserve"> 100m</v>
      </c>
      <c r="M1531" t="str">
        <f>IFERROR(VLOOKUP(F1531,競技順!B:K,10,0),"")</f>
        <v>自由形</v>
      </c>
      <c r="N1531" t="str">
        <f>IFERROR(VLOOKUP(F1531,競技順!B:Q,16,0),"")</f>
        <v>タイム決勝</v>
      </c>
      <c r="O1531" t="str">
        <f t="shared" si="47"/>
        <v xml:space="preserve"> 女子  100m 自由形 タイム決勝</v>
      </c>
    </row>
    <row r="1532" spans="1:15" x14ac:dyDescent="0.2">
      <c r="A1532">
        <f>IFERROR(記録__2[[#This Row],[競技番号]],"")</f>
        <v>23</v>
      </c>
      <c r="B1532">
        <f>IFERROR(記録__2[[#This Row],[選手番号]],"")</f>
        <v>18</v>
      </c>
      <c r="C1532" t="str">
        <f>IFERROR(VLOOKUP(B1532,選手番号!F:J,4,0),"")</f>
        <v>梶谷　知花</v>
      </c>
      <c r="D1532" t="str">
        <f>IFERROR(VLOOKUP(B1532,選手番号!F:K,6,0),"")</f>
        <v>松山北高</v>
      </c>
      <c r="E1532" t="str">
        <f>IFERROR(VLOOKUP(B1532,チーム番号!E:F,2,0),"")</f>
        <v/>
      </c>
      <c r="F1532">
        <f>IFERROR(VLOOKUP(A1532,プログラム!B:C,2,0),"")</f>
        <v>23</v>
      </c>
      <c r="G1532" t="str">
        <f t="shared" si="46"/>
        <v>1800023</v>
      </c>
      <c r="H1532">
        <f>IFERROR(記録__2[[#This Row],[組]],"")</f>
        <v>8</v>
      </c>
      <c r="I1532">
        <f>IFERROR(記録__2[[#This Row],[水路]],"")</f>
        <v>3</v>
      </c>
      <c r="J1532" t="str">
        <f>IFERROR(VLOOKUP(F1532,競技順!B:Q,14,0),"")</f>
        <v/>
      </c>
      <c r="K1532" t="str">
        <f>IFERROR(VLOOKUP(F1532,競技順!B:P,15,0),"")</f>
        <v>女子</v>
      </c>
      <c r="L1532" t="str">
        <f>IFERROR(VLOOKUP(F1532,競技順!B:N,13,0),"")</f>
        <v xml:space="preserve"> 100m</v>
      </c>
      <c r="M1532" t="str">
        <f>IFERROR(VLOOKUP(F1532,競技順!B:K,10,0),"")</f>
        <v>自由形</v>
      </c>
      <c r="N1532" t="str">
        <f>IFERROR(VLOOKUP(F1532,競技順!B:Q,16,0),"")</f>
        <v>タイム決勝</v>
      </c>
      <c r="O1532" t="str">
        <f t="shared" si="47"/>
        <v xml:space="preserve"> 女子  100m 自由形 タイム決勝</v>
      </c>
    </row>
    <row r="1533" spans="1:15" x14ac:dyDescent="0.2">
      <c r="A1533">
        <f>IFERROR(記録__2[[#This Row],[競技番号]],"")</f>
        <v>23</v>
      </c>
      <c r="B1533">
        <f>IFERROR(記録__2[[#This Row],[選手番号]],"")</f>
        <v>517</v>
      </c>
      <c r="C1533" t="str">
        <f>IFERROR(VLOOKUP(B1533,選手番号!F:J,4,0),"")</f>
        <v>京森　沙凪</v>
      </c>
      <c r="D1533" t="str">
        <f>IFERROR(VLOOKUP(B1533,選手番号!F:K,6,0),"")</f>
        <v>Ryuow</v>
      </c>
      <c r="E1533" t="str">
        <f>IFERROR(VLOOKUP(B1533,チーム番号!E:F,2,0),"")</f>
        <v/>
      </c>
      <c r="F1533">
        <f>IFERROR(VLOOKUP(A1533,プログラム!B:C,2,0),"")</f>
        <v>23</v>
      </c>
      <c r="G1533" t="str">
        <f t="shared" si="46"/>
        <v>51700023</v>
      </c>
      <c r="H1533">
        <f>IFERROR(記録__2[[#This Row],[組]],"")</f>
        <v>8</v>
      </c>
      <c r="I1533">
        <f>IFERROR(記録__2[[#This Row],[水路]],"")</f>
        <v>4</v>
      </c>
      <c r="J1533" t="str">
        <f>IFERROR(VLOOKUP(F1533,競技順!B:Q,14,0),"")</f>
        <v/>
      </c>
      <c r="K1533" t="str">
        <f>IFERROR(VLOOKUP(F1533,競技順!B:P,15,0),"")</f>
        <v>女子</v>
      </c>
      <c r="L1533" t="str">
        <f>IFERROR(VLOOKUP(F1533,競技順!B:N,13,0),"")</f>
        <v xml:space="preserve"> 100m</v>
      </c>
      <c r="M1533" t="str">
        <f>IFERROR(VLOOKUP(F1533,競技順!B:K,10,0),"")</f>
        <v>自由形</v>
      </c>
      <c r="N1533" t="str">
        <f>IFERROR(VLOOKUP(F1533,競技順!B:Q,16,0),"")</f>
        <v>タイム決勝</v>
      </c>
      <c r="O1533" t="str">
        <f t="shared" si="47"/>
        <v xml:space="preserve"> 女子  100m 自由形 タイム決勝</v>
      </c>
    </row>
    <row r="1534" spans="1:15" x14ac:dyDescent="0.2">
      <c r="A1534">
        <f>IFERROR(記録__2[[#This Row],[競技番号]],"")</f>
        <v>23</v>
      </c>
      <c r="B1534">
        <f>IFERROR(記録__2[[#This Row],[選手番号]],"")</f>
        <v>78</v>
      </c>
      <c r="C1534" t="str">
        <f>IFERROR(VLOOKUP(B1534,選手番号!F:J,4,0),"")</f>
        <v>中岡　果音</v>
      </c>
      <c r="D1534" t="str">
        <f>IFERROR(VLOOKUP(B1534,選手番号!F:K,6,0),"")</f>
        <v>五百木ＳＣ</v>
      </c>
      <c r="E1534" t="str">
        <f>IFERROR(VLOOKUP(B1534,チーム番号!E:F,2,0),"")</f>
        <v/>
      </c>
      <c r="F1534">
        <f>IFERROR(VLOOKUP(A1534,プログラム!B:C,2,0),"")</f>
        <v>23</v>
      </c>
      <c r="G1534" t="str">
        <f t="shared" si="46"/>
        <v>7800023</v>
      </c>
      <c r="H1534">
        <f>IFERROR(記録__2[[#This Row],[組]],"")</f>
        <v>8</v>
      </c>
      <c r="I1534">
        <f>IFERROR(記録__2[[#This Row],[水路]],"")</f>
        <v>5</v>
      </c>
      <c r="J1534" t="str">
        <f>IFERROR(VLOOKUP(F1534,競技順!B:Q,14,0),"")</f>
        <v/>
      </c>
      <c r="K1534" t="str">
        <f>IFERROR(VLOOKUP(F1534,競技順!B:P,15,0),"")</f>
        <v>女子</v>
      </c>
      <c r="L1534" t="str">
        <f>IFERROR(VLOOKUP(F1534,競技順!B:N,13,0),"")</f>
        <v xml:space="preserve"> 100m</v>
      </c>
      <c r="M1534" t="str">
        <f>IFERROR(VLOOKUP(F1534,競技順!B:K,10,0),"")</f>
        <v>自由形</v>
      </c>
      <c r="N1534" t="str">
        <f>IFERROR(VLOOKUP(F1534,競技順!B:Q,16,0),"")</f>
        <v>タイム決勝</v>
      </c>
      <c r="O1534" t="str">
        <f t="shared" si="47"/>
        <v xml:space="preserve"> 女子  100m 自由形 タイム決勝</v>
      </c>
    </row>
    <row r="1535" spans="1:15" x14ac:dyDescent="0.2">
      <c r="A1535">
        <f>IFERROR(記録__2[[#This Row],[競技番号]],"")</f>
        <v>23</v>
      </c>
      <c r="B1535">
        <f>IFERROR(記録__2[[#This Row],[選手番号]],"")</f>
        <v>661</v>
      </c>
      <c r="C1535" t="str">
        <f>IFERROR(VLOOKUP(B1535,選手番号!F:J,4,0),"")</f>
        <v>原　　綾香</v>
      </c>
      <c r="D1535" t="str">
        <f>IFERROR(VLOOKUP(B1535,選手番号!F:K,6,0),"")</f>
        <v>MESSA宇和島</v>
      </c>
      <c r="E1535" t="str">
        <f>IFERROR(VLOOKUP(B1535,チーム番号!E:F,2,0),"")</f>
        <v/>
      </c>
      <c r="F1535">
        <f>IFERROR(VLOOKUP(A1535,プログラム!B:C,2,0),"")</f>
        <v>23</v>
      </c>
      <c r="G1535" t="str">
        <f t="shared" si="46"/>
        <v>66100023</v>
      </c>
      <c r="H1535">
        <f>IFERROR(記録__2[[#This Row],[組]],"")</f>
        <v>8</v>
      </c>
      <c r="I1535">
        <f>IFERROR(記録__2[[#This Row],[水路]],"")</f>
        <v>6</v>
      </c>
      <c r="J1535" t="str">
        <f>IFERROR(VLOOKUP(F1535,競技順!B:Q,14,0),"")</f>
        <v/>
      </c>
      <c r="K1535" t="str">
        <f>IFERROR(VLOOKUP(F1535,競技順!B:P,15,0),"")</f>
        <v>女子</v>
      </c>
      <c r="L1535" t="str">
        <f>IFERROR(VLOOKUP(F1535,競技順!B:N,13,0),"")</f>
        <v xml:space="preserve"> 100m</v>
      </c>
      <c r="M1535" t="str">
        <f>IFERROR(VLOOKUP(F1535,競技順!B:K,10,0),"")</f>
        <v>自由形</v>
      </c>
      <c r="N1535" t="str">
        <f>IFERROR(VLOOKUP(F1535,競技順!B:Q,16,0),"")</f>
        <v>タイム決勝</v>
      </c>
      <c r="O1535" t="str">
        <f t="shared" si="47"/>
        <v xml:space="preserve"> 女子  100m 自由形 タイム決勝</v>
      </c>
    </row>
    <row r="1536" spans="1:15" x14ac:dyDescent="0.2">
      <c r="A1536">
        <f>IFERROR(記録__2[[#This Row],[競技番号]],"")</f>
        <v>23</v>
      </c>
      <c r="B1536">
        <f>IFERROR(記録__2[[#This Row],[選手番号]],"")</f>
        <v>353</v>
      </c>
      <c r="C1536" t="str">
        <f>IFERROR(VLOOKUP(B1536,選手番号!F:J,4,0),"")</f>
        <v>越智　玲奈</v>
      </c>
      <c r="D1536" t="str">
        <f>IFERROR(VLOOKUP(B1536,選手番号!F:K,6,0),"")</f>
        <v>ＭＧ双葉</v>
      </c>
      <c r="E1536" t="str">
        <f>IFERROR(VLOOKUP(B1536,チーム番号!E:F,2,0),"")</f>
        <v/>
      </c>
      <c r="F1536">
        <f>IFERROR(VLOOKUP(A1536,プログラム!B:C,2,0),"")</f>
        <v>23</v>
      </c>
      <c r="G1536" t="str">
        <f t="shared" si="46"/>
        <v>35300023</v>
      </c>
      <c r="H1536">
        <f>IFERROR(記録__2[[#This Row],[組]],"")</f>
        <v>8</v>
      </c>
      <c r="I1536">
        <f>IFERROR(記録__2[[#This Row],[水路]],"")</f>
        <v>7</v>
      </c>
      <c r="J1536" t="str">
        <f>IFERROR(VLOOKUP(F1536,競技順!B:Q,14,0),"")</f>
        <v/>
      </c>
      <c r="K1536" t="str">
        <f>IFERROR(VLOOKUP(F1536,競技順!B:P,15,0),"")</f>
        <v>女子</v>
      </c>
      <c r="L1536" t="str">
        <f>IFERROR(VLOOKUP(F1536,競技順!B:N,13,0),"")</f>
        <v xml:space="preserve"> 100m</v>
      </c>
      <c r="M1536" t="str">
        <f>IFERROR(VLOOKUP(F1536,競技順!B:K,10,0),"")</f>
        <v>自由形</v>
      </c>
      <c r="N1536" t="str">
        <f>IFERROR(VLOOKUP(F1536,競技順!B:Q,16,0),"")</f>
        <v>タイム決勝</v>
      </c>
      <c r="O1536" t="str">
        <f t="shared" si="47"/>
        <v xml:space="preserve"> 女子  100m 自由形 タイム決勝</v>
      </c>
    </row>
    <row r="1537" spans="1:15" x14ac:dyDescent="0.2">
      <c r="A1537">
        <f>IFERROR(記録__2[[#This Row],[競技番号]],"")</f>
        <v>23</v>
      </c>
      <c r="B1537">
        <f>IFERROR(記録__2[[#This Row],[選手番号]],"")</f>
        <v>277</v>
      </c>
      <c r="C1537" t="str">
        <f>IFERROR(VLOOKUP(B1537,選手番号!F:J,4,0),"")</f>
        <v>宇都宮由奈</v>
      </c>
      <c r="D1537" t="str">
        <f>IFERROR(VLOOKUP(B1537,選手番号!F:K,6,0),"")</f>
        <v>八幡浜ＳＣ</v>
      </c>
      <c r="E1537" t="str">
        <f>IFERROR(VLOOKUP(B1537,チーム番号!E:F,2,0),"")</f>
        <v/>
      </c>
      <c r="F1537">
        <f>IFERROR(VLOOKUP(A1537,プログラム!B:C,2,0),"")</f>
        <v>23</v>
      </c>
      <c r="G1537" t="str">
        <f t="shared" si="46"/>
        <v>27700023</v>
      </c>
      <c r="H1537">
        <f>IFERROR(記録__2[[#This Row],[組]],"")</f>
        <v>8</v>
      </c>
      <c r="I1537">
        <f>IFERROR(記録__2[[#This Row],[水路]],"")</f>
        <v>8</v>
      </c>
      <c r="J1537" t="str">
        <f>IFERROR(VLOOKUP(F1537,競技順!B:Q,14,0),"")</f>
        <v/>
      </c>
      <c r="K1537" t="str">
        <f>IFERROR(VLOOKUP(F1537,競技順!B:P,15,0),"")</f>
        <v>女子</v>
      </c>
      <c r="L1537" t="str">
        <f>IFERROR(VLOOKUP(F1537,競技順!B:N,13,0),"")</f>
        <v xml:space="preserve"> 100m</v>
      </c>
      <c r="M1537" t="str">
        <f>IFERROR(VLOOKUP(F1537,競技順!B:K,10,0),"")</f>
        <v>自由形</v>
      </c>
      <c r="N1537" t="str">
        <f>IFERROR(VLOOKUP(F1537,競技順!B:Q,16,0),"")</f>
        <v>タイム決勝</v>
      </c>
      <c r="O1537" t="str">
        <f t="shared" si="47"/>
        <v xml:space="preserve"> 女子  100m 自由形 タイム決勝</v>
      </c>
    </row>
    <row r="1538" spans="1:15" x14ac:dyDescent="0.2">
      <c r="A1538">
        <f>IFERROR(記録__2[[#This Row],[競技番号]],"")</f>
        <v>23</v>
      </c>
      <c r="B1538">
        <f>IFERROR(記録__2[[#This Row],[選手番号]],"")</f>
        <v>516</v>
      </c>
      <c r="C1538" t="str">
        <f>IFERROR(VLOOKUP(B1538,選手番号!F:J,4,0),"")</f>
        <v>菊地　希実</v>
      </c>
      <c r="D1538" t="str">
        <f>IFERROR(VLOOKUP(B1538,選手番号!F:K,6,0),"")</f>
        <v>Ryuow</v>
      </c>
      <c r="E1538" t="str">
        <f>IFERROR(VLOOKUP(B1538,チーム番号!E:F,2,0),"")</f>
        <v/>
      </c>
      <c r="F1538">
        <f>IFERROR(VLOOKUP(A1538,プログラム!B:C,2,0),"")</f>
        <v>23</v>
      </c>
      <c r="G1538" t="str">
        <f t="shared" si="46"/>
        <v>51600023</v>
      </c>
      <c r="H1538">
        <f>IFERROR(記録__2[[#This Row],[組]],"")</f>
        <v>9</v>
      </c>
      <c r="I1538">
        <f>IFERROR(記録__2[[#This Row],[水路]],"")</f>
        <v>1</v>
      </c>
      <c r="J1538" t="str">
        <f>IFERROR(VLOOKUP(F1538,競技順!B:Q,14,0),"")</f>
        <v/>
      </c>
      <c r="K1538" t="str">
        <f>IFERROR(VLOOKUP(F1538,競技順!B:P,15,0),"")</f>
        <v>女子</v>
      </c>
      <c r="L1538" t="str">
        <f>IFERROR(VLOOKUP(F1538,競技順!B:N,13,0),"")</f>
        <v xml:space="preserve"> 100m</v>
      </c>
      <c r="M1538" t="str">
        <f>IFERROR(VLOOKUP(F1538,競技順!B:K,10,0),"")</f>
        <v>自由形</v>
      </c>
      <c r="N1538" t="str">
        <f>IFERROR(VLOOKUP(F1538,競技順!B:Q,16,0),"")</f>
        <v>タイム決勝</v>
      </c>
      <c r="O1538" t="str">
        <f t="shared" si="47"/>
        <v xml:space="preserve"> 女子  100m 自由形 タイム決勝</v>
      </c>
    </row>
    <row r="1539" spans="1:15" x14ac:dyDescent="0.2">
      <c r="A1539">
        <f>IFERROR(記録__2[[#This Row],[競技番号]],"")</f>
        <v>23</v>
      </c>
      <c r="B1539">
        <f>IFERROR(記録__2[[#This Row],[選手番号]],"")</f>
        <v>276</v>
      </c>
      <c r="C1539" t="str">
        <f>IFERROR(VLOOKUP(B1539,選手番号!F:J,4,0),"")</f>
        <v>大西　紗羅</v>
      </c>
      <c r="D1539" t="str">
        <f>IFERROR(VLOOKUP(B1539,選手番号!F:K,6,0),"")</f>
        <v>八幡浜ＳＣ</v>
      </c>
      <c r="E1539" t="str">
        <f>IFERROR(VLOOKUP(B1539,チーム番号!E:F,2,0),"")</f>
        <v/>
      </c>
      <c r="F1539">
        <f>IFERROR(VLOOKUP(A1539,プログラム!B:C,2,0),"")</f>
        <v>23</v>
      </c>
      <c r="G1539" t="str">
        <f t="shared" ref="G1539:G1602" si="48">CONCATENATE(B1539,0,0,0,F1539)</f>
        <v>27600023</v>
      </c>
      <c r="H1539">
        <f>IFERROR(記録__2[[#This Row],[組]],"")</f>
        <v>9</v>
      </c>
      <c r="I1539">
        <f>IFERROR(記録__2[[#This Row],[水路]],"")</f>
        <v>2</v>
      </c>
      <c r="J1539" t="str">
        <f>IFERROR(VLOOKUP(F1539,競技順!B:Q,14,0),"")</f>
        <v/>
      </c>
      <c r="K1539" t="str">
        <f>IFERROR(VLOOKUP(F1539,競技順!B:P,15,0),"")</f>
        <v>女子</v>
      </c>
      <c r="L1539" t="str">
        <f>IFERROR(VLOOKUP(F1539,競技順!B:N,13,0),"")</f>
        <v xml:space="preserve"> 100m</v>
      </c>
      <c r="M1539" t="str">
        <f>IFERROR(VLOOKUP(F1539,競技順!B:K,10,0),"")</f>
        <v>自由形</v>
      </c>
      <c r="N1539" t="str">
        <f>IFERROR(VLOOKUP(F1539,競技順!B:Q,16,0),"")</f>
        <v>タイム決勝</v>
      </c>
      <c r="O1539" t="str">
        <f t="shared" ref="O1539:O1602" si="49">CONCATENATE(J1539," ",K1539," ",L1539," ",M1539," ",N1539)</f>
        <v xml:space="preserve"> 女子  100m 自由形 タイム決勝</v>
      </c>
    </row>
    <row r="1540" spans="1:15" x14ac:dyDescent="0.2">
      <c r="A1540">
        <f>IFERROR(記録__2[[#This Row],[競技番号]],"")</f>
        <v>23</v>
      </c>
      <c r="B1540">
        <f>IFERROR(記録__2[[#This Row],[選手番号]],"")</f>
        <v>355</v>
      </c>
      <c r="C1540" t="str">
        <f>IFERROR(VLOOKUP(B1540,選手番号!F:J,4,0),"")</f>
        <v>鳥生　美帆</v>
      </c>
      <c r="D1540" t="str">
        <f>IFERROR(VLOOKUP(B1540,選手番号!F:K,6,0),"")</f>
        <v>ＭＧ双葉</v>
      </c>
      <c r="E1540" t="str">
        <f>IFERROR(VLOOKUP(B1540,チーム番号!E:F,2,0),"")</f>
        <v/>
      </c>
      <c r="F1540">
        <f>IFERROR(VLOOKUP(A1540,プログラム!B:C,2,0),"")</f>
        <v>23</v>
      </c>
      <c r="G1540" t="str">
        <f t="shared" si="48"/>
        <v>35500023</v>
      </c>
      <c r="H1540">
        <f>IFERROR(記録__2[[#This Row],[組]],"")</f>
        <v>9</v>
      </c>
      <c r="I1540">
        <f>IFERROR(記録__2[[#This Row],[水路]],"")</f>
        <v>3</v>
      </c>
      <c r="J1540" t="str">
        <f>IFERROR(VLOOKUP(F1540,競技順!B:Q,14,0),"")</f>
        <v/>
      </c>
      <c r="K1540" t="str">
        <f>IFERROR(VLOOKUP(F1540,競技順!B:P,15,0),"")</f>
        <v>女子</v>
      </c>
      <c r="L1540" t="str">
        <f>IFERROR(VLOOKUP(F1540,競技順!B:N,13,0),"")</f>
        <v xml:space="preserve"> 100m</v>
      </c>
      <c r="M1540" t="str">
        <f>IFERROR(VLOOKUP(F1540,競技順!B:K,10,0),"")</f>
        <v>自由形</v>
      </c>
      <c r="N1540" t="str">
        <f>IFERROR(VLOOKUP(F1540,競技順!B:Q,16,0),"")</f>
        <v>タイム決勝</v>
      </c>
      <c r="O1540" t="str">
        <f t="shared" si="49"/>
        <v xml:space="preserve"> 女子  100m 自由形 タイム決勝</v>
      </c>
    </row>
    <row r="1541" spans="1:15" x14ac:dyDescent="0.2">
      <c r="A1541">
        <f>IFERROR(記録__2[[#This Row],[競技番号]],"")</f>
        <v>23</v>
      </c>
      <c r="B1541">
        <f>IFERROR(記録__2[[#This Row],[選手番号]],"")</f>
        <v>571</v>
      </c>
      <c r="C1541" t="str">
        <f>IFERROR(VLOOKUP(B1541,選手番号!F:J,4,0),"")</f>
        <v>渡邊　杏奈</v>
      </c>
      <c r="D1541" t="str">
        <f>IFERROR(VLOOKUP(B1541,選手番号!F:K,6,0),"")</f>
        <v>ﾌｨｯﾀｴﾐﾌﾙ松前</v>
      </c>
      <c r="E1541" t="str">
        <f>IFERROR(VLOOKUP(B1541,チーム番号!E:F,2,0),"")</f>
        <v/>
      </c>
      <c r="F1541">
        <f>IFERROR(VLOOKUP(A1541,プログラム!B:C,2,0),"")</f>
        <v>23</v>
      </c>
      <c r="G1541" t="str">
        <f t="shared" si="48"/>
        <v>57100023</v>
      </c>
      <c r="H1541">
        <f>IFERROR(記録__2[[#This Row],[組]],"")</f>
        <v>9</v>
      </c>
      <c r="I1541">
        <f>IFERROR(記録__2[[#This Row],[水路]],"")</f>
        <v>4</v>
      </c>
      <c r="J1541" t="str">
        <f>IFERROR(VLOOKUP(F1541,競技順!B:Q,14,0),"")</f>
        <v/>
      </c>
      <c r="K1541" t="str">
        <f>IFERROR(VLOOKUP(F1541,競技順!B:P,15,0),"")</f>
        <v>女子</v>
      </c>
      <c r="L1541" t="str">
        <f>IFERROR(VLOOKUP(F1541,競技順!B:N,13,0),"")</f>
        <v xml:space="preserve"> 100m</v>
      </c>
      <c r="M1541" t="str">
        <f>IFERROR(VLOOKUP(F1541,競技順!B:K,10,0),"")</f>
        <v>自由形</v>
      </c>
      <c r="N1541" t="str">
        <f>IFERROR(VLOOKUP(F1541,競技順!B:Q,16,0),"")</f>
        <v>タイム決勝</v>
      </c>
      <c r="O1541" t="str">
        <f t="shared" si="49"/>
        <v xml:space="preserve"> 女子  100m 自由形 タイム決勝</v>
      </c>
    </row>
    <row r="1542" spans="1:15" x14ac:dyDescent="0.2">
      <c r="A1542">
        <f>IFERROR(記録__2[[#This Row],[競技番号]],"")</f>
        <v>23</v>
      </c>
      <c r="B1542">
        <f>IFERROR(記録__2[[#This Row],[選手番号]],"")</f>
        <v>484</v>
      </c>
      <c r="C1542" t="str">
        <f>IFERROR(VLOOKUP(B1542,選手番号!F:J,4,0),"")</f>
        <v>髙山　弥久</v>
      </c>
      <c r="D1542" t="str">
        <f>IFERROR(VLOOKUP(B1542,選手番号!F:K,6,0),"")</f>
        <v>フィッタ吉田</v>
      </c>
      <c r="E1542" t="str">
        <f>IFERROR(VLOOKUP(B1542,チーム番号!E:F,2,0),"")</f>
        <v/>
      </c>
      <c r="F1542">
        <f>IFERROR(VLOOKUP(A1542,プログラム!B:C,2,0),"")</f>
        <v>23</v>
      </c>
      <c r="G1542" t="str">
        <f t="shared" si="48"/>
        <v>48400023</v>
      </c>
      <c r="H1542">
        <f>IFERROR(記録__2[[#This Row],[組]],"")</f>
        <v>9</v>
      </c>
      <c r="I1542">
        <f>IFERROR(記録__2[[#This Row],[水路]],"")</f>
        <v>5</v>
      </c>
      <c r="J1542" t="str">
        <f>IFERROR(VLOOKUP(F1542,競技順!B:Q,14,0),"")</f>
        <v/>
      </c>
      <c r="K1542" t="str">
        <f>IFERROR(VLOOKUP(F1542,競技順!B:P,15,0),"")</f>
        <v>女子</v>
      </c>
      <c r="L1542" t="str">
        <f>IFERROR(VLOOKUP(F1542,競技順!B:N,13,0),"")</f>
        <v xml:space="preserve"> 100m</v>
      </c>
      <c r="M1542" t="str">
        <f>IFERROR(VLOOKUP(F1542,競技順!B:K,10,0),"")</f>
        <v>自由形</v>
      </c>
      <c r="N1542" t="str">
        <f>IFERROR(VLOOKUP(F1542,競技順!B:Q,16,0),"")</f>
        <v>タイム決勝</v>
      </c>
      <c r="O1542" t="str">
        <f t="shared" si="49"/>
        <v xml:space="preserve"> 女子  100m 自由形 タイム決勝</v>
      </c>
    </row>
    <row r="1543" spans="1:15" x14ac:dyDescent="0.2">
      <c r="A1543">
        <f>IFERROR(記録__2[[#This Row],[競技番号]],"")</f>
        <v>23</v>
      </c>
      <c r="B1543">
        <f>IFERROR(記録__2[[#This Row],[選手番号]],"")</f>
        <v>356</v>
      </c>
      <c r="C1543" t="str">
        <f>IFERROR(VLOOKUP(B1543,選手番号!F:J,4,0),"")</f>
        <v>越智　美来</v>
      </c>
      <c r="D1543" t="str">
        <f>IFERROR(VLOOKUP(B1543,選手番号!F:K,6,0),"")</f>
        <v>ＭＧ双葉</v>
      </c>
      <c r="E1543" t="str">
        <f>IFERROR(VLOOKUP(B1543,チーム番号!E:F,2,0),"")</f>
        <v/>
      </c>
      <c r="F1543">
        <f>IFERROR(VLOOKUP(A1543,プログラム!B:C,2,0),"")</f>
        <v>23</v>
      </c>
      <c r="G1543" t="str">
        <f t="shared" si="48"/>
        <v>35600023</v>
      </c>
      <c r="H1543">
        <f>IFERROR(記録__2[[#This Row],[組]],"")</f>
        <v>9</v>
      </c>
      <c r="I1543">
        <f>IFERROR(記録__2[[#This Row],[水路]],"")</f>
        <v>6</v>
      </c>
      <c r="J1543" t="str">
        <f>IFERROR(VLOOKUP(F1543,競技順!B:Q,14,0),"")</f>
        <v/>
      </c>
      <c r="K1543" t="str">
        <f>IFERROR(VLOOKUP(F1543,競技順!B:P,15,0),"")</f>
        <v>女子</v>
      </c>
      <c r="L1543" t="str">
        <f>IFERROR(VLOOKUP(F1543,競技順!B:N,13,0),"")</f>
        <v xml:space="preserve"> 100m</v>
      </c>
      <c r="M1543" t="str">
        <f>IFERROR(VLOOKUP(F1543,競技順!B:K,10,0),"")</f>
        <v>自由形</v>
      </c>
      <c r="N1543" t="str">
        <f>IFERROR(VLOOKUP(F1543,競技順!B:Q,16,0),"")</f>
        <v>タイム決勝</v>
      </c>
      <c r="O1543" t="str">
        <f t="shared" si="49"/>
        <v xml:space="preserve"> 女子  100m 自由形 タイム決勝</v>
      </c>
    </row>
    <row r="1544" spans="1:15" x14ac:dyDescent="0.2">
      <c r="A1544">
        <f>IFERROR(記録__2[[#This Row],[競技番号]],"")</f>
        <v>23</v>
      </c>
      <c r="B1544">
        <f>IFERROR(記録__2[[#This Row],[選手番号]],"")</f>
        <v>349</v>
      </c>
      <c r="C1544" t="str">
        <f>IFERROR(VLOOKUP(B1544,選手番号!F:J,4,0),"")</f>
        <v>濵田　瑠美</v>
      </c>
      <c r="D1544" t="str">
        <f>IFERROR(VLOOKUP(B1544,選手番号!F:K,6,0),"")</f>
        <v>ＭＧ双葉</v>
      </c>
      <c r="E1544" t="str">
        <f>IFERROR(VLOOKUP(B1544,チーム番号!E:F,2,0),"")</f>
        <v/>
      </c>
      <c r="F1544">
        <f>IFERROR(VLOOKUP(A1544,プログラム!B:C,2,0),"")</f>
        <v>23</v>
      </c>
      <c r="G1544" t="str">
        <f t="shared" si="48"/>
        <v>34900023</v>
      </c>
      <c r="H1544">
        <f>IFERROR(記録__2[[#This Row],[組]],"")</f>
        <v>9</v>
      </c>
      <c r="I1544">
        <f>IFERROR(記録__2[[#This Row],[水路]],"")</f>
        <v>7</v>
      </c>
      <c r="J1544" t="str">
        <f>IFERROR(VLOOKUP(F1544,競技順!B:Q,14,0),"")</f>
        <v/>
      </c>
      <c r="K1544" t="str">
        <f>IFERROR(VLOOKUP(F1544,競技順!B:P,15,0),"")</f>
        <v>女子</v>
      </c>
      <c r="L1544" t="str">
        <f>IFERROR(VLOOKUP(F1544,競技順!B:N,13,0),"")</f>
        <v xml:space="preserve"> 100m</v>
      </c>
      <c r="M1544" t="str">
        <f>IFERROR(VLOOKUP(F1544,競技順!B:K,10,0),"")</f>
        <v>自由形</v>
      </c>
      <c r="N1544" t="str">
        <f>IFERROR(VLOOKUP(F1544,競技順!B:Q,16,0),"")</f>
        <v>タイム決勝</v>
      </c>
      <c r="O1544" t="str">
        <f t="shared" si="49"/>
        <v xml:space="preserve"> 女子  100m 自由形 タイム決勝</v>
      </c>
    </row>
    <row r="1545" spans="1:15" x14ac:dyDescent="0.2">
      <c r="A1545">
        <f>IFERROR(記録__2[[#This Row],[競技番号]],"")</f>
        <v>23</v>
      </c>
      <c r="B1545">
        <f>IFERROR(記録__2[[#This Row],[選手番号]],"")</f>
        <v>606</v>
      </c>
      <c r="C1545" t="str">
        <f>IFERROR(VLOOKUP(B1545,選手番号!F:J,4,0),"")</f>
        <v>河野沙也羽</v>
      </c>
      <c r="D1545" t="str">
        <f>IFERROR(VLOOKUP(B1545,選手番号!F:K,6,0),"")</f>
        <v>MESSA</v>
      </c>
      <c r="E1545" t="str">
        <f>IFERROR(VLOOKUP(B1545,チーム番号!E:F,2,0),"")</f>
        <v/>
      </c>
      <c r="F1545">
        <f>IFERROR(VLOOKUP(A1545,プログラム!B:C,2,0),"")</f>
        <v>23</v>
      </c>
      <c r="G1545" t="str">
        <f t="shared" si="48"/>
        <v>60600023</v>
      </c>
      <c r="H1545">
        <f>IFERROR(記録__2[[#This Row],[組]],"")</f>
        <v>9</v>
      </c>
      <c r="I1545">
        <f>IFERROR(記録__2[[#This Row],[水路]],"")</f>
        <v>8</v>
      </c>
      <c r="J1545" t="str">
        <f>IFERROR(VLOOKUP(F1545,競技順!B:Q,14,0),"")</f>
        <v/>
      </c>
      <c r="K1545" t="str">
        <f>IFERROR(VLOOKUP(F1545,競技順!B:P,15,0),"")</f>
        <v>女子</v>
      </c>
      <c r="L1545" t="str">
        <f>IFERROR(VLOOKUP(F1545,競技順!B:N,13,0),"")</f>
        <v xml:space="preserve"> 100m</v>
      </c>
      <c r="M1545" t="str">
        <f>IFERROR(VLOOKUP(F1545,競技順!B:K,10,0),"")</f>
        <v>自由形</v>
      </c>
      <c r="N1545" t="str">
        <f>IFERROR(VLOOKUP(F1545,競技順!B:Q,16,0),"")</f>
        <v>タイム決勝</v>
      </c>
      <c r="O1545" t="str">
        <f t="shared" si="49"/>
        <v xml:space="preserve"> 女子  100m 自由形 タイム決勝</v>
      </c>
    </row>
    <row r="1546" spans="1:15" x14ac:dyDescent="0.2">
      <c r="A1546">
        <f>IFERROR(記録__2[[#This Row],[競技番号]],"")</f>
        <v>24</v>
      </c>
      <c r="B1546">
        <f>IFERROR(記録__2[[#This Row],[選手番号]],"")</f>
        <v>0</v>
      </c>
      <c r="C1546" t="str">
        <f>IFERROR(VLOOKUP(B1546,選手番号!F:J,4,0),"")</f>
        <v/>
      </c>
      <c r="D1546" t="str">
        <f>IFERROR(VLOOKUP(B1546,選手番号!F:K,6,0),"")</f>
        <v/>
      </c>
      <c r="E1546" t="str">
        <f>IFERROR(VLOOKUP(B1546,チーム番号!E:F,2,0),"")</f>
        <v/>
      </c>
      <c r="F1546">
        <f>IFERROR(VLOOKUP(A1546,プログラム!B:C,2,0),"")</f>
        <v>24</v>
      </c>
      <c r="G1546" t="str">
        <f t="shared" si="48"/>
        <v>000024</v>
      </c>
      <c r="H1546">
        <f>IFERROR(記録__2[[#This Row],[組]],"")</f>
        <v>1</v>
      </c>
      <c r="I1546">
        <f>IFERROR(記録__2[[#This Row],[水路]],"")</f>
        <v>1</v>
      </c>
      <c r="J1546" t="str">
        <f>IFERROR(VLOOKUP(F1546,競技順!B:Q,14,0),"")</f>
        <v/>
      </c>
      <c r="K1546" t="str">
        <f>IFERROR(VLOOKUP(F1546,競技順!B:P,15,0),"")</f>
        <v>男子</v>
      </c>
      <c r="L1546" t="str">
        <f>IFERROR(VLOOKUP(F1546,競技順!B:N,13,0),"")</f>
        <v xml:space="preserve"> 100m</v>
      </c>
      <c r="M1546" t="str">
        <f>IFERROR(VLOOKUP(F1546,競技順!B:K,10,0),"")</f>
        <v>自由形</v>
      </c>
      <c r="N1546" t="str">
        <f>IFERROR(VLOOKUP(F1546,競技順!B:Q,16,0),"")</f>
        <v>タイム決勝</v>
      </c>
      <c r="O1546" t="str">
        <f t="shared" si="49"/>
        <v xml:space="preserve"> 男子  100m 自由形 タイム決勝</v>
      </c>
    </row>
    <row r="1547" spans="1:15" x14ac:dyDescent="0.2">
      <c r="A1547">
        <f>IFERROR(記録__2[[#This Row],[競技番号]],"")</f>
        <v>24</v>
      </c>
      <c r="B1547">
        <f>IFERROR(記録__2[[#This Row],[選手番号]],"")</f>
        <v>685</v>
      </c>
      <c r="C1547" t="str">
        <f>IFERROR(VLOOKUP(B1547,選手番号!F:J,4,0),"")</f>
        <v>加藤　光揮</v>
      </c>
      <c r="D1547" t="str">
        <f>IFERROR(VLOOKUP(B1547,選手番号!F:K,6,0),"")</f>
        <v>えいしSC砥部</v>
      </c>
      <c r="E1547" t="str">
        <f>IFERROR(VLOOKUP(B1547,チーム番号!E:F,2,0),"")</f>
        <v/>
      </c>
      <c r="F1547">
        <f>IFERROR(VLOOKUP(A1547,プログラム!B:C,2,0),"")</f>
        <v>24</v>
      </c>
      <c r="G1547" t="str">
        <f t="shared" si="48"/>
        <v>68500024</v>
      </c>
      <c r="H1547">
        <f>IFERROR(記録__2[[#This Row],[組]],"")</f>
        <v>1</v>
      </c>
      <c r="I1547">
        <f>IFERROR(記録__2[[#This Row],[水路]],"")</f>
        <v>2</v>
      </c>
      <c r="J1547" t="str">
        <f>IFERROR(VLOOKUP(F1547,競技順!B:Q,14,0),"")</f>
        <v/>
      </c>
      <c r="K1547" t="str">
        <f>IFERROR(VLOOKUP(F1547,競技順!B:P,15,0),"")</f>
        <v>男子</v>
      </c>
      <c r="L1547" t="str">
        <f>IFERROR(VLOOKUP(F1547,競技順!B:N,13,0),"")</f>
        <v xml:space="preserve"> 100m</v>
      </c>
      <c r="M1547" t="str">
        <f>IFERROR(VLOOKUP(F1547,競技順!B:K,10,0),"")</f>
        <v>自由形</v>
      </c>
      <c r="N1547" t="str">
        <f>IFERROR(VLOOKUP(F1547,競技順!B:Q,16,0),"")</f>
        <v>タイム決勝</v>
      </c>
      <c r="O1547" t="str">
        <f t="shared" si="49"/>
        <v xml:space="preserve"> 男子  100m 自由形 タイム決勝</v>
      </c>
    </row>
    <row r="1548" spans="1:15" x14ac:dyDescent="0.2">
      <c r="A1548">
        <f>IFERROR(記録__2[[#This Row],[競技番号]],"")</f>
        <v>24</v>
      </c>
      <c r="B1548">
        <f>IFERROR(記録__2[[#This Row],[選手番号]],"")</f>
        <v>642</v>
      </c>
      <c r="C1548" t="str">
        <f>IFERROR(VLOOKUP(B1548,選手番号!F:J,4,0),"")</f>
        <v>北村　　有</v>
      </c>
      <c r="D1548" t="str">
        <f>IFERROR(VLOOKUP(B1548,選手番号!F:K,6,0),"")</f>
        <v>えいしSC北条</v>
      </c>
      <c r="E1548" t="str">
        <f>IFERROR(VLOOKUP(B1548,チーム番号!E:F,2,0),"")</f>
        <v/>
      </c>
      <c r="F1548">
        <f>IFERROR(VLOOKUP(A1548,プログラム!B:C,2,0),"")</f>
        <v>24</v>
      </c>
      <c r="G1548" t="str">
        <f t="shared" si="48"/>
        <v>64200024</v>
      </c>
      <c r="H1548">
        <f>IFERROR(記録__2[[#This Row],[組]],"")</f>
        <v>1</v>
      </c>
      <c r="I1548">
        <f>IFERROR(記録__2[[#This Row],[水路]],"")</f>
        <v>3</v>
      </c>
      <c r="J1548" t="str">
        <f>IFERROR(VLOOKUP(F1548,競技順!B:Q,14,0),"")</f>
        <v/>
      </c>
      <c r="K1548" t="str">
        <f>IFERROR(VLOOKUP(F1548,競技順!B:P,15,0),"")</f>
        <v>男子</v>
      </c>
      <c r="L1548" t="str">
        <f>IFERROR(VLOOKUP(F1548,競技順!B:N,13,0),"")</f>
        <v xml:space="preserve"> 100m</v>
      </c>
      <c r="M1548" t="str">
        <f>IFERROR(VLOOKUP(F1548,競技順!B:K,10,0),"")</f>
        <v>自由形</v>
      </c>
      <c r="N1548" t="str">
        <f>IFERROR(VLOOKUP(F1548,競技順!B:Q,16,0),"")</f>
        <v>タイム決勝</v>
      </c>
      <c r="O1548" t="str">
        <f t="shared" si="49"/>
        <v xml:space="preserve"> 男子  100m 自由形 タイム決勝</v>
      </c>
    </row>
    <row r="1549" spans="1:15" x14ac:dyDescent="0.2">
      <c r="A1549">
        <f>IFERROR(記録__2[[#This Row],[競技番号]],"")</f>
        <v>24</v>
      </c>
      <c r="B1549">
        <f>IFERROR(記録__2[[#This Row],[選手番号]],"")</f>
        <v>58</v>
      </c>
      <c r="C1549" t="str">
        <f>IFERROR(VLOOKUP(B1549,選手番号!F:J,4,0),"")</f>
        <v>西川　　慶</v>
      </c>
      <c r="D1549" t="str">
        <f>IFERROR(VLOOKUP(B1549,選手番号!F:K,6,0),"")</f>
        <v>五百木ＳＣ</v>
      </c>
      <c r="E1549" t="str">
        <f>IFERROR(VLOOKUP(B1549,チーム番号!E:F,2,0),"")</f>
        <v/>
      </c>
      <c r="F1549">
        <f>IFERROR(VLOOKUP(A1549,プログラム!B:C,2,0),"")</f>
        <v>24</v>
      </c>
      <c r="G1549" t="str">
        <f t="shared" si="48"/>
        <v>5800024</v>
      </c>
      <c r="H1549">
        <f>IFERROR(記録__2[[#This Row],[組]],"")</f>
        <v>1</v>
      </c>
      <c r="I1549">
        <f>IFERROR(記録__2[[#This Row],[水路]],"")</f>
        <v>4</v>
      </c>
      <c r="J1549" t="str">
        <f>IFERROR(VLOOKUP(F1549,競技順!B:Q,14,0),"")</f>
        <v/>
      </c>
      <c r="K1549" t="str">
        <f>IFERROR(VLOOKUP(F1549,競技順!B:P,15,0),"")</f>
        <v>男子</v>
      </c>
      <c r="L1549" t="str">
        <f>IFERROR(VLOOKUP(F1549,競技順!B:N,13,0),"")</f>
        <v xml:space="preserve"> 100m</v>
      </c>
      <c r="M1549" t="str">
        <f>IFERROR(VLOOKUP(F1549,競技順!B:K,10,0),"")</f>
        <v>自由形</v>
      </c>
      <c r="N1549" t="str">
        <f>IFERROR(VLOOKUP(F1549,競技順!B:Q,16,0),"")</f>
        <v>タイム決勝</v>
      </c>
      <c r="O1549" t="str">
        <f t="shared" si="49"/>
        <v xml:space="preserve"> 男子  100m 自由形 タイム決勝</v>
      </c>
    </row>
    <row r="1550" spans="1:15" x14ac:dyDescent="0.2">
      <c r="A1550">
        <f>IFERROR(記録__2[[#This Row],[競技番号]],"")</f>
        <v>24</v>
      </c>
      <c r="B1550">
        <f>IFERROR(記録__2[[#This Row],[選手番号]],"")</f>
        <v>269</v>
      </c>
      <c r="C1550" t="str">
        <f>IFERROR(VLOOKUP(B1550,選手番号!F:J,4,0),"")</f>
        <v>吉岡　　晄</v>
      </c>
      <c r="D1550" t="str">
        <f>IFERROR(VLOOKUP(B1550,選手番号!F:K,6,0),"")</f>
        <v>八幡浜ＳＣ</v>
      </c>
      <c r="E1550" t="str">
        <f>IFERROR(VLOOKUP(B1550,チーム番号!E:F,2,0),"")</f>
        <v/>
      </c>
      <c r="F1550">
        <f>IFERROR(VLOOKUP(A1550,プログラム!B:C,2,0),"")</f>
        <v>24</v>
      </c>
      <c r="G1550" t="str">
        <f t="shared" si="48"/>
        <v>26900024</v>
      </c>
      <c r="H1550">
        <f>IFERROR(記録__2[[#This Row],[組]],"")</f>
        <v>1</v>
      </c>
      <c r="I1550">
        <f>IFERROR(記録__2[[#This Row],[水路]],"")</f>
        <v>5</v>
      </c>
      <c r="J1550" t="str">
        <f>IFERROR(VLOOKUP(F1550,競技順!B:Q,14,0),"")</f>
        <v/>
      </c>
      <c r="K1550" t="str">
        <f>IFERROR(VLOOKUP(F1550,競技順!B:P,15,0),"")</f>
        <v>男子</v>
      </c>
      <c r="L1550" t="str">
        <f>IFERROR(VLOOKUP(F1550,競技順!B:N,13,0),"")</f>
        <v xml:space="preserve"> 100m</v>
      </c>
      <c r="M1550" t="str">
        <f>IFERROR(VLOOKUP(F1550,競技順!B:K,10,0),"")</f>
        <v>自由形</v>
      </c>
      <c r="N1550" t="str">
        <f>IFERROR(VLOOKUP(F1550,競技順!B:Q,16,0),"")</f>
        <v>タイム決勝</v>
      </c>
      <c r="O1550" t="str">
        <f t="shared" si="49"/>
        <v xml:space="preserve"> 男子  100m 自由形 タイム決勝</v>
      </c>
    </row>
    <row r="1551" spans="1:15" x14ac:dyDescent="0.2">
      <c r="A1551">
        <f>IFERROR(記録__2[[#This Row],[競技番号]],"")</f>
        <v>24</v>
      </c>
      <c r="B1551">
        <f>IFERROR(記録__2[[#This Row],[選手番号]],"")</f>
        <v>27</v>
      </c>
      <c r="C1551" t="str">
        <f>IFERROR(VLOOKUP(B1551,選手番号!F:J,4,0),"")</f>
        <v>三原　大知</v>
      </c>
      <c r="D1551" t="str">
        <f>IFERROR(VLOOKUP(B1551,選手番号!F:K,6,0),"")</f>
        <v>松山中央高</v>
      </c>
      <c r="E1551" t="str">
        <f>IFERROR(VLOOKUP(B1551,チーム番号!E:F,2,0),"")</f>
        <v/>
      </c>
      <c r="F1551">
        <f>IFERROR(VLOOKUP(A1551,プログラム!B:C,2,0),"")</f>
        <v>24</v>
      </c>
      <c r="G1551" t="str">
        <f t="shared" si="48"/>
        <v>2700024</v>
      </c>
      <c r="H1551">
        <f>IFERROR(記録__2[[#This Row],[組]],"")</f>
        <v>1</v>
      </c>
      <c r="I1551">
        <f>IFERROR(記録__2[[#This Row],[水路]],"")</f>
        <v>6</v>
      </c>
      <c r="J1551" t="str">
        <f>IFERROR(VLOOKUP(F1551,競技順!B:Q,14,0),"")</f>
        <v/>
      </c>
      <c r="K1551" t="str">
        <f>IFERROR(VLOOKUP(F1551,競技順!B:P,15,0),"")</f>
        <v>男子</v>
      </c>
      <c r="L1551" t="str">
        <f>IFERROR(VLOOKUP(F1551,競技順!B:N,13,0),"")</f>
        <v xml:space="preserve"> 100m</v>
      </c>
      <c r="M1551" t="str">
        <f>IFERROR(VLOOKUP(F1551,競技順!B:K,10,0),"")</f>
        <v>自由形</v>
      </c>
      <c r="N1551" t="str">
        <f>IFERROR(VLOOKUP(F1551,競技順!B:Q,16,0),"")</f>
        <v>タイム決勝</v>
      </c>
      <c r="O1551" t="str">
        <f t="shared" si="49"/>
        <v xml:space="preserve"> 男子  100m 自由形 タイム決勝</v>
      </c>
    </row>
    <row r="1552" spans="1:15" x14ac:dyDescent="0.2">
      <c r="A1552">
        <f>IFERROR(記録__2[[#This Row],[競技番号]],"")</f>
        <v>24</v>
      </c>
      <c r="B1552">
        <f>IFERROR(記録__2[[#This Row],[選手番号]],"")</f>
        <v>222</v>
      </c>
      <c r="C1552" t="str">
        <f>IFERROR(VLOOKUP(B1552,選手番号!F:J,4,0),"")</f>
        <v>佐藤　夢翔</v>
      </c>
      <c r="D1552" t="str">
        <f>IFERROR(VLOOKUP(B1552,選手番号!F:K,6,0),"")</f>
        <v>ファイブテン</v>
      </c>
      <c r="E1552" t="str">
        <f>IFERROR(VLOOKUP(B1552,チーム番号!E:F,2,0),"")</f>
        <v/>
      </c>
      <c r="F1552">
        <f>IFERROR(VLOOKUP(A1552,プログラム!B:C,2,0),"")</f>
        <v>24</v>
      </c>
      <c r="G1552" t="str">
        <f t="shared" si="48"/>
        <v>22200024</v>
      </c>
      <c r="H1552">
        <f>IFERROR(記録__2[[#This Row],[組]],"")</f>
        <v>1</v>
      </c>
      <c r="I1552">
        <f>IFERROR(記録__2[[#This Row],[水路]],"")</f>
        <v>7</v>
      </c>
      <c r="J1552" t="str">
        <f>IFERROR(VLOOKUP(F1552,競技順!B:Q,14,0),"")</f>
        <v/>
      </c>
      <c r="K1552" t="str">
        <f>IFERROR(VLOOKUP(F1552,競技順!B:P,15,0),"")</f>
        <v>男子</v>
      </c>
      <c r="L1552" t="str">
        <f>IFERROR(VLOOKUP(F1552,競技順!B:N,13,0),"")</f>
        <v xml:space="preserve"> 100m</v>
      </c>
      <c r="M1552" t="str">
        <f>IFERROR(VLOOKUP(F1552,競技順!B:K,10,0),"")</f>
        <v>自由形</v>
      </c>
      <c r="N1552" t="str">
        <f>IFERROR(VLOOKUP(F1552,競技順!B:Q,16,0),"")</f>
        <v>タイム決勝</v>
      </c>
      <c r="O1552" t="str">
        <f t="shared" si="49"/>
        <v xml:space="preserve"> 男子  100m 自由形 タイム決勝</v>
      </c>
    </row>
    <row r="1553" spans="1:15" x14ac:dyDescent="0.2">
      <c r="A1553">
        <f>IFERROR(記録__2[[#This Row],[競技番号]],"")</f>
        <v>24</v>
      </c>
      <c r="B1553">
        <f>IFERROR(記録__2[[#This Row],[選手番号]],"")</f>
        <v>0</v>
      </c>
      <c r="C1553" t="str">
        <f>IFERROR(VLOOKUP(B1553,選手番号!F:J,4,0),"")</f>
        <v/>
      </c>
      <c r="D1553" t="str">
        <f>IFERROR(VLOOKUP(B1553,選手番号!F:K,6,0),"")</f>
        <v/>
      </c>
      <c r="E1553" t="str">
        <f>IFERROR(VLOOKUP(B1553,チーム番号!E:F,2,0),"")</f>
        <v/>
      </c>
      <c r="F1553">
        <f>IFERROR(VLOOKUP(A1553,プログラム!B:C,2,0),"")</f>
        <v>24</v>
      </c>
      <c r="G1553" t="str">
        <f t="shared" si="48"/>
        <v>000024</v>
      </c>
      <c r="H1553">
        <f>IFERROR(記録__2[[#This Row],[組]],"")</f>
        <v>1</v>
      </c>
      <c r="I1553">
        <f>IFERROR(記録__2[[#This Row],[水路]],"")</f>
        <v>8</v>
      </c>
      <c r="J1553" t="str">
        <f>IFERROR(VLOOKUP(F1553,競技順!B:Q,14,0),"")</f>
        <v/>
      </c>
      <c r="K1553" t="str">
        <f>IFERROR(VLOOKUP(F1553,競技順!B:P,15,0),"")</f>
        <v>男子</v>
      </c>
      <c r="L1553" t="str">
        <f>IFERROR(VLOOKUP(F1553,競技順!B:N,13,0),"")</f>
        <v xml:space="preserve"> 100m</v>
      </c>
      <c r="M1553" t="str">
        <f>IFERROR(VLOOKUP(F1553,競技順!B:K,10,0),"")</f>
        <v>自由形</v>
      </c>
      <c r="N1553" t="str">
        <f>IFERROR(VLOOKUP(F1553,競技順!B:Q,16,0),"")</f>
        <v>タイム決勝</v>
      </c>
      <c r="O1553" t="str">
        <f t="shared" si="49"/>
        <v xml:space="preserve"> 男子  100m 自由形 タイム決勝</v>
      </c>
    </row>
    <row r="1554" spans="1:15" x14ac:dyDescent="0.2">
      <c r="A1554">
        <f>IFERROR(記録__2[[#This Row],[競技番号]],"")</f>
        <v>24</v>
      </c>
      <c r="B1554">
        <f>IFERROR(記録__2[[#This Row],[選手番号]],"")</f>
        <v>409</v>
      </c>
      <c r="C1554" t="str">
        <f>IFERROR(VLOOKUP(B1554,選手番号!F:J,4,0),"")</f>
        <v>前田　快里</v>
      </c>
      <c r="D1554" t="str">
        <f>IFERROR(VLOOKUP(B1554,選手番号!F:K,6,0),"")</f>
        <v>フィッタ松山</v>
      </c>
      <c r="E1554" t="str">
        <f>IFERROR(VLOOKUP(B1554,チーム番号!E:F,2,0),"")</f>
        <v/>
      </c>
      <c r="F1554">
        <f>IFERROR(VLOOKUP(A1554,プログラム!B:C,2,0),"")</f>
        <v>24</v>
      </c>
      <c r="G1554" t="str">
        <f t="shared" si="48"/>
        <v>40900024</v>
      </c>
      <c r="H1554">
        <f>IFERROR(記録__2[[#This Row],[組]],"")</f>
        <v>2</v>
      </c>
      <c r="I1554">
        <f>IFERROR(記録__2[[#This Row],[水路]],"")</f>
        <v>1</v>
      </c>
      <c r="J1554" t="str">
        <f>IFERROR(VLOOKUP(F1554,競技順!B:Q,14,0),"")</f>
        <v/>
      </c>
      <c r="K1554" t="str">
        <f>IFERROR(VLOOKUP(F1554,競技順!B:P,15,0),"")</f>
        <v>男子</v>
      </c>
      <c r="L1554" t="str">
        <f>IFERROR(VLOOKUP(F1554,競技順!B:N,13,0),"")</f>
        <v xml:space="preserve"> 100m</v>
      </c>
      <c r="M1554" t="str">
        <f>IFERROR(VLOOKUP(F1554,競技順!B:K,10,0),"")</f>
        <v>自由形</v>
      </c>
      <c r="N1554" t="str">
        <f>IFERROR(VLOOKUP(F1554,競技順!B:Q,16,0),"")</f>
        <v>タイム決勝</v>
      </c>
      <c r="O1554" t="str">
        <f t="shared" si="49"/>
        <v xml:space="preserve"> 男子  100m 自由形 タイム決勝</v>
      </c>
    </row>
    <row r="1555" spans="1:15" x14ac:dyDescent="0.2">
      <c r="A1555">
        <f>IFERROR(記録__2[[#This Row],[競技番号]],"")</f>
        <v>24</v>
      </c>
      <c r="B1555">
        <f>IFERROR(記録__2[[#This Row],[選手番号]],"")</f>
        <v>707</v>
      </c>
      <c r="C1555" t="str">
        <f>IFERROR(VLOOKUP(B1555,選手番号!F:J,4,0),"")</f>
        <v>田中啓史朗</v>
      </c>
      <c r="D1555" t="str">
        <f>IFERROR(VLOOKUP(B1555,選手番号!F:K,6,0),"")</f>
        <v>えいしSC松山</v>
      </c>
      <c r="E1555" t="str">
        <f>IFERROR(VLOOKUP(B1555,チーム番号!E:F,2,0),"")</f>
        <v/>
      </c>
      <c r="F1555">
        <f>IFERROR(VLOOKUP(A1555,プログラム!B:C,2,0),"")</f>
        <v>24</v>
      </c>
      <c r="G1555" t="str">
        <f t="shared" si="48"/>
        <v>70700024</v>
      </c>
      <c r="H1555">
        <f>IFERROR(記録__2[[#This Row],[組]],"")</f>
        <v>2</v>
      </c>
      <c r="I1555">
        <f>IFERROR(記録__2[[#This Row],[水路]],"")</f>
        <v>2</v>
      </c>
      <c r="J1555" t="str">
        <f>IFERROR(VLOOKUP(F1555,競技順!B:Q,14,0),"")</f>
        <v/>
      </c>
      <c r="K1555" t="str">
        <f>IFERROR(VLOOKUP(F1555,競技順!B:P,15,0),"")</f>
        <v>男子</v>
      </c>
      <c r="L1555" t="str">
        <f>IFERROR(VLOOKUP(F1555,競技順!B:N,13,0),"")</f>
        <v xml:space="preserve"> 100m</v>
      </c>
      <c r="M1555" t="str">
        <f>IFERROR(VLOOKUP(F1555,競技順!B:K,10,0),"")</f>
        <v>自由形</v>
      </c>
      <c r="N1555" t="str">
        <f>IFERROR(VLOOKUP(F1555,競技順!B:Q,16,0),"")</f>
        <v>タイム決勝</v>
      </c>
      <c r="O1555" t="str">
        <f t="shared" si="49"/>
        <v xml:space="preserve"> 男子  100m 自由形 タイム決勝</v>
      </c>
    </row>
    <row r="1556" spans="1:15" x14ac:dyDescent="0.2">
      <c r="A1556">
        <f>IFERROR(記録__2[[#This Row],[競技番号]],"")</f>
        <v>24</v>
      </c>
      <c r="B1556">
        <f>IFERROR(記録__2[[#This Row],[選手番号]],"")</f>
        <v>56</v>
      </c>
      <c r="C1556" t="str">
        <f>IFERROR(VLOOKUP(B1556,選手番号!F:J,4,0),"")</f>
        <v>山本　凌奨</v>
      </c>
      <c r="D1556" t="str">
        <f>IFERROR(VLOOKUP(B1556,選手番号!F:K,6,0),"")</f>
        <v>五百木ＳＣ</v>
      </c>
      <c r="E1556" t="str">
        <f>IFERROR(VLOOKUP(B1556,チーム番号!E:F,2,0),"")</f>
        <v/>
      </c>
      <c r="F1556">
        <f>IFERROR(VLOOKUP(A1556,プログラム!B:C,2,0),"")</f>
        <v>24</v>
      </c>
      <c r="G1556" t="str">
        <f t="shared" si="48"/>
        <v>5600024</v>
      </c>
      <c r="H1556">
        <f>IFERROR(記録__2[[#This Row],[組]],"")</f>
        <v>2</v>
      </c>
      <c r="I1556">
        <f>IFERROR(記録__2[[#This Row],[水路]],"")</f>
        <v>3</v>
      </c>
      <c r="J1556" t="str">
        <f>IFERROR(VLOOKUP(F1556,競技順!B:Q,14,0),"")</f>
        <v/>
      </c>
      <c r="K1556" t="str">
        <f>IFERROR(VLOOKUP(F1556,競技順!B:P,15,0),"")</f>
        <v>男子</v>
      </c>
      <c r="L1556" t="str">
        <f>IFERROR(VLOOKUP(F1556,競技順!B:N,13,0),"")</f>
        <v xml:space="preserve"> 100m</v>
      </c>
      <c r="M1556" t="str">
        <f>IFERROR(VLOOKUP(F1556,競技順!B:K,10,0),"")</f>
        <v>自由形</v>
      </c>
      <c r="N1556" t="str">
        <f>IFERROR(VLOOKUP(F1556,競技順!B:Q,16,0),"")</f>
        <v>タイム決勝</v>
      </c>
      <c r="O1556" t="str">
        <f t="shared" si="49"/>
        <v xml:space="preserve"> 男子  100m 自由形 タイム決勝</v>
      </c>
    </row>
    <row r="1557" spans="1:15" x14ac:dyDescent="0.2">
      <c r="A1557">
        <f>IFERROR(記録__2[[#This Row],[競技番号]],"")</f>
        <v>24</v>
      </c>
      <c r="B1557">
        <f>IFERROR(記録__2[[#This Row],[選手番号]],"")</f>
        <v>653</v>
      </c>
      <c r="C1557" t="str">
        <f>IFERROR(VLOOKUP(B1557,選手番号!F:J,4,0),"")</f>
        <v>近藤　元樹</v>
      </c>
      <c r="D1557" t="str">
        <f>IFERROR(VLOOKUP(B1557,選手番号!F:K,6,0),"")</f>
        <v>MESSA宇和島</v>
      </c>
      <c r="E1557" t="str">
        <f>IFERROR(VLOOKUP(B1557,チーム番号!E:F,2,0),"")</f>
        <v/>
      </c>
      <c r="F1557">
        <f>IFERROR(VLOOKUP(A1557,プログラム!B:C,2,0),"")</f>
        <v>24</v>
      </c>
      <c r="G1557" t="str">
        <f t="shared" si="48"/>
        <v>65300024</v>
      </c>
      <c r="H1557">
        <f>IFERROR(記録__2[[#This Row],[組]],"")</f>
        <v>2</v>
      </c>
      <c r="I1557">
        <f>IFERROR(記録__2[[#This Row],[水路]],"")</f>
        <v>4</v>
      </c>
      <c r="J1557" t="str">
        <f>IFERROR(VLOOKUP(F1557,競技順!B:Q,14,0),"")</f>
        <v/>
      </c>
      <c r="K1557" t="str">
        <f>IFERROR(VLOOKUP(F1557,競技順!B:P,15,0),"")</f>
        <v>男子</v>
      </c>
      <c r="L1557" t="str">
        <f>IFERROR(VLOOKUP(F1557,競技順!B:N,13,0),"")</f>
        <v xml:space="preserve"> 100m</v>
      </c>
      <c r="M1557" t="str">
        <f>IFERROR(VLOOKUP(F1557,競技順!B:K,10,0),"")</f>
        <v>自由形</v>
      </c>
      <c r="N1557" t="str">
        <f>IFERROR(VLOOKUP(F1557,競技順!B:Q,16,0),"")</f>
        <v>タイム決勝</v>
      </c>
      <c r="O1557" t="str">
        <f t="shared" si="49"/>
        <v xml:space="preserve"> 男子  100m 自由形 タイム決勝</v>
      </c>
    </row>
    <row r="1558" spans="1:15" x14ac:dyDescent="0.2">
      <c r="A1558">
        <f>IFERROR(記録__2[[#This Row],[競技番号]],"")</f>
        <v>24</v>
      </c>
      <c r="B1558">
        <f>IFERROR(記録__2[[#This Row],[選手番号]],"")</f>
        <v>121</v>
      </c>
      <c r="C1558" t="str">
        <f>IFERROR(VLOOKUP(B1558,選手番号!F:J,4,0),"")</f>
        <v>木村虎太朗</v>
      </c>
      <c r="D1558" t="str">
        <f>IFERROR(VLOOKUP(B1558,選手番号!F:K,6,0),"")</f>
        <v>南海ＤＣ</v>
      </c>
      <c r="E1558" t="str">
        <f>IFERROR(VLOOKUP(B1558,チーム番号!E:F,2,0),"")</f>
        <v/>
      </c>
      <c r="F1558">
        <f>IFERROR(VLOOKUP(A1558,プログラム!B:C,2,0),"")</f>
        <v>24</v>
      </c>
      <c r="G1558" t="str">
        <f t="shared" si="48"/>
        <v>12100024</v>
      </c>
      <c r="H1558">
        <f>IFERROR(記録__2[[#This Row],[組]],"")</f>
        <v>2</v>
      </c>
      <c r="I1558">
        <f>IFERROR(記録__2[[#This Row],[水路]],"")</f>
        <v>5</v>
      </c>
      <c r="J1558" t="str">
        <f>IFERROR(VLOOKUP(F1558,競技順!B:Q,14,0),"")</f>
        <v/>
      </c>
      <c r="K1558" t="str">
        <f>IFERROR(VLOOKUP(F1558,競技順!B:P,15,0),"")</f>
        <v>男子</v>
      </c>
      <c r="L1558" t="str">
        <f>IFERROR(VLOOKUP(F1558,競技順!B:N,13,0),"")</f>
        <v xml:space="preserve"> 100m</v>
      </c>
      <c r="M1558" t="str">
        <f>IFERROR(VLOOKUP(F1558,競技順!B:K,10,0),"")</f>
        <v>自由形</v>
      </c>
      <c r="N1558" t="str">
        <f>IFERROR(VLOOKUP(F1558,競技順!B:Q,16,0),"")</f>
        <v>タイム決勝</v>
      </c>
      <c r="O1558" t="str">
        <f t="shared" si="49"/>
        <v xml:space="preserve"> 男子  100m 自由形 タイム決勝</v>
      </c>
    </row>
    <row r="1559" spans="1:15" x14ac:dyDescent="0.2">
      <c r="A1559">
        <f>IFERROR(記録__2[[#This Row],[競技番号]],"")</f>
        <v>24</v>
      </c>
      <c r="B1559">
        <f>IFERROR(記録__2[[#This Row],[選手番号]],"")</f>
        <v>268</v>
      </c>
      <c r="C1559" t="str">
        <f>IFERROR(VLOOKUP(B1559,選手番号!F:J,4,0),"")</f>
        <v>河野　駿太</v>
      </c>
      <c r="D1559" t="str">
        <f>IFERROR(VLOOKUP(B1559,選手番号!F:K,6,0),"")</f>
        <v>八幡浜ＳＣ</v>
      </c>
      <c r="E1559" t="str">
        <f>IFERROR(VLOOKUP(B1559,チーム番号!E:F,2,0),"")</f>
        <v/>
      </c>
      <c r="F1559">
        <f>IFERROR(VLOOKUP(A1559,プログラム!B:C,2,0),"")</f>
        <v>24</v>
      </c>
      <c r="G1559" t="str">
        <f t="shared" si="48"/>
        <v>26800024</v>
      </c>
      <c r="H1559">
        <f>IFERROR(記録__2[[#This Row],[組]],"")</f>
        <v>2</v>
      </c>
      <c r="I1559">
        <f>IFERROR(記録__2[[#This Row],[水路]],"")</f>
        <v>6</v>
      </c>
      <c r="J1559" t="str">
        <f>IFERROR(VLOOKUP(F1559,競技順!B:Q,14,0),"")</f>
        <v/>
      </c>
      <c r="K1559" t="str">
        <f>IFERROR(VLOOKUP(F1559,競技順!B:P,15,0),"")</f>
        <v>男子</v>
      </c>
      <c r="L1559" t="str">
        <f>IFERROR(VLOOKUP(F1559,競技順!B:N,13,0),"")</f>
        <v xml:space="preserve"> 100m</v>
      </c>
      <c r="M1559" t="str">
        <f>IFERROR(VLOOKUP(F1559,競技順!B:K,10,0),"")</f>
        <v>自由形</v>
      </c>
      <c r="N1559" t="str">
        <f>IFERROR(VLOOKUP(F1559,競技順!B:Q,16,0),"")</f>
        <v>タイム決勝</v>
      </c>
      <c r="O1559" t="str">
        <f t="shared" si="49"/>
        <v xml:space="preserve"> 男子  100m 自由形 タイム決勝</v>
      </c>
    </row>
    <row r="1560" spans="1:15" x14ac:dyDescent="0.2">
      <c r="A1560">
        <f>IFERROR(記録__2[[#This Row],[競技番号]],"")</f>
        <v>24</v>
      </c>
      <c r="B1560">
        <f>IFERROR(記録__2[[#This Row],[選手番号]],"")</f>
        <v>45</v>
      </c>
      <c r="C1560" t="str">
        <f>IFERROR(VLOOKUP(B1560,選手番号!F:J,4,0),"")</f>
        <v>後藤　希望</v>
      </c>
      <c r="D1560" t="str">
        <f>IFERROR(VLOOKUP(B1560,選手番号!F:K,6,0),"")</f>
        <v>五百木ＳＣ</v>
      </c>
      <c r="E1560" t="str">
        <f>IFERROR(VLOOKUP(B1560,チーム番号!E:F,2,0),"")</f>
        <v/>
      </c>
      <c r="F1560">
        <f>IFERROR(VLOOKUP(A1560,プログラム!B:C,2,0),"")</f>
        <v>24</v>
      </c>
      <c r="G1560" t="str">
        <f t="shared" si="48"/>
        <v>4500024</v>
      </c>
      <c r="H1560">
        <f>IFERROR(記録__2[[#This Row],[組]],"")</f>
        <v>2</v>
      </c>
      <c r="I1560">
        <f>IFERROR(記録__2[[#This Row],[水路]],"")</f>
        <v>7</v>
      </c>
      <c r="J1560" t="str">
        <f>IFERROR(VLOOKUP(F1560,競技順!B:Q,14,0),"")</f>
        <v/>
      </c>
      <c r="K1560" t="str">
        <f>IFERROR(VLOOKUP(F1560,競技順!B:P,15,0),"")</f>
        <v>男子</v>
      </c>
      <c r="L1560" t="str">
        <f>IFERROR(VLOOKUP(F1560,競技順!B:N,13,0),"")</f>
        <v xml:space="preserve"> 100m</v>
      </c>
      <c r="M1560" t="str">
        <f>IFERROR(VLOOKUP(F1560,競技順!B:K,10,0),"")</f>
        <v>自由形</v>
      </c>
      <c r="N1560" t="str">
        <f>IFERROR(VLOOKUP(F1560,競技順!B:Q,16,0),"")</f>
        <v>タイム決勝</v>
      </c>
      <c r="O1560" t="str">
        <f t="shared" si="49"/>
        <v xml:space="preserve"> 男子  100m 自由形 タイム決勝</v>
      </c>
    </row>
    <row r="1561" spans="1:15" x14ac:dyDescent="0.2">
      <c r="A1561">
        <f>IFERROR(記録__2[[#This Row],[競技番号]],"")</f>
        <v>24</v>
      </c>
      <c r="B1561">
        <f>IFERROR(記録__2[[#This Row],[選手番号]],"")</f>
        <v>55</v>
      </c>
      <c r="C1561" t="str">
        <f>IFERROR(VLOOKUP(B1561,選手番号!F:J,4,0),"")</f>
        <v>金子　祐也</v>
      </c>
      <c r="D1561" t="str">
        <f>IFERROR(VLOOKUP(B1561,選手番号!F:K,6,0),"")</f>
        <v>五百木ＳＣ</v>
      </c>
      <c r="E1561" t="str">
        <f>IFERROR(VLOOKUP(B1561,チーム番号!E:F,2,0),"")</f>
        <v/>
      </c>
      <c r="F1561">
        <f>IFERROR(VLOOKUP(A1561,プログラム!B:C,2,0),"")</f>
        <v>24</v>
      </c>
      <c r="G1561" t="str">
        <f t="shared" si="48"/>
        <v>5500024</v>
      </c>
      <c r="H1561">
        <f>IFERROR(記録__2[[#This Row],[組]],"")</f>
        <v>2</v>
      </c>
      <c r="I1561">
        <f>IFERROR(記録__2[[#This Row],[水路]],"")</f>
        <v>8</v>
      </c>
      <c r="J1561" t="str">
        <f>IFERROR(VLOOKUP(F1561,競技順!B:Q,14,0),"")</f>
        <v/>
      </c>
      <c r="K1561" t="str">
        <f>IFERROR(VLOOKUP(F1561,競技順!B:P,15,0),"")</f>
        <v>男子</v>
      </c>
      <c r="L1561" t="str">
        <f>IFERROR(VLOOKUP(F1561,競技順!B:N,13,0),"")</f>
        <v xml:space="preserve"> 100m</v>
      </c>
      <c r="M1561" t="str">
        <f>IFERROR(VLOOKUP(F1561,競技順!B:K,10,0),"")</f>
        <v>自由形</v>
      </c>
      <c r="N1561" t="str">
        <f>IFERROR(VLOOKUP(F1561,競技順!B:Q,16,0),"")</f>
        <v>タイム決勝</v>
      </c>
      <c r="O1561" t="str">
        <f t="shared" si="49"/>
        <v xml:space="preserve"> 男子  100m 自由形 タイム決勝</v>
      </c>
    </row>
    <row r="1562" spans="1:15" x14ac:dyDescent="0.2">
      <c r="A1562">
        <f>IFERROR(記録__2[[#This Row],[競技番号]],"")</f>
        <v>24</v>
      </c>
      <c r="B1562">
        <f>IFERROR(記録__2[[#This Row],[選手番号]],"")</f>
        <v>120</v>
      </c>
      <c r="C1562" t="str">
        <f>IFERROR(VLOOKUP(B1562,選手番号!F:J,4,0),"")</f>
        <v>三谷　航平</v>
      </c>
      <c r="D1562" t="str">
        <f>IFERROR(VLOOKUP(B1562,選手番号!F:K,6,0),"")</f>
        <v>南海ＤＣ</v>
      </c>
      <c r="E1562" t="str">
        <f>IFERROR(VLOOKUP(B1562,チーム番号!E:F,2,0),"")</f>
        <v/>
      </c>
      <c r="F1562">
        <f>IFERROR(VLOOKUP(A1562,プログラム!B:C,2,0),"")</f>
        <v>24</v>
      </c>
      <c r="G1562" t="str">
        <f t="shared" si="48"/>
        <v>12000024</v>
      </c>
      <c r="H1562">
        <f>IFERROR(記録__2[[#This Row],[組]],"")</f>
        <v>3</v>
      </c>
      <c r="I1562">
        <f>IFERROR(記録__2[[#This Row],[水路]],"")</f>
        <v>1</v>
      </c>
      <c r="J1562" t="str">
        <f>IFERROR(VLOOKUP(F1562,競技順!B:Q,14,0),"")</f>
        <v/>
      </c>
      <c r="K1562" t="str">
        <f>IFERROR(VLOOKUP(F1562,競技順!B:P,15,0),"")</f>
        <v>男子</v>
      </c>
      <c r="L1562" t="str">
        <f>IFERROR(VLOOKUP(F1562,競技順!B:N,13,0),"")</f>
        <v xml:space="preserve"> 100m</v>
      </c>
      <c r="M1562" t="str">
        <f>IFERROR(VLOOKUP(F1562,競技順!B:K,10,0),"")</f>
        <v>自由形</v>
      </c>
      <c r="N1562" t="str">
        <f>IFERROR(VLOOKUP(F1562,競技順!B:Q,16,0),"")</f>
        <v>タイム決勝</v>
      </c>
      <c r="O1562" t="str">
        <f t="shared" si="49"/>
        <v xml:space="preserve"> 男子  100m 自由形 タイム決勝</v>
      </c>
    </row>
    <row r="1563" spans="1:15" x14ac:dyDescent="0.2">
      <c r="A1563">
        <f>IFERROR(記録__2[[#This Row],[競技番号]],"")</f>
        <v>24</v>
      </c>
      <c r="B1563">
        <f>IFERROR(記録__2[[#This Row],[選手番号]],"")</f>
        <v>652</v>
      </c>
      <c r="C1563" t="str">
        <f>IFERROR(VLOOKUP(B1563,選手番号!F:J,4,0),"")</f>
        <v>浦川晃士郎</v>
      </c>
      <c r="D1563" t="str">
        <f>IFERROR(VLOOKUP(B1563,選手番号!F:K,6,0),"")</f>
        <v>MESSA宇和島</v>
      </c>
      <c r="E1563" t="str">
        <f>IFERROR(VLOOKUP(B1563,チーム番号!E:F,2,0),"")</f>
        <v/>
      </c>
      <c r="F1563">
        <f>IFERROR(VLOOKUP(A1563,プログラム!B:C,2,0),"")</f>
        <v>24</v>
      </c>
      <c r="G1563" t="str">
        <f t="shared" si="48"/>
        <v>65200024</v>
      </c>
      <c r="H1563">
        <f>IFERROR(記録__2[[#This Row],[組]],"")</f>
        <v>3</v>
      </c>
      <c r="I1563">
        <f>IFERROR(記録__2[[#This Row],[水路]],"")</f>
        <v>2</v>
      </c>
      <c r="J1563" t="str">
        <f>IFERROR(VLOOKUP(F1563,競技順!B:Q,14,0),"")</f>
        <v/>
      </c>
      <c r="K1563" t="str">
        <f>IFERROR(VLOOKUP(F1563,競技順!B:P,15,0),"")</f>
        <v>男子</v>
      </c>
      <c r="L1563" t="str">
        <f>IFERROR(VLOOKUP(F1563,競技順!B:N,13,0),"")</f>
        <v xml:space="preserve"> 100m</v>
      </c>
      <c r="M1563" t="str">
        <f>IFERROR(VLOOKUP(F1563,競技順!B:K,10,0),"")</f>
        <v>自由形</v>
      </c>
      <c r="N1563" t="str">
        <f>IFERROR(VLOOKUP(F1563,競技順!B:Q,16,0),"")</f>
        <v>タイム決勝</v>
      </c>
      <c r="O1563" t="str">
        <f t="shared" si="49"/>
        <v xml:space="preserve"> 男子  100m 自由形 タイム決勝</v>
      </c>
    </row>
    <row r="1564" spans="1:15" x14ac:dyDescent="0.2">
      <c r="A1564">
        <f>IFERROR(記録__2[[#This Row],[競技番号]],"")</f>
        <v>24</v>
      </c>
      <c r="B1564">
        <f>IFERROR(記録__2[[#This Row],[選手番号]],"")</f>
        <v>126</v>
      </c>
      <c r="C1564" t="str">
        <f>IFERROR(VLOOKUP(B1564,選手番号!F:J,4,0),"")</f>
        <v>松岡　琉生</v>
      </c>
      <c r="D1564" t="str">
        <f>IFERROR(VLOOKUP(B1564,選手番号!F:K,6,0),"")</f>
        <v>南海ＤＣ</v>
      </c>
      <c r="E1564" t="str">
        <f>IFERROR(VLOOKUP(B1564,チーム番号!E:F,2,0),"")</f>
        <v/>
      </c>
      <c r="F1564">
        <f>IFERROR(VLOOKUP(A1564,プログラム!B:C,2,0),"")</f>
        <v>24</v>
      </c>
      <c r="G1564" t="str">
        <f t="shared" si="48"/>
        <v>12600024</v>
      </c>
      <c r="H1564">
        <f>IFERROR(記録__2[[#This Row],[組]],"")</f>
        <v>3</v>
      </c>
      <c r="I1564">
        <f>IFERROR(記録__2[[#This Row],[水路]],"")</f>
        <v>3</v>
      </c>
      <c r="J1564" t="str">
        <f>IFERROR(VLOOKUP(F1564,競技順!B:Q,14,0),"")</f>
        <v/>
      </c>
      <c r="K1564" t="str">
        <f>IFERROR(VLOOKUP(F1564,競技順!B:P,15,0),"")</f>
        <v>男子</v>
      </c>
      <c r="L1564" t="str">
        <f>IFERROR(VLOOKUP(F1564,競技順!B:N,13,0),"")</f>
        <v xml:space="preserve"> 100m</v>
      </c>
      <c r="M1564" t="str">
        <f>IFERROR(VLOOKUP(F1564,競技順!B:K,10,0),"")</f>
        <v>自由形</v>
      </c>
      <c r="N1564" t="str">
        <f>IFERROR(VLOOKUP(F1564,競技順!B:Q,16,0),"")</f>
        <v>タイム決勝</v>
      </c>
      <c r="O1564" t="str">
        <f t="shared" si="49"/>
        <v xml:space="preserve"> 男子  100m 自由形 タイム決勝</v>
      </c>
    </row>
    <row r="1565" spans="1:15" x14ac:dyDescent="0.2">
      <c r="A1565">
        <f>IFERROR(記録__2[[#This Row],[競技番号]],"")</f>
        <v>24</v>
      </c>
      <c r="B1565">
        <f>IFERROR(記録__2[[#This Row],[選手番号]],"")</f>
        <v>32</v>
      </c>
      <c r="C1565" t="str">
        <f>IFERROR(VLOOKUP(B1565,選手番号!F:J,4,0),"")</f>
        <v>芳野　慶次</v>
      </c>
      <c r="D1565" t="str">
        <f>IFERROR(VLOOKUP(B1565,選手番号!F:K,6,0),"")</f>
        <v>松山中央高</v>
      </c>
      <c r="E1565" t="str">
        <f>IFERROR(VLOOKUP(B1565,チーム番号!E:F,2,0),"")</f>
        <v/>
      </c>
      <c r="F1565">
        <f>IFERROR(VLOOKUP(A1565,プログラム!B:C,2,0),"")</f>
        <v>24</v>
      </c>
      <c r="G1565" t="str">
        <f t="shared" si="48"/>
        <v>3200024</v>
      </c>
      <c r="H1565">
        <f>IFERROR(記録__2[[#This Row],[組]],"")</f>
        <v>3</v>
      </c>
      <c r="I1565">
        <f>IFERROR(記録__2[[#This Row],[水路]],"")</f>
        <v>4</v>
      </c>
      <c r="J1565" t="str">
        <f>IFERROR(VLOOKUP(F1565,競技順!B:Q,14,0),"")</f>
        <v/>
      </c>
      <c r="K1565" t="str">
        <f>IFERROR(VLOOKUP(F1565,競技順!B:P,15,0),"")</f>
        <v>男子</v>
      </c>
      <c r="L1565" t="str">
        <f>IFERROR(VLOOKUP(F1565,競技順!B:N,13,0),"")</f>
        <v xml:space="preserve"> 100m</v>
      </c>
      <c r="M1565" t="str">
        <f>IFERROR(VLOOKUP(F1565,競技順!B:K,10,0),"")</f>
        <v>自由形</v>
      </c>
      <c r="N1565" t="str">
        <f>IFERROR(VLOOKUP(F1565,競技順!B:Q,16,0),"")</f>
        <v>タイム決勝</v>
      </c>
      <c r="O1565" t="str">
        <f t="shared" si="49"/>
        <v xml:space="preserve"> 男子  100m 自由形 タイム決勝</v>
      </c>
    </row>
    <row r="1566" spans="1:15" x14ac:dyDescent="0.2">
      <c r="A1566">
        <f>IFERROR(記録__2[[#This Row],[競技番号]],"")</f>
        <v>24</v>
      </c>
      <c r="B1566">
        <f>IFERROR(記録__2[[#This Row],[選手番号]],"")</f>
        <v>444</v>
      </c>
      <c r="C1566" t="str">
        <f>IFERROR(VLOOKUP(B1566,選手番号!F:J,4,0),"")</f>
        <v>北脇　太耀</v>
      </c>
      <c r="D1566" t="str">
        <f>IFERROR(VLOOKUP(B1566,選手番号!F:K,6,0),"")</f>
        <v>フィッタ重信</v>
      </c>
      <c r="E1566" t="str">
        <f>IFERROR(VLOOKUP(B1566,チーム番号!E:F,2,0),"")</f>
        <v/>
      </c>
      <c r="F1566">
        <f>IFERROR(VLOOKUP(A1566,プログラム!B:C,2,0),"")</f>
        <v>24</v>
      </c>
      <c r="G1566" t="str">
        <f t="shared" si="48"/>
        <v>44400024</v>
      </c>
      <c r="H1566">
        <f>IFERROR(記録__2[[#This Row],[組]],"")</f>
        <v>3</v>
      </c>
      <c r="I1566">
        <f>IFERROR(記録__2[[#This Row],[水路]],"")</f>
        <v>5</v>
      </c>
      <c r="J1566" t="str">
        <f>IFERROR(VLOOKUP(F1566,競技順!B:Q,14,0),"")</f>
        <v/>
      </c>
      <c r="K1566" t="str">
        <f>IFERROR(VLOOKUP(F1566,競技順!B:P,15,0),"")</f>
        <v>男子</v>
      </c>
      <c r="L1566" t="str">
        <f>IFERROR(VLOOKUP(F1566,競技順!B:N,13,0),"")</f>
        <v xml:space="preserve"> 100m</v>
      </c>
      <c r="M1566" t="str">
        <f>IFERROR(VLOOKUP(F1566,競技順!B:K,10,0),"")</f>
        <v>自由形</v>
      </c>
      <c r="N1566" t="str">
        <f>IFERROR(VLOOKUP(F1566,競技順!B:Q,16,0),"")</f>
        <v>タイム決勝</v>
      </c>
      <c r="O1566" t="str">
        <f t="shared" si="49"/>
        <v xml:space="preserve"> 男子  100m 自由形 タイム決勝</v>
      </c>
    </row>
    <row r="1567" spans="1:15" x14ac:dyDescent="0.2">
      <c r="A1567">
        <f>IFERROR(記録__2[[#This Row],[競技番号]],"")</f>
        <v>24</v>
      </c>
      <c r="B1567">
        <f>IFERROR(記録__2[[#This Row],[選手番号]],"")</f>
        <v>628</v>
      </c>
      <c r="C1567" t="str">
        <f>IFERROR(VLOOKUP(B1567,選手番号!F:J,4,0),"")</f>
        <v>福島　光希</v>
      </c>
      <c r="D1567" t="str">
        <f>IFERROR(VLOOKUP(B1567,選手番号!F:K,6,0),"")</f>
        <v>ﾓｰﾆSS</v>
      </c>
      <c r="E1567" t="str">
        <f>IFERROR(VLOOKUP(B1567,チーム番号!E:F,2,0),"")</f>
        <v/>
      </c>
      <c r="F1567">
        <f>IFERROR(VLOOKUP(A1567,プログラム!B:C,2,0),"")</f>
        <v>24</v>
      </c>
      <c r="G1567" t="str">
        <f t="shared" si="48"/>
        <v>62800024</v>
      </c>
      <c r="H1567">
        <f>IFERROR(記録__2[[#This Row],[組]],"")</f>
        <v>3</v>
      </c>
      <c r="I1567">
        <f>IFERROR(記録__2[[#This Row],[水路]],"")</f>
        <v>6</v>
      </c>
      <c r="J1567" t="str">
        <f>IFERROR(VLOOKUP(F1567,競技順!B:Q,14,0),"")</f>
        <v/>
      </c>
      <c r="K1567" t="str">
        <f>IFERROR(VLOOKUP(F1567,競技順!B:P,15,0),"")</f>
        <v>男子</v>
      </c>
      <c r="L1567" t="str">
        <f>IFERROR(VLOOKUP(F1567,競技順!B:N,13,0),"")</f>
        <v xml:space="preserve"> 100m</v>
      </c>
      <c r="M1567" t="str">
        <f>IFERROR(VLOOKUP(F1567,競技順!B:K,10,0),"")</f>
        <v>自由形</v>
      </c>
      <c r="N1567" t="str">
        <f>IFERROR(VLOOKUP(F1567,競技順!B:Q,16,0),"")</f>
        <v>タイム決勝</v>
      </c>
      <c r="O1567" t="str">
        <f t="shared" si="49"/>
        <v xml:space="preserve"> 男子  100m 自由形 タイム決勝</v>
      </c>
    </row>
    <row r="1568" spans="1:15" x14ac:dyDescent="0.2">
      <c r="A1568">
        <f>IFERROR(記録__2[[#This Row],[競技番号]],"")</f>
        <v>24</v>
      </c>
      <c r="B1568">
        <f>IFERROR(記録__2[[#This Row],[選手番号]],"")</f>
        <v>625</v>
      </c>
      <c r="C1568" t="str">
        <f>IFERROR(VLOOKUP(B1568,選手番号!F:J,4,0),"")</f>
        <v>薬師寺桐悟</v>
      </c>
      <c r="D1568" t="str">
        <f>IFERROR(VLOOKUP(B1568,選手番号!F:K,6,0),"")</f>
        <v>ﾓｰﾆSS</v>
      </c>
      <c r="E1568" t="str">
        <f>IFERROR(VLOOKUP(B1568,チーム番号!E:F,2,0),"")</f>
        <v/>
      </c>
      <c r="F1568">
        <f>IFERROR(VLOOKUP(A1568,プログラム!B:C,2,0),"")</f>
        <v>24</v>
      </c>
      <c r="G1568" t="str">
        <f t="shared" si="48"/>
        <v>62500024</v>
      </c>
      <c r="H1568">
        <f>IFERROR(記録__2[[#This Row],[組]],"")</f>
        <v>3</v>
      </c>
      <c r="I1568">
        <f>IFERROR(記録__2[[#This Row],[水路]],"")</f>
        <v>7</v>
      </c>
      <c r="J1568" t="str">
        <f>IFERROR(VLOOKUP(F1568,競技順!B:Q,14,0),"")</f>
        <v/>
      </c>
      <c r="K1568" t="str">
        <f>IFERROR(VLOOKUP(F1568,競技順!B:P,15,0),"")</f>
        <v>男子</v>
      </c>
      <c r="L1568" t="str">
        <f>IFERROR(VLOOKUP(F1568,競技順!B:N,13,0),"")</f>
        <v xml:space="preserve"> 100m</v>
      </c>
      <c r="M1568" t="str">
        <f>IFERROR(VLOOKUP(F1568,競技順!B:K,10,0),"")</f>
        <v>自由形</v>
      </c>
      <c r="N1568" t="str">
        <f>IFERROR(VLOOKUP(F1568,競技順!B:Q,16,0),"")</f>
        <v>タイム決勝</v>
      </c>
      <c r="O1568" t="str">
        <f t="shared" si="49"/>
        <v xml:space="preserve"> 男子  100m 自由形 タイム決勝</v>
      </c>
    </row>
    <row r="1569" spans="1:15" x14ac:dyDescent="0.2">
      <c r="A1569">
        <f>IFERROR(記録__2[[#This Row],[競技番号]],"")</f>
        <v>24</v>
      </c>
      <c r="B1569">
        <f>IFERROR(記録__2[[#This Row],[選手番号]],"")</f>
        <v>256</v>
      </c>
      <c r="C1569" t="str">
        <f>IFERROR(VLOOKUP(B1569,選手番号!F:J,4,0),"")</f>
        <v>上杉　天雅</v>
      </c>
      <c r="D1569" t="str">
        <f>IFERROR(VLOOKUP(B1569,選手番号!F:K,6,0),"")</f>
        <v>八幡浜ＳＣ</v>
      </c>
      <c r="E1569" t="str">
        <f>IFERROR(VLOOKUP(B1569,チーム番号!E:F,2,0),"")</f>
        <v/>
      </c>
      <c r="F1569">
        <f>IFERROR(VLOOKUP(A1569,プログラム!B:C,2,0),"")</f>
        <v>24</v>
      </c>
      <c r="G1569" t="str">
        <f t="shared" si="48"/>
        <v>25600024</v>
      </c>
      <c r="H1569">
        <f>IFERROR(記録__2[[#This Row],[組]],"")</f>
        <v>3</v>
      </c>
      <c r="I1569">
        <f>IFERROR(記録__2[[#This Row],[水路]],"")</f>
        <v>8</v>
      </c>
      <c r="J1569" t="str">
        <f>IFERROR(VLOOKUP(F1569,競技順!B:Q,14,0),"")</f>
        <v/>
      </c>
      <c r="K1569" t="str">
        <f>IFERROR(VLOOKUP(F1569,競技順!B:P,15,0),"")</f>
        <v>男子</v>
      </c>
      <c r="L1569" t="str">
        <f>IFERROR(VLOOKUP(F1569,競技順!B:N,13,0),"")</f>
        <v xml:space="preserve"> 100m</v>
      </c>
      <c r="M1569" t="str">
        <f>IFERROR(VLOOKUP(F1569,競技順!B:K,10,0),"")</f>
        <v>自由形</v>
      </c>
      <c r="N1569" t="str">
        <f>IFERROR(VLOOKUP(F1569,競技順!B:Q,16,0),"")</f>
        <v>タイム決勝</v>
      </c>
      <c r="O1569" t="str">
        <f t="shared" si="49"/>
        <v xml:space="preserve"> 男子  100m 自由形 タイム決勝</v>
      </c>
    </row>
    <row r="1570" spans="1:15" x14ac:dyDescent="0.2">
      <c r="A1570">
        <f>IFERROR(記録__2[[#This Row],[競技番号]],"")</f>
        <v>24</v>
      </c>
      <c r="B1570">
        <f>IFERROR(記録__2[[#This Row],[選手番号]],"")</f>
        <v>12</v>
      </c>
      <c r="C1570" t="str">
        <f>IFERROR(VLOOKUP(B1570,選手番号!F:J,4,0),"")</f>
        <v>三浦　晴人</v>
      </c>
      <c r="D1570" t="str">
        <f>IFERROR(VLOOKUP(B1570,選手番号!F:K,6,0),"")</f>
        <v>松山北高</v>
      </c>
      <c r="E1570" t="str">
        <f>IFERROR(VLOOKUP(B1570,チーム番号!E:F,2,0),"")</f>
        <v/>
      </c>
      <c r="F1570">
        <f>IFERROR(VLOOKUP(A1570,プログラム!B:C,2,0),"")</f>
        <v>24</v>
      </c>
      <c r="G1570" t="str">
        <f t="shared" si="48"/>
        <v>1200024</v>
      </c>
      <c r="H1570">
        <f>IFERROR(記録__2[[#This Row],[組]],"")</f>
        <v>4</v>
      </c>
      <c r="I1570">
        <f>IFERROR(記録__2[[#This Row],[水路]],"")</f>
        <v>1</v>
      </c>
      <c r="J1570" t="str">
        <f>IFERROR(VLOOKUP(F1570,競技順!B:Q,14,0),"")</f>
        <v/>
      </c>
      <c r="K1570" t="str">
        <f>IFERROR(VLOOKUP(F1570,競技順!B:P,15,0),"")</f>
        <v>男子</v>
      </c>
      <c r="L1570" t="str">
        <f>IFERROR(VLOOKUP(F1570,競技順!B:N,13,0),"")</f>
        <v xml:space="preserve"> 100m</v>
      </c>
      <c r="M1570" t="str">
        <f>IFERROR(VLOOKUP(F1570,競技順!B:K,10,0),"")</f>
        <v>自由形</v>
      </c>
      <c r="N1570" t="str">
        <f>IFERROR(VLOOKUP(F1570,競技順!B:Q,16,0),"")</f>
        <v>タイム決勝</v>
      </c>
      <c r="O1570" t="str">
        <f t="shared" si="49"/>
        <v xml:space="preserve"> 男子  100m 自由形 タイム決勝</v>
      </c>
    </row>
    <row r="1571" spans="1:15" x14ac:dyDescent="0.2">
      <c r="A1571">
        <f>IFERROR(記録__2[[#This Row],[競技番号]],"")</f>
        <v>24</v>
      </c>
      <c r="B1571">
        <f>IFERROR(記録__2[[#This Row],[選手番号]],"")</f>
        <v>312</v>
      </c>
      <c r="C1571" t="str">
        <f>IFERROR(VLOOKUP(B1571,選手番号!F:J,4,0),"")</f>
        <v>木原　康貴</v>
      </c>
      <c r="D1571" t="str">
        <f>IFERROR(VLOOKUP(B1571,選手番号!F:K,6,0),"")</f>
        <v>石原SC山越</v>
      </c>
      <c r="E1571" t="str">
        <f>IFERROR(VLOOKUP(B1571,チーム番号!E:F,2,0),"")</f>
        <v/>
      </c>
      <c r="F1571">
        <f>IFERROR(VLOOKUP(A1571,プログラム!B:C,2,0),"")</f>
        <v>24</v>
      </c>
      <c r="G1571" t="str">
        <f t="shared" si="48"/>
        <v>31200024</v>
      </c>
      <c r="H1571">
        <f>IFERROR(記録__2[[#This Row],[組]],"")</f>
        <v>4</v>
      </c>
      <c r="I1571">
        <f>IFERROR(記録__2[[#This Row],[水路]],"")</f>
        <v>2</v>
      </c>
      <c r="J1571" t="str">
        <f>IFERROR(VLOOKUP(F1571,競技順!B:Q,14,0),"")</f>
        <v/>
      </c>
      <c r="K1571" t="str">
        <f>IFERROR(VLOOKUP(F1571,競技順!B:P,15,0),"")</f>
        <v>男子</v>
      </c>
      <c r="L1571" t="str">
        <f>IFERROR(VLOOKUP(F1571,競技順!B:N,13,0),"")</f>
        <v xml:space="preserve"> 100m</v>
      </c>
      <c r="M1571" t="str">
        <f>IFERROR(VLOOKUP(F1571,競技順!B:K,10,0),"")</f>
        <v>自由形</v>
      </c>
      <c r="N1571" t="str">
        <f>IFERROR(VLOOKUP(F1571,競技順!B:Q,16,0),"")</f>
        <v>タイム決勝</v>
      </c>
      <c r="O1571" t="str">
        <f t="shared" si="49"/>
        <v xml:space="preserve"> 男子  100m 自由形 タイム決勝</v>
      </c>
    </row>
    <row r="1572" spans="1:15" x14ac:dyDescent="0.2">
      <c r="A1572">
        <f>IFERROR(記録__2[[#This Row],[競技番号]],"")</f>
        <v>24</v>
      </c>
      <c r="B1572">
        <f>IFERROR(記録__2[[#This Row],[選手番号]],"")</f>
        <v>376</v>
      </c>
      <c r="C1572" t="str">
        <f>IFERROR(VLOOKUP(B1572,選手番号!F:J,4,0),"")</f>
        <v>渡部　俊輝</v>
      </c>
      <c r="D1572" t="str">
        <f>IFERROR(VLOOKUP(B1572,選手番号!F:K,6,0),"")</f>
        <v>石原ＳＣ</v>
      </c>
      <c r="E1572" t="str">
        <f>IFERROR(VLOOKUP(B1572,チーム番号!E:F,2,0),"")</f>
        <v/>
      </c>
      <c r="F1572">
        <f>IFERROR(VLOOKUP(A1572,プログラム!B:C,2,0),"")</f>
        <v>24</v>
      </c>
      <c r="G1572" t="str">
        <f t="shared" si="48"/>
        <v>37600024</v>
      </c>
      <c r="H1572">
        <f>IFERROR(記録__2[[#This Row],[組]],"")</f>
        <v>4</v>
      </c>
      <c r="I1572">
        <f>IFERROR(記録__2[[#This Row],[水路]],"")</f>
        <v>3</v>
      </c>
      <c r="J1572" t="str">
        <f>IFERROR(VLOOKUP(F1572,競技順!B:Q,14,0),"")</f>
        <v/>
      </c>
      <c r="K1572" t="str">
        <f>IFERROR(VLOOKUP(F1572,競技順!B:P,15,0),"")</f>
        <v>男子</v>
      </c>
      <c r="L1572" t="str">
        <f>IFERROR(VLOOKUP(F1572,競技順!B:N,13,0),"")</f>
        <v xml:space="preserve"> 100m</v>
      </c>
      <c r="M1572" t="str">
        <f>IFERROR(VLOOKUP(F1572,競技順!B:K,10,0),"")</f>
        <v>自由形</v>
      </c>
      <c r="N1572" t="str">
        <f>IFERROR(VLOOKUP(F1572,競技順!B:Q,16,0),"")</f>
        <v>タイム決勝</v>
      </c>
      <c r="O1572" t="str">
        <f t="shared" si="49"/>
        <v xml:space="preserve"> 男子  100m 自由形 タイム決勝</v>
      </c>
    </row>
    <row r="1573" spans="1:15" x14ac:dyDescent="0.2">
      <c r="A1573">
        <f>IFERROR(記録__2[[#This Row],[競技番号]],"")</f>
        <v>24</v>
      </c>
      <c r="B1573">
        <f>IFERROR(記録__2[[#This Row],[選手番号]],"")</f>
        <v>315</v>
      </c>
      <c r="C1573" t="str">
        <f>IFERROR(VLOOKUP(B1573,選手番号!F:J,4,0),"")</f>
        <v>小池京士郎</v>
      </c>
      <c r="D1573" t="str">
        <f>IFERROR(VLOOKUP(B1573,選手番号!F:K,6,0),"")</f>
        <v>石原SC山越</v>
      </c>
      <c r="E1573" t="str">
        <f>IFERROR(VLOOKUP(B1573,チーム番号!E:F,2,0),"")</f>
        <v/>
      </c>
      <c r="F1573">
        <f>IFERROR(VLOOKUP(A1573,プログラム!B:C,2,0),"")</f>
        <v>24</v>
      </c>
      <c r="G1573" t="str">
        <f t="shared" si="48"/>
        <v>31500024</v>
      </c>
      <c r="H1573">
        <f>IFERROR(記録__2[[#This Row],[組]],"")</f>
        <v>4</v>
      </c>
      <c r="I1573">
        <f>IFERROR(記録__2[[#This Row],[水路]],"")</f>
        <v>4</v>
      </c>
      <c r="J1573" t="str">
        <f>IFERROR(VLOOKUP(F1573,競技順!B:Q,14,0),"")</f>
        <v/>
      </c>
      <c r="K1573" t="str">
        <f>IFERROR(VLOOKUP(F1573,競技順!B:P,15,0),"")</f>
        <v>男子</v>
      </c>
      <c r="L1573" t="str">
        <f>IFERROR(VLOOKUP(F1573,競技順!B:N,13,0),"")</f>
        <v xml:space="preserve"> 100m</v>
      </c>
      <c r="M1573" t="str">
        <f>IFERROR(VLOOKUP(F1573,競技順!B:K,10,0),"")</f>
        <v>自由形</v>
      </c>
      <c r="N1573" t="str">
        <f>IFERROR(VLOOKUP(F1573,競技順!B:Q,16,0),"")</f>
        <v>タイム決勝</v>
      </c>
      <c r="O1573" t="str">
        <f t="shared" si="49"/>
        <v xml:space="preserve"> 男子  100m 自由形 タイム決勝</v>
      </c>
    </row>
    <row r="1574" spans="1:15" x14ac:dyDescent="0.2">
      <c r="A1574">
        <f>IFERROR(記録__2[[#This Row],[競技番号]],"")</f>
        <v>24</v>
      </c>
      <c r="B1574">
        <f>IFERROR(記録__2[[#This Row],[選手番号]],"")</f>
        <v>171</v>
      </c>
      <c r="C1574" t="str">
        <f>IFERROR(VLOOKUP(B1574,選手番号!F:J,4,0),"")</f>
        <v>石川　幸明</v>
      </c>
      <c r="D1574" t="str">
        <f>IFERROR(VLOOKUP(B1574,選手番号!F:K,6,0),"")</f>
        <v>西条ＳＣ</v>
      </c>
      <c r="E1574" t="str">
        <f>IFERROR(VLOOKUP(B1574,チーム番号!E:F,2,0),"")</f>
        <v/>
      </c>
      <c r="F1574">
        <f>IFERROR(VLOOKUP(A1574,プログラム!B:C,2,0),"")</f>
        <v>24</v>
      </c>
      <c r="G1574" t="str">
        <f t="shared" si="48"/>
        <v>17100024</v>
      </c>
      <c r="H1574">
        <f>IFERROR(記録__2[[#This Row],[組]],"")</f>
        <v>4</v>
      </c>
      <c r="I1574">
        <f>IFERROR(記録__2[[#This Row],[水路]],"")</f>
        <v>5</v>
      </c>
      <c r="J1574" t="str">
        <f>IFERROR(VLOOKUP(F1574,競技順!B:Q,14,0),"")</f>
        <v/>
      </c>
      <c r="K1574" t="str">
        <f>IFERROR(VLOOKUP(F1574,競技順!B:P,15,0),"")</f>
        <v>男子</v>
      </c>
      <c r="L1574" t="str">
        <f>IFERROR(VLOOKUP(F1574,競技順!B:N,13,0),"")</f>
        <v xml:space="preserve"> 100m</v>
      </c>
      <c r="M1574" t="str">
        <f>IFERROR(VLOOKUP(F1574,競技順!B:K,10,0),"")</f>
        <v>自由形</v>
      </c>
      <c r="N1574" t="str">
        <f>IFERROR(VLOOKUP(F1574,競技順!B:Q,16,0),"")</f>
        <v>タイム決勝</v>
      </c>
      <c r="O1574" t="str">
        <f t="shared" si="49"/>
        <v xml:space="preserve"> 男子  100m 自由形 タイム決勝</v>
      </c>
    </row>
    <row r="1575" spans="1:15" x14ac:dyDescent="0.2">
      <c r="A1575">
        <f>IFERROR(記録__2[[#This Row],[競技番号]],"")</f>
        <v>24</v>
      </c>
      <c r="B1575">
        <f>IFERROR(記録__2[[#This Row],[選手番号]],"")</f>
        <v>403</v>
      </c>
      <c r="C1575" t="str">
        <f>IFERROR(VLOOKUP(B1575,選手番号!F:J,4,0),"")</f>
        <v>藤並　幹太</v>
      </c>
      <c r="D1575" t="str">
        <f>IFERROR(VLOOKUP(B1575,選手番号!F:K,6,0),"")</f>
        <v>フィッタ松山</v>
      </c>
      <c r="E1575" t="str">
        <f>IFERROR(VLOOKUP(B1575,チーム番号!E:F,2,0),"")</f>
        <v/>
      </c>
      <c r="F1575">
        <f>IFERROR(VLOOKUP(A1575,プログラム!B:C,2,0),"")</f>
        <v>24</v>
      </c>
      <c r="G1575" t="str">
        <f t="shared" si="48"/>
        <v>40300024</v>
      </c>
      <c r="H1575">
        <f>IFERROR(記録__2[[#This Row],[組]],"")</f>
        <v>4</v>
      </c>
      <c r="I1575">
        <f>IFERROR(記録__2[[#This Row],[水路]],"")</f>
        <v>6</v>
      </c>
      <c r="J1575" t="str">
        <f>IFERROR(VLOOKUP(F1575,競技順!B:Q,14,0),"")</f>
        <v/>
      </c>
      <c r="K1575" t="str">
        <f>IFERROR(VLOOKUP(F1575,競技順!B:P,15,0),"")</f>
        <v>男子</v>
      </c>
      <c r="L1575" t="str">
        <f>IFERROR(VLOOKUP(F1575,競技順!B:N,13,0),"")</f>
        <v xml:space="preserve"> 100m</v>
      </c>
      <c r="M1575" t="str">
        <f>IFERROR(VLOOKUP(F1575,競技順!B:K,10,0),"")</f>
        <v>自由形</v>
      </c>
      <c r="N1575" t="str">
        <f>IFERROR(VLOOKUP(F1575,競技順!B:Q,16,0),"")</f>
        <v>タイム決勝</v>
      </c>
      <c r="O1575" t="str">
        <f t="shared" si="49"/>
        <v xml:space="preserve"> 男子  100m 自由形 タイム決勝</v>
      </c>
    </row>
    <row r="1576" spans="1:15" x14ac:dyDescent="0.2">
      <c r="A1576">
        <f>IFERROR(記録__2[[#This Row],[競技番号]],"")</f>
        <v>24</v>
      </c>
      <c r="B1576">
        <f>IFERROR(記録__2[[#This Row],[選手番号]],"")</f>
        <v>341</v>
      </c>
      <c r="C1576" t="str">
        <f>IFERROR(VLOOKUP(B1576,選手番号!F:J,4,0),"")</f>
        <v>別府　直音</v>
      </c>
      <c r="D1576" t="str">
        <f>IFERROR(VLOOKUP(B1576,選手番号!F:K,6,0),"")</f>
        <v>ＭＧ双葉</v>
      </c>
      <c r="E1576" t="str">
        <f>IFERROR(VLOOKUP(B1576,チーム番号!E:F,2,0),"")</f>
        <v/>
      </c>
      <c r="F1576">
        <f>IFERROR(VLOOKUP(A1576,プログラム!B:C,2,0),"")</f>
        <v>24</v>
      </c>
      <c r="G1576" t="str">
        <f t="shared" si="48"/>
        <v>34100024</v>
      </c>
      <c r="H1576">
        <f>IFERROR(記録__2[[#This Row],[組]],"")</f>
        <v>4</v>
      </c>
      <c r="I1576">
        <f>IFERROR(記録__2[[#This Row],[水路]],"")</f>
        <v>7</v>
      </c>
      <c r="J1576" t="str">
        <f>IFERROR(VLOOKUP(F1576,競技順!B:Q,14,0),"")</f>
        <v/>
      </c>
      <c r="K1576" t="str">
        <f>IFERROR(VLOOKUP(F1576,競技順!B:P,15,0),"")</f>
        <v>男子</v>
      </c>
      <c r="L1576" t="str">
        <f>IFERROR(VLOOKUP(F1576,競技順!B:N,13,0),"")</f>
        <v xml:space="preserve"> 100m</v>
      </c>
      <c r="M1576" t="str">
        <f>IFERROR(VLOOKUP(F1576,競技順!B:K,10,0),"")</f>
        <v>自由形</v>
      </c>
      <c r="N1576" t="str">
        <f>IFERROR(VLOOKUP(F1576,競技順!B:Q,16,0),"")</f>
        <v>タイム決勝</v>
      </c>
      <c r="O1576" t="str">
        <f t="shared" si="49"/>
        <v xml:space="preserve"> 男子  100m 自由形 タイム決勝</v>
      </c>
    </row>
    <row r="1577" spans="1:15" x14ac:dyDescent="0.2">
      <c r="A1577">
        <f>IFERROR(記録__2[[#This Row],[競技番号]],"")</f>
        <v>24</v>
      </c>
      <c r="B1577">
        <f>IFERROR(記録__2[[#This Row],[選手番号]],"")</f>
        <v>533</v>
      </c>
      <c r="C1577" t="str">
        <f>IFERROR(VLOOKUP(B1577,選手番号!F:J,4,0),"")</f>
        <v>釣本　仁成</v>
      </c>
      <c r="D1577" t="str">
        <f>IFERROR(VLOOKUP(B1577,選手番号!F:K,6,0),"")</f>
        <v>ﾌｧｲﾌﾞﾃﾝ東予</v>
      </c>
      <c r="E1577" t="str">
        <f>IFERROR(VLOOKUP(B1577,チーム番号!E:F,2,0),"")</f>
        <v/>
      </c>
      <c r="F1577">
        <f>IFERROR(VLOOKUP(A1577,プログラム!B:C,2,0),"")</f>
        <v>24</v>
      </c>
      <c r="G1577" t="str">
        <f t="shared" si="48"/>
        <v>53300024</v>
      </c>
      <c r="H1577">
        <f>IFERROR(記録__2[[#This Row],[組]],"")</f>
        <v>4</v>
      </c>
      <c r="I1577">
        <f>IFERROR(記録__2[[#This Row],[水路]],"")</f>
        <v>8</v>
      </c>
      <c r="J1577" t="str">
        <f>IFERROR(VLOOKUP(F1577,競技順!B:Q,14,0),"")</f>
        <v/>
      </c>
      <c r="K1577" t="str">
        <f>IFERROR(VLOOKUP(F1577,競技順!B:P,15,0),"")</f>
        <v>男子</v>
      </c>
      <c r="L1577" t="str">
        <f>IFERROR(VLOOKUP(F1577,競技順!B:N,13,0),"")</f>
        <v xml:space="preserve"> 100m</v>
      </c>
      <c r="M1577" t="str">
        <f>IFERROR(VLOOKUP(F1577,競技順!B:K,10,0),"")</f>
        <v>自由形</v>
      </c>
      <c r="N1577" t="str">
        <f>IFERROR(VLOOKUP(F1577,競技順!B:Q,16,0),"")</f>
        <v>タイム決勝</v>
      </c>
      <c r="O1577" t="str">
        <f t="shared" si="49"/>
        <v xml:space="preserve"> 男子  100m 自由形 タイム決勝</v>
      </c>
    </row>
    <row r="1578" spans="1:15" x14ac:dyDescent="0.2">
      <c r="A1578">
        <f>IFERROR(記録__2[[#This Row],[競技番号]],"")</f>
        <v>24</v>
      </c>
      <c r="B1578">
        <f>IFERROR(記録__2[[#This Row],[選手番号]],"")</f>
        <v>367</v>
      </c>
      <c r="C1578" t="str">
        <f>IFERROR(VLOOKUP(B1578,選手番号!F:J,4,0),"")</f>
        <v>東　　大翔</v>
      </c>
      <c r="D1578" t="str">
        <f>IFERROR(VLOOKUP(B1578,選手番号!F:K,6,0),"")</f>
        <v>石原ＳＣ</v>
      </c>
      <c r="E1578" t="str">
        <f>IFERROR(VLOOKUP(B1578,チーム番号!E:F,2,0),"")</f>
        <v/>
      </c>
      <c r="F1578">
        <f>IFERROR(VLOOKUP(A1578,プログラム!B:C,2,0),"")</f>
        <v>24</v>
      </c>
      <c r="G1578" t="str">
        <f t="shared" si="48"/>
        <v>36700024</v>
      </c>
      <c r="H1578">
        <f>IFERROR(記録__2[[#This Row],[組]],"")</f>
        <v>5</v>
      </c>
      <c r="I1578">
        <f>IFERROR(記録__2[[#This Row],[水路]],"")</f>
        <v>1</v>
      </c>
      <c r="J1578" t="str">
        <f>IFERROR(VLOOKUP(F1578,競技順!B:Q,14,0),"")</f>
        <v/>
      </c>
      <c r="K1578" t="str">
        <f>IFERROR(VLOOKUP(F1578,競技順!B:P,15,0),"")</f>
        <v>男子</v>
      </c>
      <c r="L1578" t="str">
        <f>IFERROR(VLOOKUP(F1578,競技順!B:N,13,0),"")</f>
        <v xml:space="preserve"> 100m</v>
      </c>
      <c r="M1578" t="str">
        <f>IFERROR(VLOOKUP(F1578,競技順!B:K,10,0),"")</f>
        <v>自由形</v>
      </c>
      <c r="N1578" t="str">
        <f>IFERROR(VLOOKUP(F1578,競技順!B:Q,16,0),"")</f>
        <v>タイム決勝</v>
      </c>
      <c r="O1578" t="str">
        <f t="shared" si="49"/>
        <v xml:space="preserve"> 男子  100m 自由形 タイム決勝</v>
      </c>
    </row>
    <row r="1579" spans="1:15" x14ac:dyDescent="0.2">
      <c r="A1579">
        <f>IFERROR(記録__2[[#This Row],[競技番号]],"")</f>
        <v>24</v>
      </c>
      <c r="B1579">
        <f>IFERROR(記録__2[[#This Row],[選手番号]],"")</f>
        <v>443</v>
      </c>
      <c r="C1579" t="str">
        <f>IFERROR(VLOOKUP(B1579,選手番号!F:J,4,0),"")</f>
        <v>中谷　栄翔</v>
      </c>
      <c r="D1579" t="str">
        <f>IFERROR(VLOOKUP(B1579,選手番号!F:K,6,0),"")</f>
        <v>フィッタ重信</v>
      </c>
      <c r="E1579" t="str">
        <f>IFERROR(VLOOKUP(B1579,チーム番号!E:F,2,0),"")</f>
        <v/>
      </c>
      <c r="F1579">
        <f>IFERROR(VLOOKUP(A1579,プログラム!B:C,2,0),"")</f>
        <v>24</v>
      </c>
      <c r="G1579" t="str">
        <f t="shared" si="48"/>
        <v>44300024</v>
      </c>
      <c r="H1579">
        <f>IFERROR(記録__2[[#This Row],[組]],"")</f>
        <v>5</v>
      </c>
      <c r="I1579">
        <f>IFERROR(記録__2[[#This Row],[水路]],"")</f>
        <v>2</v>
      </c>
      <c r="J1579" t="str">
        <f>IFERROR(VLOOKUP(F1579,競技順!B:Q,14,0),"")</f>
        <v/>
      </c>
      <c r="K1579" t="str">
        <f>IFERROR(VLOOKUP(F1579,競技順!B:P,15,0),"")</f>
        <v>男子</v>
      </c>
      <c r="L1579" t="str">
        <f>IFERROR(VLOOKUP(F1579,競技順!B:N,13,0),"")</f>
        <v xml:space="preserve"> 100m</v>
      </c>
      <c r="M1579" t="str">
        <f>IFERROR(VLOOKUP(F1579,競技順!B:K,10,0),"")</f>
        <v>自由形</v>
      </c>
      <c r="N1579" t="str">
        <f>IFERROR(VLOOKUP(F1579,競技順!B:Q,16,0),"")</f>
        <v>タイム決勝</v>
      </c>
      <c r="O1579" t="str">
        <f t="shared" si="49"/>
        <v xml:space="preserve"> 男子  100m 自由形 タイム決勝</v>
      </c>
    </row>
    <row r="1580" spans="1:15" x14ac:dyDescent="0.2">
      <c r="A1580">
        <f>IFERROR(記録__2[[#This Row],[競技番号]],"")</f>
        <v>24</v>
      </c>
      <c r="B1580">
        <f>IFERROR(記録__2[[#This Row],[選手番号]],"")</f>
        <v>556</v>
      </c>
      <c r="C1580" t="str">
        <f>IFERROR(VLOOKUP(B1580,選手番号!F:J,4,0),"")</f>
        <v>鶴田　勇心</v>
      </c>
      <c r="D1580" t="str">
        <f>IFERROR(VLOOKUP(B1580,選手番号!F:K,6,0),"")</f>
        <v>ﾌｨｯﾀｴﾐﾌﾙ松前</v>
      </c>
      <c r="E1580" t="str">
        <f>IFERROR(VLOOKUP(B1580,チーム番号!E:F,2,0),"")</f>
        <v/>
      </c>
      <c r="F1580">
        <f>IFERROR(VLOOKUP(A1580,プログラム!B:C,2,0),"")</f>
        <v>24</v>
      </c>
      <c r="G1580" t="str">
        <f t="shared" si="48"/>
        <v>55600024</v>
      </c>
      <c r="H1580">
        <f>IFERROR(記録__2[[#This Row],[組]],"")</f>
        <v>5</v>
      </c>
      <c r="I1580">
        <f>IFERROR(記録__2[[#This Row],[水路]],"")</f>
        <v>3</v>
      </c>
      <c r="J1580" t="str">
        <f>IFERROR(VLOOKUP(F1580,競技順!B:Q,14,0),"")</f>
        <v/>
      </c>
      <c r="K1580" t="str">
        <f>IFERROR(VLOOKUP(F1580,競技順!B:P,15,0),"")</f>
        <v>男子</v>
      </c>
      <c r="L1580" t="str">
        <f>IFERROR(VLOOKUP(F1580,競技順!B:N,13,0),"")</f>
        <v xml:space="preserve"> 100m</v>
      </c>
      <c r="M1580" t="str">
        <f>IFERROR(VLOOKUP(F1580,競技順!B:K,10,0),"")</f>
        <v>自由形</v>
      </c>
      <c r="N1580" t="str">
        <f>IFERROR(VLOOKUP(F1580,競技順!B:Q,16,0),"")</f>
        <v>タイム決勝</v>
      </c>
      <c r="O1580" t="str">
        <f t="shared" si="49"/>
        <v xml:space="preserve"> 男子  100m 自由形 タイム決勝</v>
      </c>
    </row>
    <row r="1581" spans="1:15" x14ac:dyDescent="0.2">
      <c r="A1581">
        <f>IFERROR(記録__2[[#This Row],[競技番号]],"")</f>
        <v>24</v>
      </c>
      <c r="B1581">
        <f>IFERROR(記録__2[[#This Row],[選手番号]],"")</f>
        <v>190</v>
      </c>
      <c r="C1581" t="str">
        <f>IFERROR(VLOOKUP(B1581,選手番号!F:J,4,0),"")</f>
        <v>大本　祐也</v>
      </c>
      <c r="D1581" t="str">
        <f>IFERROR(VLOOKUP(B1581,選手番号!F:K,6,0),"")</f>
        <v>ＭＧ瀬戸内</v>
      </c>
      <c r="E1581" t="str">
        <f>IFERROR(VLOOKUP(B1581,チーム番号!E:F,2,0),"")</f>
        <v/>
      </c>
      <c r="F1581">
        <f>IFERROR(VLOOKUP(A1581,プログラム!B:C,2,0),"")</f>
        <v>24</v>
      </c>
      <c r="G1581" t="str">
        <f t="shared" si="48"/>
        <v>19000024</v>
      </c>
      <c r="H1581">
        <f>IFERROR(記録__2[[#This Row],[組]],"")</f>
        <v>5</v>
      </c>
      <c r="I1581">
        <f>IFERROR(記録__2[[#This Row],[水路]],"")</f>
        <v>4</v>
      </c>
      <c r="J1581" t="str">
        <f>IFERROR(VLOOKUP(F1581,競技順!B:Q,14,0),"")</f>
        <v/>
      </c>
      <c r="K1581" t="str">
        <f>IFERROR(VLOOKUP(F1581,競技順!B:P,15,0),"")</f>
        <v>男子</v>
      </c>
      <c r="L1581" t="str">
        <f>IFERROR(VLOOKUP(F1581,競技順!B:N,13,0),"")</f>
        <v xml:space="preserve"> 100m</v>
      </c>
      <c r="M1581" t="str">
        <f>IFERROR(VLOOKUP(F1581,競技順!B:K,10,0),"")</f>
        <v>自由形</v>
      </c>
      <c r="N1581" t="str">
        <f>IFERROR(VLOOKUP(F1581,競技順!B:Q,16,0),"")</f>
        <v>タイム決勝</v>
      </c>
      <c r="O1581" t="str">
        <f t="shared" si="49"/>
        <v xml:space="preserve"> 男子  100m 自由形 タイム決勝</v>
      </c>
    </row>
    <row r="1582" spans="1:15" x14ac:dyDescent="0.2">
      <c r="A1582">
        <f>IFERROR(記録__2[[#This Row],[競技番号]],"")</f>
        <v>24</v>
      </c>
      <c r="B1582">
        <f>IFERROR(記録__2[[#This Row],[選手番号]],"")</f>
        <v>598</v>
      </c>
      <c r="C1582" t="str">
        <f>IFERROR(VLOOKUP(B1582,選手番号!F:J,4,0),"")</f>
        <v>濱田虎太朗</v>
      </c>
      <c r="D1582" t="str">
        <f>IFERROR(VLOOKUP(B1582,選手番号!F:K,6,0),"")</f>
        <v>MESSA</v>
      </c>
      <c r="E1582" t="str">
        <f>IFERROR(VLOOKUP(B1582,チーム番号!E:F,2,0),"")</f>
        <v/>
      </c>
      <c r="F1582">
        <f>IFERROR(VLOOKUP(A1582,プログラム!B:C,2,0),"")</f>
        <v>24</v>
      </c>
      <c r="G1582" t="str">
        <f t="shared" si="48"/>
        <v>59800024</v>
      </c>
      <c r="H1582">
        <f>IFERROR(記録__2[[#This Row],[組]],"")</f>
        <v>5</v>
      </c>
      <c r="I1582">
        <f>IFERROR(記録__2[[#This Row],[水路]],"")</f>
        <v>5</v>
      </c>
      <c r="J1582" t="str">
        <f>IFERROR(VLOOKUP(F1582,競技順!B:Q,14,0),"")</f>
        <v/>
      </c>
      <c r="K1582" t="str">
        <f>IFERROR(VLOOKUP(F1582,競技順!B:P,15,0),"")</f>
        <v>男子</v>
      </c>
      <c r="L1582" t="str">
        <f>IFERROR(VLOOKUP(F1582,競技順!B:N,13,0),"")</f>
        <v xml:space="preserve"> 100m</v>
      </c>
      <c r="M1582" t="str">
        <f>IFERROR(VLOOKUP(F1582,競技順!B:K,10,0),"")</f>
        <v>自由形</v>
      </c>
      <c r="N1582" t="str">
        <f>IFERROR(VLOOKUP(F1582,競技順!B:Q,16,0),"")</f>
        <v>タイム決勝</v>
      </c>
      <c r="O1582" t="str">
        <f t="shared" si="49"/>
        <v xml:space="preserve"> 男子  100m 自由形 タイム決勝</v>
      </c>
    </row>
    <row r="1583" spans="1:15" x14ac:dyDescent="0.2">
      <c r="A1583">
        <f>IFERROR(記録__2[[#This Row],[競技番号]],"")</f>
        <v>24</v>
      </c>
      <c r="B1583">
        <f>IFERROR(記録__2[[#This Row],[選手番号]],"")</f>
        <v>681</v>
      </c>
      <c r="C1583" t="str">
        <f>IFERROR(VLOOKUP(B1583,選手番号!F:J,4,0),"")</f>
        <v>松井　　悠</v>
      </c>
      <c r="D1583" t="str">
        <f>IFERROR(VLOOKUP(B1583,選手番号!F:K,6,0),"")</f>
        <v>えいしSC砥部</v>
      </c>
      <c r="E1583" t="str">
        <f>IFERROR(VLOOKUP(B1583,チーム番号!E:F,2,0),"")</f>
        <v/>
      </c>
      <c r="F1583">
        <f>IFERROR(VLOOKUP(A1583,プログラム!B:C,2,0),"")</f>
        <v>24</v>
      </c>
      <c r="G1583" t="str">
        <f t="shared" si="48"/>
        <v>68100024</v>
      </c>
      <c r="H1583">
        <f>IFERROR(記録__2[[#This Row],[組]],"")</f>
        <v>5</v>
      </c>
      <c r="I1583">
        <f>IFERROR(記録__2[[#This Row],[水路]],"")</f>
        <v>6</v>
      </c>
      <c r="J1583" t="str">
        <f>IFERROR(VLOOKUP(F1583,競技順!B:Q,14,0),"")</f>
        <v/>
      </c>
      <c r="K1583" t="str">
        <f>IFERROR(VLOOKUP(F1583,競技順!B:P,15,0),"")</f>
        <v>男子</v>
      </c>
      <c r="L1583" t="str">
        <f>IFERROR(VLOOKUP(F1583,競技順!B:N,13,0),"")</f>
        <v xml:space="preserve"> 100m</v>
      </c>
      <c r="M1583" t="str">
        <f>IFERROR(VLOOKUP(F1583,競技順!B:K,10,0),"")</f>
        <v>自由形</v>
      </c>
      <c r="N1583" t="str">
        <f>IFERROR(VLOOKUP(F1583,競技順!B:Q,16,0),"")</f>
        <v>タイム決勝</v>
      </c>
      <c r="O1583" t="str">
        <f t="shared" si="49"/>
        <v xml:space="preserve"> 男子  100m 自由形 タイム決勝</v>
      </c>
    </row>
    <row r="1584" spans="1:15" x14ac:dyDescent="0.2">
      <c r="A1584">
        <f>IFERROR(記録__2[[#This Row],[競技番号]],"")</f>
        <v>24</v>
      </c>
      <c r="B1584">
        <f>IFERROR(記録__2[[#This Row],[選手番号]],"")</f>
        <v>188</v>
      </c>
      <c r="C1584" t="str">
        <f>IFERROR(VLOOKUP(B1584,選手番号!F:J,4,0),"")</f>
        <v>越智　翔悟</v>
      </c>
      <c r="D1584" t="str">
        <f>IFERROR(VLOOKUP(B1584,選手番号!F:K,6,0),"")</f>
        <v>ＭＧ瀬戸内</v>
      </c>
      <c r="E1584" t="str">
        <f>IFERROR(VLOOKUP(B1584,チーム番号!E:F,2,0),"")</f>
        <v/>
      </c>
      <c r="F1584">
        <f>IFERROR(VLOOKUP(A1584,プログラム!B:C,2,0),"")</f>
        <v>24</v>
      </c>
      <c r="G1584" t="str">
        <f t="shared" si="48"/>
        <v>18800024</v>
      </c>
      <c r="H1584">
        <f>IFERROR(記録__2[[#This Row],[組]],"")</f>
        <v>5</v>
      </c>
      <c r="I1584">
        <f>IFERROR(記録__2[[#This Row],[水路]],"")</f>
        <v>7</v>
      </c>
      <c r="J1584" t="str">
        <f>IFERROR(VLOOKUP(F1584,競技順!B:Q,14,0),"")</f>
        <v/>
      </c>
      <c r="K1584" t="str">
        <f>IFERROR(VLOOKUP(F1584,競技順!B:P,15,0),"")</f>
        <v>男子</v>
      </c>
      <c r="L1584" t="str">
        <f>IFERROR(VLOOKUP(F1584,競技順!B:N,13,0),"")</f>
        <v xml:space="preserve"> 100m</v>
      </c>
      <c r="M1584" t="str">
        <f>IFERROR(VLOOKUP(F1584,競技順!B:K,10,0),"")</f>
        <v>自由形</v>
      </c>
      <c r="N1584" t="str">
        <f>IFERROR(VLOOKUP(F1584,競技順!B:Q,16,0),"")</f>
        <v>タイム決勝</v>
      </c>
      <c r="O1584" t="str">
        <f t="shared" si="49"/>
        <v xml:space="preserve"> 男子  100m 自由形 タイム決勝</v>
      </c>
    </row>
    <row r="1585" spans="1:15" x14ac:dyDescent="0.2">
      <c r="A1585">
        <f>IFERROR(記録__2[[#This Row],[競技番号]],"")</f>
        <v>24</v>
      </c>
      <c r="B1585">
        <f>IFERROR(記録__2[[#This Row],[選手番号]],"")</f>
        <v>29</v>
      </c>
      <c r="C1585" t="str">
        <f>IFERROR(VLOOKUP(B1585,選手番号!F:J,4,0),"")</f>
        <v>松澤　克己</v>
      </c>
      <c r="D1585" t="str">
        <f>IFERROR(VLOOKUP(B1585,選手番号!F:K,6,0),"")</f>
        <v>松山中央高</v>
      </c>
      <c r="E1585" t="str">
        <f>IFERROR(VLOOKUP(B1585,チーム番号!E:F,2,0),"")</f>
        <v/>
      </c>
      <c r="F1585">
        <f>IFERROR(VLOOKUP(A1585,プログラム!B:C,2,0),"")</f>
        <v>24</v>
      </c>
      <c r="G1585" t="str">
        <f t="shared" si="48"/>
        <v>2900024</v>
      </c>
      <c r="H1585">
        <f>IFERROR(記録__2[[#This Row],[組]],"")</f>
        <v>5</v>
      </c>
      <c r="I1585">
        <f>IFERROR(記録__2[[#This Row],[水路]],"")</f>
        <v>8</v>
      </c>
      <c r="J1585" t="str">
        <f>IFERROR(VLOOKUP(F1585,競技順!B:Q,14,0),"")</f>
        <v/>
      </c>
      <c r="K1585" t="str">
        <f>IFERROR(VLOOKUP(F1585,競技順!B:P,15,0),"")</f>
        <v>男子</v>
      </c>
      <c r="L1585" t="str">
        <f>IFERROR(VLOOKUP(F1585,競技順!B:N,13,0),"")</f>
        <v xml:space="preserve"> 100m</v>
      </c>
      <c r="M1585" t="str">
        <f>IFERROR(VLOOKUP(F1585,競技順!B:K,10,0),"")</f>
        <v>自由形</v>
      </c>
      <c r="N1585" t="str">
        <f>IFERROR(VLOOKUP(F1585,競技順!B:Q,16,0),"")</f>
        <v>タイム決勝</v>
      </c>
      <c r="O1585" t="str">
        <f t="shared" si="49"/>
        <v xml:space="preserve"> 男子  100m 自由形 タイム決勝</v>
      </c>
    </row>
    <row r="1586" spans="1:15" x14ac:dyDescent="0.2">
      <c r="A1586">
        <f>IFERROR(記録__2[[#This Row],[競技番号]],"")</f>
        <v>24</v>
      </c>
      <c r="B1586">
        <f>IFERROR(記録__2[[#This Row],[選手番号]],"")</f>
        <v>264</v>
      </c>
      <c r="C1586" t="str">
        <f>IFERROR(VLOOKUP(B1586,選手番号!F:J,4,0),"")</f>
        <v>堀本　颯介</v>
      </c>
      <c r="D1586" t="str">
        <f>IFERROR(VLOOKUP(B1586,選手番号!F:K,6,0),"")</f>
        <v>八幡浜ＳＣ</v>
      </c>
      <c r="E1586" t="str">
        <f>IFERROR(VLOOKUP(B1586,チーム番号!E:F,2,0),"")</f>
        <v/>
      </c>
      <c r="F1586">
        <f>IFERROR(VLOOKUP(A1586,プログラム!B:C,2,0),"")</f>
        <v>24</v>
      </c>
      <c r="G1586" t="str">
        <f t="shared" si="48"/>
        <v>26400024</v>
      </c>
      <c r="H1586">
        <f>IFERROR(記録__2[[#This Row],[組]],"")</f>
        <v>6</v>
      </c>
      <c r="I1586">
        <f>IFERROR(記録__2[[#This Row],[水路]],"")</f>
        <v>1</v>
      </c>
      <c r="J1586" t="str">
        <f>IFERROR(VLOOKUP(F1586,競技順!B:Q,14,0),"")</f>
        <v/>
      </c>
      <c r="K1586" t="str">
        <f>IFERROR(VLOOKUP(F1586,競技順!B:P,15,0),"")</f>
        <v>男子</v>
      </c>
      <c r="L1586" t="str">
        <f>IFERROR(VLOOKUP(F1586,競技順!B:N,13,0),"")</f>
        <v xml:space="preserve"> 100m</v>
      </c>
      <c r="M1586" t="str">
        <f>IFERROR(VLOOKUP(F1586,競技順!B:K,10,0),"")</f>
        <v>自由形</v>
      </c>
      <c r="N1586" t="str">
        <f>IFERROR(VLOOKUP(F1586,競技順!B:Q,16,0),"")</f>
        <v>タイム決勝</v>
      </c>
      <c r="O1586" t="str">
        <f t="shared" si="49"/>
        <v xml:space="preserve"> 男子  100m 自由形 タイム決勝</v>
      </c>
    </row>
    <row r="1587" spans="1:15" x14ac:dyDescent="0.2">
      <c r="A1587">
        <f>IFERROR(記録__2[[#This Row],[競技番号]],"")</f>
        <v>24</v>
      </c>
      <c r="B1587">
        <f>IFERROR(記録__2[[#This Row],[選手番号]],"")</f>
        <v>623</v>
      </c>
      <c r="C1587" t="str">
        <f>IFERROR(VLOOKUP(B1587,選手番号!F:J,4,0),"")</f>
        <v>河野　宇竜</v>
      </c>
      <c r="D1587" t="str">
        <f>IFERROR(VLOOKUP(B1587,選手番号!F:K,6,0),"")</f>
        <v>ﾓｰﾆSS</v>
      </c>
      <c r="E1587" t="str">
        <f>IFERROR(VLOOKUP(B1587,チーム番号!E:F,2,0),"")</f>
        <v/>
      </c>
      <c r="F1587">
        <f>IFERROR(VLOOKUP(A1587,プログラム!B:C,2,0),"")</f>
        <v>24</v>
      </c>
      <c r="G1587" t="str">
        <f t="shared" si="48"/>
        <v>62300024</v>
      </c>
      <c r="H1587">
        <f>IFERROR(記録__2[[#This Row],[組]],"")</f>
        <v>6</v>
      </c>
      <c r="I1587">
        <f>IFERROR(記録__2[[#This Row],[水路]],"")</f>
        <v>2</v>
      </c>
      <c r="J1587" t="str">
        <f>IFERROR(VLOOKUP(F1587,競技順!B:Q,14,0),"")</f>
        <v/>
      </c>
      <c r="K1587" t="str">
        <f>IFERROR(VLOOKUP(F1587,競技順!B:P,15,0),"")</f>
        <v>男子</v>
      </c>
      <c r="L1587" t="str">
        <f>IFERROR(VLOOKUP(F1587,競技順!B:N,13,0),"")</f>
        <v xml:space="preserve"> 100m</v>
      </c>
      <c r="M1587" t="str">
        <f>IFERROR(VLOOKUP(F1587,競技順!B:K,10,0),"")</f>
        <v>自由形</v>
      </c>
      <c r="N1587" t="str">
        <f>IFERROR(VLOOKUP(F1587,競技順!B:Q,16,0),"")</f>
        <v>タイム決勝</v>
      </c>
      <c r="O1587" t="str">
        <f t="shared" si="49"/>
        <v xml:space="preserve"> 男子  100m 自由形 タイム決勝</v>
      </c>
    </row>
    <row r="1588" spans="1:15" x14ac:dyDescent="0.2">
      <c r="A1588">
        <f>IFERROR(記録__2[[#This Row],[競技番号]],"")</f>
        <v>24</v>
      </c>
      <c r="B1588">
        <f>IFERROR(記録__2[[#This Row],[選手番号]],"")</f>
        <v>530</v>
      </c>
      <c r="C1588" t="str">
        <f>IFERROR(VLOOKUP(B1588,選手番号!F:J,4,0),"")</f>
        <v>星野　紗冶</v>
      </c>
      <c r="D1588" t="str">
        <f>IFERROR(VLOOKUP(B1588,選手番号!F:K,6,0),"")</f>
        <v>ﾌｧｲﾌﾞﾃﾝ東予</v>
      </c>
      <c r="E1588" t="str">
        <f>IFERROR(VLOOKUP(B1588,チーム番号!E:F,2,0),"")</f>
        <v/>
      </c>
      <c r="F1588">
        <f>IFERROR(VLOOKUP(A1588,プログラム!B:C,2,0),"")</f>
        <v>24</v>
      </c>
      <c r="G1588" t="str">
        <f t="shared" si="48"/>
        <v>53000024</v>
      </c>
      <c r="H1588">
        <f>IFERROR(記録__2[[#This Row],[組]],"")</f>
        <v>6</v>
      </c>
      <c r="I1588">
        <f>IFERROR(記録__2[[#This Row],[水路]],"")</f>
        <v>3</v>
      </c>
      <c r="J1588" t="str">
        <f>IFERROR(VLOOKUP(F1588,競技順!B:Q,14,0),"")</f>
        <v/>
      </c>
      <c r="K1588" t="str">
        <f>IFERROR(VLOOKUP(F1588,競技順!B:P,15,0),"")</f>
        <v>男子</v>
      </c>
      <c r="L1588" t="str">
        <f>IFERROR(VLOOKUP(F1588,競技順!B:N,13,0),"")</f>
        <v xml:space="preserve"> 100m</v>
      </c>
      <c r="M1588" t="str">
        <f>IFERROR(VLOOKUP(F1588,競技順!B:K,10,0),"")</f>
        <v>自由形</v>
      </c>
      <c r="N1588" t="str">
        <f>IFERROR(VLOOKUP(F1588,競技順!B:Q,16,0),"")</f>
        <v>タイム決勝</v>
      </c>
      <c r="O1588" t="str">
        <f t="shared" si="49"/>
        <v xml:space="preserve"> 男子  100m 自由形 タイム決勝</v>
      </c>
    </row>
    <row r="1589" spans="1:15" x14ac:dyDescent="0.2">
      <c r="A1589">
        <f>IFERROR(記録__2[[#This Row],[競技番号]],"")</f>
        <v>24</v>
      </c>
      <c r="B1589">
        <f>IFERROR(記録__2[[#This Row],[選手番号]],"")</f>
        <v>343</v>
      </c>
      <c r="C1589" t="str">
        <f>IFERROR(VLOOKUP(B1589,選手番号!F:J,4,0),"")</f>
        <v>大河内陽介</v>
      </c>
      <c r="D1589" t="str">
        <f>IFERROR(VLOOKUP(B1589,選手番号!F:K,6,0),"")</f>
        <v>ＭＧ双葉</v>
      </c>
      <c r="E1589" t="str">
        <f>IFERROR(VLOOKUP(B1589,チーム番号!E:F,2,0),"")</f>
        <v/>
      </c>
      <c r="F1589">
        <f>IFERROR(VLOOKUP(A1589,プログラム!B:C,2,0),"")</f>
        <v>24</v>
      </c>
      <c r="G1589" t="str">
        <f t="shared" si="48"/>
        <v>34300024</v>
      </c>
      <c r="H1589">
        <f>IFERROR(記録__2[[#This Row],[組]],"")</f>
        <v>6</v>
      </c>
      <c r="I1589">
        <f>IFERROR(記録__2[[#This Row],[水路]],"")</f>
        <v>4</v>
      </c>
      <c r="J1589" t="str">
        <f>IFERROR(VLOOKUP(F1589,競技順!B:Q,14,0),"")</f>
        <v/>
      </c>
      <c r="K1589" t="str">
        <f>IFERROR(VLOOKUP(F1589,競技順!B:P,15,0),"")</f>
        <v>男子</v>
      </c>
      <c r="L1589" t="str">
        <f>IFERROR(VLOOKUP(F1589,競技順!B:N,13,0),"")</f>
        <v xml:space="preserve"> 100m</v>
      </c>
      <c r="M1589" t="str">
        <f>IFERROR(VLOOKUP(F1589,競技順!B:K,10,0),"")</f>
        <v>自由形</v>
      </c>
      <c r="N1589" t="str">
        <f>IFERROR(VLOOKUP(F1589,競技順!B:Q,16,0),"")</f>
        <v>タイム決勝</v>
      </c>
      <c r="O1589" t="str">
        <f t="shared" si="49"/>
        <v xml:space="preserve"> 男子  100m 自由形 タイム決勝</v>
      </c>
    </row>
    <row r="1590" spans="1:15" x14ac:dyDescent="0.2">
      <c r="A1590">
        <f>IFERROR(記録__2[[#This Row],[競技番号]],"")</f>
        <v>24</v>
      </c>
      <c r="B1590">
        <f>IFERROR(記録__2[[#This Row],[選手番号]],"")</f>
        <v>305</v>
      </c>
      <c r="C1590" t="str">
        <f>IFERROR(VLOOKUP(B1590,選手番号!F:J,4,0),"")</f>
        <v>松田　朋也</v>
      </c>
      <c r="D1590" t="str">
        <f>IFERROR(VLOOKUP(B1590,選手番号!F:K,6,0),"")</f>
        <v>石原SC山越</v>
      </c>
      <c r="E1590" t="str">
        <f>IFERROR(VLOOKUP(B1590,チーム番号!E:F,2,0),"")</f>
        <v/>
      </c>
      <c r="F1590">
        <f>IFERROR(VLOOKUP(A1590,プログラム!B:C,2,0),"")</f>
        <v>24</v>
      </c>
      <c r="G1590" t="str">
        <f t="shared" si="48"/>
        <v>30500024</v>
      </c>
      <c r="H1590">
        <f>IFERROR(記録__2[[#This Row],[組]],"")</f>
        <v>6</v>
      </c>
      <c r="I1590">
        <f>IFERROR(記録__2[[#This Row],[水路]],"")</f>
        <v>5</v>
      </c>
      <c r="J1590" t="str">
        <f>IFERROR(VLOOKUP(F1590,競技順!B:Q,14,0),"")</f>
        <v/>
      </c>
      <c r="K1590" t="str">
        <f>IFERROR(VLOOKUP(F1590,競技順!B:P,15,0),"")</f>
        <v>男子</v>
      </c>
      <c r="L1590" t="str">
        <f>IFERROR(VLOOKUP(F1590,競技順!B:N,13,0),"")</f>
        <v xml:space="preserve"> 100m</v>
      </c>
      <c r="M1590" t="str">
        <f>IFERROR(VLOOKUP(F1590,競技順!B:K,10,0),"")</f>
        <v>自由形</v>
      </c>
      <c r="N1590" t="str">
        <f>IFERROR(VLOOKUP(F1590,競技順!B:Q,16,0),"")</f>
        <v>タイム決勝</v>
      </c>
      <c r="O1590" t="str">
        <f t="shared" si="49"/>
        <v xml:space="preserve"> 男子  100m 自由形 タイム決勝</v>
      </c>
    </row>
    <row r="1591" spans="1:15" x14ac:dyDescent="0.2">
      <c r="A1591">
        <f>IFERROR(記録__2[[#This Row],[競技番号]],"")</f>
        <v>24</v>
      </c>
      <c r="B1591">
        <f>IFERROR(記録__2[[#This Row],[選手番号]],"")</f>
        <v>313</v>
      </c>
      <c r="C1591" t="str">
        <f>IFERROR(VLOOKUP(B1591,選手番号!F:J,4,0),"")</f>
        <v>畦地　遥斗</v>
      </c>
      <c r="D1591" t="str">
        <f>IFERROR(VLOOKUP(B1591,選手番号!F:K,6,0),"")</f>
        <v>石原SC山越</v>
      </c>
      <c r="E1591" t="str">
        <f>IFERROR(VLOOKUP(B1591,チーム番号!E:F,2,0),"")</f>
        <v/>
      </c>
      <c r="F1591">
        <f>IFERROR(VLOOKUP(A1591,プログラム!B:C,2,0),"")</f>
        <v>24</v>
      </c>
      <c r="G1591" t="str">
        <f t="shared" si="48"/>
        <v>31300024</v>
      </c>
      <c r="H1591">
        <f>IFERROR(記録__2[[#This Row],[組]],"")</f>
        <v>6</v>
      </c>
      <c r="I1591">
        <f>IFERROR(記録__2[[#This Row],[水路]],"")</f>
        <v>6</v>
      </c>
      <c r="J1591" t="str">
        <f>IFERROR(VLOOKUP(F1591,競技順!B:Q,14,0),"")</f>
        <v/>
      </c>
      <c r="K1591" t="str">
        <f>IFERROR(VLOOKUP(F1591,競技順!B:P,15,0),"")</f>
        <v>男子</v>
      </c>
      <c r="L1591" t="str">
        <f>IFERROR(VLOOKUP(F1591,競技順!B:N,13,0),"")</f>
        <v xml:space="preserve"> 100m</v>
      </c>
      <c r="M1591" t="str">
        <f>IFERROR(VLOOKUP(F1591,競技順!B:K,10,0),"")</f>
        <v>自由形</v>
      </c>
      <c r="N1591" t="str">
        <f>IFERROR(VLOOKUP(F1591,競技順!B:Q,16,0),"")</f>
        <v>タイム決勝</v>
      </c>
      <c r="O1591" t="str">
        <f t="shared" si="49"/>
        <v xml:space="preserve"> 男子  100m 自由形 タイム決勝</v>
      </c>
    </row>
    <row r="1592" spans="1:15" x14ac:dyDescent="0.2">
      <c r="A1592">
        <f>IFERROR(記録__2[[#This Row],[競技番号]],"")</f>
        <v>24</v>
      </c>
      <c r="B1592">
        <f>IFERROR(記録__2[[#This Row],[選手番号]],"")</f>
        <v>15</v>
      </c>
      <c r="C1592" t="str">
        <f>IFERROR(VLOOKUP(B1592,選手番号!F:J,4,0),"")</f>
        <v>細川　遥翔</v>
      </c>
      <c r="D1592" t="str">
        <f>IFERROR(VLOOKUP(B1592,選手番号!F:K,6,0),"")</f>
        <v>松山北高</v>
      </c>
      <c r="E1592" t="str">
        <f>IFERROR(VLOOKUP(B1592,チーム番号!E:F,2,0),"")</f>
        <v/>
      </c>
      <c r="F1592">
        <f>IFERROR(VLOOKUP(A1592,プログラム!B:C,2,0),"")</f>
        <v>24</v>
      </c>
      <c r="G1592" t="str">
        <f t="shared" si="48"/>
        <v>1500024</v>
      </c>
      <c r="H1592">
        <f>IFERROR(記録__2[[#This Row],[組]],"")</f>
        <v>6</v>
      </c>
      <c r="I1592">
        <f>IFERROR(記録__2[[#This Row],[水路]],"")</f>
        <v>7</v>
      </c>
      <c r="J1592" t="str">
        <f>IFERROR(VLOOKUP(F1592,競技順!B:Q,14,0),"")</f>
        <v/>
      </c>
      <c r="K1592" t="str">
        <f>IFERROR(VLOOKUP(F1592,競技順!B:P,15,0),"")</f>
        <v>男子</v>
      </c>
      <c r="L1592" t="str">
        <f>IFERROR(VLOOKUP(F1592,競技順!B:N,13,0),"")</f>
        <v xml:space="preserve"> 100m</v>
      </c>
      <c r="M1592" t="str">
        <f>IFERROR(VLOOKUP(F1592,競技順!B:K,10,0),"")</f>
        <v>自由形</v>
      </c>
      <c r="N1592" t="str">
        <f>IFERROR(VLOOKUP(F1592,競技順!B:Q,16,0),"")</f>
        <v>タイム決勝</v>
      </c>
      <c r="O1592" t="str">
        <f t="shared" si="49"/>
        <v xml:space="preserve"> 男子  100m 自由形 タイム決勝</v>
      </c>
    </row>
    <row r="1593" spans="1:15" x14ac:dyDescent="0.2">
      <c r="A1593">
        <f>IFERROR(記録__2[[#This Row],[競技番号]],"")</f>
        <v>24</v>
      </c>
      <c r="B1593">
        <f>IFERROR(記録__2[[#This Row],[選手番号]],"")</f>
        <v>374</v>
      </c>
      <c r="C1593" t="str">
        <f>IFERROR(VLOOKUP(B1593,選手番号!F:J,4,0),"")</f>
        <v>清水　陽斗</v>
      </c>
      <c r="D1593" t="str">
        <f>IFERROR(VLOOKUP(B1593,選手番号!F:K,6,0),"")</f>
        <v>石原ＳＣ</v>
      </c>
      <c r="E1593" t="str">
        <f>IFERROR(VLOOKUP(B1593,チーム番号!E:F,2,0),"")</f>
        <v/>
      </c>
      <c r="F1593">
        <f>IFERROR(VLOOKUP(A1593,プログラム!B:C,2,0),"")</f>
        <v>24</v>
      </c>
      <c r="G1593" t="str">
        <f t="shared" si="48"/>
        <v>37400024</v>
      </c>
      <c r="H1593">
        <f>IFERROR(記録__2[[#This Row],[組]],"")</f>
        <v>6</v>
      </c>
      <c r="I1593">
        <f>IFERROR(記録__2[[#This Row],[水路]],"")</f>
        <v>8</v>
      </c>
      <c r="J1593" t="str">
        <f>IFERROR(VLOOKUP(F1593,競技順!B:Q,14,0),"")</f>
        <v/>
      </c>
      <c r="K1593" t="str">
        <f>IFERROR(VLOOKUP(F1593,競技順!B:P,15,0),"")</f>
        <v>男子</v>
      </c>
      <c r="L1593" t="str">
        <f>IFERROR(VLOOKUP(F1593,競技順!B:N,13,0),"")</f>
        <v xml:space="preserve"> 100m</v>
      </c>
      <c r="M1593" t="str">
        <f>IFERROR(VLOOKUP(F1593,競技順!B:K,10,0),"")</f>
        <v>自由形</v>
      </c>
      <c r="N1593" t="str">
        <f>IFERROR(VLOOKUP(F1593,競技順!B:Q,16,0),"")</f>
        <v>タイム決勝</v>
      </c>
      <c r="O1593" t="str">
        <f t="shared" si="49"/>
        <v xml:space="preserve"> 男子  100m 自由形 タイム決勝</v>
      </c>
    </row>
    <row r="1594" spans="1:15" x14ac:dyDescent="0.2">
      <c r="A1594">
        <f>IFERROR(記録__2[[#This Row],[競技番号]],"")</f>
        <v>24</v>
      </c>
      <c r="B1594">
        <f>IFERROR(記録__2[[#This Row],[選手番号]],"")</f>
        <v>308</v>
      </c>
      <c r="C1594" t="str">
        <f>IFERROR(VLOOKUP(B1594,選手番号!F:J,4,0),"")</f>
        <v>山本　涼平</v>
      </c>
      <c r="D1594" t="str">
        <f>IFERROR(VLOOKUP(B1594,選手番号!F:K,6,0),"")</f>
        <v>石原SC山越</v>
      </c>
      <c r="E1594" t="str">
        <f>IFERROR(VLOOKUP(B1594,チーム番号!E:F,2,0),"")</f>
        <v/>
      </c>
      <c r="F1594">
        <f>IFERROR(VLOOKUP(A1594,プログラム!B:C,2,0),"")</f>
        <v>24</v>
      </c>
      <c r="G1594" t="str">
        <f t="shared" si="48"/>
        <v>30800024</v>
      </c>
      <c r="H1594">
        <f>IFERROR(記録__2[[#This Row],[組]],"")</f>
        <v>7</v>
      </c>
      <c r="I1594">
        <f>IFERROR(記録__2[[#This Row],[水路]],"")</f>
        <v>1</v>
      </c>
      <c r="J1594" t="str">
        <f>IFERROR(VLOOKUP(F1594,競技順!B:Q,14,0),"")</f>
        <v/>
      </c>
      <c r="K1594" t="str">
        <f>IFERROR(VLOOKUP(F1594,競技順!B:P,15,0),"")</f>
        <v>男子</v>
      </c>
      <c r="L1594" t="str">
        <f>IFERROR(VLOOKUP(F1594,競技順!B:N,13,0),"")</f>
        <v xml:space="preserve"> 100m</v>
      </c>
      <c r="M1594" t="str">
        <f>IFERROR(VLOOKUP(F1594,競技順!B:K,10,0),"")</f>
        <v>自由形</v>
      </c>
      <c r="N1594" t="str">
        <f>IFERROR(VLOOKUP(F1594,競技順!B:Q,16,0),"")</f>
        <v>タイム決勝</v>
      </c>
      <c r="O1594" t="str">
        <f t="shared" si="49"/>
        <v xml:space="preserve"> 男子  100m 自由形 タイム決勝</v>
      </c>
    </row>
    <row r="1595" spans="1:15" x14ac:dyDescent="0.2">
      <c r="A1595">
        <f>IFERROR(記録__2[[#This Row],[競技番号]],"")</f>
        <v>24</v>
      </c>
      <c r="B1595">
        <f>IFERROR(記録__2[[#This Row],[選手番号]],"")</f>
        <v>597</v>
      </c>
      <c r="C1595" t="str">
        <f>IFERROR(VLOOKUP(B1595,選手番号!F:J,4,0),"")</f>
        <v>白石　佳祐</v>
      </c>
      <c r="D1595" t="str">
        <f>IFERROR(VLOOKUP(B1595,選手番号!F:K,6,0),"")</f>
        <v>MESSA</v>
      </c>
      <c r="E1595" t="str">
        <f>IFERROR(VLOOKUP(B1595,チーム番号!E:F,2,0),"")</f>
        <v/>
      </c>
      <c r="F1595">
        <f>IFERROR(VLOOKUP(A1595,プログラム!B:C,2,0),"")</f>
        <v>24</v>
      </c>
      <c r="G1595" t="str">
        <f t="shared" si="48"/>
        <v>59700024</v>
      </c>
      <c r="H1595">
        <f>IFERROR(記録__2[[#This Row],[組]],"")</f>
        <v>7</v>
      </c>
      <c r="I1595">
        <f>IFERROR(記録__2[[#This Row],[水路]],"")</f>
        <v>2</v>
      </c>
      <c r="J1595" t="str">
        <f>IFERROR(VLOOKUP(F1595,競技順!B:Q,14,0),"")</f>
        <v/>
      </c>
      <c r="K1595" t="str">
        <f>IFERROR(VLOOKUP(F1595,競技順!B:P,15,0),"")</f>
        <v>男子</v>
      </c>
      <c r="L1595" t="str">
        <f>IFERROR(VLOOKUP(F1595,競技順!B:N,13,0),"")</f>
        <v xml:space="preserve"> 100m</v>
      </c>
      <c r="M1595" t="str">
        <f>IFERROR(VLOOKUP(F1595,競技順!B:K,10,0),"")</f>
        <v>自由形</v>
      </c>
      <c r="N1595" t="str">
        <f>IFERROR(VLOOKUP(F1595,競技順!B:Q,16,0),"")</f>
        <v>タイム決勝</v>
      </c>
      <c r="O1595" t="str">
        <f t="shared" si="49"/>
        <v xml:space="preserve"> 男子  100m 自由形 タイム決勝</v>
      </c>
    </row>
    <row r="1596" spans="1:15" x14ac:dyDescent="0.2">
      <c r="A1596">
        <f>IFERROR(記録__2[[#This Row],[競技番号]],"")</f>
        <v>24</v>
      </c>
      <c r="B1596">
        <f>IFERROR(記録__2[[#This Row],[選手番号]],"")</f>
        <v>46</v>
      </c>
      <c r="C1596" t="str">
        <f>IFERROR(VLOOKUP(B1596,選手番号!F:J,4,0),"")</f>
        <v>菅野　　笙</v>
      </c>
      <c r="D1596" t="str">
        <f>IFERROR(VLOOKUP(B1596,選手番号!F:K,6,0),"")</f>
        <v>五百木ＳＣ</v>
      </c>
      <c r="E1596" t="str">
        <f>IFERROR(VLOOKUP(B1596,チーム番号!E:F,2,0),"")</f>
        <v/>
      </c>
      <c r="F1596">
        <f>IFERROR(VLOOKUP(A1596,プログラム!B:C,2,0),"")</f>
        <v>24</v>
      </c>
      <c r="G1596" t="str">
        <f t="shared" si="48"/>
        <v>4600024</v>
      </c>
      <c r="H1596">
        <f>IFERROR(記録__2[[#This Row],[組]],"")</f>
        <v>7</v>
      </c>
      <c r="I1596">
        <f>IFERROR(記録__2[[#This Row],[水路]],"")</f>
        <v>3</v>
      </c>
      <c r="J1596" t="str">
        <f>IFERROR(VLOOKUP(F1596,競技順!B:Q,14,0),"")</f>
        <v/>
      </c>
      <c r="K1596" t="str">
        <f>IFERROR(VLOOKUP(F1596,競技順!B:P,15,0),"")</f>
        <v>男子</v>
      </c>
      <c r="L1596" t="str">
        <f>IFERROR(VLOOKUP(F1596,競技順!B:N,13,0),"")</f>
        <v xml:space="preserve"> 100m</v>
      </c>
      <c r="M1596" t="str">
        <f>IFERROR(VLOOKUP(F1596,競技順!B:K,10,0),"")</f>
        <v>自由形</v>
      </c>
      <c r="N1596" t="str">
        <f>IFERROR(VLOOKUP(F1596,競技順!B:Q,16,0),"")</f>
        <v>タイム決勝</v>
      </c>
      <c r="O1596" t="str">
        <f t="shared" si="49"/>
        <v xml:space="preserve"> 男子  100m 自由形 タイム決勝</v>
      </c>
    </row>
    <row r="1597" spans="1:15" x14ac:dyDescent="0.2">
      <c r="A1597">
        <f>IFERROR(記録__2[[#This Row],[競技番号]],"")</f>
        <v>24</v>
      </c>
      <c r="B1597">
        <f>IFERROR(記録__2[[#This Row],[選手番号]],"")</f>
        <v>258</v>
      </c>
      <c r="C1597" t="str">
        <f>IFERROR(VLOOKUP(B1597,選手番号!F:J,4,0),"")</f>
        <v>石村　　匠</v>
      </c>
      <c r="D1597" t="str">
        <f>IFERROR(VLOOKUP(B1597,選手番号!F:K,6,0),"")</f>
        <v>八幡浜ＳＣ</v>
      </c>
      <c r="E1597" t="str">
        <f>IFERROR(VLOOKUP(B1597,チーム番号!E:F,2,0),"")</f>
        <v/>
      </c>
      <c r="F1597">
        <f>IFERROR(VLOOKUP(A1597,プログラム!B:C,2,0),"")</f>
        <v>24</v>
      </c>
      <c r="G1597" t="str">
        <f t="shared" si="48"/>
        <v>25800024</v>
      </c>
      <c r="H1597">
        <f>IFERROR(記録__2[[#This Row],[組]],"")</f>
        <v>7</v>
      </c>
      <c r="I1597">
        <f>IFERROR(記録__2[[#This Row],[水路]],"")</f>
        <v>4</v>
      </c>
      <c r="J1597" t="str">
        <f>IFERROR(VLOOKUP(F1597,競技順!B:Q,14,0),"")</f>
        <v/>
      </c>
      <c r="K1597" t="str">
        <f>IFERROR(VLOOKUP(F1597,競技順!B:P,15,0),"")</f>
        <v>男子</v>
      </c>
      <c r="L1597" t="str">
        <f>IFERROR(VLOOKUP(F1597,競技順!B:N,13,0),"")</f>
        <v xml:space="preserve"> 100m</v>
      </c>
      <c r="M1597" t="str">
        <f>IFERROR(VLOOKUP(F1597,競技順!B:K,10,0),"")</f>
        <v>自由形</v>
      </c>
      <c r="N1597" t="str">
        <f>IFERROR(VLOOKUP(F1597,競技順!B:Q,16,0),"")</f>
        <v>タイム決勝</v>
      </c>
      <c r="O1597" t="str">
        <f t="shared" si="49"/>
        <v xml:space="preserve"> 男子  100m 自由形 タイム決勝</v>
      </c>
    </row>
    <row r="1598" spans="1:15" x14ac:dyDescent="0.2">
      <c r="A1598">
        <f>IFERROR(記録__2[[#This Row],[競技番号]],"")</f>
        <v>24</v>
      </c>
      <c r="B1598">
        <f>IFERROR(記録__2[[#This Row],[選手番号]],"")</f>
        <v>5</v>
      </c>
      <c r="C1598" t="str">
        <f>IFERROR(VLOOKUP(B1598,選手番号!F:J,4,0),"")</f>
        <v>根本　大雅</v>
      </c>
      <c r="D1598" t="str">
        <f>IFERROR(VLOOKUP(B1598,選手番号!F:K,6,0),"")</f>
        <v>松山西中等</v>
      </c>
      <c r="E1598" t="str">
        <f>IFERROR(VLOOKUP(B1598,チーム番号!E:F,2,0),"")</f>
        <v/>
      </c>
      <c r="F1598">
        <f>IFERROR(VLOOKUP(A1598,プログラム!B:C,2,0),"")</f>
        <v>24</v>
      </c>
      <c r="G1598" t="str">
        <f t="shared" si="48"/>
        <v>500024</v>
      </c>
      <c r="H1598">
        <f>IFERROR(記録__2[[#This Row],[組]],"")</f>
        <v>7</v>
      </c>
      <c r="I1598">
        <f>IFERROR(記録__2[[#This Row],[水路]],"")</f>
        <v>5</v>
      </c>
      <c r="J1598" t="str">
        <f>IFERROR(VLOOKUP(F1598,競技順!B:Q,14,0),"")</f>
        <v/>
      </c>
      <c r="K1598" t="str">
        <f>IFERROR(VLOOKUP(F1598,競技順!B:P,15,0),"")</f>
        <v>男子</v>
      </c>
      <c r="L1598" t="str">
        <f>IFERROR(VLOOKUP(F1598,競技順!B:N,13,0),"")</f>
        <v xml:space="preserve"> 100m</v>
      </c>
      <c r="M1598" t="str">
        <f>IFERROR(VLOOKUP(F1598,競技順!B:K,10,0),"")</f>
        <v>自由形</v>
      </c>
      <c r="N1598" t="str">
        <f>IFERROR(VLOOKUP(F1598,競技順!B:Q,16,0),"")</f>
        <v>タイム決勝</v>
      </c>
      <c r="O1598" t="str">
        <f t="shared" si="49"/>
        <v xml:space="preserve"> 男子  100m 自由形 タイム決勝</v>
      </c>
    </row>
    <row r="1599" spans="1:15" x14ac:dyDescent="0.2">
      <c r="A1599">
        <f>IFERROR(記録__2[[#This Row],[競技番号]],"")</f>
        <v>24</v>
      </c>
      <c r="B1599">
        <f>IFERROR(記録__2[[#This Row],[選手番号]],"")</f>
        <v>368</v>
      </c>
      <c r="C1599" t="str">
        <f>IFERROR(VLOOKUP(B1599,選手番号!F:J,4,0),"")</f>
        <v>満汐　奏空</v>
      </c>
      <c r="D1599" t="str">
        <f>IFERROR(VLOOKUP(B1599,選手番号!F:K,6,0),"")</f>
        <v>石原ＳＣ</v>
      </c>
      <c r="E1599" t="str">
        <f>IFERROR(VLOOKUP(B1599,チーム番号!E:F,2,0),"")</f>
        <v/>
      </c>
      <c r="F1599">
        <f>IFERROR(VLOOKUP(A1599,プログラム!B:C,2,0),"")</f>
        <v>24</v>
      </c>
      <c r="G1599" t="str">
        <f t="shared" si="48"/>
        <v>36800024</v>
      </c>
      <c r="H1599">
        <f>IFERROR(記録__2[[#This Row],[組]],"")</f>
        <v>7</v>
      </c>
      <c r="I1599">
        <f>IFERROR(記録__2[[#This Row],[水路]],"")</f>
        <v>6</v>
      </c>
      <c r="J1599" t="str">
        <f>IFERROR(VLOOKUP(F1599,競技順!B:Q,14,0),"")</f>
        <v/>
      </c>
      <c r="K1599" t="str">
        <f>IFERROR(VLOOKUP(F1599,競技順!B:P,15,0),"")</f>
        <v>男子</v>
      </c>
      <c r="L1599" t="str">
        <f>IFERROR(VLOOKUP(F1599,競技順!B:N,13,0),"")</f>
        <v xml:space="preserve"> 100m</v>
      </c>
      <c r="M1599" t="str">
        <f>IFERROR(VLOOKUP(F1599,競技順!B:K,10,0),"")</f>
        <v>自由形</v>
      </c>
      <c r="N1599" t="str">
        <f>IFERROR(VLOOKUP(F1599,競技順!B:Q,16,0),"")</f>
        <v>タイム決勝</v>
      </c>
      <c r="O1599" t="str">
        <f t="shared" si="49"/>
        <v xml:space="preserve"> 男子  100m 自由形 タイム決勝</v>
      </c>
    </row>
    <row r="1600" spans="1:15" x14ac:dyDescent="0.2">
      <c r="A1600">
        <f>IFERROR(記録__2[[#This Row],[競技番号]],"")</f>
        <v>24</v>
      </c>
      <c r="B1600">
        <f>IFERROR(記録__2[[#This Row],[選手番号]],"")</f>
        <v>24</v>
      </c>
      <c r="C1600" t="str">
        <f>IFERROR(VLOOKUP(B1600,選手番号!F:J,4,0),"")</f>
        <v>金野　穂積</v>
      </c>
      <c r="D1600" t="str">
        <f>IFERROR(VLOOKUP(B1600,選手番号!F:K,6,0),"")</f>
        <v>松山中央高</v>
      </c>
      <c r="E1600" t="str">
        <f>IFERROR(VLOOKUP(B1600,チーム番号!E:F,2,0),"")</f>
        <v/>
      </c>
      <c r="F1600">
        <f>IFERROR(VLOOKUP(A1600,プログラム!B:C,2,0),"")</f>
        <v>24</v>
      </c>
      <c r="G1600" t="str">
        <f t="shared" si="48"/>
        <v>2400024</v>
      </c>
      <c r="H1600">
        <f>IFERROR(記録__2[[#This Row],[組]],"")</f>
        <v>7</v>
      </c>
      <c r="I1600">
        <f>IFERROR(記録__2[[#This Row],[水路]],"")</f>
        <v>7</v>
      </c>
      <c r="J1600" t="str">
        <f>IFERROR(VLOOKUP(F1600,競技順!B:Q,14,0),"")</f>
        <v/>
      </c>
      <c r="K1600" t="str">
        <f>IFERROR(VLOOKUP(F1600,競技順!B:P,15,0),"")</f>
        <v>男子</v>
      </c>
      <c r="L1600" t="str">
        <f>IFERROR(VLOOKUP(F1600,競技順!B:N,13,0),"")</f>
        <v xml:space="preserve"> 100m</v>
      </c>
      <c r="M1600" t="str">
        <f>IFERROR(VLOOKUP(F1600,競技順!B:K,10,0),"")</f>
        <v>自由形</v>
      </c>
      <c r="N1600" t="str">
        <f>IFERROR(VLOOKUP(F1600,競技順!B:Q,16,0),"")</f>
        <v>タイム決勝</v>
      </c>
      <c r="O1600" t="str">
        <f t="shared" si="49"/>
        <v xml:space="preserve"> 男子  100m 自由形 タイム決勝</v>
      </c>
    </row>
    <row r="1601" spans="1:15" x14ac:dyDescent="0.2">
      <c r="A1601">
        <f>IFERROR(記録__2[[#This Row],[競技番号]],"")</f>
        <v>24</v>
      </c>
      <c r="B1601">
        <f>IFERROR(記録__2[[#This Row],[選手番号]],"")</f>
        <v>20</v>
      </c>
      <c r="C1601" t="str">
        <f>IFERROR(VLOOKUP(B1601,選手番号!F:J,4,0),"")</f>
        <v>日野　遥斗</v>
      </c>
      <c r="D1601" t="str">
        <f>IFERROR(VLOOKUP(B1601,選手番号!F:K,6,0),"")</f>
        <v>松山中央高</v>
      </c>
      <c r="E1601" t="str">
        <f>IFERROR(VLOOKUP(B1601,チーム番号!E:F,2,0),"")</f>
        <v/>
      </c>
      <c r="F1601">
        <f>IFERROR(VLOOKUP(A1601,プログラム!B:C,2,0),"")</f>
        <v>24</v>
      </c>
      <c r="G1601" t="str">
        <f t="shared" si="48"/>
        <v>2000024</v>
      </c>
      <c r="H1601">
        <f>IFERROR(記録__2[[#This Row],[組]],"")</f>
        <v>7</v>
      </c>
      <c r="I1601">
        <f>IFERROR(記録__2[[#This Row],[水路]],"")</f>
        <v>8</v>
      </c>
      <c r="J1601" t="str">
        <f>IFERROR(VLOOKUP(F1601,競技順!B:Q,14,0),"")</f>
        <v/>
      </c>
      <c r="K1601" t="str">
        <f>IFERROR(VLOOKUP(F1601,競技順!B:P,15,0),"")</f>
        <v>男子</v>
      </c>
      <c r="L1601" t="str">
        <f>IFERROR(VLOOKUP(F1601,競技順!B:N,13,0),"")</f>
        <v xml:space="preserve"> 100m</v>
      </c>
      <c r="M1601" t="str">
        <f>IFERROR(VLOOKUP(F1601,競技順!B:K,10,0),"")</f>
        <v>自由形</v>
      </c>
      <c r="N1601" t="str">
        <f>IFERROR(VLOOKUP(F1601,競技順!B:Q,16,0),"")</f>
        <v>タイム決勝</v>
      </c>
      <c r="O1601" t="str">
        <f t="shared" si="49"/>
        <v xml:space="preserve"> 男子  100m 自由形 タイム決勝</v>
      </c>
    </row>
    <row r="1602" spans="1:15" x14ac:dyDescent="0.2">
      <c r="A1602">
        <f>IFERROR(記録__2[[#This Row],[競技番号]],"")</f>
        <v>24</v>
      </c>
      <c r="B1602">
        <f>IFERROR(記録__2[[#This Row],[選手番号]],"")</f>
        <v>185</v>
      </c>
      <c r="C1602" t="str">
        <f>IFERROR(VLOOKUP(B1602,選手番号!F:J,4,0),"")</f>
        <v>西原　大護</v>
      </c>
      <c r="D1602" t="str">
        <f>IFERROR(VLOOKUP(B1602,選手番号!F:K,6,0),"")</f>
        <v>ＭＧ瀬戸内</v>
      </c>
      <c r="E1602" t="str">
        <f>IFERROR(VLOOKUP(B1602,チーム番号!E:F,2,0),"")</f>
        <v/>
      </c>
      <c r="F1602">
        <f>IFERROR(VLOOKUP(A1602,プログラム!B:C,2,0),"")</f>
        <v>24</v>
      </c>
      <c r="G1602" t="str">
        <f t="shared" si="48"/>
        <v>18500024</v>
      </c>
      <c r="H1602">
        <f>IFERROR(記録__2[[#This Row],[組]],"")</f>
        <v>8</v>
      </c>
      <c r="I1602">
        <f>IFERROR(記録__2[[#This Row],[水路]],"")</f>
        <v>1</v>
      </c>
      <c r="J1602" t="str">
        <f>IFERROR(VLOOKUP(F1602,競技順!B:Q,14,0),"")</f>
        <v/>
      </c>
      <c r="K1602" t="str">
        <f>IFERROR(VLOOKUP(F1602,競技順!B:P,15,0),"")</f>
        <v>男子</v>
      </c>
      <c r="L1602" t="str">
        <f>IFERROR(VLOOKUP(F1602,競技順!B:N,13,0),"")</f>
        <v xml:space="preserve"> 100m</v>
      </c>
      <c r="M1602" t="str">
        <f>IFERROR(VLOOKUP(F1602,競技順!B:K,10,0),"")</f>
        <v>自由形</v>
      </c>
      <c r="N1602" t="str">
        <f>IFERROR(VLOOKUP(F1602,競技順!B:Q,16,0),"")</f>
        <v>タイム決勝</v>
      </c>
      <c r="O1602" t="str">
        <f t="shared" si="49"/>
        <v xml:space="preserve"> 男子  100m 自由形 タイム決勝</v>
      </c>
    </row>
    <row r="1603" spans="1:15" x14ac:dyDescent="0.2">
      <c r="A1603">
        <f>IFERROR(記録__2[[#This Row],[競技番号]],"")</f>
        <v>24</v>
      </c>
      <c r="B1603">
        <f>IFERROR(記録__2[[#This Row],[選手番号]],"")</f>
        <v>555</v>
      </c>
      <c r="C1603" t="str">
        <f>IFERROR(VLOOKUP(B1603,選手番号!F:J,4,0),"")</f>
        <v>芦原　拓海</v>
      </c>
      <c r="D1603" t="str">
        <f>IFERROR(VLOOKUP(B1603,選手番号!F:K,6,0),"")</f>
        <v>ﾌｨｯﾀｴﾐﾌﾙ松前</v>
      </c>
      <c r="E1603" t="str">
        <f>IFERROR(VLOOKUP(B1603,チーム番号!E:F,2,0),"")</f>
        <v/>
      </c>
      <c r="F1603">
        <f>IFERROR(VLOOKUP(A1603,プログラム!B:C,2,0),"")</f>
        <v>24</v>
      </c>
      <c r="G1603" t="str">
        <f t="shared" ref="G1603:G1666" si="50">CONCATENATE(B1603,0,0,0,F1603)</f>
        <v>55500024</v>
      </c>
      <c r="H1603">
        <f>IFERROR(記録__2[[#This Row],[組]],"")</f>
        <v>8</v>
      </c>
      <c r="I1603">
        <f>IFERROR(記録__2[[#This Row],[水路]],"")</f>
        <v>2</v>
      </c>
      <c r="J1603" t="str">
        <f>IFERROR(VLOOKUP(F1603,競技順!B:Q,14,0),"")</f>
        <v/>
      </c>
      <c r="K1603" t="str">
        <f>IFERROR(VLOOKUP(F1603,競技順!B:P,15,0),"")</f>
        <v>男子</v>
      </c>
      <c r="L1603" t="str">
        <f>IFERROR(VLOOKUP(F1603,競技順!B:N,13,0),"")</f>
        <v xml:space="preserve"> 100m</v>
      </c>
      <c r="M1603" t="str">
        <f>IFERROR(VLOOKUP(F1603,競技順!B:K,10,0),"")</f>
        <v>自由形</v>
      </c>
      <c r="N1603" t="str">
        <f>IFERROR(VLOOKUP(F1603,競技順!B:Q,16,0),"")</f>
        <v>タイム決勝</v>
      </c>
      <c r="O1603" t="str">
        <f t="shared" ref="O1603:O1666" si="51">CONCATENATE(J1603," ",K1603," ",L1603," ",M1603," ",N1603)</f>
        <v xml:space="preserve"> 男子  100m 自由形 タイム決勝</v>
      </c>
    </row>
    <row r="1604" spans="1:15" x14ac:dyDescent="0.2">
      <c r="A1604">
        <f>IFERROR(記録__2[[#This Row],[競技番号]],"")</f>
        <v>24</v>
      </c>
      <c r="B1604">
        <f>IFERROR(記録__2[[#This Row],[選手番号]],"")</f>
        <v>210</v>
      </c>
      <c r="C1604" t="str">
        <f>IFERROR(VLOOKUP(B1604,選手番号!F:J,4,0),"")</f>
        <v>真鍋　　諒</v>
      </c>
      <c r="D1604" t="str">
        <f>IFERROR(VLOOKUP(B1604,選手番号!F:K,6,0),"")</f>
        <v>ファイブテン</v>
      </c>
      <c r="E1604" t="str">
        <f>IFERROR(VLOOKUP(B1604,チーム番号!E:F,2,0),"")</f>
        <v/>
      </c>
      <c r="F1604">
        <f>IFERROR(VLOOKUP(A1604,プログラム!B:C,2,0),"")</f>
        <v>24</v>
      </c>
      <c r="G1604" t="str">
        <f t="shared" si="50"/>
        <v>21000024</v>
      </c>
      <c r="H1604">
        <f>IFERROR(記録__2[[#This Row],[組]],"")</f>
        <v>8</v>
      </c>
      <c r="I1604">
        <f>IFERROR(記録__2[[#This Row],[水路]],"")</f>
        <v>3</v>
      </c>
      <c r="J1604" t="str">
        <f>IFERROR(VLOOKUP(F1604,競技順!B:Q,14,0),"")</f>
        <v/>
      </c>
      <c r="K1604" t="str">
        <f>IFERROR(VLOOKUP(F1604,競技順!B:P,15,0),"")</f>
        <v>男子</v>
      </c>
      <c r="L1604" t="str">
        <f>IFERROR(VLOOKUP(F1604,競技順!B:N,13,0),"")</f>
        <v xml:space="preserve"> 100m</v>
      </c>
      <c r="M1604" t="str">
        <f>IFERROR(VLOOKUP(F1604,競技順!B:K,10,0),"")</f>
        <v>自由形</v>
      </c>
      <c r="N1604" t="str">
        <f>IFERROR(VLOOKUP(F1604,競技順!B:Q,16,0),"")</f>
        <v>タイム決勝</v>
      </c>
      <c r="O1604" t="str">
        <f t="shared" si="51"/>
        <v xml:space="preserve"> 男子  100m 自由形 タイム決勝</v>
      </c>
    </row>
    <row r="1605" spans="1:15" x14ac:dyDescent="0.2">
      <c r="A1605">
        <f>IFERROR(記録__2[[#This Row],[競技番号]],"")</f>
        <v>24</v>
      </c>
      <c r="B1605">
        <f>IFERROR(記録__2[[#This Row],[選手番号]],"")</f>
        <v>440</v>
      </c>
      <c r="C1605" t="str">
        <f>IFERROR(VLOOKUP(B1605,選手番号!F:J,4,0),"")</f>
        <v>長野　篤生</v>
      </c>
      <c r="D1605" t="str">
        <f>IFERROR(VLOOKUP(B1605,選手番号!F:K,6,0),"")</f>
        <v>フィッタ重信</v>
      </c>
      <c r="E1605" t="str">
        <f>IFERROR(VLOOKUP(B1605,チーム番号!E:F,2,0),"")</f>
        <v/>
      </c>
      <c r="F1605">
        <f>IFERROR(VLOOKUP(A1605,プログラム!B:C,2,0),"")</f>
        <v>24</v>
      </c>
      <c r="G1605" t="str">
        <f t="shared" si="50"/>
        <v>44000024</v>
      </c>
      <c r="H1605">
        <f>IFERROR(記録__2[[#This Row],[組]],"")</f>
        <v>8</v>
      </c>
      <c r="I1605">
        <f>IFERROR(記録__2[[#This Row],[水路]],"")</f>
        <v>4</v>
      </c>
      <c r="J1605" t="str">
        <f>IFERROR(VLOOKUP(F1605,競技順!B:Q,14,0),"")</f>
        <v/>
      </c>
      <c r="K1605" t="str">
        <f>IFERROR(VLOOKUP(F1605,競技順!B:P,15,0),"")</f>
        <v>男子</v>
      </c>
      <c r="L1605" t="str">
        <f>IFERROR(VLOOKUP(F1605,競技順!B:N,13,0),"")</f>
        <v xml:space="preserve"> 100m</v>
      </c>
      <c r="M1605" t="str">
        <f>IFERROR(VLOOKUP(F1605,競技順!B:K,10,0),"")</f>
        <v>自由形</v>
      </c>
      <c r="N1605" t="str">
        <f>IFERROR(VLOOKUP(F1605,競技順!B:Q,16,0),"")</f>
        <v>タイム決勝</v>
      </c>
      <c r="O1605" t="str">
        <f t="shared" si="51"/>
        <v xml:space="preserve"> 男子  100m 自由形 タイム決勝</v>
      </c>
    </row>
    <row r="1606" spans="1:15" x14ac:dyDescent="0.2">
      <c r="A1606">
        <f>IFERROR(記録__2[[#This Row],[競技番号]],"")</f>
        <v>24</v>
      </c>
      <c r="B1606">
        <f>IFERROR(記録__2[[#This Row],[選手番号]],"")</f>
        <v>11</v>
      </c>
      <c r="C1606" t="str">
        <f>IFERROR(VLOOKUP(B1606,選手番号!F:J,4,0),"")</f>
        <v>森　　恒成</v>
      </c>
      <c r="D1606" t="str">
        <f>IFERROR(VLOOKUP(B1606,選手番号!F:K,6,0),"")</f>
        <v>松山北高</v>
      </c>
      <c r="E1606" t="str">
        <f>IFERROR(VLOOKUP(B1606,チーム番号!E:F,2,0),"")</f>
        <v/>
      </c>
      <c r="F1606">
        <f>IFERROR(VLOOKUP(A1606,プログラム!B:C,2,0),"")</f>
        <v>24</v>
      </c>
      <c r="G1606" t="str">
        <f t="shared" si="50"/>
        <v>1100024</v>
      </c>
      <c r="H1606">
        <f>IFERROR(記録__2[[#This Row],[組]],"")</f>
        <v>8</v>
      </c>
      <c r="I1606">
        <f>IFERROR(記録__2[[#This Row],[水路]],"")</f>
        <v>5</v>
      </c>
      <c r="J1606" t="str">
        <f>IFERROR(VLOOKUP(F1606,競技順!B:Q,14,0),"")</f>
        <v/>
      </c>
      <c r="K1606" t="str">
        <f>IFERROR(VLOOKUP(F1606,競技順!B:P,15,0),"")</f>
        <v>男子</v>
      </c>
      <c r="L1606" t="str">
        <f>IFERROR(VLOOKUP(F1606,競技順!B:N,13,0),"")</f>
        <v xml:space="preserve"> 100m</v>
      </c>
      <c r="M1606" t="str">
        <f>IFERROR(VLOOKUP(F1606,競技順!B:K,10,0),"")</f>
        <v>自由形</v>
      </c>
      <c r="N1606" t="str">
        <f>IFERROR(VLOOKUP(F1606,競技順!B:Q,16,0),"")</f>
        <v>タイム決勝</v>
      </c>
      <c r="O1606" t="str">
        <f t="shared" si="51"/>
        <v xml:space="preserve"> 男子  100m 自由形 タイム決勝</v>
      </c>
    </row>
    <row r="1607" spans="1:15" x14ac:dyDescent="0.2">
      <c r="A1607">
        <f>IFERROR(記録__2[[#This Row],[競技番号]],"")</f>
        <v>24</v>
      </c>
      <c r="B1607">
        <f>IFERROR(記録__2[[#This Row],[選手番号]],"")</f>
        <v>314</v>
      </c>
      <c r="C1607" t="str">
        <f>IFERROR(VLOOKUP(B1607,選手番号!F:J,4,0),"")</f>
        <v>池田　大悟</v>
      </c>
      <c r="D1607" t="str">
        <f>IFERROR(VLOOKUP(B1607,選手番号!F:K,6,0),"")</f>
        <v>石原SC山越</v>
      </c>
      <c r="E1607" t="str">
        <f>IFERROR(VLOOKUP(B1607,チーム番号!E:F,2,0),"")</f>
        <v/>
      </c>
      <c r="F1607">
        <f>IFERROR(VLOOKUP(A1607,プログラム!B:C,2,0),"")</f>
        <v>24</v>
      </c>
      <c r="G1607" t="str">
        <f t="shared" si="50"/>
        <v>31400024</v>
      </c>
      <c r="H1607">
        <f>IFERROR(記録__2[[#This Row],[組]],"")</f>
        <v>8</v>
      </c>
      <c r="I1607">
        <f>IFERROR(記録__2[[#This Row],[水路]],"")</f>
        <v>6</v>
      </c>
      <c r="J1607" t="str">
        <f>IFERROR(VLOOKUP(F1607,競技順!B:Q,14,0),"")</f>
        <v/>
      </c>
      <c r="K1607" t="str">
        <f>IFERROR(VLOOKUP(F1607,競技順!B:P,15,0),"")</f>
        <v>男子</v>
      </c>
      <c r="L1607" t="str">
        <f>IFERROR(VLOOKUP(F1607,競技順!B:N,13,0),"")</f>
        <v xml:space="preserve"> 100m</v>
      </c>
      <c r="M1607" t="str">
        <f>IFERROR(VLOOKUP(F1607,競技順!B:K,10,0),"")</f>
        <v>自由形</v>
      </c>
      <c r="N1607" t="str">
        <f>IFERROR(VLOOKUP(F1607,競技順!B:Q,16,0),"")</f>
        <v>タイム決勝</v>
      </c>
      <c r="O1607" t="str">
        <f t="shared" si="51"/>
        <v xml:space="preserve"> 男子  100m 自由形 タイム決勝</v>
      </c>
    </row>
    <row r="1608" spans="1:15" x14ac:dyDescent="0.2">
      <c r="A1608">
        <f>IFERROR(記録__2[[#This Row],[競技番号]],"")</f>
        <v>24</v>
      </c>
      <c r="B1608">
        <f>IFERROR(記録__2[[#This Row],[選手番号]],"")</f>
        <v>310</v>
      </c>
      <c r="C1608" t="str">
        <f>IFERROR(VLOOKUP(B1608,選手番号!F:J,4,0),"")</f>
        <v>樋口　翔太</v>
      </c>
      <c r="D1608" t="str">
        <f>IFERROR(VLOOKUP(B1608,選手番号!F:K,6,0),"")</f>
        <v>石原SC山越</v>
      </c>
      <c r="E1608" t="str">
        <f>IFERROR(VLOOKUP(B1608,チーム番号!E:F,2,0),"")</f>
        <v/>
      </c>
      <c r="F1608">
        <f>IFERROR(VLOOKUP(A1608,プログラム!B:C,2,0),"")</f>
        <v>24</v>
      </c>
      <c r="G1608" t="str">
        <f t="shared" si="50"/>
        <v>31000024</v>
      </c>
      <c r="H1608">
        <f>IFERROR(記録__2[[#This Row],[組]],"")</f>
        <v>8</v>
      </c>
      <c r="I1608">
        <f>IFERROR(記録__2[[#This Row],[水路]],"")</f>
        <v>7</v>
      </c>
      <c r="J1608" t="str">
        <f>IFERROR(VLOOKUP(F1608,競技順!B:Q,14,0),"")</f>
        <v/>
      </c>
      <c r="K1608" t="str">
        <f>IFERROR(VLOOKUP(F1608,競技順!B:P,15,0),"")</f>
        <v>男子</v>
      </c>
      <c r="L1608" t="str">
        <f>IFERROR(VLOOKUP(F1608,競技順!B:N,13,0),"")</f>
        <v xml:space="preserve"> 100m</v>
      </c>
      <c r="M1608" t="str">
        <f>IFERROR(VLOOKUP(F1608,競技順!B:K,10,0),"")</f>
        <v>自由形</v>
      </c>
      <c r="N1608" t="str">
        <f>IFERROR(VLOOKUP(F1608,競技順!B:Q,16,0),"")</f>
        <v>タイム決勝</v>
      </c>
      <c r="O1608" t="str">
        <f t="shared" si="51"/>
        <v xml:space="preserve"> 男子  100m 自由形 タイム決勝</v>
      </c>
    </row>
    <row r="1609" spans="1:15" x14ac:dyDescent="0.2">
      <c r="A1609">
        <f>IFERROR(記録__2[[#This Row],[競技番号]],"")</f>
        <v>24</v>
      </c>
      <c r="B1609">
        <f>IFERROR(記録__2[[#This Row],[選手番号]],"")</f>
        <v>214</v>
      </c>
      <c r="C1609" t="str">
        <f>IFERROR(VLOOKUP(B1609,選手番号!F:J,4,0),"")</f>
        <v>大西　颯真</v>
      </c>
      <c r="D1609" t="str">
        <f>IFERROR(VLOOKUP(B1609,選手番号!F:K,6,0),"")</f>
        <v>ファイブテン</v>
      </c>
      <c r="E1609" t="str">
        <f>IFERROR(VLOOKUP(B1609,チーム番号!E:F,2,0),"")</f>
        <v/>
      </c>
      <c r="F1609">
        <f>IFERROR(VLOOKUP(A1609,プログラム!B:C,2,0),"")</f>
        <v>24</v>
      </c>
      <c r="G1609" t="str">
        <f t="shared" si="50"/>
        <v>21400024</v>
      </c>
      <c r="H1609">
        <f>IFERROR(記録__2[[#This Row],[組]],"")</f>
        <v>8</v>
      </c>
      <c r="I1609">
        <f>IFERROR(記録__2[[#This Row],[水路]],"")</f>
        <v>8</v>
      </c>
      <c r="J1609" t="str">
        <f>IFERROR(VLOOKUP(F1609,競技順!B:Q,14,0),"")</f>
        <v/>
      </c>
      <c r="K1609" t="str">
        <f>IFERROR(VLOOKUP(F1609,競技順!B:P,15,0),"")</f>
        <v>男子</v>
      </c>
      <c r="L1609" t="str">
        <f>IFERROR(VLOOKUP(F1609,競技順!B:N,13,0),"")</f>
        <v xml:space="preserve"> 100m</v>
      </c>
      <c r="M1609" t="str">
        <f>IFERROR(VLOOKUP(F1609,競技順!B:K,10,0),"")</f>
        <v>自由形</v>
      </c>
      <c r="N1609" t="str">
        <f>IFERROR(VLOOKUP(F1609,競技順!B:Q,16,0),"")</f>
        <v>タイム決勝</v>
      </c>
      <c r="O1609" t="str">
        <f t="shared" si="51"/>
        <v xml:space="preserve"> 男子  100m 自由形 タイム決勝</v>
      </c>
    </row>
    <row r="1610" spans="1:15" x14ac:dyDescent="0.2">
      <c r="A1610">
        <f>IFERROR(記録__2[[#This Row],[競技番号]],"")</f>
        <v>24</v>
      </c>
      <c r="B1610">
        <f>IFERROR(記録__2[[#This Row],[選手番号]],"")</f>
        <v>337</v>
      </c>
      <c r="C1610" t="str">
        <f>IFERROR(VLOOKUP(B1610,選手番号!F:J,4,0),"")</f>
        <v>山内　大和</v>
      </c>
      <c r="D1610" t="str">
        <f>IFERROR(VLOOKUP(B1610,選手番号!F:K,6,0),"")</f>
        <v>ＭＧ双葉</v>
      </c>
      <c r="E1610" t="str">
        <f>IFERROR(VLOOKUP(B1610,チーム番号!E:F,2,0),"")</f>
        <v/>
      </c>
      <c r="F1610">
        <f>IFERROR(VLOOKUP(A1610,プログラム!B:C,2,0),"")</f>
        <v>24</v>
      </c>
      <c r="G1610" t="str">
        <f t="shared" si="50"/>
        <v>33700024</v>
      </c>
      <c r="H1610">
        <f>IFERROR(記録__2[[#This Row],[組]],"")</f>
        <v>9</v>
      </c>
      <c r="I1610">
        <f>IFERROR(記録__2[[#This Row],[水路]],"")</f>
        <v>1</v>
      </c>
      <c r="J1610" t="str">
        <f>IFERROR(VLOOKUP(F1610,競技順!B:Q,14,0),"")</f>
        <v/>
      </c>
      <c r="K1610" t="str">
        <f>IFERROR(VLOOKUP(F1610,競技順!B:P,15,0),"")</f>
        <v>男子</v>
      </c>
      <c r="L1610" t="str">
        <f>IFERROR(VLOOKUP(F1610,競技順!B:N,13,0),"")</f>
        <v xml:space="preserve"> 100m</v>
      </c>
      <c r="M1610" t="str">
        <f>IFERROR(VLOOKUP(F1610,競技順!B:K,10,0),"")</f>
        <v>自由形</v>
      </c>
      <c r="N1610" t="str">
        <f>IFERROR(VLOOKUP(F1610,競技順!B:Q,16,0),"")</f>
        <v>タイム決勝</v>
      </c>
      <c r="O1610" t="str">
        <f t="shared" si="51"/>
        <v xml:space="preserve"> 男子  100m 自由形 タイム決勝</v>
      </c>
    </row>
    <row r="1611" spans="1:15" x14ac:dyDescent="0.2">
      <c r="A1611">
        <f>IFERROR(記録__2[[#This Row],[競技番号]],"")</f>
        <v>24</v>
      </c>
      <c r="B1611">
        <f>IFERROR(記録__2[[#This Row],[選手番号]],"")</f>
        <v>213</v>
      </c>
      <c r="C1611" t="str">
        <f>IFERROR(VLOOKUP(B1611,選手番号!F:J,4,0),"")</f>
        <v>近藤　由都</v>
      </c>
      <c r="D1611" t="str">
        <f>IFERROR(VLOOKUP(B1611,選手番号!F:K,6,0),"")</f>
        <v>ファイブテン</v>
      </c>
      <c r="E1611" t="str">
        <f>IFERROR(VLOOKUP(B1611,チーム番号!E:F,2,0),"")</f>
        <v/>
      </c>
      <c r="F1611">
        <f>IFERROR(VLOOKUP(A1611,プログラム!B:C,2,0),"")</f>
        <v>24</v>
      </c>
      <c r="G1611" t="str">
        <f t="shared" si="50"/>
        <v>21300024</v>
      </c>
      <c r="H1611">
        <f>IFERROR(記録__2[[#This Row],[組]],"")</f>
        <v>9</v>
      </c>
      <c r="I1611">
        <f>IFERROR(記録__2[[#This Row],[水路]],"")</f>
        <v>2</v>
      </c>
      <c r="J1611" t="str">
        <f>IFERROR(VLOOKUP(F1611,競技順!B:Q,14,0),"")</f>
        <v/>
      </c>
      <c r="K1611" t="str">
        <f>IFERROR(VLOOKUP(F1611,競技順!B:P,15,0),"")</f>
        <v>男子</v>
      </c>
      <c r="L1611" t="str">
        <f>IFERROR(VLOOKUP(F1611,競技順!B:N,13,0),"")</f>
        <v xml:space="preserve"> 100m</v>
      </c>
      <c r="M1611" t="str">
        <f>IFERROR(VLOOKUP(F1611,競技順!B:K,10,0),"")</f>
        <v>自由形</v>
      </c>
      <c r="N1611" t="str">
        <f>IFERROR(VLOOKUP(F1611,競技順!B:Q,16,0),"")</f>
        <v>タイム決勝</v>
      </c>
      <c r="O1611" t="str">
        <f t="shared" si="51"/>
        <v xml:space="preserve"> 男子  100m 自由形 タイム決勝</v>
      </c>
    </row>
    <row r="1612" spans="1:15" x14ac:dyDescent="0.2">
      <c r="A1612">
        <f>IFERROR(記録__2[[#This Row],[競技番号]],"")</f>
        <v>24</v>
      </c>
      <c r="B1612">
        <f>IFERROR(記録__2[[#This Row],[選手番号]],"")</f>
        <v>370</v>
      </c>
      <c r="C1612" t="str">
        <f>IFERROR(VLOOKUP(B1612,選手番号!F:J,4,0),"")</f>
        <v>兼平　　諒</v>
      </c>
      <c r="D1612" t="str">
        <f>IFERROR(VLOOKUP(B1612,選手番号!F:K,6,0),"")</f>
        <v>石原ＳＣ</v>
      </c>
      <c r="E1612" t="str">
        <f>IFERROR(VLOOKUP(B1612,チーム番号!E:F,2,0),"")</f>
        <v/>
      </c>
      <c r="F1612">
        <f>IFERROR(VLOOKUP(A1612,プログラム!B:C,2,0),"")</f>
        <v>24</v>
      </c>
      <c r="G1612" t="str">
        <f t="shared" si="50"/>
        <v>37000024</v>
      </c>
      <c r="H1612">
        <f>IFERROR(記録__2[[#This Row],[組]],"")</f>
        <v>9</v>
      </c>
      <c r="I1612">
        <f>IFERROR(記録__2[[#This Row],[水路]],"")</f>
        <v>3</v>
      </c>
      <c r="J1612" t="str">
        <f>IFERROR(VLOOKUP(F1612,競技順!B:Q,14,0),"")</f>
        <v/>
      </c>
      <c r="K1612" t="str">
        <f>IFERROR(VLOOKUP(F1612,競技順!B:P,15,0),"")</f>
        <v>男子</v>
      </c>
      <c r="L1612" t="str">
        <f>IFERROR(VLOOKUP(F1612,競技順!B:N,13,0),"")</f>
        <v xml:space="preserve"> 100m</v>
      </c>
      <c r="M1612" t="str">
        <f>IFERROR(VLOOKUP(F1612,競技順!B:K,10,0),"")</f>
        <v>自由形</v>
      </c>
      <c r="N1612" t="str">
        <f>IFERROR(VLOOKUP(F1612,競技順!B:Q,16,0),"")</f>
        <v>タイム決勝</v>
      </c>
      <c r="O1612" t="str">
        <f t="shared" si="51"/>
        <v xml:space="preserve"> 男子  100m 自由形 タイム決勝</v>
      </c>
    </row>
    <row r="1613" spans="1:15" x14ac:dyDescent="0.2">
      <c r="A1613">
        <f>IFERROR(記録__2[[#This Row],[競技番号]],"")</f>
        <v>24</v>
      </c>
      <c r="B1613">
        <f>IFERROR(記録__2[[#This Row],[選手番号]],"")</f>
        <v>212</v>
      </c>
      <c r="C1613" t="str">
        <f>IFERROR(VLOOKUP(B1613,選手番号!F:J,4,0),"")</f>
        <v>築山　柚人</v>
      </c>
      <c r="D1613" t="str">
        <f>IFERROR(VLOOKUP(B1613,選手番号!F:K,6,0),"")</f>
        <v>ファイブテン</v>
      </c>
      <c r="E1613" t="str">
        <f>IFERROR(VLOOKUP(B1613,チーム番号!E:F,2,0),"")</f>
        <v/>
      </c>
      <c r="F1613">
        <f>IFERROR(VLOOKUP(A1613,プログラム!B:C,2,0),"")</f>
        <v>24</v>
      </c>
      <c r="G1613" t="str">
        <f t="shared" si="50"/>
        <v>21200024</v>
      </c>
      <c r="H1613">
        <f>IFERROR(記録__2[[#This Row],[組]],"")</f>
        <v>9</v>
      </c>
      <c r="I1613">
        <f>IFERROR(記録__2[[#This Row],[水路]],"")</f>
        <v>4</v>
      </c>
      <c r="J1613" t="str">
        <f>IFERROR(VLOOKUP(F1613,競技順!B:Q,14,0),"")</f>
        <v/>
      </c>
      <c r="K1613" t="str">
        <f>IFERROR(VLOOKUP(F1613,競技順!B:P,15,0),"")</f>
        <v>男子</v>
      </c>
      <c r="L1613" t="str">
        <f>IFERROR(VLOOKUP(F1613,競技順!B:N,13,0),"")</f>
        <v xml:space="preserve"> 100m</v>
      </c>
      <c r="M1613" t="str">
        <f>IFERROR(VLOOKUP(F1613,競技順!B:K,10,0),"")</f>
        <v>自由形</v>
      </c>
      <c r="N1613" t="str">
        <f>IFERROR(VLOOKUP(F1613,競技順!B:Q,16,0),"")</f>
        <v>タイム決勝</v>
      </c>
      <c r="O1613" t="str">
        <f t="shared" si="51"/>
        <v xml:space="preserve"> 男子  100m 自由形 タイム決勝</v>
      </c>
    </row>
    <row r="1614" spans="1:15" x14ac:dyDescent="0.2">
      <c r="A1614">
        <f>IFERROR(記録__2[[#This Row],[競技番号]],"")</f>
        <v>24</v>
      </c>
      <c r="B1614">
        <f>IFERROR(記録__2[[#This Row],[選手番号]],"")</f>
        <v>311</v>
      </c>
      <c r="C1614" t="str">
        <f>IFERROR(VLOOKUP(B1614,選手番号!F:J,4,0),"")</f>
        <v>矢野　正宗</v>
      </c>
      <c r="D1614" t="str">
        <f>IFERROR(VLOOKUP(B1614,選手番号!F:K,6,0),"")</f>
        <v>石原SC山越</v>
      </c>
      <c r="E1614" t="str">
        <f>IFERROR(VLOOKUP(B1614,チーム番号!E:F,2,0),"")</f>
        <v/>
      </c>
      <c r="F1614">
        <f>IFERROR(VLOOKUP(A1614,プログラム!B:C,2,0),"")</f>
        <v>24</v>
      </c>
      <c r="G1614" t="str">
        <f t="shared" si="50"/>
        <v>31100024</v>
      </c>
      <c r="H1614">
        <f>IFERROR(記録__2[[#This Row],[組]],"")</f>
        <v>9</v>
      </c>
      <c r="I1614">
        <f>IFERROR(記録__2[[#This Row],[水路]],"")</f>
        <v>5</v>
      </c>
      <c r="J1614" t="str">
        <f>IFERROR(VLOOKUP(F1614,競技順!B:Q,14,0),"")</f>
        <v/>
      </c>
      <c r="K1614" t="str">
        <f>IFERROR(VLOOKUP(F1614,競技順!B:P,15,0),"")</f>
        <v>男子</v>
      </c>
      <c r="L1614" t="str">
        <f>IFERROR(VLOOKUP(F1614,競技順!B:N,13,0),"")</f>
        <v xml:space="preserve"> 100m</v>
      </c>
      <c r="M1614" t="str">
        <f>IFERROR(VLOOKUP(F1614,競技順!B:K,10,0),"")</f>
        <v>自由形</v>
      </c>
      <c r="N1614" t="str">
        <f>IFERROR(VLOOKUP(F1614,競技順!B:Q,16,0),"")</f>
        <v>タイム決勝</v>
      </c>
      <c r="O1614" t="str">
        <f t="shared" si="51"/>
        <v xml:space="preserve"> 男子  100m 自由形 タイム決勝</v>
      </c>
    </row>
    <row r="1615" spans="1:15" x14ac:dyDescent="0.2">
      <c r="A1615">
        <f>IFERROR(記録__2[[#This Row],[競技番号]],"")</f>
        <v>24</v>
      </c>
      <c r="B1615">
        <f>IFERROR(記録__2[[#This Row],[選手番号]],"")</f>
        <v>596</v>
      </c>
      <c r="C1615" t="str">
        <f>IFERROR(VLOOKUP(B1615,選手番号!F:J,4,0),"")</f>
        <v>中山　慶士</v>
      </c>
      <c r="D1615" t="str">
        <f>IFERROR(VLOOKUP(B1615,選手番号!F:K,6,0),"")</f>
        <v>MESSA</v>
      </c>
      <c r="E1615" t="str">
        <f>IFERROR(VLOOKUP(B1615,チーム番号!E:F,2,0),"")</f>
        <v/>
      </c>
      <c r="F1615">
        <f>IFERROR(VLOOKUP(A1615,プログラム!B:C,2,0),"")</f>
        <v>24</v>
      </c>
      <c r="G1615" t="str">
        <f t="shared" si="50"/>
        <v>59600024</v>
      </c>
      <c r="H1615">
        <f>IFERROR(記録__2[[#This Row],[組]],"")</f>
        <v>9</v>
      </c>
      <c r="I1615">
        <f>IFERROR(記録__2[[#This Row],[水路]],"")</f>
        <v>6</v>
      </c>
      <c r="J1615" t="str">
        <f>IFERROR(VLOOKUP(F1615,競技順!B:Q,14,0),"")</f>
        <v/>
      </c>
      <c r="K1615" t="str">
        <f>IFERROR(VLOOKUP(F1615,競技順!B:P,15,0),"")</f>
        <v>男子</v>
      </c>
      <c r="L1615" t="str">
        <f>IFERROR(VLOOKUP(F1615,競技順!B:N,13,0),"")</f>
        <v xml:space="preserve"> 100m</v>
      </c>
      <c r="M1615" t="str">
        <f>IFERROR(VLOOKUP(F1615,競技順!B:K,10,0),"")</f>
        <v>自由形</v>
      </c>
      <c r="N1615" t="str">
        <f>IFERROR(VLOOKUP(F1615,競技順!B:Q,16,0),"")</f>
        <v>タイム決勝</v>
      </c>
      <c r="O1615" t="str">
        <f t="shared" si="51"/>
        <v xml:space="preserve"> 男子  100m 自由形 タイム決勝</v>
      </c>
    </row>
    <row r="1616" spans="1:15" x14ac:dyDescent="0.2">
      <c r="A1616">
        <f>IFERROR(記録__2[[#This Row],[競技番号]],"")</f>
        <v>24</v>
      </c>
      <c r="B1616">
        <f>IFERROR(記録__2[[#This Row],[選手番号]],"")</f>
        <v>14</v>
      </c>
      <c r="C1616" t="str">
        <f>IFERROR(VLOOKUP(B1616,選手番号!F:J,4,0),"")</f>
        <v>藤村洸太郎</v>
      </c>
      <c r="D1616" t="str">
        <f>IFERROR(VLOOKUP(B1616,選手番号!F:K,6,0),"")</f>
        <v>松山北高</v>
      </c>
      <c r="E1616" t="str">
        <f>IFERROR(VLOOKUP(B1616,チーム番号!E:F,2,0),"")</f>
        <v/>
      </c>
      <c r="F1616">
        <f>IFERROR(VLOOKUP(A1616,プログラム!B:C,2,0),"")</f>
        <v>24</v>
      </c>
      <c r="G1616" t="str">
        <f t="shared" si="50"/>
        <v>1400024</v>
      </c>
      <c r="H1616">
        <f>IFERROR(記録__2[[#This Row],[組]],"")</f>
        <v>9</v>
      </c>
      <c r="I1616">
        <f>IFERROR(記録__2[[#This Row],[水路]],"")</f>
        <v>7</v>
      </c>
      <c r="J1616" t="str">
        <f>IFERROR(VLOOKUP(F1616,競技順!B:Q,14,0),"")</f>
        <v/>
      </c>
      <c r="K1616" t="str">
        <f>IFERROR(VLOOKUP(F1616,競技順!B:P,15,0),"")</f>
        <v>男子</v>
      </c>
      <c r="L1616" t="str">
        <f>IFERROR(VLOOKUP(F1616,競技順!B:N,13,0),"")</f>
        <v xml:space="preserve"> 100m</v>
      </c>
      <c r="M1616" t="str">
        <f>IFERROR(VLOOKUP(F1616,競技順!B:K,10,0),"")</f>
        <v>自由形</v>
      </c>
      <c r="N1616" t="str">
        <f>IFERROR(VLOOKUP(F1616,競技順!B:Q,16,0),"")</f>
        <v>タイム決勝</v>
      </c>
      <c r="O1616" t="str">
        <f t="shared" si="51"/>
        <v xml:space="preserve"> 男子  100m 自由形 タイム決勝</v>
      </c>
    </row>
    <row r="1617" spans="1:15" x14ac:dyDescent="0.2">
      <c r="A1617">
        <f>IFERROR(記録__2[[#This Row],[競技番号]],"")</f>
        <v>24</v>
      </c>
      <c r="B1617">
        <f>IFERROR(記録__2[[#This Row],[選手番号]],"")</f>
        <v>365</v>
      </c>
      <c r="C1617" t="str">
        <f>IFERROR(VLOOKUP(B1617,選手番号!F:J,4,0),"")</f>
        <v>満汐　　蓮</v>
      </c>
      <c r="D1617" t="str">
        <f>IFERROR(VLOOKUP(B1617,選手番号!F:K,6,0),"")</f>
        <v>石原ＳＣ</v>
      </c>
      <c r="E1617" t="str">
        <f>IFERROR(VLOOKUP(B1617,チーム番号!E:F,2,0),"")</f>
        <v/>
      </c>
      <c r="F1617">
        <f>IFERROR(VLOOKUP(A1617,プログラム!B:C,2,0),"")</f>
        <v>24</v>
      </c>
      <c r="G1617" t="str">
        <f t="shared" si="50"/>
        <v>36500024</v>
      </c>
      <c r="H1617">
        <f>IFERROR(記録__2[[#This Row],[組]],"")</f>
        <v>9</v>
      </c>
      <c r="I1617">
        <f>IFERROR(記録__2[[#This Row],[水路]],"")</f>
        <v>8</v>
      </c>
      <c r="J1617" t="str">
        <f>IFERROR(VLOOKUP(F1617,競技順!B:Q,14,0),"")</f>
        <v/>
      </c>
      <c r="K1617" t="str">
        <f>IFERROR(VLOOKUP(F1617,競技順!B:P,15,0),"")</f>
        <v>男子</v>
      </c>
      <c r="L1617" t="str">
        <f>IFERROR(VLOOKUP(F1617,競技順!B:N,13,0),"")</f>
        <v xml:space="preserve"> 100m</v>
      </c>
      <c r="M1617" t="str">
        <f>IFERROR(VLOOKUP(F1617,競技順!B:K,10,0),"")</f>
        <v>自由形</v>
      </c>
      <c r="N1617" t="str">
        <f>IFERROR(VLOOKUP(F1617,競技順!B:Q,16,0),"")</f>
        <v>タイム決勝</v>
      </c>
      <c r="O1617" t="str">
        <f t="shared" si="51"/>
        <v xml:space="preserve"> 男子  100m 自由形 タイム決勝</v>
      </c>
    </row>
    <row r="1618" spans="1:15" x14ac:dyDescent="0.2">
      <c r="A1618">
        <f>IFERROR(記録__2[[#This Row],[競技番号]],"")</f>
        <v>24</v>
      </c>
      <c r="B1618">
        <f>IFERROR(記録__2[[#This Row],[選手番号]],"")</f>
        <v>524</v>
      </c>
      <c r="C1618" t="str">
        <f>IFERROR(VLOOKUP(B1618,選手番号!F:J,4,0),"")</f>
        <v>宇佐美甚吉</v>
      </c>
      <c r="D1618" t="str">
        <f>IFERROR(VLOOKUP(B1618,選手番号!F:K,6,0),"")</f>
        <v>ﾌｧｲﾌﾞﾃﾝ東予</v>
      </c>
      <c r="E1618" t="str">
        <f>IFERROR(VLOOKUP(B1618,チーム番号!E:F,2,0),"")</f>
        <v/>
      </c>
      <c r="F1618">
        <f>IFERROR(VLOOKUP(A1618,プログラム!B:C,2,0),"")</f>
        <v>24</v>
      </c>
      <c r="G1618" t="str">
        <f t="shared" si="50"/>
        <v>52400024</v>
      </c>
      <c r="H1618">
        <f>IFERROR(記録__2[[#This Row],[組]],"")</f>
        <v>10</v>
      </c>
      <c r="I1618">
        <f>IFERROR(記録__2[[#This Row],[水路]],"")</f>
        <v>1</v>
      </c>
      <c r="J1618" t="str">
        <f>IFERROR(VLOOKUP(F1618,競技順!B:Q,14,0),"")</f>
        <v/>
      </c>
      <c r="K1618" t="str">
        <f>IFERROR(VLOOKUP(F1618,競技順!B:P,15,0),"")</f>
        <v>男子</v>
      </c>
      <c r="L1618" t="str">
        <f>IFERROR(VLOOKUP(F1618,競技順!B:N,13,0),"")</f>
        <v xml:space="preserve"> 100m</v>
      </c>
      <c r="M1618" t="str">
        <f>IFERROR(VLOOKUP(F1618,競技順!B:K,10,0),"")</f>
        <v>自由形</v>
      </c>
      <c r="N1618" t="str">
        <f>IFERROR(VLOOKUP(F1618,競技順!B:Q,16,0),"")</f>
        <v>タイム決勝</v>
      </c>
      <c r="O1618" t="str">
        <f t="shared" si="51"/>
        <v xml:space="preserve"> 男子  100m 自由形 タイム決勝</v>
      </c>
    </row>
    <row r="1619" spans="1:15" x14ac:dyDescent="0.2">
      <c r="A1619">
        <f>IFERROR(記録__2[[#This Row],[競技番号]],"")</f>
        <v>24</v>
      </c>
      <c r="B1619">
        <f>IFERROR(記録__2[[#This Row],[選手番号]],"")</f>
        <v>211</v>
      </c>
      <c r="C1619" t="str">
        <f>IFERROR(VLOOKUP(B1619,選手番号!F:J,4,0),"")</f>
        <v>金田　莉東</v>
      </c>
      <c r="D1619" t="str">
        <f>IFERROR(VLOOKUP(B1619,選手番号!F:K,6,0),"")</f>
        <v>ファイブテン</v>
      </c>
      <c r="E1619" t="str">
        <f>IFERROR(VLOOKUP(B1619,チーム番号!E:F,2,0),"")</f>
        <v/>
      </c>
      <c r="F1619">
        <f>IFERROR(VLOOKUP(A1619,プログラム!B:C,2,0),"")</f>
        <v>24</v>
      </c>
      <c r="G1619" t="str">
        <f t="shared" si="50"/>
        <v>21100024</v>
      </c>
      <c r="H1619">
        <f>IFERROR(記録__2[[#This Row],[組]],"")</f>
        <v>10</v>
      </c>
      <c r="I1619">
        <f>IFERROR(記録__2[[#This Row],[水路]],"")</f>
        <v>2</v>
      </c>
      <c r="J1619" t="str">
        <f>IFERROR(VLOOKUP(F1619,競技順!B:Q,14,0),"")</f>
        <v/>
      </c>
      <c r="K1619" t="str">
        <f>IFERROR(VLOOKUP(F1619,競技順!B:P,15,0),"")</f>
        <v>男子</v>
      </c>
      <c r="L1619" t="str">
        <f>IFERROR(VLOOKUP(F1619,競技順!B:N,13,0),"")</f>
        <v xml:space="preserve"> 100m</v>
      </c>
      <c r="M1619" t="str">
        <f>IFERROR(VLOOKUP(F1619,競技順!B:K,10,0),"")</f>
        <v>自由形</v>
      </c>
      <c r="N1619" t="str">
        <f>IFERROR(VLOOKUP(F1619,競技順!B:Q,16,0),"")</f>
        <v>タイム決勝</v>
      </c>
      <c r="O1619" t="str">
        <f t="shared" si="51"/>
        <v xml:space="preserve"> 男子  100m 自由形 タイム決勝</v>
      </c>
    </row>
    <row r="1620" spans="1:15" x14ac:dyDescent="0.2">
      <c r="A1620">
        <f>IFERROR(記録__2[[#This Row],[競技番号]],"")</f>
        <v>24</v>
      </c>
      <c r="B1620">
        <f>IFERROR(記録__2[[#This Row],[選手番号]],"")</f>
        <v>373</v>
      </c>
      <c r="C1620" t="str">
        <f>IFERROR(VLOOKUP(B1620,選手番号!F:J,4,0),"")</f>
        <v>城戸　心呂</v>
      </c>
      <c r="D1620" t="str">
        <f>IFERROR(VLOOKUP(B1620,選手番号!F:K,6,0),"")</f>
        <v>石原ＳＣ</v>
      </c>
      <c r="E1620" t="str">
        <f>IFERROR(VLOOKUP(B1620,チーム番号!E:F,2,0),"")</f>
        <v/>
      </c>
      <c r="F1620">
        <f>IFERROR(VLOOKUP(A1620,プログラム!B:C,2,0),"")</f>
        <v>24</v>
      </c>
      <c r="G1620" t="str">
        <f t="shared" si="50"/>
        <v>37300024</v>
      </c>
      <c r="H1620">
        <f>IFERROR(記録__2[[#This Row],[組]],"")</f>
        <v>10</v>
      </c>
      <c r="I1620">
        <f>IFERROR(記録__2[[#This Row],[水路]],"")</f>
        <v>3</v>
      </c>
      <c r="J1620" t="str">
        <f>IFERROR(VLOOKUP(F1620,競技順!B:Q,14,0),"")</f>
        <v/>
      </c>
      <c r="K1620" t="str">
        <f>IFERROR(VLOOKUP(F1620,競技順!B:P,15,0),"")</f>
        <v>男子</v>
      </c>
      <c r="L1620" t="str">
        <f>IFERROR(VLOOKUP(F1620,競技順!B:N,13,0),"")</f>
        <v xml:space="preserve"> 100m</v>
      </c>
      <c r="M1620" t="str">
        <f>IFERROR(VLOOKUP(F1620,競技順!B:K,10,0),"")</f>
        <v>自由形</v>
      </c>
      <c r="N1620" t="str">
        <f>IFERROR(VLOOKUP(F1620,競技順!B:Q,16,0),"")</f>
        <v>タイム決勝</v>
      </c>
      <c r="O1620" t="str">
        <f t="shared" si="51"/>
        <v xml:space="preserve"> 男子  100m 自由形 タイム決勝</v>
      </c>
    </row>
    <row r="1621" spans="1:15" x14ac:dyDescent="0.2">
      <c r="A1621">
        <f>IFERROR(記録__2[[#This Row],[競技番号]],"")</f>
        <v>24</v>
      </c>
      <c r="B1621">
        <f>IFERROR(記録__2[[#This Row],[選手番号]],"")</f>
        <v>301</v>
      </c>
      <c r="C1621" t="str">
        <f>IFERROR(VLOOKUP(B1621,選手番号!F:J,4,0),"")</f>
        <v>二宮　　彪</v>
      </c>
      <c r="D1621" t="str">
        <f>IFERROR(VLOOKUP(B1621,選手番号!F:K,6,0),"")</f>
        <v>石原SC山越</v>
      </c>
      <c r="E1621" t="str">
        <f>IFERROR(VLOOKUP(B1621,チーム番号!E:F,2,0),"")</f>
        <v/>
      </c>
      <c r="F1621">
        <f>IFERROR(VLOOKUP(A1621,プログラム!B:C,2,0),"")</f>
        <v>24</v>
      </c>
      <c r="G1621" t="str">
        <f t="shared" si="50"/>
        <v>30100024</v>
      </c>
      <c r="H1621">
        <f>IFERROR(記録__2[[#This Row],[組]],"")</f>
        <v>10</v>
      </c>
      <c r="I1621">
        <f>IFERROR(記録__2[[#This Row],[水路]],"")</f>
        <v>4</v>
      </c>
      <c r="J1621" t="str">
        <f>IFERROR(VLOOKUP(F1621,競技順!B:Q,14,0),"")</f>
        <v/>
      </c>
      <c r="K1621" t="str">
        <f>IFERROR(VLOOKUP(F1621,競技順!B:P,15,0),"")</f>
        <v>男子</v>
      </c>
      <c r="L1621" t="str">
        <f>IFERROR(VLOOKUP(F1621,競技順!B:N,13,0),"")</f>
        <v xml:space="preserve"> 100m</v>
      </c>
      <c r="M1621" t="str">
        <f>IFERROR(VLOOKUP(F1621,競技順!B:K,10,0),"")</f>
        <v>自由形</v>
      </c>
      <c r="N1621" t="str">
        <f>IFERROR(VLOOKUP(F1621,競技順!B:Q,16,0),"")</f>
        <v>タイム決勝</v>
      </c>
      <c r="O1621" t="str">
        <f t="shared" si="51"/>
        <v xml:space="preserve"> 男子  100m 自由形 タイム決勝</v>
      </c>
    </row>
    <row r="1622" spans="1:15" x14ac:dyDescent="0.2">
      <c r="A1622">
        <f>IFERROR(記録__2[[#This Row],[競技番号]],"")</f>
        <v>24</v>
      </c>
      <c r="B1622">
        <f>IFERROR(記録__2[[#This Row],[選手番号]],"")</f>
        <v>477</v>
      </c>
      <c r="C1622" t="str">
        <f>IFERROR(VLOOKUP(B1622,選手番号!F:J,4,0),"")</f>
        <v>畔地　俊輔</v>
      </c>
      <c r="D1622" t="str">
        <f>IFERROR(VLOOKUP(B1622,選手番号!F:K,6,0),"")</f>
        <v>フィッタ吉田</v>
      </c>
      <c r="E1622" t="str">
        <f>IFERROR(VLOOKUP(B1622,チーム番号!E:F,2,0),"")</f>
        <v/>
      </c>
      <c r="F1622">
        <f>IFERROR(VLOOKUP(A1622,プログラム!B:C,2,0),"")</f>
        <v>24</v>
      </c>
      <c r="G1622" t="str">
        <f t="shared" si="50"/>
        <v>47700024</v>
      </c>
      <c r="H1622">
        <f>IFERROR(記録__2[[#This Row],[組]],"")</f>
        <v>10</v>
      </c>
      <c r="I1622">
        <f>IFERROR(記録__2[[#This Row],[水路]],"")</f>
        <v>5</v>
      </c>
      <c r="J1622" t="str">
        <f>IFERROR(VLOOKUP(F1622,競技順!B:Q,14,0),"")</f>
        <v/>
      </c>
      <c r="K1622" t="str">
        <f>IFERROR(VLOOKUP(F1622,競技順!B:P,15,0),"")</f>
        <v>男子</v>
      </c>
      <c r="L1622" t="str">
        <f>IFERROR(VLOOKUP(F1622,競技順!B:N,13,0),"")</f>
        <v xml:space="preserve"> 100m</v>
      </c>
      <c r="M1622" t="str">
        <f>IFERROR(VLOOKUP(F1622,競技順!B:K,10,0),"")</f>
        <v>自由形</v>
      </c>
      <c r="N1622" t="str">
        <f>IFERROR(VLOOKUP(F1622,競技順!B:Q,16,0),"")</f>
        <v>タイム決勝</v>
      </c>
      <c r="O1622" t="str">
        <f t="shared" si="51"/>
        <v xml:space="preserve"> 男子  100m 自由形 タイム決勝</v>
      </c>
    </row>
    <row r="1623" spans="1:15" x14ac:dyDescent="0.2">
      <c r="A1623">
        <f>IFERROR(記録__2[[#This Row],[競技番号]],"")</f>
        <v>24</v>
      </c>
      <c r="B1623">
        <f>IFERROR(記録__2[[#This Row],[選手番号]],"")</f>
        <v>592</v>
      </c>
      <c r="C1623" t="str">
        <f>IFERROR(VLOOKUP(B1623,選手番号!F:J,4,0),"")</f>
        <v>宇都宮彰斗</v>
      </c>
      <c r="D1623" t="str">
        <f>IFERROR(VLOOKUP(B1623,選手番号!F:K,6,0),"")</f>
        <v>MESSA</v>
      </c>
      <c r="E1623" t="str">
        <f>IFERROR(VLOOKUP(B1623,チーム番号!E:F,2,0),"")</f>
        <v/>
      </c>
      <c r="F1623">
        <f>IFERROR(VLOOKUP(A1623,プログラム!B:C,2,0),"")</f>
        <v>24</v>
      </c>
      <c r="G1623" t="str">
        <f t="shared" si="50"/>
        <v>59200024</v>
      </c>
      <c r="H1623">
        <f>IFERROR(記録__2[[#This Row],[組]],"")</f>
        <v>10</v>
      </c>
      <c r="I1623">
        <f>IFERROR(記録__2[[#This Row],[水路]],"")</f>
        <v>6</v>
      </c>
      <c r="J1623" t="str">
        <f>IFERROR(VLOOKUP(F1623,競技順!B:Q,14,0),"")</f>
        <v/>
      </c>
      <c r="K1623" t="str">
        <f>IFERROR(VLOOKUP(F1623,競技順!B:P,15,0),"")</f>
        <v>男子</v>
      </c>
      <c r="L1623" t="str">
        <f>IFERROR(VLOOKUP(F1623,競技順!B:N,13,0),"")</f>
        <v xml:space="preserve"> 100m</v>
      </c>
      <c r="M1623" t="str">
        <f>IFERROR(VLOOKUP(F1623,競技順!B:K,10,0),"")</f>
        <v>自由形</v>
      </c>
      <c r="N1623" t="str">
        <f>IFERROR(VLOOKUP(F1623,競技順!B:Q,16,0),"")</f>
        <v>タイム決勝</v>
      </c>
      <c r="O1623" t="str">
        <f t="shared" si="51"/>
        <v xml:space="preserve"> 男子  100m 自由形 タイム決勝</v>
      </c>
    </row>
    <row r="1624" spans="1:15" x14ac:dyDescent="0.2">
      <c r="A1624">
        <f>IFERROR(記録__2[[#This Row],[競技番号]],"")</f>
        <v>24</v>
      </c>
      <c r="B1624">
        <f>IFERROR(記録__2[[#This Row],[選手番号]],"")</f>
        <v>169</v>
      </c>
      <c r="C1624" t="str">
        <f>IFERROR(VLOOKUP(B1624,選手番号!F:J,4,0),"")</f>
        <v>三島凛太郎</v>
      </c>
      <c r="D1624" t="str">
        <f>IFERROR(VLOOKUP(B1624,選手番号!F:K,6,0),"")</f>
        <v>西条ＳＣ</v>
      </c>
      <c r="E1624" t="str">
        <f>IFERROR(VLOOKUP(B1624,チーム番号!E:F,2,0),"")</f>
        <v/>
      </c>
      <c r="F1624">
        <f>IFERROR(VLOOKUP(A1624,プログラム!B:C,2,0),"")</f>
        <v>24</v>
      </c>
      <c r="G1624" t="str">
        <f t="shared" si="50"/>
        <v>16900024</v>
      </c>
      <c r="H1624">
        <f>IFERROR(記録__2[[#This Row],[組]],"")</f>
        <v>10</v>
      </c>
      <c r="I1624">
        <f>IFERROR(記録__2[[#This Row],[水路]],"")</f>
        <v>7</v>
      </c>
      <c r="J1624" t="str">
        <f>IFERROR(VLOOKUP(F1624,競技順!B:Q,14,0),"")</f>
        <v/>
      </c>
      <c r="K1624" t="str">
        <f>IFERROR(VLOOKUP(F1624,競技順!B:P,15,0),"")</f>
        <v>男子</v>
      </c>
      <c r="L1624" t="str">
        <f>IFERROR(VLOOKUP(F1624,競技順!B:N,13,0),"")</f>
        <v xml:space="preserve"> 100m</v>
      </c>
      <c r="M1624" t="str">
        <f>IFERROR(VLOOKUP(F1624,競技順!B:K,10,0),"")</f>
        <v>自由形</v>
      </c>
      <c r="N1624" t="str">
        <f>IFERROR(VLOOKUP(F1624,競技順!B:Q,16,0),"")</f>
        <v>タイム決勝</v>
      </c>
      <c r="O1624" t="str">
        <f t="shared" si="51"/>
        <v xml:space="preserve"> 男子  100m 自由形 タイム決勝</v>
      </c>
    </row>
    <row r="1625" spans="1:15" x14ac:dyDescent="0.2">
      <c r="A1625">
        <f>IFERROR(記録__2[[#This Row],[競技番号]],"")</f>
        <v>24</v>
      </c>
      <c r="B1625">
        <f>IFERROR(記録__2[[#This Row],[選手番号]],"")</f>
        <v>335</v>
      </c>
      <c r="C1625" t="str">
        <f>IFERROR(VLOOKUP(B1625,選手番号!F:J,4,0),"")</f>
        <v>鎌田　凌徳</v>
      </c>
      <c r="D1625" t="str">
        <f>IFERROR(VLOOKUP(B1625,選手番号!F:K,6,0),"")</f>
        <v>ＭＧ双葉</v>
      </c>
      <c r="E1625" t="str">
        <f>IFERROR(VLOOKUP(B1625,チーム番号!E:F,2,0),"")</f>
        <v/>
      </c>
      <c r="F1625">
        <f>IFERROR(VLOOKUP(A1625,プログラム!B:C,2,0),"")</f>
        <v>24</v>
      </c>
      <c r="G1625" t="str">
        <f t="shared" si="50"/>
        <v>33500024</v>
      </c>
      <c r="H1625">
        <f>IFERROR(記録__2[[#This Row],[組]],"")</f>
        <v>10</v>
      </c>
      <c r="I1625">
        <f>IFERROR(記録__2[[#This Row],[水路]],"")</f>
        <v>8</v>
      </c>
      <c r="J1625" t="str">
        <f>IFERROR(VLOOKUP(F1625,競技順!B:Q,14,0),"")</f>
        <v/>
      </c>
      <c r="K1625" t="str">
        <f>IFERROR(VLOOKUP(F1625,競技順!B:P,15,0),"")</f>
        <v>男子</v>
      </c>
      <c r="L1625" t="str">
        <f>IFERROR(VLOOKUP(F1625,競技順!B:N,13,0),"")</f>
        <v xml:space="preserve"> 100m</v>
      </c>
      <c r="M1625" t="str">
        <f>IFERROR(VLOOKUP(F1625,競技順!B:K,10,0),"")</f>
        <v>自由形</v>
      </c>
      <c r="N1625" t="str">
        <f>IFERROR(VLOOKUP(F1625,競技順!B:Q,16,0),"")</f>
        <v>タイム決勝</v>
      </c>
      <c r="O1625" t="str">
        <f t="shared" si="51"/>
        <v xml:space="preserve"> 男子  100m 自由形 タイム決勝</v>
      </c>
    </row>
    <row r="1626" spans="1:15" x14ac:dyDescent="0.2">
      <c r="A1626">
        <f>IFERROR(記録__2[[#This Row],[競技番号]],"")</f>
        <v>24</v>
      </c>
      <c r="B1626">
        <f>IFERROR(記録__2[[#This Row],[選手番号]],"")</f>
        <v>398</v>
      </c>
      <c r="C1626" t="str">
        <f>IFERROR(VLOOKUP(B1626,選手番号!F:J,4,0),"")</f>
        <v>髙橋　昂大</v>
      </c>
      <c r="D1626" t="str">
        <f>IFERROR(VLOOKUP(B1626,選手番号!F:K,6,0),"")</f>
        <v>フィッタ松山</v>
      </c>
      <c r="E1626" t="str">
        <f>IFERROR(VLOOKUP(B1626,チーム番号!E:F,2,0),"")</f>
        <v/>
      </c>
      <c r="F1626">
        <f>IFERROR(VLOOKUP(A1626,プログラム!B:C,2,0),"")</f>
        <v>24</v>
      </c>
      <c r="G1626" t="str">
        <f t="shared" si="50"/>
        <v>39800024</v>
      </c>
      <c r="H1626">
        <f>IFERROR(記録__2[[#This Row],[組]],"")</f>
        <v>11</v>
      </c>
      <c r="I1626">
        <f>IFERROR(記録__2[[#This Row],[水路]],"")</f>
        <v>1</v>
      </c>
      <c r="J1626" t="str">
        <f>IFERROR(VLOOKUP(F1626,競技順!B:Q,14,0),"")</f>
        <v/>
      </c>
      <c r="K1626" t="str">
        <f>IFERROR(VLOOKUP(F1626,競技順!B:P,15,0),"")</f>
        <v>男子</v>
      </c>
      <c r="L1626" t="str">
        <f>IFERROR(VLOOKUP(F1626,競技順!B:N,13,0),"")</f>
        <v xml:space="preserve"> 100m</v>
      </c>
      <c r="M1626" t="str">
        <f>IFERROR(VLOOKUP(F1626,競技順!B:K,10,0),"")</f>
        <v>自由形</v>
      </c>
      <c r="N1626" t="str">
        <f>IFERROR(VLOOKUP(F1626,競技順!B:Q,16,0),"")</f>
        <v>タイム決勝</v>
      </c>
      <c r="O1626" t="str">
        <f t="shared" si="51"/>
        <v xml:space="preserve"> 男子  100m 自由形 タイム決勝</v>
      </c>
    </row>
    <row r="1627" spans="1:15" x14ac:dyDescent="0.2">
      <c r="A1627">
        <f>IFERROR(記録__2[[#This Row],[競技番号]],"")</f>
        <v>24</v>
      </c>
      <c r="B1627">
        <f>IFERROR(記録__2[[#This Row],[選手番号]],"")</f>
        <v>39</v>
      </c>
      <c r="C1627" t="str">
        <f>IFERROR(VLOOKUP(B1627,選手番号!F:J,4,0),"")</f>
        <v>荒木　颯斗</v>
      </c>
      <c r="D1627" t="str">
        <f>IFERROR(VLOOKUP(B1627,選手番号!F:K,6,0),"")</f>
        <v>五百木ＳＣ</v>
      </c>
      <c r="E1627" t="str">
        <f>IFERROR(VLOOKUP(B1627,チーム番号!E:F,2,0),"")</f>
        <v/>
      </c>
      <c r="F1627">
        <f>IFERROR(VLOOKUP(A1627,プログラム!B:C,2,0),"")</f>
        <v>24</v>
      </c>
      <c r="G1627" t="str">
        <f t="shared" si="50"/>
        <v>3900024</v>
      </c>
      <c r="H1627">
        <f>IFERROR(記録__2[[#This Row],[組]],"")</f>
        <v>11</v>
      </c>
      <c r="I1627">
        <f>IFERROR(記録__2[[#This Row],[水路]],"")</f>
        <v>2</v>
      </c>
      <c r="J1627" t="str">
        <f>IFERROR(VLOOKUP(F1627,競技順!B:Q,14,0),"")</f>
        <v/>
      </c>
      <c r="K1627" t="str">
        <f>IFERROR(VLOOKUP(F1627,競技順!B:P,15,0),"")</f>
        <v>男子</v>
      </c>
      <c r="L1627" t="str">
        <f>IFERROR(VLOOKUP(F1627,競技順!B:N,13,0),"")</f>
        <v xml:space="preserve"> 100m</v>
      </c>
      <c r="M1627" t="str">
        <f>IFERROR(VLOOKUP(F1627,競技順!B:K,10,0),"")</f>
        <v>自由形</v>
      </c>
      <c r="N1627" t="str">
        <f>IFERROR(VLOOKUP(F1627,競技順!B:Q,16,0),"")</f>
        <v>タイム決勝</v>
      </c>
      <c r="O1627" t="str">
        <f t="shared" si="51"/>
        <v xml:space="preserve"> 男子  100m 自由形 タイム決勝</v>
      </c>
    </row>
    <row r="1628" spans="1:15" x14ac:dyDescent="0.2">
      <c r="A1628">
        <f>IFERROR(記録__2[[#This Row],[競技番号]],"")</f>
        <v>24</v>
      </c>
      <c r="B1628">
        <f>IFERROR(記録__2[[#This Row],[選手番号]],"")</f>
        <v>206</v>
      </c>
      <c r="C1628" t="str">
        <f>IFERROR(VLOOKUP(B1628,選手番号!F:J,4,0),"")</f>
        <v>森田　淳夢</v>
      </c>
      <c r="D1628" t="str">
        <f>IFERROR(VLOOKUP(B1628,選手番号!F:K,6,0),"")</f>
        <v>ファイブテン</v>
      </c>
      <c r="E1628" t="str">
        <f>IFERROR(VLOOKUP(B1628,チーム番号!E:F,2,0),"")</f>
        <v/>
      </c>
      <c r="F1628">
        <f>IFERROR(VLOOKUP(A1628,プログラム!B:C,2,0),"")</f>
        <v>24</v>
      </c>
      <c r="G1628" t="str">
        <f t="shared" si="50"/>
        <v>20600024</v>
      </c>
      <c r="H1628">
        <f>IFERROR(記録__2[[#This Row],[組]],"")</f>
        <v>11</v>
      </c>
      <c r="I1628">
        <f>IFERROR(記録__2[[#This Row],[水路]],"")</f>
        <v>3</v>
      </c>
      <c r="J1628" t="str">
        <f>IFERROR(VLOOKUP(F1628,競技順!B:Q,14,0),"")</f>
        <v/>
      </c>
      <c r="K1628" t="str">
        <f>IFERROR(VLOOKUP(F1628,競技順!B:P,15,0),"")</f>
        <v>男子</v>
      </c>
      <c r="L1628" t="str">
        <f>IFERROR(VLOOKUP(F1628,競技順!B:N,13,0),"")</f>
        <v xml:space="preserve"> 100m</v>
      </c>
      <c r="M1628" t="str">
        <f>IFERROR(VLOOKUP(F1628,競技順!B:K,10,0),"")</f>
        <v>自由形</v>
      </c>
      <c r="N1628" t="str">
        <f>IFERROR(VLOOKUP(F1628,競技順!B:Q,16,0),"")</f>
        <v>タイム決勝</v>
      </c>
      <c r="O1628" t="str">
        <f t="shared" si="51"/>
        <v xml:space="preserve"> 男子  100m 自由形 タイム決勝</v>
      </c>
    </row>
    <row r="1629" spans="1:15" x14ac:dyDescent="0.2">
      <c r="A1629">
        <f>IFERROR(記録__2[[#This Row],[競技番号]],"")</f>
        <v>24</v>
      </c>
      <c r="B1629">
        <f>IFERROR(記録__2[[#This Row],[選手番号]],"")</f>
        <v>111</v>
      </c>
      <c r="C1629" t="str">
        <f>IFERROR(VLOOKUP(B1629,選手番号!F:J,4,0),"")</f>
        <v>寺尾　温大</v>
      </c>
      <c r="D1629" t="str">
        <f>IFERROR(VLOOKUP(B1629,選手番号!F:K,6,0),"")</f>
        <v>南海ＤＣ</v>
      </c>
      <c r="E1629" t="str">
        <f>IFERROR(VLOOKUP(B1629,チーム番号!E:F,2,0),"")</f>
        <v/>
      </c>
      <c r="F1629">
        <f>IFERROR(VLOOKUP(A1629,プログラム!B:C,2,0),"")</f>
        <v>24</v>
      </c>
      <c r="G1629" t="str">
        <f t="shared" si="50"/>
        <v>11100024</v>
      </c>
      <c r="H1629">
        <f>IFERROR(記録__2[[#This Row],[組]],"")</f>
        <v>11</v>
      </c>
      <c r="I1629">
        <f>IFERROR(記録__2[[#This Row],[水路]],"")</f>
        <v>4</v>
      </c>
      <c r="J1629" t="str">
        <f>IFERROR(VLOOKUP(F1629,競技順!B:Q,14,0),"")</f>
        <v/>
      </c>
      <c r="K1629" t="str">
        <f>IFERROR(VLOOKUP(F1629,競技順!B:P,15,0),"")</f>
        <v>男子</v>
      </c>
      <c r="L1629" t="str">
        <f>IFERROR(VLOOKUP(F1629,競技順!B:N,13,0),"")</f>
        <v xml:space="preserve"> 100m</v>
      </c>
      <c r="M1629" t="str">
        <f>IFERROR(VLOOKUP(F1629,競技順!B:K,10,0),"")</f>
        <v>自由形</v>
      </c>
      <c r="N1629" t="str">
        <f>IFERROR(VLOOKUP(F1629,競技順!B:Q,16,0),"")</f>
        <v>タイム決勝</v>
      </c>
      <c r="O1629" t="str">
        <f t="shared" si="51"/>
        <v xml:space="preserve"> 男子  100m 自由形 タイム決勝</v>
      </c>
    </row>
    <row r="1630" spans="1:15" x14ac:dyDescent="0.2">
      <c r="A1630">
        <f>IFERROR(記録__2[[#This Row],[競技番号]],"")</f>
        <v>24</v>
      </c>
      <c r="B1630">
        <f>IFERROR(記録__2[[#This Row],[選手番号]],"")</f>
        <v>331</v>
      </c>
      <c r="C1630" t="str">
        <f>IFERROR(VLOOKUP(B1630,選手番号!F:J,4,0),"")</f>
        <v>青野　　空</v>
      </c>
      <c r="D1630" t="str">
        <f>IFERROR(VLOOKUP(B1630,選手番号!F:K,6,0),"")</f>
        <v>ＭＧ双葉</v>
      </c>
      <c r="E1630" t="str">
        <f>IFERROR(VLOOKUP(B1630,チーム番号!E:F,2,0),"")</f>
        <v/>
      </c>
      <c r="F1630">
        <f>IFERROR(VLOOKUP(A1630,プログラム!B:C,2,0),"")</f>
        <v>24</v>
      </c>
      <c r="G1630" t="str">
        <f t="shared" si="50"/>
        <v>33100024</v>
      </c>
      <c r="H1630">
        <f>IFERROR(記録__2[[#This Row],[組]],"")</f>
        <v>11</v>
      </c>
      <c r="I1630">
        <f>IFERROR(記録__2[[#This Row],[水路]],"")</f>
        <v>5</v>
      </c>
      <c r="J1630" t="str">
        <f>IFERROR(VLOOKUP(F1630,競技順!B:Q,14,0),"")</f>
        <v/>
      </c>
      <c r="K1630" t="str">
        <f>IFERROR(VLOOKUP(F1630,競技順!B:P,15,0),"")</f>
        <v>男子</v>
      </c>
      <c r="L1630" t="str">
        <f>IFERROR(VLOOKUP(F1630,競技順!B:N,13,0),"")</f>
        <v xml:space="preserve"> 100m</v>
      </c>
      <c r="M1630" t="str">
        <f>IFERROR(VLOOKUP(F1630,競技順!B:K,10,0),"")</f>
        <v>自由形</v>
      </c>
      <c r="N1630" t="str">
        <f>IFERROR(VLOOKUP(F1630,競技順!B:Q,16,0),"")</f>
        <v>タイム決勝</v>
      </c>
      <c r="O1630" t="str">
        <f t="shared" si="51"/>
        <v xml:space="preserve"> 男子  100m 自由形 タイム決勝</v>
      </c>
    </row>
    <row r="1631" spans="1:15" x14ac:dyDescent="0.2">
      <c r="A1631">
        <f>IFERROR(記録__2[[#This Row],[競技番号]],"")</f>
        <v>24</v>
      </c>
      <c r="B1631">
        <f>IFERROR(記録__2[[#This Row],[選手番号]],"")</f>
        <v>332</v>
      </c>
      <c r="C1631" t="str">
        <f>IFERROR(VLOOKUP(B1631,選手番号!F:J,4,0),"")</f>
        <v>尾﨑　建太</v>
      </c>
      <c r="D1631" t="str">
        <f>IFERROR(VLOOKUP(B1631,選手番号!F:K,6,0),"")</f>
        <v>ＭＧ双葉</v>
      </c>
      <c r="E1631" t="str">
        <f>IFERROR(VLOOKUP(B1631,チーム番号!E:F,2,0),"")</f>
        <v/>
      </c>
      <c r="F1631">
        <f>IFERROR(VLOOKUP(A1631,プログラム!B:C,2,0),"")</f>
        <v>24</v>
      </c>
      <c r="G1631" t="str">
        <f t="shared" si="50"/>
        <v>33200024</v>
      </c>
      <c r="H1631">
        <f>IFERROR(記録__2[[#This Row],[組]],"")</f>
        <v>11</v>
      </c>
      <c r="I1631">
        <f>IFERROR(記録__2[[#This Row],[水路]],"")</f>
        <v>6</v>
      </c>
      <c r="J1631" t="str">
        <f>IFERROR(VLOOKUP(F1631,競技順!B:Q,14,0),"")</f>
        <v/>
      </c>
      <c r="K1631" t="str">
        <f>IFERROR(VLOOKUP(F1631,競技順!B:P,15,0),"")</f>
        <v>男子</v>
      </c>
      <c r="L1631" t="str">
        <f>IFERROR(VLOOKUP(F1631,競技順!B:N,13,0),"")</f>
        <v xml:space="preserve"> 100m</v>
      </c>
      <c r="M1631" t="str">
        <f>IFERROR(VLOOKUP(F1631,競技順!B:K,10,0),"")</f>
        <v>自由形</v>
      </c>
      <c r="N1631" t="str">
        <f>IFERROR(VLOOKUP(F1631,競技順!B:Q,16,0),"")</f>
        <v>タイム決勝</v>
      </c>
      <c r="O1631" t="str">
        <f t="shared" si="51"/>
        <v xml:space="preserve"> 男子  100m 自由形 タイム決勝</v>
      </c>
    </row>
    <row r="1632" spans="1:15" x14ac:dyDescent="0.2">
      <c r="A1632">
        <f>IFERROR(記録__2[[#This Row],[競技番号]],"")</f>
        <v>24</v>
      </c>
      <c r="B1632">
        <f>IFERROR(記録__2[[#This Row],[選手番号]],"")</f>
        <v>2</v>
      </c>
      <c r="C1632" t="str">
        <f>IFERROR(VLOOKUP(B1632,選手番号!F:J,4,0),"")</f>
        <v>石川　智暉</v>
      </c>
      <c r="D1632" t="str">
        <f>IFERROR(VLOOKUP(B1632,選手番号!F:K,6,0),"")</f>
        <v>松山西中等</v>
      </c>
      <c r="E1632" t="str">
        <f>IFERROR(VLOOKUP(B1632,チーム番号!E:F,2,0),"")</f>
        <v/>
      </c>
      <c r="F1632">
        <f>IFERROR(VLOOKUP(A1632,プログラム!B:C,2,0),"")</f>
        <v>24</v>
      </c>
      <c r="G1632" t="str">
        <f t="shared" si="50"/>
        <v>200024</v>
      </c>
      <c r="H1632">
        <f>IFERROR(記録__2[[#This Row],[組]],"")</f>
        <v>11</v>
      </c>
      <c r="I1632">
        <f>IFERROR(記録__2[[#This Row],[水路]],"")</f>
        <v>7</v>
      </c>
      <c r="J1632" t="str">
        <f>IFERROR(VLOOKUP(F1632,競技順!B:Q,14,0),"")</f>
        <v/>
      </c>
      <c r="K1632" t="str">
        <f>IFERROR(VLOOKUP(F1632,競技順!B:P,15,0),"")</f>
        <v>男子</v>
      </c>
      <c r="L1632" t="str">
        <f>IFERROR(VLOOKUP(F1632,競技順!B:N,13,0),"")</f>
        <v xml:space="preserve"> 100m</v>
      </c>
      <c r="M1632" t="str">
        <f>IFERROR(VLOOKUP(F1632,競技順!B:K,10,0),"")</f>
        <v>自由形</v>
      </c>
      <c r="N1632" t="str">
        <f>IFERROR(VLOOKUP(F1632,競技順!B:Q,16,0),"")</f>
        <v>タイム決勝</v>
      </c>
      <c r="O1632" t="str">
        <f t="shared" si="51"/>
        <v xml:space="preserve"> 男子  100m 自由形 タイム決勝</v>
      </c>
    </row>
    <row r="1633" spans="1:15" x14ac:dyDescent="0.2">
      <c r="A1633">
        <f>IFERROR(記録__2[[#This Row],[競技番号]],"")</f>
        <v>24</v>
      </c>
      <c r="B1633">
        <f>IFERROR(記録__2[[#This Row],[選手番号]],"")</f>
        <v>208</v>
      </c>
      <c r="C1633" t="str">
        <f>IFERROR(VLOOKUP(B1633,選手番号!F:J,4,0),"")</f>
        <v>髙石　健翔</v>
      </c>
      <c r="D1633" t="str">
        <f>IFERROR(VLOOKUP(B1633,選手番号!F:K,6,0),"")</f>
        <v>ファイブテン</v>
      </c>
      <c r="E1633" t="str">
        <f>IFERROR(VLOOKUP(B1633,チーム番号!E:F,2,0),"")</f>
        <v/>
      </c>
      <c r="F1633">
        <f>IFERROR(VLOOKUP(A1633,プログラム!B:C,2,0),"")</f>
        <v>24</v>
      </c>
      <c r="G1633" t="str">
        <f t="shared" si="50"/>
        <v>20800024</v>
      </c>
      <c r="H1633">
        <f>IFERROR(記録__2[[#This Row],[組]],"")</f>
        <v>11</v>
      </c>
      <c r="I1633">
        <f>IFERROR(記録__2[[#This Row],[水路]],"")</f>
        <v>8</v>
      </c>
      <c r="J1633" t="str">
        <f>IFERROR(VLOOKUP(F1633,競技順!B:Q,14,0),"")</f>
        <v/>
      </c>
      <c r="K1633" t="str">
        <f>IFERROR(VLOOKUP(F1633,競技順!B:P,15,0),"")</f>
        <v>男子</v>
      </c>
      <c r="L1633" t="str">
        <f>IFERROR(VLOOKUP(F1633,競技順!B:N,13,0),"")</f>
        <v xml:space="preserve"> 100m</v>
      </c>
      <c r="M1633" t="str">
        <f>IFERROR(VLOOKUP(F1633,競技順!B:K,10,0),"")</f>
        <v>自由形</v>
      </c>
      <c r="N1633" t="str">
        <f>IFERROR(VLOOKUP(F1633,競技順!B:Q,16,0),"")</f>
        <v>タイム決勝</v>
      </c>
      <c r="O1633" t="str">
        <f t="shared" si="51"/>
        <v xml:space="preserve"> 男子  100m 自由形 タイム決勝</v>
      </c>
    </row>
    <row r="1634" spans="1:15" x14ac:dyDescent="0.2">
      <c r="A1634">
        <f>IFERROR(記録__2[[#This Row],[競技番号]],"")</f>
        <v>25</v>
      </c>
      <c r="B1634">
        <f>IFERROR(記録__2[[#This Row],[選手番号]],"")</f>
        <v>0</v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>
        <f>IFERROR(VLOOKUP(A1634,プログラム!B:C,2,0),"")</f>
        <v>25</v>
      </c>
      <c r="G1634" t="str">
        <f t="shared" si="50"/>
        <v>000025</v>
      </c>
      <c r="H1634">
        <f>IFERROR(記録__2[[#This Row],[組]],"")</f>
        <v>1</v>
      </c>
      <c r="I1634">
        <f>IFERROR(記録__2[[#This Row],[水路]],"")</f>
        <v>1</v>
      </c>
      <c r="J1634" t="str">
        <f>IFERROR(VLOOKUP(F1634,競技順!B:Q,14,0),"")</f>
        <v/>
      </c>
      <c r="K1634" t="str">
        <f>IFERROR(VLOOKUP(F1634,競技順!B:P,15,0),"")</f>
        <v>女子</v>
      </c>
      <c r="L1634" t="str">
        <f>IFERROR(VLOOKUP(F1634,競技順!B:N,13,0),"")</f>
        <v xml:space="preserve"> 100m</v>
      </c>
      <c r="M1634" t="str">
        <f>IFERROR(VLOOKUP(F1634,競技順!B:K,10,0),"")</f>
        <v>背泳ぎ</v>
      </c>
      <c r="N1634" t="str">
        <f>IFERROR(VLOOKUP(F1634,競技順!B:Q,16,0),"")</f>
        <v>タイム決勝</v>
      </c>
      <c r="O1634" t="str">
        <f t="shared" si="51"/>
        <v xml:space="preserve"> 女子  100m 背泳ぎ タイム決勝</v>
      </c>
    </row>
    <row r="1635" spans="1:15" x14ac:dyDescent="0.2">
      <c r="A1635">
        <f>IFERROR(記録__2[[#This Row],[競技番号]],"")</f>
        <v>25</v>
      </c>
      <c r="B1635">
        <f>IFERROR(記録__2[[#This Row],[選手番号]],"")</f>
        <v>0</v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>
        <f>IFERROR(VLOOKUP(A1635,プログラム!B:C,2,0),"")</f>
        <v>25</v>
      </c>
      <c r="G1635" t="str">
        <f t="shared" si="50"/>
        <v>000025</v>
      </c>
      <c r="H1635">
        <f>IFERROR(記録__2[[#This Row],[組]],"")</f>
        <v>1</v>
      </c>
      <c r="I1635">
        <f>IFERROR(記録__2[[#This Row],[水路]],"")</f>
        <v>2</v>
      </c>
      <c r="J1635" t="str">
        <f>IFERROR(VLOOKUP(F1635,競技順!B:Q,14,0),"")</f>
        <v/>
      </c>
      <c r="K1635" t="str">
        <f>IFERROR(VLOOKUP(F1635,競技順!B:P,15,0),"")</f>
        <v>女子</v>
      </c>
      <c r="L1635" t="str">
        <f>IFERROR(VLOOKUP(F1635,競技順!B:N,13,0),"")</f>
        <v xml:space="preserve"> 100m</v>
      </c>
      <c r="M1635" t="str">
        <f>IFERROR(VLOOKUP(F1635,競技順!B:K,10,0),"")</f>
        <v>背泳ぎ</v>
      </c>
      <c r="N1635" t="str">
        <f>IFERROR(VLOOKUP(F1635,競技順!B:Q,16,0),"")</f>
        <v>タイム決勝</v>
      </c>
      <c r="O1635" t="str">
        <f t="shared" si="51"/>
        <v xml:space="preserve"> 女子  100m 背泳ぎ タイム決勝</v>
      </c>
    </row>
    <row r="1636" spans="1:15" x14ac:dyDescent="0.2">
      <c r="A1636">
        <f>IFERROR(記録__2[[#This Row],[競技番号]],"")</f>
        <v>25</v>
      </c>
      <c r="B1636">
        <f>IFERROR(記録__2[[#This Row],[選手番号]],"")</f>
        <v>249</v>
      </c>
      <c r="C1636" t="str">
        <f>IFERROR(VLOOKUP(B1636,選手番号!F:J,4,0),"")</f>
        <v>瀬野　心琴</v>
      </c>
      <c r="D1636" t="str">
        <f>IFERROR(VLOOKUP(B1636,選手番号!F:K,6,0),"")</f>
        <v>ファイブテン</v>
      </c>
      <c r="E1636" t="str">
        <f>IFERROR(VLOOKUP(B1636,チーム番号!E:F,2,0),"")</f>
        <v/>
      </c>
      <c r="F1636">
        <f>IFERROR(VLOOKUP(A1636,プログラム!B:C,2,0),"")</f>
        <v>25</v>
      </c>
      <c r="G1636" t="str">
        <f t="shared" si="50"/>
        <v>24900025</v>
      </c>
      <c r="H1636">
        <f>IFERROR(記録__2[[#This Row],[組]],"")</f>
        <v>1</v>
      </c>
      <c r="I1636">
        <f>IFERROR(記録__2[[#This Row],[水路]],"")</f>
        <v>3</v>
      </c>
      <c r="J1636" t="str">
        <f>IFERROR(VLOOKUP(F1636,競技順!B:Q,14,0),"")</f>
        <v/>
      </c>
      <c r="K1636" t="str">
        <f>IFERROR(VLOOKUP(F1636,競技順!B:P,15,0),"")</f>
        <v>女子</v>
      </c>
      <c r="L1636" t="str">
        <f>IFERROR(VLOOKUP(F1636,競技順!B:N,13,0),"")</f>
        <v xml:space="preserve"> 100m</v>
      </c>
      <c r="M1636" t="str">
        <f>IFERROR(VLOOKUP(F1636,競技順!B:K,10,0),"")</f>
        <v>背泳ぎ</v>
      </c>
      <c r="N1636" t="str">
        <f>IFERROR(VLOOKUP(F1636,競技順!B:Q,16,0),"")</f>
        <v>タイム決勝</v>
      </c>
      <c r="O1636" t="str">
        <f t="shared" si="51"/>
        <v xml:space="preserve"> 女子  100m 背泳ぎ タイム決勝</v>
      </c>
    </row>
    <row r="1637" spans="1:15" x14ac:dyDescent="0.2">
      <c r="A1637">
        <f>IFERROR(記録__2[[#This Row],[競技番号]],"")</f>
        <v>25</v>
      </c>
      <c r="B1637">
        <f>IFERROR(記録__2[[#This Row],[選手番号]],"")</f>
        <v>465</v>
      </c>
      <c r="C1637" t="str">
        <f>IFERROR(VLOOKUP(B1637,選手番号!F:J,4,0),"")</f>
        <v>髙橋　紗羅</v>
      </c>
      <c r="D1637" t="str">
        <f>IFERROR(VLOOKUP(B1637,選手番号!F:K,6,0),"")</f>
        <v>フィッタ重信</v>
      </c>
      <c r="E1637" t="str">
        <f>IFERROR(VLOOKUP(B1637,チーム番号!E:F,2,0),"")</f>
        <v/>
      </c>
      <c r="F1637">
        <f>IFERROR(VLOOKUP(A1637,プログラム!B:C,2,0),"")</f>
        <v>25</v>
      </c>
      <c r="G1637" t="str">
        <f t="shared" si="50"/>
        <v>46500025</v>
      </c>
      <c r="H1637">
        <f>IFERROR(記録__2[[#This Row],[組]],"")</f>
        <v>1</v>
      </c>
      <c r="I1637">
        <f>IFERROR(記録__2[[#This Row],[水路]],"")</f>
        <v>4</v>
      </c>
      <c r="J1637" t="str">
        <f>IFERROR(VLOOKUP(F1637,競技順!B:Q,14,0),"")</f>
        <v/>
      </c>
      <c r="K1637" t="str">
        <f>IFERROR(VLOOKUP(F1637,競技順!B:P,15,0),"")</f>
        <v>女子</v>
      </c>
      <c r="L1637" t="str">
        <f>IFERROR(VLOOKUP(F1637,競技順!B:N,13,0),"")</f>
        <v xml:space="preserve"> 100m</v>
      </c>
      <c r="M1637" t="str">
        <f>IFERROR(VLOOKUP(F1637,競技順!B:K,10,0),"")</f>
        <v>背泳ぎ</v>
      </c>
      <c r="N1637" t="str">
        <f>IFERROR(VLOOKUP(F1637,競技順!B:Q,16,0),"")</f>
        <v>タイム決勝</v>
      </c>
      <c r="O1637" t="str">
        <f t="shared" si="51"/>
        <v xml:space="preserve"> 女子  100m 背泳ぎ タイム決勝</v>
      </c>
    </row>
    <row r="1638" spans="1:15" x14ac:dyDescent="0.2">
      <c r="A1638">
        <f>IFERROR(記録__2[[#This Row],[競技番号]],"")</f>
        <v>25</v>
      </c>
      <c r="B1638">
        <f>IFERROR(記録__2[[#This Row],[選手番号]],"")</f>
        <v>548</v>
      </c>
      <c r="C1638" t="str">
        <f>IFERROR(VLOOKUP(B1638,選手番号!F:J,4,0),"")</f>
        <v>佐伯　星奈</v>
      </c>
      <c r="D1638" t="str">
        <f>IFERROR(VLOOKUP(B1638,選手番号!F:K,6,0),"")</f>
        <v>ﾌｧｲﾌﾞﾃﾝ東予</v>
      </c>
      <c r="E1638" t="str">
        <f>IFERROR(VLOOKUP(B1638,チーム番号!E:F,2,0),"")</f>
        <v/>
      </c>
      <c r="F1638">
        <f>IFERROR(VLOOKUP(A1638,プログラム!B:C,2,0),"")</f>
        <v>25</v>
      </c>
      <c r="G1638" t="str">
        <f t="shared" si="50"/>
        <v>54800025</v>
      </c>
      <c r="H1638">
        <f>IFERROR(記録__2[[#This Row],[組]],"")</f>
        <v>1</v>
      </c>
      <c r="I1638">
        <f>IFERROR(記録__2[[#This Row],[水路]],"")</f>
        <v>5</v>
      </c>
      <c r="J1638" t="str">
        <f>IFERROR(VLOOKUP(F1638,競技順!B:Q,14,0),"")</f>
        <v/>
      </c>
      <c r="K1638" t="str">
        <f>IFERROR(VLOOKUP(F1638,競技順!B:P,15,0),"")</f>
        <v>女子</v>
      </c>
      <c r="L1638" t="str">
        <f>IFERROR(VLOOKUP(F1638,競技順!B:N,13,0),"")</f>
        <v xml:space="preserve"> 100m</v>
      </c>
      <c r="M1638" t="str">
        <f>IFERROR(VLOOKUP(F1638,競技順!B:K,10,0),"")</f>
        <v>背泳ぎ</v>
      </c>
      <c r="N1638" t="str">
        <f>IFERROR(VLOOKUP(F1638,競技順!B:Q,16,0),"")</f>
        <v>タイム決勝</v>
      </c>
      <c r="O1638" t="str">
        <f t="shared" si="51"/>
        <v xml:space="preserve"> 女子  100m 背泳ぎ タイム決勝</v>
      </c>
    </row>
    <row r="1639" spans="1:15" x14ac:dyDescent="0.2">
      <c r="A1639">
        <f>IFERROR(記録__2[[#This Row],[競技番号]],"")</f>
        <v>25</v>
      </c>
      <c r="B1639">
        <f>IFERROR(記録__2[[#This Row],[選手番号]],"")</f>
        <v>0</v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>
        <f>IFERROR(VLOOKUP(A1639,プログラム!B:C,2,0),"")</f>
        <v>25</v>
      </c>
      <c r="G1639" t="str">
        <f t="shared" si="50"/>
        <v>000025</v>
      </c>
      <c r="H1639">
        <f>IFERROR(記録__2[[#This Row],[組]],"")</f>
        <v>1</v>
      </c>
      <c r="I1639">
        <f>IFERROR(記録__2[[#This Row],[水路]],"")</f>
        <v>6</v>
      </c>
      <c r="J1639" t="str">
        <f>IFERROR(VLOOKUP(F1639,競技順!B:Q,14,0),"")</f>
        <v/>
      </c>
      <c r="K1639" t="str">
        <f>IFERROR(VLOOKUP(F1639,競技順!B:P,15,0),"")</f>
        <v>女子</v>
      </c>
      <c r="L1639" t="str">
        <f>IFERROR(VLOOKUP(F1639,競技順!B:N,13,0),"")</f>
        <v xml:space="preserve"> 100m</v>
      </c>
      <c r="M1639" t="str">
        <f>IFERROR(VLOOKUP(F1639,競技順!B:K,10,0),"")</f>
        <v>背泳ぎ</v>
      </c>
      <c r="N1639" t="str">
        <f>IFERROR(VLOOKUP(F1639,競技順!B:Q,16,0),"")</f>
        <v>タイム決勝</v>
      </c>
      <c r="O1639" t="str">
        <f t="shared" si="51"/>
        <v xml:space="preserve"> 女子  100m 背泳ぎ タイム決勝</v>
      </c>
    </row>
    <row r="1640" spans="1:15" x14ac:dyDescent="0.2">
      <c r="A1640">
        <f>IFERROR(記録__2[[#This Row],[競技番号]],"")</f>
        <v>25</v>
      </c>
      <c r="B1640">
        <f>IFERROR(記録__2[[#This Row],[選手番号]],"")</f>
        <v>0</v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>
        <f>IFERROR(VLOOKUP(A1640,プログラム!B:C,2,0),"")</f>
        <v>25</v>
      </c>
      <c r="G1640" t="str">
        <f t="shared" si="50"/>
        <v>000025</v>
      </c>
      <c r="H1640">
        <f>IFERROR(記録__2[[#This Row],[組]],"")</f>
        <v>1</v>
      </c>
      <c r="I1640">
        <f>IFERROR(記録__2[[#This Row],[水路]],"")</f>
        <v>7</v>
      </c>
      <c r="J1640" t="str">
        <f>IFERROR(VLOOKUP(F1640,競技順!B:Q,14,0),"")</f>
        <v/>
      </c>
      <c r="K1640" t="str">
        <f>IFERROR(VLOOKUP(F1640,競技順!B:P,15,0),"")</f>
        <v>女子</v>
      </c>
      <c r="L1640" t="str">
        <f>IFERROR(VLOOKUP(F1640,競技順!B:N,13,0),"")</f>
        <v xml:space="preserve"> 100m</v>
      </c>
      <c r="M1640" t="str">
        <f>IFERROR(VLOOKUP(F1640,競技順!B:K,10,0),"")</f>
        <v>背泳ぎ</v>
      </c>
      <c r="N1640" t="str">
        <f>IFERROR(VLOOKUP(F1640,競技順!B:Q,16,0),"")</f>
        <v>タイム決勝</v>
      </c>
      <c r="O1640" t="str">
        <f t="shared" si="51"/>
        <v xml:space="preserve"> 女子  100m 背泳ぎ タイム決勝</v>
      </c>
    </row>
    <row r="1641" spans="1:15" x14ac:dyDescent="0.2">
      <c r="A1641">
        <f>IFERROR(記録__2[[#This Row],[競技番号]],"")</f>
        <v>25</v>
      </c>
      <c r="B1641">
        <f>IFERROR(記録__2[[#This Row],[選手番号]],"")</f>
        <v>0</v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>
        <f>IFERROR(VLOOKUP(A1641,プログラム!B:C,2,0),"")</f>
        <v>25</v>
      </c>
      <c r="G1641" t="str">
        <f t="shared" si="50"/>
        <v>000025</v>
      </c>
      <c r="H1641">
        <f>IFERROR(記録__2[[#This Row],[組]],"")</f>
        <v>1</v>
      </c>
      <c r="I1641">
        <f>IFERROR(記録__2[[#This Row],[水路]],"")</f>
        <v>8</v>
      </c>
      <c r="J1641" t="str">
        <f>IFERROR(VLOOKUP(F1641,競技順!B:Q,14,0),"")</f>
        <v/>
      </c>
      <c r="K1641" t="str">
        <f>IFERROR(VLOOKUP(F1641,競技順!B:P,15,0),"")</f>
        <v>女子</v>
      </c>
      <c r="L1641" t="str">
        <f>IFERROR(VLOOKUP(F1641,競技順!B:N,13,0),"")</f>
        <v xml:space="preserve"> 100m</v>
      </c>
      <c r="M1641" t="str">
        <f>IFERROR(VLOOKUP(F1641,競技順!B:K,10,0),"")</f>
        <v>背泳ぎ</v>
      </c>
      <c r="N1641" t="str">
        <f>IFERROR(VLOOKUP(F1641,競技順!B:Q,16,0),"")</f>
        <v>タイム決勝</v>
      </c>
      <c r="O1641" t="str">
        <f t="shared" si="51"/>
        <v xml:space="preserve"> 女子  100m 背泳ぎ タイム決勝</v>
      </c>
    </row>
    <row r="1642" spans="1:15" x14ac:dyDescent="0.2">
      <c r="A1642">
        <f>IFERROR(記録__2[[#This Row],[競技番号]],"")</f>
        <v>25</v>
      </c>
      <c r="B1642">
        <f>IFERROR(記録__2[[#This Row],[選手番号]],"")</f>
        <v>662</v>
      </c>
      <c r="C1642" t="str">
        <f>IFERROR(VLOOKUP(B1642,選手番号!F:J,4,0),"")</f>
        <v>藥師寺結愛</v>
      </c>
      <c r="D1642" t="str">
        <f>IFERROR(VLOOKUP(B1642,選手番号!F:K,6,0),"")</f>
        <v>MESSA宇和島</v>
      </c>
      <c r="E1642" t="str">
        <f>IFERROR(VLOOKUP(B1642,チーム番号!E:F,2,0),"")</f>
        <v/>
      </c>
      <c r="F1642">
        <f>IFERROR(VLOOKUP(A1642,プログラム!B:C,2,0),"")</f>
        <v>25</v>
      </c>
      <c r="G1642" t="str">
        <f t="shared" si="50"/>
        <v>66200025</v>
      </c>
      <c r="H1642">
        <f>IFERROR(記録__2[[#This Row],[組]],"")</f>
        <v>2</v>
      </c>
      <c r="I1642">
        <f>IFERROR(記録__2[[#This Row],[水路]],"")</f>
        <v>1</v>
      </c>
      <c r="J1642" t="str">
        <f>IFERROR(VLOOKUP(F1642,競技順!B:Q,14,0),"")</f>
        <v/>
      </c>
      <c r="K1642" t="str">
        <f>IFERROR(VLOOKUP(F1642,競技順!B:P,15,0),"")</f>
        <v>女子</v>
      </c>
      <c r="L1642" t="str">
        <f>IFERROR(VLOOKUP(F1642,競技順!B:N,13,0),"")</f>
        <v xml:space="preserve"> 100m</v>
      </c>
      <c r="M1642" t="str">
        <f>IFERROR(VLOOKUP(F1642,競技順!B:K,10,0),"")</f>
        <v>背泳ぎ</v>
      </c>
      <c r="N1642" t="str">
        <f>IFERROR(VLOOKUP(F1642,競技順!B:Q,16,0),"")</f>
        <v>タイム決勝</v>
      </c>
      <c r="O1642" t="str">
        <f t="shared" si="51"/>
        <v xml:space="preserve"> 女子  100m 背泳ぎ タイム決勝</v>
      </c>
    </row>
    <row r="1643" spans="1:15" x14ac:dyDescent="0.2">
      <c r="A1643">
        <f>IFERROR(記録__2[[#This Row],[競技番号]],"")</f>
        <v>25</v>
      </c>
      <c r="B1643">
        <f>IFERROR(記録__2[[#This Row],[選手番号]],"")</f>
        <v>499</v>
      </c>
      <c r="C1643" t="str">
        <f>IFERROR(VLOOKUP(B1643,選手番号!F:J,4,0),"")</f>
        <v>松井　湊美</v>
      </c>
      <c r="D1643" t="str">
        <f>IFERROR(VLOOKUP(B1643,選手番号!F:K,6,0),"")</f>
        <v>競泳塾AGAIN</v>
      </c>
      <c r="E1643" t="str">
        <f>IFERROR(VLOOKUP(B1643,チーム番号!E:F,2,0),"")</f>
        <v/>
      </c>
      <c r="F1643">
        <f>IFERROR(VLOOKUP(A1643,プログラム!B:C,2,0),"")</f>
        <v>25</v>
      </c>
      <c r="G1643" t="str">
        <f t="shared" si="50"/>
        <v>49900025</v>
      </c>
      <c r="H1643">
        <f>IFERROR(記録__2[[#This Row],[組]],"")</f>
        <v>2</v>
      </c>
      <c r="I1643">
        <f>IFERROR(記録__2[[#This Row],[水路]],"")</f>
        <v>2</v>
      </c>
      <c r="J1643" t="str">
        <f>IFERROR(VLOOKUP(F1643,競技順!B:Q,14,0),"")</f>
        <v/>
      </c>
      <c r="K1643" t="str">
        <f>IFERROR(VLOOKUP(F1643,競技順!B:P,15,0),"")</f>
        <v>女子</v>
      </c>
      <c r="L1643" t="str">
        <f>IFERROR(VLOOKUP(F1643,競技順!B:N,13,0),"")</f>
        <v xml:space="preserve"> 100m</v>
      </c>
      <c r="M1643" t="str">
        <f>IFERROR(VLOOKUP(F1643,競技順!B:K,10,0),"")</f>
        <v>背泳ぎ</v>
      </c>
      <c r="N1643" t="str">
        <f>IFERROR(VLOOKUP(F1643,競技順!B:Q,16,0),"")</f>
        <v>タイム決勝</v>
      </c>
      <c r="O1643" t="str">
        <f t="shared" si="51"/>
        <v xml:space="preserve"> 女子  100m 背泳ぎ タイム決勝</v>
      </c>
    </row>
    <row r="1644" spans="1:15" x14ac:dyDescent="0.2">
      <c r="A1644">
        <f>IFERROR(記録__2[[#This Row],[競技番号]],"")</f>
        <v>25</v>
      </c>
      <c r="B1644">
        <f>IFERROR(記録__2[[#This Row],[選手番号]],"")</f>
        <v>544</v>
      </c>
      <c r="C1644" t="str">
        <f>IFERROR(VLOOKUP(B1644,選手番号!F:J,4,0),"")</f>
        <v>眞部　栞奈</v>
      </c>
      <c r="D1644" t="str">
        <f>IFERROR(VLOOKUP(B1644,選手番号!F:K,6,0),"")</f>
        <v>ﾌｧｲﾌﾞﾃﾝ東予</v>
      </c>
      <c r="E1644" t="str">
        <f>IFERROR(VLOOKUP(B1644,チーム番号!E:F,2,0),"")</f>
        <v/>
      </c>
      <c r="F1644">
        <f>IFERROR(VLOOKUP(A1644,プログラム!B:C,2,0),"")</f>
        <v>25</v>
      </c>
      <c r="G1644" t="str">
        <f t="shared" si="50"/>
        <v>54400025</v>
      </c>
      <c r="H1644">
        <f>IFERROR(記録__2[[#This Row],[組]],"")</f>
        <v>2</v>
      </c>
      <c r="I1644">
        <f>IFERROR(記録__2[[#This Row],[水路]],"")</f>
        <v>3</v>
      </c>
      <c r="J1644" t="str">
        <f>IFERROR(VLOOKUP(F1644,競技順!B:Q,14,0),"")</f>
        <v/>
      </c>
      <c r="K1644" t="str">
        <f>IFERROR(VLOOKUP(F1644,競技順!B:P,15,0),"")</f>
        <v>女子</v>
      </c>
      <c r="L1644" t="str">
        <f>IFERROR(VLOOKUP(F1644,競技順!B:N,13,0),"")</f>
        <v xml:space="preserve"> 100m</v>
      </c>
      <c r="M1644" t="str">
        <f>IFERROR(VLOOKUP(F1644,競技順!B:K,10,0),"")</f>
        <v>背泳ぎ</v>
      </c>
      <c r="N1644" t="str">
        <f>IFERROR(VLOOKUP(F1644,競技順!B:Q,16,0),"")</f>
        <v>タイム決勝</v>
      </c>
      <c r="O1644" t="str">
        <f t="shared" si="51"/>
        <v xml:space="preserve"> 女子  100m 背泳ぎ タイム決勝</v>
      </c>
    </row>
    <row r="1645" spans="1:15" x14ac:dyDescent="0.2">
      <c r="A1645">
        <f>IFERROR(記録__2[[#This Row],[競技番号]],"")</f>
        <v>25</v>
      </c>
      <c r="B1645">
        <f>IFERROR(記録__2[[#This Row],[選手番号]],"")</f>
        <v>359</v>
      </c>
      <c r="C1645" t="str">
        <f>IFERROR(VLOOKUP(B1645,選手番号!F:J,4,0),"")</f>
        <v>越智　萌紗</v>
      </c>
      <c r="D1645" t="str">
        <f>IFERROR(VLOOKUP(B1645,選手番号!F:K,6,0),"")</f>
        <v>ＭＧ双葉</v>
      </c>
      <c r="E1645" t="str">
        <f>IFERROR(VLOOKUP(B1645,チーム番号!E:F,2,0),"")</f>
        <v/>
      </c>
      <c r="F1645">
        <f>IFERROR(VLOOKUP(A1645,プログラム!B:C,2,0),"")</f>
        <v>25</v>
      </c>
      <c r="G1645" t="str">
        <f t="shared" si="50"/>
        <v>35900025</v>
      </c>
      <c r="H1645">
        <f>IFERROR(記録__2[[#This Row],[組]],"")</f>
        <v>2</v>
      </c>
      <c r="I1645">
        <f>IFERROR(記録__2[[#This Row],[水路]],"")</f>
        <v>4</v>
      </c>
      <c r="J1645" t="str">
        <f>IFERROR(VLOOKUP(F1645,競技順!B:Q,14,0),"")</f>
        <v/>
      </c>
      <c r="K1645" t="str">
        <f>IFERROR(VLOOKUP(F1645,競技順!B:P,15,0),"")</f>
        <v>女子</v>
      </c>
      <c r="L1645" t="str">
        <f>IFERROR(VLOOKUP(F1645,競技順!B:N,13,0),"")</f>
        <v xml:space="preserve"> 100m</v>
      </c>
      <c r="M1645" t="str">
        <f>IFERROR(VLOOKUP(F1645,競技順!B:K,10,0),"")</f>
        <v>背泳ぎ</v>
      </c>
      <c r="N1645" t="str">
        <f>IFERROR(VLOOKUP(F1645,競技順!B:Q,16,0),"")</f>
        <v>タイム決勝</v>
      </c>
      <c r="O1645" t="str">
        <f t="shared" si="51"/>
        <v xml:space="preserve"> 女子  100m 背泳ぎ タイム決勝</v>
      </c>
    </row>
    <row r="1646" spans="1:15" x14ac:dyDescent="0.2">
      <c r="A1646">
        <f>IFERROR(記録__2[[#This Row],[競技番号]],"")</f>
        <v>25</v>
      </c>
      <c r="B1646">
        <f>IFERROR(記録__2[[#This Row],[選手番号]],"")</f>
        <v>239</v>
      </c>
      <c r="C1646" t="str">
        <f>IFERROR(VLOOKUP(B1646,選手番号!F:J,4,0),"")</f>
        <v>白石優里花</v>
      </c>
      <c r="D1646" t="str">
        <f>IFERROR(VLOOKUP(B1646,選手番号!F:K,6,0),"")</f>
        <v>ファイブテン</v>
      </c>
      <c r="E1646" t="str">
        <f>IFERROR(VLOOKUP(B1646,チーム番号!E:F,2,0),"")</f>
        <v/>
      </c>
      <c r="F1646">
        <f>IFERROR(VLOOKUP(A1646,プログラム!B:C,2,0),"")</f>
        <v>25</v>
      </c>
      <c r="G1646" t="str">
        <f t="shared" si="50"/>
        <v>23900025</v>
      </c>
      <c r="H1646">
        <f>IFERROR(記録__2[[#This Row],[組]],"")</f>
        <v>2</v>
      </c>
      <c r="I1646">
        <f>IFERROR(記録__2[[#This Row],[水路]],"")</f>
        <v>5</v>
      </c>
      <c r="J1646" t="str">
        <f>IFERROR(VLOOKUP(F1646,競技順!B:Q,14,0),"")</f>
        <v/>
      </c>
      <c r="K1646" t="str">
        <f>IFERROR(VLOOKUP(F1646,競技順!B:P,15,0),"")</f>
        <v>女子</v>
      </c>
      <c r="L1646" t="str">
        <f>IFERROR(VLOOKUP(F1646,競技順!B:N,13,0),"")</f>
        <v xml:space="preserve"> 100m</v>
      </c>
      <c r="M1646" t="str">
        <f>IFERROR(VLOOKUP(F1646,競技順!B:K,10,0),"")</f>
        <v>背泳ぎ</v>
      </c>
      <c r="N1646" t="str">
        <f>IFERROR(VLOOKUP(F1646,競技順!B:Q,16,0),"")</f>
        <v>タイム決勝</v>
      </c>
      <c r="O1646" t="str">
        <f t="shared" si="51"/>
        <v xml:space="preserve"> 女子  100m 背泳ぎ タイム決勝</v>
      </c>
    </row>
    <row r="1647" spans="1:15" x14ac:dyDescent="0.2">
      <c r="A1647">
        <f>IFERROR(記録__2[[#This Row],[競技番号]],"")</f>
        <v>25</v>
      </c>
      <c r="B1647">
        <f>IFERROR(記録__2[[#This Row],[選手番号]],"")</f>
        <v>157</v>
      </c>
      <c r="C1647" t="str">
        <f>IFERROR(VLOOKUP(B1647,選手番号!F:J,4,0),"")</f>
        <v>原　姫愛乃</v>
      </c>
      <c r="D1647" t="str">
        <f>IFERROR(VLOOKUP(B1647,選手番号!F:K,6,0),"")</f>
        <v>南海ＤＣ</v>
      </c>
      <c r="E1647" t="str">
        <f>IFERROR(VLOOKUP(B1647,チーム番号!E:F,2,0),"")</f>
        <v/>
      </c>
      <c r="F1647">
        <f>IFERROR(VLOOKUP(A1647,プログラム!B:C,2,0),"")</f>
        <v>25</v>
      </c>
      <c r="G1647" t="str">
        <f t="shared" si="50"/>
        <v>15700025</v>
      </c>
      <c r="H1647">
        <f>IFERROR(記録__2[[#This Row],[組]],"")</f>
        <v>2</v>
      </c>
      <c r="I1647">
        <f>IFERROR(記録__2[[#This Row],[水路]],"")</f>
        <v>6</v>
      </c>
      <c r="J1647" t="str">
        <f>IFERROR(VLOOKUP(F1647,競技順!B:Q,14,0),"")</f>
        <v/>
      </c>
      <c r="K1647" t="str">
        <f>IFERROR(VLOOKUP(F1647,競技順!B:P,15,0),"")</f>
        <v>女子</v>
      </c>
      <c r="L1647" t="str">
        <f>IFERROR(VLOOKUP(F1647,競技順!B:N,13,0),"")</f>
        <v xml:space="preserve"> 100m</v>
      </c>
      <c r="M1647" t="str">
        <f>IFERROR(VLOOKUP(F1647,競技順!B:K,10,0),"")</f>
        <v>背泳ぎ</v>
      </c>
      <c r="N1647" t="str">
        <f>IFERROR(VLOOKUP(F1647,競技順!B:Q,16,0),"")</f>
        <v>タイム決勝</v>
      </c>
      <c r="O1647" t="str">
        <f t="shared" si="51"/>
        <v xml:space="preserve"> 女子  100m 背泳ぎ タイム決勝</v>
      </c>
    </row>
    <row r="1648" spans="1:15" x14ac:dyDescent="0.2">
      <c r="A1648">
        <f>IFERROR(記録__2[[#This Row],[競技番号]],"")</f>
        <v>25</v>
      </c>
      <c r="B1648">
        <f>IFERROR(記録__2[[#This Row],[選手番号]],"")</f>
        <v>429</v>
      </c>
      <c r="C1648" t="str">
        <f>IFERROR(VLOOKUP(B1648,選手番号!F:J,4,0),"")</f>
        <v>黒石　芽生</v>
      </c>
      <c r="D1648" t="str">
        <f>IFERROR(VLOOKUP(B1648,選手番号!F:K,6,0),"")</f>
        <v>フィッタ松山</v>
      </c>
      <c r="E1648" t="str">
        <f>IFERROR(VLOOKUP(B1648,チーム番号!E:F,2,0),"")</f>
        <v/>
      </c>
      <c r="F1648">
        <f>IFERROR(VLOOKUP(A1648,プログラム!B:C,2,0),"")</f>
        <v>25</v>
      </c>
      <c r="G1648" t="str">
        <f t="shared" si="50"/>
        <v>42900025</v>
      </c>
      <c r="H1648">
        <f>IFERROR(記録__2[[#This Row],[組]],"")</f>
        <v>2</v>
      </c>
      <c r="I1648">
        <f>IFERROR(記録__2[[#This Row],[水路]],"")</f>
        <v>7</v>
      </c>
      <c r="J1648" t="str">
        <f>IFERROR(VLOOKUP(F1648,競技順!B:Q,14,0),"")</f>
        <v/>
      </c>
      <c r="K1648" t="str">
        <f>IFERROR(VLOOKUP(F1648,競技順!B:P,15,0),"")</f>
        <v>女子</v>
      </c>
      <c r="L1648" t="str">
        <f>IFERROR(VLOOKUP(F1648,競技順!B:N,13,0),"")</f>
        <v xml:space="preserve"> 100m</v>
      </c>
      <c r="M1648" t="str">
        <f>IFERROR(VLOOKUP(F1648,競技順!B:K,10,0),"")</f>
        <v>背泳ぎ</v>
      </c>
      <c r="N1648" t="str">
        <f>IFERROR(VLOOKUP(F1648,競技順!B:Q,16,0),"")</f>
        <v>タイム決勝</v>
      </c>
      <c r="O1648" t="str">
        <f t="shared" si="51"/>
        <v xml:space="preserve"> 女子  100m 背泳ぎ タイム決勝</v>
      </c>
    </row>
    <row r="1649" spans="1:15" x14ac:dyDescent="0.2">
      <c r="A1649">
        <f>IFERROR(記録__2[[#This Row],[競技番号]],"")</f>
        <v>25</v>
      </c>
      <c r="B1649">
        <f>IFERROR(記録__2[[#This Row],[選手番号]],"")</f>
        <v>719</v>
      </c>
      <c r="C1649" t="str">
        <f>IFERROR(VLOOKUP(B1649,選手番号!F:J,4,0),"")</f>
        <v>髙野　海結</v>
      </c>
      <c r="D1649" t="str">
        <f>IFERROR(VLOOKUP(B1649,選手番号!F:K,6,0),"")</f>
        <v>ｽｲﾑﾌｧﾐﾘｰｴﾝｽﾞ</v>
      </c>
      <c r="E1649" t="str">
        <f>IFERROR(VLOOKUP(B1649,チーム番号!E:F,2,0),"")</f>
        <v/>
      </c>
      <c r="F1649">
        <f>IFERROR(VLOOKUP(A1649,プログラム!B:C,2,0),"")</f>
        <v>25</v>
      </c>
      <c r="G1649" t="str">
        <f t="shared" si="50"/>
        <v>71900025</v>
      </c>
      <c r="H1649">
        <f>IFERROR(記録__2[[#This Row],[組]],"")</f>
        <v>2</v>
      </c>
      <c r="I1649">
        <f>IFERROR(記録__2[[#This Row],[水路]],"")</f>
        <v>8</v>
      </c>
      <c r="J1649" t="str">
        <f>IFERROR(VLOOKUP(F1649,競技順!B:Q,14,0),"")</f>
        <v/>
      </c>
      <c r="K1649" t="str">
        <f>IFERROR(VLOOKUP(F1649,競技順!B:P,15,0),"")</f>
        <v>女子</v>
      </c>
      <c r="L1649" t="str">
        <f>IFERROR(VLOOKUP(F1649,競技順!B:N,13,0),"")</f>
        <v xml:space="preserve"> 100m</v>
      </c>
      <c r="M1649" t="str">
        <f>IFERROR(VLOOKUP(F1649,競技順!B:K,10,0),"")</f>
        <v>背泳ぎ</v>
      </c>
      <c r="N1649" t="str">
        <f>IFERROR(VLOOKUP(F1649,競技順!B:Q,16,0),"")</f>
        <v>タイム決勝</v>
      </c>
      <c r="O1649" t="str">
        <f t="shared" si="51"/>
        <v xml:space="preserve"> 女子  100m 背泳ぎ タイム決勝</v>
      </c>
    </row>
    <row r="1650" spans="1:15" x14ac:dyDescent="0.2">
      <c r="A1650">
        <f>IFERROR(記録__2[[#This Row],[競技番号]],"")</f>
        <v>25</v>
      </c>
      <c r="B1650">
        <f>IFERROR(記録__2[[#This Row],[選手番号]],"")</f>
        <v>89</v>
      </c>
      <c r="C1650" t="str">
        <f>IFERROR(VLOOKUP(B1650,選手番号!F:J,4,0),"")</f>
        <v>阪田　心結</v>
      </c>
      <c r="D1650" t="str">
        <f>IFERROR(VLOOKUP(B1650,選手番号!F:K,6,0),"")</f>
        <v>五百木ＳＣ</v>
      </c>
      <c r="E1650" t="str">
        <f>IFERROR(VLOOKUP(B1650,チーム番号!E:F,2,0),"")</f>
        <v/>
      </c>
      <c r="F1650">
        <f>IFERROR(VLOOKUP(A1650,プログラム!B:C,2,0),"")</f>
        <v>25</v>
      </c>
      <c r="G1650" t="str">
        <f t="shared" si="50"/>
        <v>8900025</v>
      </c>
      <c r="H1650">
        <f>IFERROR(記録__2[[#This Row],[組]],"")</f>
        <v>3</v>
      </c>
      <c r="I1650">
        <f>IFERROR(記録__2[[#This Row],[水路]],"")</f>
        <v>1</v>
      </c>
      <c r="J1650" t="str">
        <f>IFERROR(VLOOKUP(F1650,競技順!B:Q,14,0),"")</f>
        <v/>
      </c>
      <c r="K1650" t="str">
        <f>IFERROR(VLOOKUP(F1650,競技順!B:P,15,0),"")</f>
        <v>女子</v>
      </c>
      <c r="L1650" t="str">
        <f>IFERROR(VLOOKUP(F1650,競技順!B:N,13,0),"")</f>
        <v xml:space="preserve"> 100m</v>
      </c>
      <c r="M1650" t="str">
        <f>IFERROR(VLOOKUP(F1650,競技順!B:K,10,0),"")</f>
        <v>背泳ぎ</v>
      </c>
      <c r="N1650" t="str">
        <f>IFERROR(VLOOKUP(F1650,競技順!B:Q,16,0),"")</f>
        <v>タイム決勝</v>
      </c>
      <c r="O1650" t="str">
        <f t="shared" si="51"/>
        <v xml:space="preserve"> 女子  100m 背泳ぎ タイム決勝</v>
      </c>
    </row>
    <row r="1651" spans="1:15" x14ac:dyDescent="0.2">
      <c r="A1651">
        <f>IFERROR(記録__2[[#This Row],[競技番号]],"")</f>
        <v>25</v>
      </c>
      <c r="B1651">
        <f>IFERROR(記録__2[[#This Row],[選手番号]],"")</f>
        <v>91</v>
      </c>
      <c r="C1651" t="str">
        <f>IFERROR(VLOOKUP(B1651,選手番号!F:J,4,0),"")</f>
        <v>秀野　　光</v>
      </c>
      <c r="D1651" t="str">
        <f>IFERROR(VLOOKUP(B1651,選手番号!F:K,6,0),"")</f>
        <v>五百木ＳＣ</v>
      </c>
      <c r="E1651" t="str">
        <f>IFERROR(VLOOKUP(B1651,チーム番号!E:F,2,0),"")</f>
        <v/>
      </c>
      <c r="F1651">
        <f>IFERROR(VLOOKUP(A1651,プログラム!B:C,2,0),"")</f>
        <v>25</v>
      </c>
      <c r="G1651" t="str">
        <f t="shared" si="50"/>
        <v>9100025</v>
      </c>
      <c r="H1651">
        <f>IFERROR(記録__2[[#This Row],[組]],"")</f>
        <v>3</v>
      </c>
      <c r="I1651">
        <f>IFERROR(記録__2[[#This Row],[水路]],"")</f>
        <v>2</v>
      </c>
      <c r="J1651" t="str">
        <f>IFERROR(VLOOKUP(F1651,競技順!B:Q,14,0),"")</f>
        <v/>
      </c>
      <c r="K1651" t="str">
        <f>IFERROR(VLOOKUP(F1651,競技順!B:P,15,0),"")</f>
        <v>女子</v>
      </c>
      <c r="L1651" t="str">
        <f>IFERROR(VLOOKUP(F1651,競技順!B:N,13,0),"")</f>
        <v xml:space="preserve"> 100m</v>
      </c>
      <c r="M1651" t="str">
        <f>IFERROR(VLOOKUP(F1651,競技順!B:K,10,0),"")</f>
        <v>背泳ぎ</v>
      </c>
      <c r="N1651" t="str">
        <f>IFERROR(VLOOKUP(F1651,競技順!B:Q,16,0),"")</f>
        <v>タイム決勝</v>
      </c>
      <c r="O1651" t="str">
        <f t="shared" si="51"/>
        <v xml:space="preserve"> 女子  100m 背泳ぎ タイム決勝</v>
      </c>
    </row>
    <row r="1652" spans="1:15" x14ac:dyDescent="0.2">
      <c r="A1652">
        <f>IFERROR(記録__2[[#This Row],[競技番号]],"")</f>
        <v>25</v>
      </c>
      <c r="B1652">
        <f>IFERROR(記録__2[[#This Row],[選手番号]],"")</f>
        <v>581</v>
      </c>
      <c r="C1652" t="str">
        <f>IFERROR(VLOOKUP(B1652,選手番号!F:J,4,0),"")</f>
        <v>兵頭　杏南</v>
      </c>
      <c r="D1652" t="str">
        <f>IFERROR(VLOOKUP(B1652,選手番号!F:K,6,0),"")</f>
        <v>ﾌｨｯﾀｴﾐﾌﾙ松前</v>
      </c>
      <c r="E1652" t="str">
        <f>IFERROR(VLOOKUP(B1652,チーム番号!E:F,2,0),"")</f>
        <v/>
      </c>
      <c r="F1652">
        <f>IFERROR(VLOOKUP(A1652,プログラム!B:C,2,0),"")</f>
        <v>25</v>
      </c>
      <c r="G1652" t="str">
        <f t="shared" si="50"/>
        <v>58100025</v>
      </c>
      <c r="H1652">
        <f>IFERROR(記録__2[[#This Row],[組]],"")</f>
        <v>3</v>
      </c>
      <c r="I1652">
        <f>IFERROR(記録__2[[#This Row],[水路]],"")</f>
        <v>3</v>
      </c>
      <c r="J1652" t="str">
        <f>IFERROR(VLOOKUP(F1652,競技順!B:Q,14,0),"")</f>
        <v/>
      </c>
      <c r="K1652" t="str">
        <f>IFERROR(VLOOKUP(F1652,競技順!B:P,15,0),"")</f>
        <v>女子</v>
      </c>
      <c r="L1652" t="str">
        <f>IFERROR(VLOOKUP(F1652,競技順!B:N,13,0),"")</f>
        <v xml:space="preserve"> 100m</v>
      </c>
      <c r="M1652" t="str">
        <f>IFERROR(VLOOKUP(F1652,競技順!B:K,10,0),"")</f>
        <v>背泳ぎ</v>
      </c>
      <c r="N1652" t="str">
        <f>IFERROR(VLOOKUP(F1652,競技順!B:Q,16,0),"")</f>
        <v>タイム決勝</v>
      </c>
      <c r="O1652" t="str">
        <f t="shared" si="51"/>
        <v xml:space="preserve"> 女子  100m 背泳ぎ タイム決勝</v>
      </c>
    </row>
    <row r="1653" spans="1:15" x14ac:dyDescent="0.2">
      <c r="A1653">
        <f>IFERROR(記録__2[[#This Row],[競技番号]],"")</f>
        <v>25</v>
      </c>
      <c r="B1653">
        <f>IFERROR(記録__2[[#This Row],[選手番号]],"")</f>
        <v>278</v>
      </c>
      <c r="C1653" t="str">
        <f>IFERROR(VLOOKUP(B1653,選手番号!F:J,4,0),"")</f>
        <v>中田　桃歌</v>
      </c>
      <c r="D1653" t="str">
        <f>IFERROR(VLOOKUP(B1653,選手番号!F:K,6,0),"")</f>
        <v>八幡浜ＳＣ</v>
      </c>
      <c r="E1653" t="str">
        <f>IFERROR(VLOOKUP(B1653,チーム番号!E:F,2,0),"")</f>
        <v/>
      </c>
      <c r="F1653">
        <f>IFERROR(VLOOKUP(A1653,プログラム!B:C,2,0),"")</f>
        <v>25</v>
      </c>
      <c r="G1653" t="str">
        <f t="shared" si="50"/>
        <v>27800025</v>
      </c>
      <c r="H1653">
        <f>IFERROR(記録__2[[#This Row],[組]],"")</f>
        <v>3</v>
      </c>
      <c r="I1653">
        <f>IFERROR(記録__2[[#This Row],[水路]],"")</f>
        <v>4</v>
      </c>
      <c r="J1653" t="str">
        <f>IFERROR(VLOOKUP(F1653,競技順!B:Q,14,0),"")</f>
        <v/>
      </c>
      <c r="K1653" t="str">
        <f>IFERROR(VLOOKUP(F1653,競技順!B:P,15,0),"")</f>
        <v>女子</v>
      </c>
      <c r="L1653" t="str">
        <f>IFERROR(VLOOKUP(F1653,競技順!B:N,13,0),"")</f>
        <v xml:space="preserve"> 100m</v>
      </c>
      <c r="M1653" t="str">
        <f>IFERROR(VLOOKUP(F1653,競技順!B:K,10,0),"")</f>
        <v>背泳ぎ</v>
      </c>
      <c r="N1653" t="str">
        <f>IFERROR(VLOOKUP(F1653,競技順!B:Q,16,0),"")</f>
        <v>タイム決勝</v>
      </c>
      <c r="O1653" t="str">
        <f t="shared" si="51"/>
        <v xml:space="preserve"> 女子  100m 背泳ぎ タイム決勝</v>
      </c>
    </row>
    <row r="1654" spans="1:15" x14ac:dyDescent="0.2">
      <c r="A1654">
        <f>IFERROR(記録__2[[#This Row],[競技番号]],"")</f>
        <v>25</v>
      </c>
      <c r="B1654">
        <f>IFERROR(記録__2[[#This Row],[選手番号]],"")</f>
        <v>712</v>
      </c>
      <c r="C1654" t="str">
        <f>IFERROR(VLOOKUP(B1654,選手番号!F:J,4,0),"")</f>
        <v>岡田　真奈</v>
      </c>
      <c r="D1654" t="str">
        <f>IFERROR(VLOOKUP(B1654,選手番号!F:K,6,0),"")</f>
        <v>えいしSC松山</v>
      </c>
      <c r="E1654" t="str">
        <f>IFERROR(VLOOKUP(B1654,チーム番号!E:F,2,0),"")</f>
        <v/>
      </c>
      <c r="F1654">
        <f>IFERROR(VLOOKUP(A1654,プログラム!B:C,2,0),"")</f>
        <v>25</v>
      </c>
      <c r="G1654" t="str">
        <f t="shared" si="50"/>
        <v>71200025</v>
      </c>
      <c r="H1654">
        <f>IFERROR(記録__2[[#This Row],[組]],"")</f>
        <v>3</v>
      </c>
      <c r="I1654">
        <f>IFERROR(記録__2[[#This Row],[水路]],"")</f>
        <v>5</v>
      </c>
      <c r="J1654" t="str">
        <f>IFERROR(VLOOKUP(F1654,競技順!B:Q,14,0),"")</f>
        <v/>
      </c>
      <c r="K1654" t="str">
        <f>IFERROR(VLOOKUP(F1654,競技順!B:P,15,0),"")</f>
        <v>女子</v>
      </c>
      <c r="L1654" t="str">
        <f>IFERROR(VLOOKUP(F1654,競技順!B:N,13,0),"")</f>
        <v xml:space="preserve"> 100m</v>
      </c>
      <c r="M1654" t="str">
        <f>IFERROR(VLOOKUP(F1654,競技順!B:K,10,0),"")</f>
        <v>背泳ぎ</v>
      </c>
      <c r="N1654" t="str">
        <f>IFERROR(VLOOKUP(F1654,競技順!B:Q,16,0),"")</f>
        <v>タイム決勝</v>
      </c>
      <c r="O1654" t="str">
        <f t="shared" si="51"/>
        <v xml:space="preserve"> 女子  100m 背泳ぎ タイム決勝</v>
      </c>
    </row>
    <row r="1655" spans="1:15" x14ac:dyDescent="0.2">
      <c r="A1655">
        <f>IFERROR(記録__2[[#This Row],[競技番号]],"")</f>
        <v>25</v>
      </c>
      <c r="B1655">
        <f>IFERROR(記録__2[[#This Row],[選手番号]],"")</f>
        <v>607</v>
      </c>
      <c r="C1655" t="str">
        <f>IFERROR(VLOOKUP(B1655,選手番号!F:J,4,0),"")</f>
        <v>上杉　美羽</v>
      </c>
      <c r="D1655" t="str">
        <f>IFERROR(VLOOKUP(B1655,選手番号!F:K,6,0),"")</f>
        <v>MESSA</v>
      </c>
      <c r="E1655" t="str">
        <f>IFERROR(VLOOKUP(B1655,チーム番号!E:F,2,0),"")</f>
        <v/>
      </c>
      <c r="F1655">
        <f>IFERROR(VLOOKUP(A1655,プログラム!B:C,2,0),"")</f>
        <v>25</v>
      </c>
      <c r="G1655" t="str">
        <f t="shared" si="50"/>
        <v>60700025</v>
      </c>
      <c r="H1655">
        <f>IFERROR(記録__2[[#This Row],[組]],"")</f>
        <v>3</v>
      </c>
      <c r="I1655">
        <f>IFERROR(記録__2[[#This Row],[水路]],"")</f>
        <v>6</v>
      </c>
      <c r="J1655" t="str">
        <f>IFERROR(VLOOKUP(F1655,競技順!B:Q,14,0),"")</f>
        <v/>
      </c>
      <c r="K1655" t="str">
        <f>IFERROR(VLOOKUP(F1655,競技順!B:P,15,0),"")</f>
        <v>女子</v>
      </c>
      <c r="L1655" t="str">
        <f>IFERROR(VLOOKUP(F1655,競技順!B:N,13,0),"")</f>
        <v xml:space="preserve"> 100m</v>
      </c>
      <c r="M1655" t="str">
        <f>IFERROR(VLOOKUP(F1655,競技順!B:K,10,0),"")</f>
        <v>背泳ぎ</v>
      </c>
      <c r="N1655" t="str">
        <f>IFERROR(VLOOKUP(F1655,競技順!B:Q,16,0),"")</f>
        <v>タイム決勝</v>
      </c>
      <c r="O1655" t="str">
        <f t="shared" si="51"/>
        <v xml:space="preserve"> 女子  100m 背泳ぎ タイム決勝</v>
      </c>
    </row>
    <row r="1656" spans="1:15" x14ac:dyDescent="0.2">
      <c r="A1656">
        <f>IFERROR(記録__2[[#This Row],[競技番号]],"")</f>
        <v>25</v>
      </c>
      <c r="B1656">
        <f>IFERROR(記録__2[[#This Row],[選手番号]],"")</f>
        <v>425</v>
      </c>
      <c r="C1656" t="str">
        <f>IFERROR(VLOOKUP(B1656,選手番号!F:J,4,0),"")</f>
        <v>吉井　咲愛</v>
      </c>
      <c r="D1656" t="str">
        <f>IFERROR(VLOOKUP(B1656,選手番号!F:K,6,0),"")</f>
        <v>フィッタ松山</v>
      </c>
      <c r="E1656" t="str">
        <f>IFERROR(VLOOKUP(B1656,チーム番号!E:F,2,0),"")</f>
        <v/>
      </c>
      <c r="F1656">
        <f>IFERROR(VLOOKUP(A1656,プログラム!B:C,2,0),"")</f>
        <v>25</v>
      </c>
      <c r="G1656" t="str">
        <f t="shared" si="50"/>
        <v>42500025</v>
      </c>
      <c r="H1656">
        <f>IFERROR(記録__2[[#This Row],[組]],"")</f>
        <v>3</v>
      </c>
      <c r="I1656">
        <f>IFERROR(記録__2[[#This Row],[水路]],"")</f>
        <v>7</v>
      </c>
      <c r="J1656" t="str">
        <f>IFERROR(VLOOKUP(F1656,競技順!B:Q,14,0),"")</f>
        <v/>
      </c>
      <c r="K1656" t="str">
        <f>IFERROR(VLOOKUP(F1656,競技順!B:P,15,0),"")</f>
        <v>女子</v>
      </c>
      <c r="L1656" t="str">
        <f>IFERROR(VLOOKUP(F1656,競技順!B:N,13,0),"")</f>
        <v xml:space="preserve"> 100m</v>
      </c>
      <c r="M1656" t="str">
        <f>IFERROR(VLOOKUP(F1656,競技順!B:K,10,0),"")</f>
        <v>背泳ぎ</v>
      </c>
      <c r="N1656" t="str">
        <f>IFERROR(VLOOKUP(F1656,競技順!B:Q,16,0),"")</f>
        <v>タイム決勝</v>
      </c>
      <c r="O1656" t="str">
        <f t="shared" si="51"/>
        <v xml:space="preserve"> 女子  100m 背泳ぎ タイム決勝</v>
      </c>
    </row>
    <row r="1657" spans="1:15" x14ac:dyDescent="0.2">
      <c r="A1657">
        <f>IFERROR(記録__2[[#This Row],[競技番号]],"")</f>
        <v>25</v>
      </c>
      <c r="B1657">
        <f>IFERROR(記録__2[[#This Row],[選手番号]],"")</f>
        <v>615</v>
      </c>
      <c r="C1657" t="str">
        <f>IFERROR(VLOOKUP(B1657,選手番号!F:J,4,0),"")</f>
        <v>村上　愛莉</v>
      </c>
      <c r="D1657" t="str">
        <f>IFERROR(VLOOKUP(B1657,選手番号!F:K,6,0),"")</f>
        <v>MESSA</v>
      </c>
      <c r="E1657" t="str">
        <f>IFERROR(VLOOKUP(B1657,チーム番号!E:F,2,0),"")</f>
        <v/>
      </c>
      <c r="F1657">
        <f>IFERROR(VLOOKUP(A1657,プログラム!B:C,2,0),"")</f>
        <v>25</v>
      </c>
      <c r="G1657" t="str">
        <f t="shared" si="50"/>
        <v>61500025</v>
      </c>
      <c r="H1657">
        <f>IFERROR(記録__2[[#This Row],[組]],"")</f>
        <v>3</v>
      </c>
      <c r="I1657">
        <f>IFERROR(記録__2[[#This Row],[水路]],"")</f>
        <v>8</v>
      </c>
      <c r="J1657" t="str">
        <f>IFERROR(VLOOKUP(F1657,競技順!B:Q,14,0),"")</f>
        <v/>
      </c>
      <c r="K1657" t="str">
        <f>IFERROR(VLOOKUP(F1657,競技順!B:P,15,0),"")</f>
        <v>女子</v>
      </c>
      <c r="L1657" t="str">
        <f>IFERROR(VLOOKUP(F1657,競技順!B:N,13,0),"")</f>
        <v xml:space="preserve"> 100m</v>
      </c>
      <c r="M1657" t="str">
        <f>IFERROR(VLOOKUP(F1657,競技順!B:K,10,0),"")</f>
        <v>背泳ぎ</v>
      </c>
      <c r="N1657" t="str">
        <f>IFERROR(VLOOKUP(F1657,競技順!B:Q,16,0),"")</f>
        <v>タイム決勝</v>
      </c>
      <c r="O1657" t="str">
        <f t="shared" si="51"/>
        <v xml:space="preserve"> 女子  100m 背泳ぎ タイム決勝</v>
      </c>
    </row>
    <row r="1658" spans="1:15" x14ac:dyDescent="0.2">
      <c r="A1658">
        <f>IFERROR(記録__2[[#This Row],[競技番号]],"")</f>
        <v>25</v>
      </c>
      <c r="B1658">
        <f>IFERROR(記録__2[[#This Row],[選手番号]],"")</f>
        <v>144</v>
      </c>
      <c r="C1658" t="str">
        <f>IFERROR(VLOOKUP(B1658,選手番号!F:J,4,0),"")</f>
        <v>橋本すみれ</v>
      </c>
      <c r="D1658" t="str">
        <f>IFERROR(VLOOKUP(B1658,選手番号!F:K,6,0),"")</f>
        <v>南海ＤＣ</v>
      </c>
      <c r="E1658" t="str">
        <f>IFERROR(VLOOKUP(B1658,チーム番号!E:F,2,0),"")</f>
        <v/>
      </c>
      <c r="F1658">
        <f>IFERROR(VLOOKUP(A1658,プログラム!B:C,2,0),"")</f>
        <v>25</v>
      </c>
      <c r="G1658" t="str">
        <f t="shared" si="50"/>
        <v>14400025</v>
      </c>
      <c r="H1658">
        <f>IFERROR(記録__2[[#This Row],[組]],"")</f>
        <v>4</v>
      </c>
      <c r="I1658">
        <f>IFERROR(記録__2[[#This Row],[水路]],"")</f>
        <v>1</v>
      </c>
      <c r="J1658" t="str">
        <f>IFERROR(VLOOKUP(F1658,競技順!B:Q,14,0),"")</f>
        <v/>
      </c>
      <c r="K1658" t="str">
        <f>IFERROR(VLOOKUP(F1658,競技順!B:P,15,0),"")</f>
        <v>女子</v>
      </c>
      <c r="L1658" t="str">
        <f>IFERROR(VLOOKUP(F1658,競技順!B:N,13,0),"")</f>
        <v xml:space="preserve"> 100m</v>
      </c>
      <c r="M1658" t="str">
        <f>IFERROR(VLOOKUP(F1658,競技順!B:K,10,0),"")</f>
        <v>背泳ぎ</v>
      </c>
      <c r="N1658" t="str">
        <f>IFERROR(VLOOKUP(F1658,競技順!B:Q,16,0),"")</f>
        <v>タイム決勝</v>
      </c>
      <c r="O1658" t="str">
        <f t="shared" si="51"/>
        <v xml:space="preserve"> 女子  100m 背泳ぎ タイム決勝</v>
      </c>
    </row>
    <row r="1659" spans="1:15" x14ac:dyDescent="0.2">
      <c r="A1659">
        <f>IFERROR(記録__2[[#This Row],[競技番号]],"")</f>
        <v>25</v>
      </c>
      <c r="B1659">
        <f>IFERROR(記録__2[[#This Row],[選手番号]],"")</f>
        <v>574</v>
      </c>
      <c r="C1659" t="str">
        <f>IFERROR(VLOOKUP(B1659,選手番号!F:J,4,0),"")</f>
        <v>木村さくら</v>
      </c>
      <c r="D1659" t="str">
        <f>IFERROR(VLOOKUP(B1659,選手番号!F:K,6,0),"")</f>
        <v>ﾌｨｯﾀｴﾐﾌﾙ松前</v>
      </c>
      <c r="E1659" t="str">
        <f>IFERROR(VLOOKUP(B1659,チーム番号!E:F,2,0),"")</f>
        <v/>
      </c>
      <c r="F1659">
        <f>IFERROR(VLOOKUP(A1659,プログラム!B:C,2,0),"")</f>
        <v>25</v>
      </c>
      <c r="G1659" t="str">
        <f t="shared" si="50"/>
        <v>57400025</v>
      </c>
      <c r="H1659">
        <f>IFERROR(記録__2[[#This Row],[組]],"")</f>
        <v>4</v>
      </c>
      <c r="I1659">
        <f>IFERROR(記録__2[[#This Row],[水路]],"")</f>
        <v>2</v>
      </c>
      <c r="J1659" t="str">
        <f>IFERROR(VLOOKUP(F1659,競技順!B:Q,14,0),"")</f>
        <v/>
      </c>
      <c r="K1659" t="str">
        <f>IFERROR(VLOOKUP(F1659,競技順!B:P,15,0),"")</f>
        <v>女子</v>
      </c>
      <c r="L1659" t="str">
        <f>IFERROR(VLOOKUP(F1659,競技順!B:N,13,0),"")</f>
        <v xml:space="preserve"> 100m</v>
      </c>
      <c r="M1659" t="str">
        <f>IFERROR(VLOOKUP(F1659,競技順!B:K,10,0),"")</f>
        <v>背泳ぎ</v>
      </c>
      <c r="N1659" t="str">
        <f>IFERROR(VLOOKUP(F1659,競技順!B:Q,16,0),"")</f>
        <v>タイム決勝</v>
      </c>
      <c r="O1659" t="str">
        <f t="shared" si="51"/>
        <v xml:space="preserve"> 女子  100m 背泳ぎ タイム決勝</v>
      </c>
    </row>
    <row r="1660" spans="1:15" x14ac:dyDescent="0.2">
      <c r="A1660">
        <f>IFERROR(記録__2[[#This Row],[競技番号]],"")</f>
        <v>25</v>
      </c>
      <c r="B1660">
        <f>IFERROR(記録__2[[#This Row],[選手番号]],"")</f>
        <v>83</v>
      </c>
      <c r="C1660" t="str">
        <f>IFERROR(VLOOKUP(B1660,選手番号!F:J,4,0),"")</f>
        <v>小笠原美帆</v>
      </c>
      <c r="D1660" t="str">
        <f>IFERROR(VLOOKUP(B1660,選手番号!F:K,6,0),"")</f>
        <v>五百木ＳＣ</v>
      </c>
      <c r="E1660" t="str">
        <f>IFERROR(VLOOKUP(B1660,チーム番号!E:F,2,0),"")</f>
        <v/>
      </c>
      <c r="F1660">
        <f>IFERROR(VLOOKUP(A1660,プログラム!B:C,2,0),"")</f>
        <v>25</v>
      </c>
      <c r="G1660" t="str">
        <f t="shared" si="50"/>
        <v>8300025</v>
      </c>
      <c r="H1660">
        <f>IFERROR(記録__2[[#This Row],[組]],"")</f>
        <v>4</v>
      </c>
      <c r="I1660">
        <f>IFERROR(記録__2[[#This Row],[水路]],"")</f>
        <v>3</v>
      </c>
      <c r="J1660" t="str">
        <f>IFERROR(VLOOKUP(F1660,競技順!B:Q,14,0),"")</f>
        <v/>
      </c>
      <c r="K1660" t="str">
        <f>IFERROR(VLOOKUP(F1660,競技順!B:P,15,0),"")</f>
        <v>女子</v>
      </c>
      <c r="L1660" t="str">
        <f>IFERROR(VLOOKUP(F1660,競技順!B:N,13,0),"")</f>
        <v xml:space="preserve"> 100m</v>
      </c>
      <c r="M1660" t="str">
        <f>IFERROR(VLOOKUP(F1660,競技順!B:K,10,0),"")</f>
        <v>背泳ぎ</v>
      </c>
      <c r="N1660" t="str">
        <f>IFERROR(VLOOKUP(F1660,競技順!B:Q,16,0),"")</f>
        <v>タイム決勝</v>
      </c>
      <c r="O1660" t="str">
        <f t="shared" si="51"/>
        <v xml:space="preserve"> 女子  100m 背泳ぎ タイム決勝</v>
      </c>
    </row>
    <row r="1661" spans="1:15" x14ac:dyDescent="0.2">
      <c r="A1661">
        <f>IFERROR(記録__2[[#This Row],[競技番号]],"")</f>
        <v>25</v>
      </c>
      <c r="B1661">
        <f>IFERROR(記録__2[[#This Row],[選手番号]],"")</f>
        <v>229</v>
      </c>
      <c r="C1661" t="str">
        <f>IFERROR(VLOOKUP(B1661,選手番号!F:J,4,0),"")</f>
        <v>酒井　　淀</v>
      </c>
      <c r="D1661" t="str">
        <f>IFERROR(VLOOKUP(B1661,選手番号!F:K,6,0),"")</f>
        <v>ファイブテン</v>
      </c>
      <c r="E1661" t="str">
        <f>IFERROR(VLOOKUP(B1661,チーム番号!E:F,2,0),"")</f>
        <v/>
      </c>
      <c r="F1661">
        <f>IFERROR(VLOOKUP(A1661,プログラム!B:C,2,0),"")</f>
        <v>25</v>
      </c>
      <c r="G1661" t="str">
        <f t="shared" si="50"/>
        <v>22900025</v>
      </c>
      <c r="H1661">
        <f>IFERROR(記録__2[[#This Row],[組]],"")</f>
        <v>4</v>
      </c>
      <c r="I1661">
        <f>IFERROR(記録__2[[#This Row],[水路]],"")</f>
        <v>4</v>
      </c>
      <c r="J1661" t="str">
        <f>IFERROR(VLOOKUP(F1661,競技順!B:Q,14,0),"")</f>
        <v/>
      </c>
      <c r="K1661" t="str">
        <f>IFERROR(VLOOKUP(F1661,競技順!B:P,15,0),"")</f>
        <v>女子</v>
      </c>
      <c r="L1661" t="str">
        <f>IFERROR(VLOOKUP(F1661,競技順!B:N,13,0),"")</f>
        <v xml:space="preserve"> 100m</v>
      </c>
      <c r="M1661" t="str">
        <f>IFERROR(VLOOKUP(F1661,競技順!B:K,10,0),"")</f>
        <v>背泳ぎ</v>
      </c>
      <c r="N1661" t="str">
        <f>IFERROR(VLOOKUP(F1661,競技順!B:Q,16,0),"")</f>
        <v>タイム決勝</v>
      </c>
      <c r="O1661" t="str">
        <f t="shared" si="51"/>
        <v xml:space="preserve"> 女子  100m 背泳ぎ タイム決勝</v>
      </c>
    </row>
    <row r="1662" spans="1:15" x14ac:dyDescent="0.2">
      <c r="A1662">
        <f>IFERROR(記録__2[[#This Row],[競技番号]],"")</f>
        <v>25</v>
      </c>
      <c r="B1662">
        <f>IFERROR(記録__2[[#This Row],[選手番号]],"")</f>
        <v>235</v>
      </c>
      <c r="C1662" t="str">
        <f>IFERROR(VLOOKUP(B1662,選手番号!F:J,4,0),"")</f>
        <v>金田明泉玖</v>
      </c>
      <c r="D1662" t="str">
        <f>IFERROR(VLOOKUP(B1662,選手番号!F:K,6,0),"")</f>
        <v>ファイブテン</v>
      </c>
      <c r="E1662" t="str">
        <f>IFERROR(VLOOKUP(B1662,チーム番号!E:F,2,0),"")</f>
        <v/>
      </c>
      <c r="F1662">
        <f>IFERROR(VLOOKUP(A1662,プログラム!B:C,2,0),"")</f>
        <v>25</v>
      </c>
      <c r="G1662" t="str">
        <f t="shared" si="50"/>
        <v>23500025</v>
      </c>
      <c r="H1662">
        <f>IFERROR(記録__2[[#This Row],[組]],"")</f>
        <v>4</v>
      </c>
      <c r="I1662">
        <f>IFERROR(記録__2[[#This Row],[水路]],"")</f>
        <v>5</v>
      </c>
      <c r="J1662" t="str">
        <f>IFERROR(VLOOKUP(F1662,競技順!B:Q,14,0),"")</f>
        <v/>
      </c>
      <c r="K1662" t="str">
        <f>IFERROR(VLOOKUP(F1662,競技順!B:P,15,0),"")</f>
        <v>女子</v>
      </c>
      <c r="L1662" t="str">
        <f>IFERROR(VLOOKUP(F1662,競技順!B:N,13,0),"")</f>
        <v xml:space="preserve"> 100m</v>
      </c>
      <c r="M1662" t="str">
        <f>IFERROR(VLOOKUP(F1662,競技順!B:K,10,0),"")</f>
        <v>背泳ぎ</v>
      </c>
      <c r="N1662" t="str">
        <f>IFERROR(VLOOKUP(F1662,競技順!B:Q,16,0),"")</f>
        <v>タイム決勝</v>
      </c>
      <c r="O1662" t="str">
        <f t="shared" si="51"/>
        <v xml:space="preserve"> 女子  100m 背泳ぎ タイム決勝</v>
      </c>
    </row>
    <row r="1663" spans="1:15" x14ac:dyDescent="0.2">
      <c r="A1663">
        <f>IFERROR(記録__2[[#This Row],[競技番号]],"")</f>
        <v>25</v>
      </c>
      <c r="B1663">
        <f>IFERROR(記録__2[[#This Row],[選手番号]],"")</f>
        <v>540</v>
      </c>
      <c r="C1663" t="str">
        <f>IFERROR(VLOOKUP(B1663,選手番号!F:J,4,0),"")</f>
        <v>宮崎　羽叶</v>
      </c>
      <c r="D1663" t="str">
        <f>IFERROR(VLOOKUP(B1663,選手番号!F:K,6,0),"")</f>
        <v>ﾌｧｲﾌﾞﾃﾝ東予</v>
      </c>
      <c r="E1663" t="str">
        <f>IFERROR(VLOOKUP(B1663,チーム番号!E:F,2,0),"")</f>
        <v/>
      </c>
      <c r="F1663">
        <f>IFERROR(VLOOKUP(A1663,プログラム!B:C,2,0),"")</f>
        <v>25</v>
      </c>
      <c r="G1663" t="str">
        <f t="shared" si="50"/>
        <v>54000025</v>
      </c>
      <c r="H1663">
        <f>IFERROR(記録__2[[#This Row],[組]],"")</f>
        <v>4</v>
      </c>
      <c r="I1663">
        <f>IFERROR(記録__2[[#This Row],[水路]],"")</f>
        <v>6</v>
      </c>
      <c r="J1663" t="str">
        <f>IFERROR(VLOOKUP(F1663,競技順!B:Q,14,0),"")</f>
        <v/>
      </c>
      <c r="K1663" t="str">
        <f>IFERROR(VLOOKUP(F1663,競技順!B:P,15,0),"")</f>
        <v>女子</v>
      </c>
      <c r="L1663" t="str">
        <f>IFERROR(VLOOKUP(F1663,競技順!B:N,13,0),"")</f>
        <v xml:space="preserve"> 100m</v>
      </c>
      <c r="M1663" t="str">
        <f>IFERROR(VLOOKUP(F1663,競技順!B:K,10,0),"")</f>
        <v>背泳ぎ</v>
      </c>
      <c r="N1663" t="str">
        <f>IFERROR(VLOOKUP(F1663,競技順!B:Q,16,0),"")</f>
        <v>タイム決勝</v>
      </c>
      <c r="O1663" t="str">
        <f t="shared" si="51"/>
        <v xml:space="preserve"> 女子  100m 背泳ぎ タイム決勝</v>
      </c>
    </row>
    <row r="1664" spans="1:15" x14ac:dyDescent="0.2">
      <c r="A1664">
        <f>IFERROR(記録__2[[#This Row],[競技番号]],"")</f>
        <v>25</v>
      </c>
      <c r="B1664">
        <f>IFERROR(記録__2[[#This Row],[選手番号]],"")</f>
        <v>424</v>
      </c>
      <c r="C1664" t="str">
        <f>IFERROR(VLOOKUP(B1664,選手番号!F:J,4,0),"")</f>
        <v>塚本　理華</v>
      </c>
      <c r="D1664" t="str">
        <f>IFERROR(VLOOKUP(B1664,選手番号!F:K,6,0),"")</f>
        <v>フィッタ松山</v>
      </c>
      <c r="E1664" t="str">
        <f>IFERROR(VLOOKUP(B1664,チーム番号!E:F,2,0),"")</f>
        <v/>
      </c>
      <c r="F1664">
        <f>IFERROR(VLOOKUP(A1664,プログラム!B:C,2,0),"")</f>
        <v>25</v>
      </c>
      <c r="G1664" t="str">
        <f t="shared" si="50"/>
        <v>42400025</v>
      </c>
      <c r="H1664">
        <f>IFERROR(記録__2[[#This Row],[組]],"")</f>
        <v>4</v>
      </c>
      <c r="I1664">
        <f>IFERROR(記録__2[[#This Row],[水路]],"")</f>
        <v>7</v>
      </c>
      <c r="J1664" t="str">
        <f>IFERROR(VLOOKUP(F1664,競技順!B:Q,14,0),"")</f>
        <v/>
      </c>
      <c r="K1664" t="str">
        <f>IFERROR(VLOOKUP(F1664,競技順!B:P,15,0),"")</f>
        <v>女子</v>
      </c>
      <c r="L1664" t="str">
        <f>IFERROR(VLOOKUP(F1664,競技順!B:N,13,0),"")</f>
        <v xml:space="preserve"> 100m</v>
      </c>
      <c r="M1664" t="str">
        <f>IFERROR(VLOOKUP(F1664,競技順!B:K,10,0),"")</f>
        <v>背泳ぎ</v>
      </c>
      <c r="N1664" t="str">
        <f>IFERROR(VLOOKUP(F1664,競技順!B:Q,16,0),"")</f>
        <v>タイム決勝</v>
      </c>
      <c r="O1664" t="str">
        <f t="shared" si="51"/>
        <v xml:space="preserve"> 女子  100m 背泳ぎ タイム決勝</v>
      </c>
    </row>
    <row r="1665" spans="1:15" x14ac:dyDescent="0.2">
      <c r="A1665">
        <f>IFERROR(記録__2[[#This Row],[競技番号]],"")</f>
        <v>25</v>
      </c>
      <c r="B1665">
        <f>IFERROR(記録__2[[#This Row],[選手番号]],"")</f>
        <v>660</v>
      </c>
      <c r="C1665" t="str">
        <f>IFERROR(VLOOKUP(B1665,選手番号!F:J,4,0),"")</f>
        <v>小島　侑芭</v>
      </c>
      <c r="D1665" t="str">
        <f>IFERROR(VLOOKUP(B1665,選手番号!F:K,6,0),"")</f>
        <v>MESSA宇和島</v>
      </c>
      <c r="E1665" t="str">
        <f>IFERROR(VLOOKUP(B1665,チーム番号!E:F,2,0),"")</f>
        <v/>
      </c>
      <c r="F1665">
        <f>IFERROR(VLOOKUP(A1665,プログラム!B:C,2,0),"")</f>
        <v>25</v>
      </c>
      <c r="G1665" t="str">
        <f t="shared" si="50"/>
        <v>66000025</v>
      </c>
      <c r="H1665">
        <f>IFERROR(記録__2[[#This Row],[組]],"")</f>
        <v>4</v>
      </c>
      <c r="I1665">
        <f>IFERROR(記録__2[[#This Row],[水路]],"")</f>
        <v>8</v>
      </c>
      <c r="J1665" t="str">
        <f>IFERROR(VLOOKUP(F1665,競技順!B:Q,14,0),"")</f>
        <v/>
      </c>
      <c r="K1665" t="str">
        <f>IFERROR(VLOOKUP(F1665,競技順!B:P,15,0),"")</f>
        <v>女子</v>
      </c>
      <c r="L1665" t="str">
        <f>IFERROR(VLOOKUP(F1665,競技順!B:N,13,0),"")</f>
        <v xml:space="preserve"> 100m</v>
      </c>
      <c r="M1665" t="str">
        <f>IFERROR(VLOOKUP(F1665,競技順!B:K,10,0),"")</f>
        <v>背泳ぎ</v>
      </c>
      <c r="N1665" t="str">
        <f>IFERROR(VLOOKUP(F1665,競技順!B:Q,16,0),"")</f>
        <v>タイム決勝</v>
      </c>
      <c r="O1665" t="str">
        <f t="shared" si="51"/>
        <v xml:space="preserve"> 女子  100m 背泳ぎ タイム決勝</v>
      </c>
    </row>
    <row r="1666" spans="1:15" x14ac:dyDescent="0.2">
      <c r="A1666">
        <f>IFERROR(記録__2[[#This Row],[競技番号]],"")</f>
        <v>26</v>
      </c>
      <c r="B1666">
        <f>IFERROR(記録__2[[#This Row],[選手番号]],"")</f>
        <v>0</v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>
        <f>IFERROR(VLOOKUP(A1666,プログラム!B:C,2,0),"")</f>
        <v>26</v>
      </c>
      <c r="G1666" t="str">
        <f t="shared" si="50"/>
        <v>000026</v>
      </c>
      <c r="H1666">
        <f>IFERROR(記録__2[[#This Row],[組]],"")</f>
        <v>1</v>
      </c>
      <c r="I1666">
        <f>IFERROR(記録__2[[#This Row],[水路]],"")</f>
        <v>1</v>
      </c>
      <c r="J1666" t="str">
        <f>IFERROR(VLOOKUP(F1666,競技順!B:Q,14,0),"")</f>
        <v/>
      </c>
      <c r="K1666" t="str">
        <f>IFERROR(VLOOKUP(F1666,競技順!B:P,15,0),"")</f>
        <v>男子</v>
      </c>
      <c r="L1666" t="str">
        <f>IFERROR(VLOOKUP(F1666,競技順!B:N,13,0),"")</f>
        <v xml:space="preserve"> 100m</v>
      </c>
      <c r="M1666" t="str">
        <f>IFERROR(VLOOKUP(F1666,競技順!B:K,10,0),"")</f>
        <v>背泳ぎ</v>
      </c>
      <c r="N1666" t="str">
        <f>IFERROR(VLOOKUP(F1666,競技順!B:Q,16,0),"")</f>
        <v>タイム決勝</v>
      </c>
      <c r="O1666" t="str">
        <f t="shared" si="51"/>
        <v xml:space="preserve"> 男子  100m 背泳ぎ タイム決勝</v>
      </c>
    </row>
    <row r="1667" spans="1:15" x14ac:dyDescent="0.2">
      <c r="A1667">
        <f>IFERROR(記録__2[[#This Row],[競技番号]],"")</f>
        <v>26</v>
      </c>
      <c r="B1667">
        <f>IFERROR(記録__2[[#This Row],[選手番号]],"")</f>
        <v>63</v>
      </c>
      <c r="C1667" t="str">
        <f>IFERROR(VLOOKUP(B1667,選手番号!F:J,4,0),"")</f>
        <v>伊藤　毅哉</v>
      </c>
      <c r="D1667" t="str">
        <f>IFERROR(VLOOKUP(B1667,選手番号!F:K,6,0),"")</f>
        <v>五百木ＳＣ</v>
      </c>
      <c r="E1667" t="str">
        <f>IFERROR(VLOOKUP(B1667,チーム番号!E:F,2,0),"")</f>
        <v/>
      </c>
      <c r="F1667">
        <f>IFERROR(VLOOKUP(A1667,プログラム!B:C,2,0),"")</f>
        <v>26</v>
      </c>
      <c r="G1667" t="str">
        <f t="shared" ref="G1667:G1730" si="52">CONCATENATE(B1667,0,0,0,F1667)</f>
        <v>6300026</v>
      </c>
      <c r="H1667">
        <f>IFERROR(記録__2[[#This Row],[組]],"")</f>
        <v>1</v>
      </c>
      <c r="I1667">
        <f>IFERROR(記録__2[[#This Row],[水路]],"")</f>
        <v>2</v>
      </c>
      <c r="J1667" t="str">
        <f>IFERROR(VLOOKUP(F1667,競技順!B:Q,14,0),"")</f>
        <v/>
      </c>
      <c r="K1667" t="str">
        <f>IFERROR(VLOOKUP(F1667,競技順!B:P,15,0),"")</f>
        <v>男子</v>
      </c>
      <c r="L1667" t="str">
        <f>IFERROR(VLOOKUP(F1667,競技順!B:N,13,0),"")</f>
        <v xml:space="preserve"> 100m</v>
      </c>
      <c r="M1667" t="str">
        <f>IFERROR(VLOOKUP(F1667,競技順!B:K,10,0),"")</f>
        <v>背泳ぎ</v>
      </c>
      <c r="N1667" t="str">
        <f>IFERROR(VLOOKUP(F1667,競技順!B:Q,16,0),"")</f>
        <v>タイム決勝</v>
      </c>
      <c r="O1667" t="str">
        <f t="shared" ref="O1667:O1730" si="53">CONCATENATE(J1667," ",K1667," ",L1667," ",M1667," ",N1667)</f>
        <v xml:space="preserve"> 男子  100m 背泳ぎ タイム決勝</v>
      </c>
    </row>
    <row r="1668" spans="1:15" x14ac:dyDescent="0.2">
      <c r="A1668">
        <f>IFERROR(記録__2[[#This Row],[競技番号]],"")</f>
        <v>26</v>
      </c>
      <c r="B1668">
        <f>IFERROR(記録__2[[#This Row],[選手番号]],"")</f>
        <v>563</v>
      </c>
      <c r="C1668" t="str">
        <f>IFERROR(VLOOKUP(B1668,選手番号!F:J,4,0),"")</f>
        <v>西岡　達騎</v>
      </c>
      <c r="D1668" t="str">
        <f>IFERROR(VLOOKUP(B1668,選手番号!F:K,6,0),"")</f>
        <v>ﾌｨｯﾀｴﾐﾌﾙ松前</v>
      </c>
      <c r="E1668" t="str">
        <f>IFERROR(VLOOKUP(B1668,チーム番号!E:F,2,0),"")</f>
        <v/>
      </c>
      <c r="F1668">
        <f>IFERROR(VLOOKUP(A1668,プログラム!B:C,2,0),"")</f>
        <v>26</v>
      </c>
      <c r="G1668" t="str">
        <f t="shared" si="52"/>
        <v>56300026</v>
      </c>
      <c r="H1668">
        <f>IFERROR(記録__2[[#This Row],[組]],"")</f>
        <v>1</v>
      </c>
      <c r="I1668">
        <f>IFERROR(記録__2[[#This Row],[水路]],"")</f>
        <v>3</v>
      </c>
      <c r="J1668" t="str">
        <f>IFERROR(VLOOKUP(F1668,競技順!B:Q,14,0),"")</f>
        <v/>
      </c>
      <c r="K1668" t="str">
        <f>IFERROR(VLOOKUP(F1668,競技順!B:P,15,0),"")</f>
        <v>男子</v>
      </c>
      <c r="L1668" t="str">
        <f>IFERROR(VLOOKUP(F1668,競技順!B:N,13,0),"")</f>
        <v xml:space="preserve"> 100m</v>
      </c>
      <c r="M1668" t="str">
        <f>IFERROR(VLOOKUP(F1668,競技順!B:K,10,0),"")</f>
        <v>背泳ぎ</v>
      </c>
      <c r="N1668" t="str">
        <f>IFERROR(VLOOKUP(F1668,競技順!B:Q,16,0),"")</f>
        <v>タイム決勝</v>
      </c>
      <c r="O1668" t="str">
        <f t="shared" si="53"/>
        <v xml:space="preserve"> 男子  100m 背泳ぎ タイム決勝</v>
      </c>
    </row>
    <row r="1669" spans="1:15" x14ac:dyDescent="0.2">
      <c r="A1669">
        <f>IFERROR(記録__2[[#This Row],[競技番号]],"")</f>
        <v>26</v>
      </c>
      <c r="B1669">
        <f>IFERROR(記録__2[[#This Row],[選手番号]],"")</f>
        <v>26</v>
      </c>
      <c r="C1669" t="str">
        <f>IFERROR(VLOOKUP(B1669,選手番号!F:J,4,0),"")</f>
        <v>福本　　竣</v>
      </c>
      <c r="D1669" t="str">
        <f>IFERROR(VLOOKUP(B1669,選手番号!F:K,6,0),"")</f>
        <v>松山中央高</v>
      </c>
      <c r="E1669" t="str">
        <f>IFERROR(VLOOKUP(B1669,チーム番号!E:F,2,0),"")</f>
        <v/>
      </c>
      <c r="F1669">
        <f>IFERROR(VLOOKUP(A1669,プログラム!B:C,2,0),"")</f>
        <v>26</v>
      </c>
      <c r="G1669" t="str">
        <f t="shared" si="52"/>
        <v>2600026</v>
      </c>
      <c r="H1669">
        <f>IFERROR(記録__2[[#This Row],[組]],"")</f>
        <v>1</v>
      </c>
      <c r="I1669">
        <f>IFERROR(記録__2[[#This Row],[水路]],"")</f>
        <v>4</v>
      </c>
      <c r="J1669" t="str">
        <f>IFERROR(VLOOKUP(F1669,競技順!B:Q,14,0),"")</f>
        <v/>
      </c>
      <c r="K1669" t="str">
        <f>IFERROR(VLOOKUP(F1669,競技順!B:P,15,0),"")</f>
        <v>男子</v>
      </c>
      <c r="L1669" t="str">
        <f>IFERROR(VLOOKUP(F1669,競技順!B:N,13,0),"")</f>
        <v xml:space="preserve"> 100m</v>
      </c>
      <c r="M1669" t="str">
        <f>IFERROR(VLOOKUP(F1669,競技順!B:K,10,0),"")</f>
        <v>背泳ぎ</v>
      </c>
      <c r="N1669" t="str">
        <f>IFERROR(VLOOKUP(F1669,競技順!B:Q,16,0),"")</f>
        <v>タイム決勝</v>
      </c>
      <c r="O1669" t="str">
        <f t="shared" si="53"/>
        <v xml:space="preserve"> 男子  100m 背泳ぎ タイム決勝</v>
      </c>
    </row>
    <row r="1670" spans="1:15" x14ac:dyDescent="0.2">
      <c r="A1670">
        <f>IFERROR(記録__2[[#This Row],[競技番号]],"")</f>
        <v>26</v>
      </c>
      <c r="B1670">
        <f>IFERROR(記録__2[[#This Row],[選手番号]],"")</f>
        <v>113</v>
      </c>
      <c r="C1670" t="str">
        <f>IFERROR(VLOOKUP(B1670,選手番号!F:J,4,0),"")</f>
        <v>石丸　颯人</v>
      </c>
      <c r="D1670" t="str">
        <f>IFERROR(VLOOKUP(B1670,選手番号!F:K,6,0),"")</f>
        <v>南海ＤＣ</v>
      </c>
      <c r="E1670" t="str">
        <f>IFERROR(VLOOKUP(B1670,チーム番号!E:F,2,0),"")</f>
        <v/>
      </c>
      <c r="F1670">
        <f>IFERROR(VLOOKUP(A1670,プログラム!B:C,2,0),"")</f>
        <v>26</v>
      </c>
      <c r="G1670" t="str">
        <f t="shared" si="52"/>
        <v>11300026</v>
      </c>
      <c r="H1670">
        <f>IFERROR(記録__2[[#This Row],[組]],"")</f>
        <v>1</v>
      </c>
      <c r="I1670">
        <f>IFERROR(記録__2[[#This Row],[水路]],"")</f>
        <v>5</v>
      </c>
      <c r="J1670" t="str">
        <f>IFERROR(VLOOKUP(F1670,競技順!B:Q,14,0),"")</f>
        <v/>
      </c>
      <c r="K1670" t="str">
        <f>IFERROR(VLOOKUP(F1670,競技順!B:P,15,0),"")</f>
        <v>男子</v>
      </c>
      <c r="L1670" t="str">
        <f>IFERROR(VLOOKUP(F1670,競技順!B:N,13,0),"")</f>
        <v xml:space="preserve"> 100m</v>
      </c>
      <c r="M1670" t="str">
        <f>IFERROR(VLOOKUP(F1670,競技順!B:K,10,0),"")</f>
        <v>背泳ぎ</v>
      </c>
      <c r="N1670" t="str">
        <f>IFERROR(VLOOKUP(F1670,競技順!B:Q,16,0),"")</f>
        <v>タイム決勝</v>
      </c>
      <c r="O1670" t="str">
        <f t="shared" si="53"/>
        <v xml:space="preserve"> 男子  100m 背泳ぎ タイム決勝</v>
      </c>
    </row>
    <row r="1671" spans="1:15" x14ac:dyDescent="0.2">
      <c r="A1671">
        <f>IFERROR(記録__2[[#This Row],[競技番号]],"")</f>
        <v>26</v>
      </c>
      <c r="B1671">
        <f>IFERROR(記録__2[[#This Row],[選手番号]],"")</f>
        <v>57</v>
      </c>
      <c r="C1671" t="str">
        <f>IFERROR(VLOOKUP(B1671,選手番号!F:J,4,0),"")</f>
        <v>二宮　凜翔</v>
      </c>
      <c r="D1671" t="str">
        <f>IFERROR(VLOOKUP(B1671,選手番号!F:K,6,0),"")</f>
        <v>五百木ＳＣ</v>
      </c>
      <c r="E1671" t="str">
        <f>IFERROR(VLOOKUP(B1671,チーム番号!E:F,2,0),"")</f>
        <v/>
      </c>
      <c r="F1671">
        <f>IFERROR(VLOOKUP(A1671,プログラム!B:C,2,0),"")</f>
        <v>26</v>
      </c>
      <c r="G1671" t="str">
        <f t="shared" si="52"/>
        <v>5700026</v>
      </c>
      <c r="H1671">
        <f>IFERROR(記録__2[[#This Row],[組]],"")</f>
        <v>1</v>
      </c>
      <c r="I1671">
        <f>IFERROR(記録__2[[#This Row],[水路]],"")</f>
        <v>6</v>
      </c>
      <c r="J1671" t="str">
        <f>IFERROR(VLOOKUP(F1671,競技順!B:Q,14,0),"")</f>
        <v/>
      </c>
      <c r="K1671" t="str">
        <f>IFERROR(VLOOKUP(F1671,競技順!B:P,15,0),"")</f>
        <v>男子</v>
      </c>
      <c r="L1671" t="str">
        <f>IFERROR(VLOOKUP(F1671,競技順!B:N,13,0),"")</f>
        <v xml:space="preserve"> 100m</v>
      </c>
      <c r="M1671" t="str">
        <f>IFERROR(VLOOKUP(F1671,競技順!B:K,10,0),"")</f>
        <v>背泳ぎ</v>
      </c>
      <c r="N1671" t="str">
        <f>IFERROR(VLOOKUP(F1671,競技順!B:Q,16,0),"")</f>
        <v>タイム決勝</v>
      </c>
      <c r="O1671" t="str">
        <f t="shared" si="53"/>
        <v xml:space="preserve"> 男子  100m 背泳ぎ タイム決勝</v>
      </c>
    </row>
    <row r="1672" spans="1:15" x14ac:dyDescent="0.2">
      <c r="A1672">
        <f>IFERROR(記録__2[[#This Row],[競技番号]],"")</f>
        <v>26</v>
      </c>
      <c r="B1672">
        <f>IFERROR(記録__2[[#This Row],[選手番号]],"")</f>
        <v>0</v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>
        <f>IFERROR(VLOOKUP(A1672,プログラム!B:C,2,0),"")</f>
        <v>26</v>
      </c>
      <c r="G1672" t="str">
        <f t="shared" si="52"/>
        <v>000026</v>
      </c>
      <c r="H1672">
        <f>IFERROR(記録__2[[#This Row],[組]],"")</f>
        <v>1</v>
      </c>
      <c r="I1672">
        <f>IFERROR(記録__2[[#This Row],[水路]],"")</f>
        <v>7</v>
      </c>
      <c r="J1672" t="str">
        <f>IFERROR(VLOOKUP(F1672,競技順!B:Q,14,0),"")</f>
        <v/>
      </c>
      <c r="K1672" t="str">
        <f>IFERROR(VLOOKUP(F1672,競技順!B:P,15,0),"")</f>
        <v>男子</v>
      </c>
      <c r="L1672" t="str">
        <f>IFERROR(VLOOKUP(F1672,競技順!B:N,13,0),"")</f>
        <v xml:space="preserve"> 100m</v>
      </c>
      <c r="M1672" t="str">
        <f>IFERROR(VLOOKUP(F1672,競技順!B:K,10,0),"")</f>
        <v>背泳ぎ</v>
      </c>
      <c r="N1672" t="str">
        <f>IFERROR(VLOOKUP(F1672,競技順!B:Q,16,0),"")</f>
        <v>タイム決勝</v>
      </c>
      <c r="O1672" t="str">
        <f t="shared" si="53"/>
        <v xml:space="preserve"> 男子  100m 背泳ぎ タイム決勝</v>
      </c>
    </row>
    <row r="1673" spans="1:15" x14ac:dyDescent="0.2">
      <c r="A1673">
        <f>IFERROR(記録__2[[#This Row],[競技番号]],"")</f>
        <v>26</v>
      </c>
      <c r="B1673">
        <f>IFERROR(記録__2[[#This Row],[選手番号]],"")</f>
        <v>0</v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>
        <f>IFERROR(VLOOKUP(A1673,プログラム!B:C,2,0),"")</f>
        <v>26</v>
      </c>
      <c r="G1673" t="str">
        <f t="shared" si="52"/>
        <v>000026</v>
      </c>
      <c r="H1673">
        <f>IFERROR(記録__2[[#This Row],[組]],"")</f>
        <v>1</v>
      </c>
      <c r="I1673">
        <f>IFERROR(記録__2[[#This Row],[水路]],"")</f>
        <v>8</v>
      </c>
      <c r="J1673" t="str">
        <f>IFERROR(VLOOKUP(F1673,競技順!B:Q,14,0),"")</f>
        <v/>
      </c>
      <c r="K1673" t="str">
        <f>IFERROR(VLOOKUP(F1673,競技順!B:P,15,0),"")</f>
        <v>男子</v>
      </c>
      <c r="L1673" t="str">
        <f>IFERROR(VLOOKUP(F1673,競技順!B:N,13,0),"")</f>
        <v xml:space="preserve"> 100m</v>
      </c>
      <c r="M1673" t="str">
        <f>IFERROR(VLOOKUP(F1673,競技順!B:K,10,0),"")</f>
        <v>背泳ぎ</v>
      </c>
      <c r="N1673" t="str">
        <f>IFERROR(VLOOKUP(F1673,競技順!B:Q,16,0),"")</f>
        <v>タイム決勝</v>
      </c>
      <c r="O1673" t="str">
        <f t="shared" si="53"/>
        <v xml:space="preserve"> 男子  100m 背泳ぎ タイム決勝</v>
      </c>
    </row>
    <row r="1674" spans="1:15" x14ac:dyDescent="0.2">
      <c r="A1674">
        <f>IFERROR(記録__2[[#This Row],[競技番号]],"")</f>
        <v>26</v>
      </c>
      <c r="B1674">
        <f>IFERROR(記録__2[[#This Row],[選手番号]],"")</f>
        <v>638</v>
      </c>
      <c r="C1674" t="str">
        <f>IFERROR(VLOOKUP(B1674,選手番号!F:J,4,0),"")</f>
        <v>谷本　　暁</v>
      </c>
      <c r="D1674" t="str">
        <f>IFERROR(VLOOKUP(B1674,選手番号!F:K,6,0),"")</f>
        <v>えいしSC北条</v>
      </c>
      <c r="E1674" t="str">
        <f>IFERROR(VLOOKUP(B1674,チーム番号!E:F,2,0),"")</f>
        <v/>
      </c>
      <c r="F1674">
        <f>IFERROR(VLOOKUP(A1674,プログラム!B:C,2,0),"")</f>
        <v>26</v>
      </c>
      <c r="G1674" t="str">
        <f t="shared" si="52"/>
        <v>63800026</v>
      </c>
      <c r="H1674">
        <f>IFERROR(記録__2[[#This Row],[組]],"")</f>
        <v>2</v>
      </c>
      <c r="I1674">
        <f>IFERROR(記録__2[[#This Row],[水路]],"")</f>
        <v>1</v>
      </c>
      <c r="J1674" t="str">
        <f>IFERROR(VLOOKUP(F1674,競技順!B:Q,14,0),"")</f>
        <v/>
      </c>
      <c r="K1674" t="str">
        <f>IFERROR(VLOOKUP(F1674,競技順!B:P,15,0),"")</f>
        <v>男子</v>
      </c>
      <c r="L1674" t="str">
        <f>IFERROR(VLOOKUP(F1674,競技順!B:N,13,0),"")</f>
        <v xml:space="preserve"> 100m</v>
      </c>
      <c r="M1674" t="str">
        <f>IFERROR(VLOOKUP(F1674,競技順!B:K,10,0),"")</f>
        <v>背泳ぎ</v>
      </c>
      <c r="N1674" t="str">
        <f>IFERROR(VLOOKUP(F1674,競技順!B:Q,16,0),"")</f>
        <v>タイム決勝</v>
      </c>
      <c r="O1674" t="str">
        <f t="shared" si="53"/>
        <v xml:space="preserve"> 男子  100m 背泳ぎ タイム決勝</v>
      </c>
    </row>
    <row r="1675" spans="1:15" x14ac:dyDescent="0.2">
      <c r="A1675">
        <f>IFERROR(記録__2[[#This Row],[競技番号]],"")</f>
        <v>26</v>
      </c>
      <c r="B1675">
        <f>IFERROR(記録__2[[#This Row],[選手番号]],"")</f>
        <v>557</v>
      </c>
      <c r="C1675" t="str">
        <f>IFERROR(VLOOKUP(B1675,選手番号!F:J,4,0),"")</f>
        <v>西岡　　駿</v>
      </c>
      <c r="D1675" t="str">
        <f>IFERROR(VLOOKUP(B1675,選手番号!F:K,6,0),"")</f>
        <v>ﾌｨｯﾀｴﾐﾌﾙ松前</v>
      </c>
      <c r="E1675" t="str">
        <f>IFERROR(VLOOKUP(B1675,チーム番号!E:F,2,0),"")</f>
        <v/>
      </c>
      <c r="F1675">
        <f>IFERROR(VLOOKUP(A1675,プログラム!B:C,2,0),"")</f>
        <v>26</v>
      </c>
      <c r="G1675" t="str">
        <f t="shared" si="52"/>
        <v>55700026</v>
      </c>
      <c r="H1675">
        <f>IFERROR(記録__2[[#This Row],[組]],"")</f>
        <v>2</v>
      </c>
      <c r="I1675">
        <f>IFERROR(記録__2[[#This Row],[水路]],"")</f>
        <v>2</v>
      </c>
      <c r="J1675" t="str">
        <f>IFERROR(VLOOKUP(F1675,競技順!B:Q,14,0),"")</f>
        <v/>
      </c>
      <c r="K1675" t="str">
        <f>IFERROR(VLOOKUP(F1675,競技順!B:P,15,0),"")</f>
        <v>男子</v>
      </c>
      <c r="L1675" t="str">
        <f>IFERROR(VLOOKUP(F1675,競技順!B:N,13,0),"")</f>
        <v xml:space="preserve"> 100m</v>
      </c>
      <c r="M1675" t="str">
        <f>IFERROR(VLOOKUP(F1675,競技順!B:K,10,0),"")</f>
        <v>背泳ぎ</v>
      </c>
      <c r="N1675" t="str">
        <f>IFERROR(VLOOKUP(F1675,競技順!B:Q,16,0),"")</f>
        <v>タイム決勝</v>
      </c>
      <c r="O1675" t="str">
        <f t="shared" si="53"/>
        <v xml:space="preserve"> 男子  100m 背泳ぎ タイム決勝</v>
      </c>
    </row>
    <row r="1676" spans="1:15" x14ac:dyDescent="0.2">
      <c r="A1676">
        <f>IFERROR(記録__2[[#This Row],[競技番号]],"")</f>
        <v>26</v>
      </c>
      <c r="B1676">
        <f>IFERROR(記録__2[[#This Row],[選手番号]],"")</f>
        <v>674</v>
      </c>
      <c r="C1676" t="str">
        <f>IFERROR(VLOOKUP(B1676,選手番号!F:J,4,0),"")</f>
        <v>髙須賀勇太</v>
      </c>
      <c r="D1676" t="str">
        <f>IFERROR(VLOOKUP(B1676,選手番号!F:K,6,0),"")</f>
        <v>えいしSC砥部</v>
      </c>
      <c r="E1676" t="str">
        <f>IFERROR(VLOOKUP(B1676,チーム番号!E:F,2,0),"")</f>
        <v/>
      </c>
      <c r="F1676">
        <f>IFERROR(VLOOKUP(A1676,プログラム!B:C,2,0),"")</f>
        <v>26</v>
      </c>
      <c r="G1676" t="str">
        <f t="shared" si="52"/>
        <v>67400026</v>
      </c>
      <c r="H1676">
        <f>IFERROR(記録__2[[#This Row],[組]],"")</f>
        <v>2</v>
      </c>
      <c r="I1676">
        <f>IFERROR(記録__2[[#This Row],[水路]],"")</f>
        <v>3</v>
      </c>
      <c r="J1676" t="str">
        <f>IFERROR(VLOOKUP(F1676,競技順!B:Q,14,0),"")</f>
        <v/>
      </c>
      <c r="K1676" t="str">
        <f>IFERROR(VLOOKUP(F1676,競技順!B:P,15,0),"")</f>
        <v>男子</v>
      </c>
      <c r="L1676" t="str">
        <f>IFERROR(VLOOKUP(F1676,競技順!B:N,13,0),"")</f>
        <v xml:space="preserve"> 100m</v>
      </c>
      <c r="M1676" t="str">
        <f>IFERROR(VLOOKUP(F1676,競技順!B:K,10,0),"")</f>
        <v>背泳ぎ</v>
      </c>
      <c r="N1676" t="str">
        <f>IFERROR(VLOOKUP(F1676,競技順!B:Q,16,0),"")</f>
        <v>タイム決勝</v>
      </c>
      <c r="O1676" t="str">
        <f t="shared" si="53"/>
        <v xml:space="preserve"> 男子  100m 背泳ぎ タイム決勝</v>
      </c>
    </row>
    <row r="1677" spans="1:15" x14ac:dyDescent="0.2">
      <c r="A1677">
        <f>IFERROR(記録__2[[#This Row],[競技番号]],"")</f>
        <v>26</v>
      </c>
      <c r="B1677">
        <f>IFERROR(記録__2[[#This Row],[選手番号]],"")</f>
        <v>682</v>
      </c>
      <c r="C1677" t="str">
        <f>IFERROR(VLOOKUP(B1677,選手番号!F:J,4,0),"")</f>
        <v>吉田　伊吹</v>
      </c>
      <c r="D1677" t="str">
        <f>IFERROR(VLOOKUP(B1677,選手番号!F:K,6,0),"")</f>
        <v>えいしSC砥部</v>
      </c>
      <c r="E1677" t="str">
        <f>IFERROR(VLOOKUP(B1677,チーム番号!E:F,2,0),"")</f>
        <v/>
      </c>
      <c r="F1677">
        <f>IFERROR(VLOOKUP(A1677,プログラム!B:C,2,0),"")</f>
        <v>26</v>
      </c>
      <c r="G1677" t="str">
        <f t="shared" si="52"/>
        <v>68200026</v>
      </c>
      <c r="H1677">
        <f>IFERROR(記録__2[[#This Row],[組]],"")</f>
        <v>2</v>
      </c>
      <c r="I1677">
        <f>IFERROR(記録__2[[#This Row],[水路]],"")</f>
        <v>4</v>
      </c>
      <c r="J1677" t="str">
        <f>IFERROR(VLOOKUP(F1677,競技順!B:Q,14,0),"")</f>
        <v/>
      </c>
      <c r="K1677" t="str">
        <f>IFERROR(VLOOKUP(F1677,競技順!B:P,15,0),"")</f>
        <v>男子</v>
      </c>
      <c r="L1677" t="str">
        <f>IFERROR(VLOOKUP(F1677,競技順!B:N,13,0),"")</f>
        <v xml:space="preserve"> 100m</v>
      </c>
      <c r="M1677" t="str">
        <f>IFERROR(VLOOKUP(F1677,競技順!B:K,10,0),"")</f>
        <v>背泳ぎ</v>
      </c>
      <c r="N1677" t="str">
        <f>IFERROR(VLOOKUP(F1677,競技順!B:Q,16,0),"")</f>
        <v>タイム決勝</v>
      </c>
      <c r="O1677" t="str">
        <f t="shared" si="53"/>
        <v xml:space="preserve"> 男子  100m 背泳ぎ タイム決勝</v>
      </c>
    </row>
    <row r="1678" spans="1:15" x14ac:dyDescent="0.2">
      <c r="A1678">
        <f>IFERROR(記録__2[[#This Row],[競技番号]],"")</f>
        <v>26</v>
      </c>
      <c r="B1678">
        <f>IFERROR(記録__2[[#This Row],[選手番号]],"")</f>
        <v>41</v>
      </c>
      <c r="C1678" t="str">
        <f>IFERROR(VLOOKUP(B1678,選手番号!F:J,4,0),"")</f>
        <v>阪田　雄太</v>
      </c>
      <c r="D1678" t="str">
        <f>IFERROR(VLOOKUP(B1678,選手番号!F:K,6,0),"")</f>
        <v>五百木ＳＣ</v>
      </c>
      <c r="E1678" t="str">
        <f>IFERROR(VLOOKUP(B1678,チーム番号!E:F,2,0),"")</f>
        <v/>
      </c>
      <c r="F1678">
        <f>IFERROR(VLOOKUP(A1678,プログラム!B:C,2,0),"")</f>
        <v>26</v>
      </c>
      <c r="G1678" t="str">
        <f t="shared" si="52"/>
        <v>4100026</v>
      </c>
      <c r="H1678">
        <f>IFERROR(記録__2[[#This Row],[組]],"")</f>
        <v>2</v>
      </c>
      <c r="I1678">
        <f>IFERROR(記録__2[[#This Row],[水路]],"")</f>
        <v>5</v>
      </c>
      <c r="J1678" t="str">
        <f>IFERROR(VLOOKUP(F1678,競技順!B:Q,14,0),"")</f>
        <v/>
      </c>
      <c r="K1678" t="str">
        <f>IFERROR(VLOOKUP(F1678,競技順!B:P,15,0),"")</f>
        <v>男子</v>
      </c>
      <c r="L1678" t="str">
        <f>IFERROR(VLOOKUP(F1678,競技順!B:N,13,0),"")</f>
        <v xml:space="preserve"> 100m</v>
      </c>
      <c r="M1678" t="str">
        <f>IFERROR(VLOOKUP(F1678,競技順!B:K,10,0),"")</f>
        <v>背泳ぎ</v>
      </c>
      <c r="N1678" t="str">
        <f>IFERROR(VLOOKUP(F1678,競技順!B:Q,16,0),"")</f>
        <v>タイム決勝</v>
      </c>
      <c r="O1678" t="str">
        <f t="shared" si="53"/>
        <v xml:space="preserve"> 男子  100m 背泳ぎ タイム決勝</v>
      </c>
    </row>
    <row r="1679" spans="1:15" x14ac:dyDescent="0.2">
      <c r="A1679">
        <f>IFERROR(記録__2[[#This Row],[競技番号]],"")</f>
        <v>26</v>
      </c>
      <c r="B1679">
        <f>IFERROR(記録__2[[#This Row],[選手番号]],"")</f>
        <v>678</v>
      </c>
      <c r="C1679" t="str">
        <f>IFERROR(VLOOKUP(B1679,選手番号!F:J,4,0),"")</f>
        <v>酒井　悠利</v>
      </c>
      <c r="D1679" t="str">
        <f>IFERROR(VLOOKUP(B1679,選手番号!F:K,6,0),"")</f>
        <v>えいしSC砥部</v>
      </c>
      <c r="E1679" t="str">
        <f>IFERROR(VLOOKUP(B1679,チーム番号!E:F,2,0),"")</f>
        <v/>
      </c>
      <c r="F1679">
        <f>IFERROR(VLOOKUP(A1679,プログラム!B:C,2,0),"")</f>
        <v>26</v>
      </c>
      <c r="G1679" t="str">
        <f t="shared" si="52"/>
        <v>67800026</v>
      </c>
      <c r="H1679">
        <f>IFERROR(記録__2[[#This Row],[組]],"")</f>
        <v>2</v>
      </c>
      <c r="I1679">
        <f>IFERROR(記録__2[[#This Row],[水路]],"")</f>
        <v>6</v>
      </c>
      <c r="J1679" t="str">
        <f>IFERROR(VLOOKUP(F1679,競技順!B:Q,14,0),"")</f>
        <v/>
      </c>
      <c r="K1679" t="str">
        <f>IFERROR(VLOOKUP(F1679,競技順!B:P,15,0),"")</f>
        <v>男子</v>
      </c>
      <c r="L1679" t="str">
        <f>IFERROR(VLOOKUP(F1679,競技順!B:N,13,0),"")</f>
        <v xml:space="preserve"> 100m</v>
      </c>
      <c r="M1679" t="str">
        <f>IFERROR(VLOOKUP(F1679,競技順!B:K,10,0),"")</f>
        <v>背泳ぎ</v>
      </c>
      <c r="N1679" t="str">
        <f>IFERROR(VLOOKUP(F1679,競技順!B:Q,16,0),"")</f>
        <v>タイム決勝</v>
      </c>
      <c r="O1679" t="str">
        <f t="shared" si="53"/>
        <v xml:space="preserve"> 男子  100m 背泳ぎ タイム決勝</v>
      </c>
    </row>
    <row r="1680" spans="1:15" x14ac:dyDescent="0.2">
      <c r="A1680">
        <f>IFERROR(記録__2[[#This Row],[競技番号]],"")</f>
        <v>26</v>
      </c>
      <c r="B1680">
        <f>IFERROR(記録__2[[#This Row],[選手番号]],"")</f>
        <v>306</v>
      </c>
      <c r="C1680" t="str">
        <f>IFERROR(VLOOKUP(B1680,選手番号!F:J,4,0),"")</f>
        <v>冨田　都我</v>
      </c>
      <c r="D1680" t="str">
        <f>IFERROR(VLOOKUP(B1680,選手番号!F:K,6,0),"")</f>
        <v>石原SC山越</v>
      </c>
      <c r="E1680" t="str">
        <f>IFERROR(VLOOKUP(B1680,チーム番号!E:F,2,0),"")</f>
        <v/>
      </c>
      <c r="F1680">
        <f>IFERROR(VLOOKUP(A1680,プログラム!B:C,2,0),"")</f>
        <v>26</v>
      </c>
      <c r="G1680" t="str">
        <f t="shared" si="52"/>
        <v>30600026</v>
      </c>
      <c r="H1680">
        <f>IFERROR(記録__2[[#This Row],[組]],"")</f>
        <v>2</v>
      </c>
      <c r="I1680">
        <f>IFERROR(記録__2[[#This Row],[水路]],"")</f>
        <v>7</v>
      </c>
      <c r="J1680" t="str">
        <f>IFERROR(VLOOKUP(F1680,競技順!B:Q,14,0),"")</f>
        <v/>
      </c>
      <c r="K1680" t="str">
        <f>IFERROR(VLOOKUP(F1680,競技順!B:P,15,0),"")</f>
        <v>男子</v>
      </c>
      <c r="L1680" t="str">
        <f>IFERROR(VLOOKUP(F1680,競技順!B:N,13,0),"")</f>
        <v xml:space="preserve"> 100m</v>
      </c>
      <c r="M1680" t="str">
        <f>IFERROR(VLOOKUP(F1680,競技順!B:K,10,0),"")</f>
        <v>背泳ぎ</v>
      </c>
      <c r="N1680" t="str">
        <f>IFERROR(VLOOKUP(F1680,競技順!B:Q,16,0),"")</f>
        <v>タイム決勝</v>
      </c>
      <c r="O1680" t="str">
        <f t="shared" si="53"/>
        <v xml:space="preserve"> 男子  100m 背泳ぎ タイム決勝</v>
      </c>
    </row>
    <row r="1681" spans="1:15" x14ac:dyDescent="0.2">
      <c r="A1681">
        <f>IFERROR(記録__2[[#This Row],[競技番号]],"")</f>
        <v>26</v>
      </c>
      <c r="B1681">
        <f>IFERROR(記録__2[[#This Row],[選手番号]],"")</f>
        <v>116</v>
      </c>
      <c r="C1681" t="str">
        <f>IFERROR(VLOOKUP(B1681,選手番号!F:J,4,0),"")</f>
        <v>仲嶋隆之介</v>
      </c>
      <c r="D1681" t="str">
        <f>IFERROR(VLOOKUP(B1681,選手番号!F:K,6,0),"")</f>
        <v>南海ＤＣ</v>
      </c>
      <c r="E1681" t="str">
        <f>IFERROR(VLOOKUP(B1681,チーム番号!E:F,2,0),"")</f>
        <v/>
      </c>
      <c r="F1681">
        <f>IFERROR(VLOOKUP(A1681,プログラム!B:C,2,0),"")</f>
        <v>26</v>
      </c>
      <c r="G1681" t="str">
        <f t="shared" si="52"/>
        <v>11600026</v>
      </c>
      <c r="H1681">
        <f>IFERROR(記録__2[[#This Row],[組]],"")</f>
        <v>2</v>
      </c>
      <c r="I1681">
        <f>IFERROR(記録__2[[#This Row],[水路]],"")</f>
        <v>8</v>
      </c>
      <c r="J1681" t="str">
        <f>IFERROR(VLOOKUP(F1681,競技順!B:Q,14,0),"")</f>
        <v/>
      </c>
      <c r="K1681" t="str">
        <f>IFERROR(VLOOKUP(F1681,競技順!B:P,15,0),"")</f>
        <v>男子</v>
      </c>
      <c r="L1681" t="str">
        <f>IFERROR(VLOOKUP(F1681,競技順!B:N,13,0),"")</f>
        <v xml:space="preserve"> 100m</v>
      </c>
      <c r="M1681" t="str">
        <f>IFERROR(VLOOKUP(F1681,競技順!B:K,10,0),"")</f>
        <v>背泳ぎ</v>
      </c>
      <c r="N1681" t="str">
        <f>IFERROR(VLOOKUP(F1681,競技順!B:Q,16,0),"")</f>
        <v>タイム決勝</v>
      </c>
      <c r="O1681" t="str">
        <f t="shared" si="53"/>
        <v xml:space="preserve"> 男子  100m 背泳ぎ タイム決勝</v>
      </c>
    </row>
    <row r="1682" spans="1:15" x14ac:dyDescent="0.2">
      <c r="A1682">
        <f>IFERROR(記録__2[[#This Row],[競技番号]],"")</f>
        <v>26</v>
      </c>
      <c r="B1682">
        <f>IFERROR(記録__2[[#This Row],[選手番号]],"")</f>
        <v>441</v>
      </c>
      <c r="C1682" t="str">
        <f>IFERROR(VLOOKUP(B1682,選手番号!F:J,4,0),"")</f>
        <v>枡野　　雅</v>
      </c>
      <c r="D1682" t="str">
        <f>IFERROR(VLOOKUP(B1682,選手番号!F:K,6,0),"")</f>
        <v>フィッタ重信</v>
      </c>
      <c r="E1682" t="str">
        <f>IFERROR(VLOOKUP(B1682,チーム番号!E:F,2,0),"")</f>
        <v/>
      </c>
      <c r="F1682">
        <f>IFERROR(VLOOKUP(A1682,プログラム!B:C,2,0),"")</f>
        <v>26</v>
      </c>
      <c r="G1682" t="str">
        <f t="shared" si="52"/>
        <v>44100026</v>
      </c>
      <c r="H1682">
        <f>IFERROR(記録__2[[#This Row],[組]],"")</f>
        <v>3</v>
      </c>
      <c r="I1682">
        <f>IFERROR(記録__2[[#This Row],[水路]],"")</f>
        <v>1</v>
      </c>
      <c r="J1682" t="str">
        <f>IFERROR(VLOOKUP(F1682,競技順!B:Q,14,0),"")</f>
        <v/>
      </c>
      <c r="K1682" t="str">
        <f>IFERROR(VLOOKUP(F1682,競技順!B:P,15,0),"")</f>
        <v>男子</v>
      </c>
      <c r="L1682" t="str">
        <f>IFERROR(VLOOKUP(F1682,競技順!B:N,13,0),"")</f>
        <v xml:space="preserve"> 100m</v>
      </c>
      <c r="M1682" t="str">
        <f>IFERROR(VLOOKUP(F1682,競技順!B:K,10,0),"")</f>
        <v>背泳ぎ</v>
      </c>
      <c r="N1682" t="str">
        <f>IFERROR(VLOOKUP(F1682,競技順!B:Q,16,0),"")</f>
        <v>タイム決勝</v>
      </c>
      <c r="O1682" t="str">
        <f t="shared" si="53"/>
        <v xml:space="preserve"> 男子  100m 背泳ぎ タイム決勝</v>
      </c>
    </row>
    <row r="1683" spans="1:15" x14ac:dyDescent="0.2">
      <c r="A1683">
        <f>IFERROR(記録__2[[#This Row],[競技番号]],"")</f>
        <v>26</v>
      </c>
      <c r="B1683">
        <f>IFERROR(記録__2[[#This Row],[選手番号]],"")</f>
        <v>550</v>
      </c>
      <c r="C1683" t="str">
        <f>IFERROR(VLOOKUP(B1683,選手番号!F:J,4,0),"")</f>
        <v>大石　陵雅</v>
      </c>
      <c r="D1683" t="str">
        <f>IFERROR(VLOOKUP(B1683,選手番号!F:K,6,0),"")</f>
        <v>ﾌｨｯﾀｴﾐﾌﾙ松前</v>
      </c>
      <c r="E1683" t="str">
        <f>IFERROR(VLOOKUP(B1683,チーム番号!E:F,2,0),"")</f>
        <v/>
      </c>
      <c r="F1683">
        <f>IFERROR(VLOOKUP(A1683,プログラム!B:C,2,0),"")</f>
        <v>26</v>
      </c>
      <c r="G1683" t="str">
        <f t="shared" si="52"/>
        <v>55000026</v>
      </c>
      <c r="H1683">
        <f>IFERROR(記録__2[[#This Row],[組]],"")</f>
        <v>3</v>
      </c>
      <c r="I1683">
        <f>IFERROR(記録__2[[#This Row],[水路]],"")</f>
        <v>2</v>
      </c>
      <c r="J1683" t="str">
        <f>IFERROR(VLOOKUP(F1683,競技順!B:Q,14,0),"")</f>
        <v/>
      </c>
      <c r="K1683" t="str">
        <f>IFERROR(VLOOKUP(F1683,競技順!B:P,15,0),"")</f>
        <v>男子</v>
      </c>
      <c r="L1683" t="str">
        <f>IFERROR(VLOOKUP(F1683,競技順!B:N,13,0),"")</f>
        <v xml:space="preserve"> 100m</v>
      </c>
      <c r="M1683" t="str">
        <f>IFERROR(VLOOKUP(F1683,競技順!B:K,10,0),"")</f>
        <v>背泳ぎ</v>
      </c>
      <c r="N1683" t="str">
        <f>IFERROR(VLOOKUP(F1683,競技順!B:Q,16,0),"")</f>
        <v>タイム決勝</v>
      </c>
      <c r="O1683" t="str">
        <f t="shared" si="53"/>
        <v xml:space="preserve"> 男子  100m 背泳ぎ タイム決勝</v>
      </c>
    </row>
    <row r="1684" spans="1:15" x14ac:dyDescent="0.2">
      <c r="A1684">
        <f>IFERROR(記録__2[[#This Row],[競技番号]],"")</f>
        <v>26</v>
      </c>
      <c r="B1684">
        <f>IFERROR(記録__2[[#This Row],[選手番号]],"")</f>
        <v>49</v>
      </c>
      <c r="C1684" t="str">
        <f>IFERROR(VLOOKUP(B1684,選手番号!F:J,4,0),"")</f>
        <v>門田　煌征</v>
      </c>
      <c r="D1684" t="str">
        <f>IFERROR(VLOOKUP(B1684,選手番号!F:K,6,0),"")</f>
        <v>五百木ＳＣ</v>
      </c>
      <c r="E1684" t="str">
        <f>IFERROR(VLOOKUP(B1684,チーム番号!E:F,2,0),"")</f>
        <v/>
      </c>
      <c r="F1684">
        <f>IFERROR(VLOOKUP(A1684,プログラム!B:C,2,0),"")</f>
        <v>26</v>
      </c>
      <c r="G1684" t="str">
        <f t="shared" si="52"/>
        <v>4900026</v>
      </c>
      <c r="H1684">
        <f>IFERROR(記録__2[[#This Row],[組]],"")</f>
        <v>3</v>
      </c>
      <c r="I1684">
        <f>IFERROR(記録__2[[#This Row],[水路]],"")</f>
        <v>3</v>
      </c>
      <c r="J1684" t="str">
        <f>IFERROR(VLOOKUP(F1684,競技順!B:Q,14,0),"")</f>
        <v/>
      </c>
      <c r="K1684" t="str">
        <f>IFERROR(VLOOKUP(F1684,競技順!B:P,15,0),"")</f>
        <v>男子</v>
      </c>
      <c r="L1684" t="str">
        <f>IFERROR(VLOOKUP(F1684,競技順!B:N,13,0),"")</f>
        <v xml:space="preserve"> 100m</v>
      </c>
      <c r="M1684" t="str">
        <f>IFERROR(VLOOKUP(F1684,競技順!B:K,10,0),"")</f>
        <v>背泳ぎ</v>
      </c>
      <c r="N1684" t="str">
        <f>IFERROR(VLOOKUP(F1684,競技順!B:Q,16,0),"")</f>
        <v>タイム決勝</v>
      </c>
      <c r="O1684" t="str">
        <f t="shared" si="53"/>
        <v xml:space="preserve"> 男子  100m 背泳ぎ タイム決勝</v>
      </c>
    </row>
    <row r="1685" spans="1:15" x14ac:dyDescent="0.2">
      <c r="A1685">
        <f>IFERROR(記録__2[[#This Row],[競技番号]],"")</f>
        <v>26</v>
      </c>
      <c r="B1685">
        <f>IFERROR(記録__2[[#This Row],[選手番号]],"")</f>
        <v>528</v>
      </c>
      <c r="C1685" t="str">
        <f>IFERROR(VLOOKUP(B1685,選手番号!F:J,4,0),"")</f>
        <v>宇佐美弥市</v>
      </c>
      <c r="D1685" t="str">
        <f>IFERROR(VLOOKUP(B1685,選手番号!F:K,6,0),"")</f>
        <v>ﾌｧｲﾌﾞﾃﾝ東予</v>
      </c>
      <c r="E1685" t="str">
        <f>IFERROR(VLOOKUP(B1685,チーム番号!E:F,2,0),"")</f>
        <v/>
      </c>
      <c r="F1685">
        <f>IFERROR(VLOOKUP(A1685,プログラム!B:C,2,0),"")</f>
        <v>26</v>
      </c>
      <c r="G1685" t="str">
        <f t="shared" si="52"/>
        <v>52800026</v>
      </c>
      <c r="H1685">
        <f>IFERROR(記録__2[[#This Row],[組]],"")</f>
        <v>3</v>
      </c>
      <c r="I1685">
        <f>IFERROR(記録__2[[#This Row],[水路]],"")</f>
        <v>4</v>
      </c>
      <c r="J1685" t="str">
        <f>IFERROR(VLOOKUP(F1685,競技順!B:Q,14,0),"")</f>
        <v/>
      </c>
      <c r="K1685" t="str">
        <f>IFERROR(VLOOKUP(F1685,競技順!B:P,15,0),"")</f>
        <v>男子</v>
      </c>
      <c r="L1685" t="str">
        <f>IFERROR(VLOOKUP(F1685,競技順!B:N,13,0),"")</f>
        <v xml:space="preserve"> 100m</v>
      </c>
      <c r="M1685" t="str">
        <f>IFERROR(VLOOKUP(F1685,競技順!B:K,10,0),"")</f>
        <v>背泳ぎ</v>
      </c>
      <c r="N1685" t="str">
        <f>IFERROR(VLOOKUP(F1685,競技順!B:Q,16,0),"")</f>
        <v>タイム決勝</v>
      </c>
      <c r="O1685" t="str">
        <f t="shared" si="53"/>
        <v xml:space="preserve"> 男子  100m 背泳ぎ タイム決勝</v>
      </c>
    </row>
    <row r="1686" spans="1:15" x14ac:dyDescent="0.2">
      <c r="A1686">
        <f>IFERROR(記録__2[[#This Row],[競技番号]],"")</f>
        <v>26</v>
      </c>
      <c r="B1686">
        <f>IFERROR(記録__2[[#This Row],[選手番号]],"")</f>
        <v>205</v>
      </c>
      <c r="C1686" t="str">
        <f>IFERROR(VLOOKUP(B1686,選手番号!F:J,4,0),"")</f>
        <v>白澤　　航</v>
      </c>
      <c r="D1686" t="str">
        <f>IFERROR(VLOOKUP(B1686,選手番号!F:K,6,0),"")</f>
        <v>ファイブテン</v>
      </c>
      <c r="E1686" t="str">
        <f>IFERROR(VLOOKUP(B1686,チーム番号!E:F,2,0),"")</f>
        <v/>
      </c>
      <c r="F1686">
        <f>IFERROR(VLOOKUP(A1686,プログラム!B:C,2,0),"")</f>
        <v>26</v>
      </c>
      <c r="G1686" t="str">
        <f t="shared" si="52"/>
        <v>20500026</v>
      </c>
      <c r="H1686">
        <f>IFERROR(記録__2[[#This Row],[組]],"")</f>
        <v>3</v>
      </c>
      <c r="I1686">
        <f>IFERROR(記録__2[[#This Row],[水路]],"")</f>
        <v>5</v>
      </c>
      <c r="J1686" t="str">
        <f>IFERROR(VLOOKUP(F1686,競技順!B:Q,14,0),"")</f>
        <v/>
      </c>
      <c r="K1686" t="str">
        <f>IFERROR(VLOOKUP(F1686,競技順!B:P,15,0),"")</f>
        <v>男子</v>
      </c>
      <c r="L1686" t="str">
        <f>IFERROR(VLOOKUP(F1686,競技順!B:N,13,0),"")</f>
        <v xml:space="preserve"> 100m</v>
      </c>
      <c r="M1686" t="str">
        <f>IFERROR(VLOOKUP(F1686,競技順!B:K,10,0),"")</f>
        <v>背泳ぎ</v>
      </c>
      <c r="N1686" t="str">
        <f>IFERROR(VLOOKUP(F1686,競技順!B:Q,16,0),"")</f>
        <v>タイム決勝</v>
      </c>
      <c r="O1686" t="str">
        <f t="shared" si="53"/>
        <v xml:space="preserve"> 男子  100m 背泳ぎ タイム決勝</v>
      </c>
    </row>
    <row r="1687" spans="1:15" x14ac:dyDescent="0.2">
      <c r="A1687">
        <f>IFERROR(記録__2[[#This Row],[競技番号]],"")</f>
        <v>26</v>
      </c>
      <c r="B1687">
        <f>IFERROR(記録__2[[#This Row],[選手番号]],"")</f>
        <v>554</v>
      </c>
      <c r="C1687" t="str">
        <f>IFERROR(VLOOKUP(B1687,選手番号!F:J,4,0),"")</f>
        <v>井上　恭吾</v>
      </c>
      <c r="D1687" t="str">
        <f>IFERROR(VLOOKUP(B1687,選手番号!F:K,6,0),"")</f>
        <v>ﾌｨｯﾀｴﾐﾌﾙ松前</v>
      </c>
      <c r="E1687" t="str">
        <f>IFERROR(VLOOKUP(B1687,チーム番号!E:F,2,0),"")</f>
        <v/>
      </c>
      <c r="F1687">
        <f>IFERROR(VLOOKUP(A1687,プログラム!B:C,2,0),"")</f>
        <v>26</v>
      </c>
      <c r="G1687" t="str">
        <f t="shared" si="52"/>
        <v>55400026</v>
      </c>
      <c r="H1687">
        <f>IFERROR(記録__2[[#This Row],[組]],"")</f>
        <v>3</v>
      </c>
      <c r="I1687">
        <f>IFERROR(記録__2[[#This Row],[水路]],"")</f>
        <v>6</v>
      </c>
      <c r="J1687" t="str">
        <f>IFERROR(VLOOKUP(F1687,競技順!B:Q,14,0),"")</f>
        <v/>
      </c>
      <c r="K1687" t="str">
        <f>IFERROR(VLOOKUP(F1687,競技順!B:P,15,0),"")</f>
        <v>男子</v>
      </c>
      <c r="L1687" t="str">
        <f>IFERROR(VLOOKUP(F1687,競技順!B:N,13,0),"")</f>
        <v xml:space="preserve"> 100m</v>
      </c>
      <c r="M1687" t="str">
        <f>IFERROR(VLOOKUP(F1687,競技順!B:K,10,0),"")</f>
        <v>背泳ぎ</v>
      </c>
      <c r="N1687" t="str">
        <f>IFERROR(VLOOKUP(F1687,競技順!B:Q,16,0),"")</f>
        <v>タイム決勝</v>
      </c>
      <c r="O1687" t="str">
        <f t="shared" si="53"/>
        <v xml:space="preserve"> 男子  100m 背泳ぎ タイム決勝</v>
      </c>
    </row>
    <row r="1688" spans="1:15" x14ac:dyDescent="0.2">
      <c r="A1688">
        <f>IFERROR(記録__2[[#This Row],[競技番号]],"")</f>
        <v>26</v>
      </c>
      <c r="B1688">
        <f>IFERROR(記録__2[[#This Row],[選手番号]],"")</f>
        <v>261</v>
      </c>
      <c r="C1688" t="str">
        <f>IFERROR(VLOOKUP(B1688,選手番号!F:J,4,0),"")</f>
        <v>井上　晴貴</v>
      </c>
      <c r="D1688" t="str">
        <f>IFERROR(VLOOKUP(B1688,選手番号!F:K,6,0),"")</f>
        <v>八幡浜ＳＣ</v>
      </c>
      <c r="E1688" t="str">
        <f>IFERROR(VLOOKUP(B1688,チーム番号!E:F,2,0),"")</f>
        <v/>
      </c>
      <c r="F1688">
        <f>IFERROR(VLOOKUP(A1688,プログラム!B:C,2,0),"")</f>
        <v>26</v>
      </c>
      <c r="G1688" t="str">
        <f t="shared" si="52"/>
        <v>26100026</v>
      </c>
      <c r="H1688">
        <f>IFERROR(記録__2[[#This Row],[組]],"")</f>
        <v>3</v>
      </c>
      <c r="I1688">
        <f>IFERROR(記録__2[[#This Row],[水路]],"")</f>
        <v>7</v>
      </c>
      <c r="J1688" t="str">
        <f>IFERROR(VLOOKUP(F1688,競技順!B:Q,14,0),"")</f>
        <v/>
      </c>
      <c r="K1688" t="str">
        <f>IFERROR(VLOOKUP(F1688,競技順!B:P,15,0),"")</f>
        <v>男子</v>
      </c>
      <c r="L1688" t="str">
        <f>IFERROR(VLOOKUP(F1688,競技順!B:N,13,0),"")</f>
        <v xml:space="preserve"> 100m</v>
      </c>
      <c r="M1688" t="str">
        <f>IFERROR(VLOOKUP(F1688,競技順!B:K,10,0),"")</f>
        <v>背泳ぎ</v>
      </c>
      <c r="N1688" t="str">
        <f>IFERROR(VLOOKUP(F1688,競技順!B:Q,16,0),"")</f>
        <v>タイム決勝</v>
      </c>
      <c r="O1688" t="str">
        <f t="shared" si="53"/>
        <v xml:space="preserve"> 男子  100m 背泳ぎ タイム決勝</v>
      </c>
    </row>
    <row r="1689" spans="1:15" x14ac:dyDescent="0.2">
      <c r="A1689">
        <f>IFERROR(記録__2[[#This Row],[競技番号]],"")</f>
        <v>26</v>
      </c>
      <c r="B1689">
        <f>IFERROR(記録__2[[#This Row],[選手番号]],"")</f>
        <v>260</v>
      </c>
      <c r="C1689" t="str">
        <f>IFERROR(VLOOKUP(B1689,選手番号!F:J,4,0),"")</f>
        <v>廣瀬　功武</v>
      </c>
      <c r="D1689" t="str">
        <f>IFERROR(VLOOKUP(B1689,選手番号!F:K,6,0),"")</f>
        <v>八幡浜ＳＣ</v>
      </c>
      <c r="E1689" t="str">
        <f>IFERROR(VLOOKUP(B1689,チーム番号!E:F,2,0),"")</f>
        <v/>
      </c>
      <c r="F1689">
        <f>IFERROR(VLOOKUP(A1689,プログラム!B:C,2,0),"")</f>
        <v>26</v>
      </c>
      <c r="G1689" t="str">
        <f t="shared" si="52"/>
        <v>26000026</v>
      </c>
      <c r="H1689">
        <f>IFERROR(記録__2[[#This Row],[組]],"")</f>
        <v>3</v>
      </c>
      <c r="I1689">
        <f>IFERROR(記録__2[[#This Row],[水路]],"")</f>
        <v>8</v>
      </c>
      <c r="J1689" t="str">
        <f>IFERROR(VLOOKUP(F1689,競技順!B:Q,14,0),"")</f>
        <v/>
      </c>
      <c r="K1689" t="str">
        <f>IFERROR(VLOOKUP(F1689,競技順!B:P,15,0),"")</f>
        <v>男子</v>
      </c>
      <c r="L1689" t="str">
        <f>IFERROR(VLOOKUP(F1689,競技順!B:N,13,0),"")</f>
        <v xml:space="preserve"> 100m</v>
      </c>
      <c r="M1689" t="str">
        <f>IFERROR(VLOOKUP(F1689,競技順!B:K,10,0),"")</f>
        <v>背泳ぎ</v>
      </c>
      <c r="N1689" t="str">
        <f>IFERROR(VLOOKUP(F1689,競技順!B:Q,16,0),"")</f>
        <v>タイム決勝</v>
      </c>
      <c r="O1689" t="str">
        <f t="shared" si="53"/>
        <v xml:space="preserve"> 男子  100m 背泳ぎ タイム決勝</v>
      </c>
    </row>
    <row r="1690" spans="1:15" x14ac:dyDescent="0.2">
      <c r="A1690">
        <f>IFERROR(記録__2[[#This Row],[競技番号]],"")</f>
        <v>26</v>
      </c>
      <c r="B1690">
        <f>IFERROR(記録__2[[#This Row],[選手番号]],"")</f>
        <v>13</v>
      </c>
      <c r="C1690" t="str">
        <f>IFERROR(VLOOKUP(B1690,選手番号!F:J,4,0),"")</f>
        <v>池田　昂生</v>
      </c>
      <c r="D1690" t="str">
        <f>IFERROR(VLOOKUP(B1690,選手番号!F:K,6,0),"")</f>
        <v>松山北高</v>
      </c>
      <c r="E1690" t="str">
        <f>IFERROR(VLOOKUP(B1690,チーム番号!E:F,2,0),"")</f>
        <v/>
      </c>
      <c r="F1690">
        <f>IFERROR(VLOOKUP(A1690,プログラム!B:C,2,0),"")</f>
        <v>26</v>
      </c>
      <c r="G1690" t="str">
        <f t="shared" si="52"/>
        <v>1300026</v>
      </c>
      <c r="H1690">
        <f>IFERROR(記録__2[[#This Row],[組]],"")</f>
        <v>4</v>
      </c>
      <c r="I1690">
        <f>IFERROR(記録__2[[#This Row],[水路]],"")</f>
        <v>1</v>
      </c>
      <c r="J1690" t="str">
        <f>IFERROR(VLOOKUP(F1690,競技順!B:Q,14,0),"")</f>
        <v/>
      </c>
      <c r="K1690" t="str">
        <f>IFERROR(VLOOKUP(F1690,競技順!B:P,15,0),"")</f>
        <v>男子</v>
      </c>
      <c r="L1690" t="str">
        <f>IFERROR(VLOOKUP(F1690,競技順!B:N,13,0),"")</f>
        <v xml:space="preserve"> 100m</v>
      </c>
      <c r="M1690" t="str">
        <f>IFERROR(VLOOKUP(F1690,競技順!B:K,10,0),"")</f>
        <v>背泳ぎ</v>
      </c>
      <c r="N1690" t="str">
        <f>IFERROR(VLOOKUP(F1690,競技順!B:Q,16,0),"")</f>
        <v>タイム決勝</v>
      </c>
      <c r="O1690" t="str">
        <f t="shared" si="53"/>
        <v xml:space="preserve"> 男子  100m 背泳ぎ タイム決勝</v>
      </c>
    </row>
    <row r="1691" spans="1:15" x14ac:dyDescent="0.2">
      <c r="A1691">
        <f>IFERROR(記録__2[[#This Row],[競技番号]],"")</f>
        <v>26</v>
      </c>
      <c r="B1691">
        <f>IFERROR(記録__2[[#This Row],[選手番号]],"")</f>
        <v>399</v>
      </c>
      <c r="C1691" t="str">
        <f>IFERROR(VLOOKUP(B1691,選手番号!F:J,4,0),"")</f>
        <v>辻田　裕真</v>
      </c>
      <c r="D1691" t="str">
        <f>IFERROR(VLOOKUP(B1691,選手番号!F:K,6,0),"")</f>
        <v>フィッタ松山</v>
      </c>
      <c r="E1691" t="str">
        <f>IFERROR(VLOOKUP(B1691,チーム番号!E:F,2,0),"")</f>
        <v/>
      </c>
      <c r="F1691">
        <f>IFERROR(VLOOKUP(A1691,プログラム!B:C,2,0),"")</f>
        <v>26</v>
      </c>
      <c r="G1691" t="str">
        <f t="shared" si="52"/>
        <v>39900026</v>
      </c>
      <c r="H1691">
        <f>IFERROR(記録__2[[#This Row],[組]],"")</f>
        <v>4</v>
      </c>
      <c r="I1691">
        <f>IFERROR(記録__2[[#This Row],[水路]],"")</f>
        <v>2</v>
      </c>
      <c r="J1691" t="str">
        <f>IFERROR(VLOOKUP(F1691,競技順!B:Q,14,0),"")</f>
        <v/>
      </c>
      <c r="K1691" t="str">
        <f>IFERROR(VLOOKUP(F1691,競技順!B:P,15,0),"")</f>
        <v>男子</v>
      </c>
      <c r="L1691" t="str">
        <f>IFERROR(VLOOKUP(F1691,競技順!B:N,13,0),"")</f>
        <v xml:space="preserve"> 100m</v>
      </c>
      <c r="M1691" t="str">
        <f>IFERROR(VLOOKUP(F1691,競技順!B:K,10,0),"")</f>
        <v>背泳ぎ</v>
      </c>
      <c r="N1691" t="str">
        <f>IFERROR(VLOOKUP(F1691,競技順!B:Q,16,0),"")</f>
        <v>タイム決勝</v>
      </c>
      <c r="O1691" t="str">
        <f t="shared" si="53"/>
        <v xml:space="preserve"> 男子  100m 背泳ぎ タイム決勝</v>
      </c>
    </row>
    <row r="1692" spans="1:15" x14ac:dyDescent="0.2">
      <c r="A1692">
        <f>IFERROR(記録__2[[#This Row],[競技番号]],"")</f>
        <v>26</v>
      </c>
      <c r="B1692">
        <f>IFERROR(記録__2[[#This Row],[選手番号]],"")</f>
        <v>203</v>
      </c>
      <c r="C1692" t="str">
        <f>IFERROR(VLOOKUP(B1692,選手番号!F:J,4,0),"")</f>
        <v>金田　浩聖</v>
      </c>
      <c r="D1692" t="str">
        <f>IFERROR(VLOOKUP(B1692,選手番号!F:K,6,0),"")</f>
        <v>ファイブテン</v>
      </c>
      <c r="E1692" t="str">
        <f>IFERROR(VLOOKUP(B1692,チーム番号!E:F,2,0),"")</f>
        <v/>
      </c>
      <c r="F1692">
        <f>IFERROR(VLOOKUP(A1692,プログラム!B:C,2,0),"")</f>
        <v>26</v>
      </c>
      <c r="G1692" t="str">
        <f t="shared" si="52"/>
        <v>20300026</v>
      </c>
      <c r="H1692">
        <f>IFERROR(記録__2[[#This Row],[組]],"")</f>
        <v>4</v>
      </c>
      <c r="I1692">
        <f>IFERROR(記録__2[[#This Row],[水路]],"")</f>
        <v>3</v>
      </c>
      <c r="J1692" t="str">
        <f>IFERROR(VLOOKUP(F1692,競技順!B:Q,14,0),"")</f>
        <v/>
      </c>
      <c r="K1692" t="str">
        <f>IFERROR(VLOOKUP(F1692,競技順!B:P,15,0),"")</f>
        <v>男子</v>
      </c>
      <c r="L1692" t="str">
        <f>IFERROR(VLOOKUP(F1692,競技順!B:N,13,0),"")</f>
        <v xml:space="preserve"> 100m</v>
      </c>
      <c r="M1692" t="str">
        <f>IFERROR(VLOOKUP(F1692,競技順!B:K,10,0),"")</f>
        <v>背泳ぎ</v>
      </c>
      <c r="N1692" t="str">
        <f>IFERROR(VLOOKUP(F1692,競技順!B:Q,16,0),"")</f>
        <v>タイム決勝</v>
      </c>
      <c r="O1692" t="str">
        <f t="shared" si="53"/>
        <v xml:space="preserve"> 男子  100m 背泳ぎ タイム決勝</v>
      </c>
    </row>
    <row r="1693" spans="1:15" x14ac:dyDescent="0.2">
      <c r="A1693">
        <f>IFERROR(記録__2[[#This Row],[競技番号]],"")</f>
        <v>26</v>
      </c>
      <c r="B1693">
        <f>IFERROR(記録__2[[#This Row],[選手番号]],"")</f>
        <v>19</v>
      </c>
      <c r="C1693" t="str">
        <f>IFERROR(VLOOKUP(B1693,選手番号!F:J,4,0),"")</f>
        <v>三宅　秀明</v>
      </c>
      <c r="D1693" t="str">
        <f>IFERROR(VLOOKUP(B1693,選手番号!F:K,6,0),"")</f>
        <v>松山中央高</v>
      </c>
      <c r="E1693" t="str">
        <f>IFERROR(VLOOKUP(B1693,チーム番号!E:F,2,0),"")</f>
        <v/>
      </c>
      <c r="F1693">
        <f>IFERROR(VLOOKUP(A1693,プログラム!B:C,2,0),"")</f>
        <v>26</v>
      </c>
      <c r="G1693" t="str">
        <f t="shared" si="52"/>
        <v>1900026</v>
      </c>
      <c r="H1693">
        <f>IFERROR(記録__2[[#This Row],[組]],"")</f>
        <v>4</v>
      </c>
      <c r="I1693">
        <f>IFERROR(記録__2[[#This Row],[水路]],"")</f>
        <v>4</v>
      </c>
      <c r="J1693" t="str">
        <f>IFERROR(VLOOKUP(F1693,競技順!B:Q,14,0),"")</f>
        <v/>
      </c>
      <c r="K1693" t="str">
        <f>IFERROR(VLOOKUP(F1693,競技順!B:P,15,0),"")</f>
        <v>男子</v>
      </c>
      <c r="L1693" t="str">
        <f>IFERROR(VLOOKUP(F1693,競技順!B:N,13,0),"")</f>
        <v xml:space="preserve"> 100m</v>
      </c>
      <c r="M1693" t="str">
        <f>IFERROR(VLOOKUP(F1693,競技順!B:K,10,0),"")</f>
        <v>背泳ぎ</v>
      </c>
      <c r="N1693" t="str">
        <f>IFERROR(VLOOKUP(F1693,競技順!B:Q,16,0),"")</f>
        <v>タイム決勝</v>
      </c>
      <c r="O1693" t="str">
        <f t="shared" si="53"/>
        <v xml:space="preserve"> 男子  100m 背泳ぎ タイム決勝</v>
      </c>
    </row>
    <row r="1694" spans="1:15" x14ac:dyDescent="0.2">
      <c r="A1694">
        <f>IFERROR(記録__2[[#This Row],[競技番号]],"")</f>
        <v>26</v>
      </c>
      <c r="B1694">
        <f>IFERROR(記録__2[[#This Row],[選手番号]],"")</f>
        <v>302</v>
      </c>
      <c r="C1694" t="str">
        <f>IFERROR(VLOOKUP(B1694,選手番号!F:J,4,0),"")</f>
        <v>戒能　　駿</v>
      </c>
      <c r="D1694" t="str">
        <f>IFERROR(VLOOKUP(B1694,選手番号!F:K,6,0),"")</f>
        <v>石原SC山越</v>
      </c>
      <c r="E1694" t="str">
        <f>IFERROR(VLOOKUP(B1694,チーム番号!E:F,2,0),"")</f>
        <v/>
      </c>
      <c r="F1694">
        <f>IFERROR(VLOOKUP(A1694,プログラム!B:C,2,0),"")</f>
        <v>26</v>
      </c>
      <c r="G1694" t="str">
        <f t="shared" si="52"/>
        <v>30200026</v>
      </c>
      <c r="H1694">
        <f>IFERROR(記録__2[[#This Row],[組]],"")</f>
        <v>4</v>
      </c>
      <c r="I1694">
        <f>IFERROR(記録__2[[#This Row],[水路]],"")</f>
        <v>5</v>
      </c>
      <c r="J1694" t="str">
        <f>IFERROR(VLOOKUP(F1694,競技順!B:Q,14,0),"")</f>
        <v/>
      </c>
      <c r="K1694" t="str">
        <f>IFERROR(VLOOKUP(F1694,競技順!B:P,15,0),"")</f>
        <v>男子</v>
      </c>
      <c r="L1694" t="str">
        <f>IFERROR(VLOOKUP(F1694,競技順!B:N,13,0),"")</f>
        <v xml:space="preserve"> 100m</v>
      </c>
      <c r="M1694" t="str">
        <f>IFERROR(VLOOKUP(F1694,競技順!B:K,10,0),"")</f>
        <v>背泳ぎ</v>
      </c>
      <c r="N1694" t="str">
        <f>IFERROR(VLOOKUP(F1694,競技順!B:Q,16,0),"")</f>
        <v>タイム決勝</v>
      </c>
      <c r="O1694" t="str">
        <f t="shared" si="53"/>
        <v xml:space="preserve"> 男子  100m 背泳ぎ タイム決勝</v>
      </c>
    </row>
    <row r="1695" spans="1:15" x14ac:dyDescent="0.2">
      <c r="A1695">
        <f>IFERROR(記録__2[[#This Row],[競技番号]],"")</f>
        <v>26</v>
      </c>
      <c r="B1695">
        <f>IFERROR(記録__2[[#This Row],[選手番号]],"")</f>
        <v>552</v>
      </c>
      <c r="C1695" t="str">
        <f>IFERROR(VLOOKUP(B1695,選手番号!F:J,4,0),"")</f>
        <v>宇都宮　充</v>
      </c>
      <c r="D1695" t="str">
        <f>IFERROR(VLOOKUP(B1695,選手番号!F:K,6,0),"")</f>
        <v>ﾌｨｯﾀｴﾐﾌﾙ松前</v>
      </c>
      <c r="E1695" t="str">
        <f>IFERROR(VLOOKUP(B1695,チーム番号!E:F,2,0),"")</f>
        <v/>
      </c>
      <c r="F1695">
        <f>IFERROR(VLOOKUP(A1695,プログラム!B:C,2,0),"")</f>
        <v>26</v>
      </c>
      <c r="G1695" t="str">
        <f t="shared" si="52"/>
        <v>55200026</v>
      </c>
      <c r="H1695">
        <f>IFERROR(記録__2[[#This Row],[組]],"")</f>
        <v>4</v>
      </c>
      <c r="I1695">
        <f>IFERROR(記録__2[[#This Row],[水路]],"")</f>
        <v>6</v>
      </c>
      <c r="J1695" t="str">
        <f>IFERROR(VLOOKUP(F1695,競技順!B:Q,14,0),"")</f>
        <v/>
      </c>
      <c r="K1695" t="str">
        <f>IFERROR(VLOOKUP(F1695,競技順!B:P,15,0),"")</f>
        <v>男子</v>
      </c>
      <c r="L1695" t="str">
        <f>IFERROR(VLOOKUP(F1695,競技順!B:N,13,0),"")</f>
        <v xml:space="preserve"> 100m</v>
      </c>
      <c r="M1695" t="str">
        <f>IFERROR(VLOOKUP(F1695,競技順!B:K,10,0),"")</f>
        <v>背泳ぎ</v>
      </c>
      <c r="N1695" t="str">
        <f>IFERROR(VLOOKUP(F1695,競技順!B:Q,16,0),"")</f>
        <v>タイム決勝</v>
      </c>
      <c r="O1695" t="str">
        <f t="shared" si="53"/>
        <v xml:space="preserve"> 男子  100m 背泳ぎ タイム決勝</v>
      </c>
    </row>
    <row r="1696" spans="1:15" x14ac:dyDescent="0.2">
      <c r="A1696">
        <f>IFERROR(記録__2[[#This Row],[競技番号]],"")</f>
        <v>26</v>
      </c>
      <c r="B1696">
        <f>IFERROR(記録__2[[#This Row],[選手番号]],"")</f>
        <v>396</v>
      </c>
      <c r="C1696" t="str">
        <f>IFERROR(VLOOKUP(B1696,選手番号!F:J,4,0),"")</f>
        <v>小野　寛生</v>
      </c>
      <c r="D1696" t="str">
        <f>IFERROR(VLOOKUP(B1696,選手番号!F:K,6,0),"")</f>
        <v>フィッタ松山</v>
      </c>
      <c r="E1696" t="str">
        <f>IFERROR(VLOOKUP(B1696,チーム番号!E:F,2,0),"")</f>
        <v/>
      </c>
      <c r="F1696">
        <f>IFERROR(VLOOKUP(A1696,プログラム!B:C,2,0),"")</f>
        <v>26</v>
      </c>
      <c r="G1696" t="str">
        <f t="shared" si="52"/>
        <v>39600026</v>
      </c>
      <c r="H1696">
        <f>IFERROR(記録__2[[#This Row],[組]],"")</f>
        <v>4</v>
      </c>
      <c r="I1696">
        <f>IFERROR(記録__2[[#This Row],[水路]],"")</f>
        <v>7</v>
      </c>
      <c r="J1696" t="str">
        <f>IFERROR(VLOOKUP(F1696,競技順!B:Q,14,0),"")</f>
        <v/>
      </c>
      <c r="K1696" t="str">
        <f>IFERROR(VLOOKUP(F1696,競技順!B:P,15,0),"")</f>
        <v>男子</v>
      </c>
      <c r="L1696" t="str">
        <f>IFERROR(VLOOKUP(F1696,競技順!B:N,13,0),"")</f>
        <v xml:space="preserve"> 100m</v>
      </c>
      <c r="M1696" t="str">
        <f>IFERROR(VLOOKUP(F1696,競技順!B:K,10,0),"")</f>
        <v>背泳ぎ</v>
      </c>
      <c r="N1696" t="str">
        <f>IFERROR(VLOOKUP(F1696,競技順!B:Q,16,0),"")</f>
        <v>タイム決勝</v>
      </c>
      <c r="O1696" t="str">
        <f t="shared" si="53"/>
        <v xml:space="preserve"> 男子  100m 背泳ぎ タイム決勝</v>
      </c>
    </row>
    <row r="1697" spans="1:15" x14ac:dyDescent="0.2">
      <c r="A1697">
        <f>IFERROR(記録__2[[#This Row],[競技番号]],"")</f>
        <v>26</v>
      </c>
      <c r="B1697">
        <f>IFERROR(記録__2[[#This Row],[選手番号]],"")</f>
        <v>253</v>
      </c>
      <c r="C1697" t="str">
        <f>IFERROR(VLOOKUP(B1697,選手番号!F:J,4,0),"")</f>
        <v>新瀬　友太</v>
      </c>
      <c r="D1697" t="str">
        <f>IFERROR(VLOOKUP(B1697,選手番号!F:K,6,0),"")</f>
        <v>八幡浜ＳＣ</v>
      </c>
      <c r="E1697" t="str">
        <f>IFERROR(VLOOKUP(B1697,チーム番号!E:F,2,0),"")</f>
        <v/>
      </c>
      <c r="F1697">
        <f>IFERROR(VLOOKUP(A1697,プログラム!B:C,2,0),"")</f>
        <v>26</v>
      </c>
      <c r="G1697" t="str">
        <f t="shared" si="52"/>
        <v>25300026</v>
      </c>
      <c r="H1697">
        <f>IFERROR(記録__2[[#This Row],[組]],"")</f>
        <v>4</v>
      </c>
      <c r="I1697">
        <f>IFERROR(記録__2[[#This Row],[水路]],"")</f>
        <v>8</v>
      </c>
      <c r="J1697" t="str">
        <f>IFERROR(VLOOKUP(F1697,競技順!B:Q,14,0),"")</f>
        <v/>
      </c>
      <c r="K1697" t="str">
        <f>IFERROR(VLOOKUP(F1697,競技順!B:P,15,0),"")</f>
        <v>男子</v>
      </c>
      <c r="L1697" t="str">
        <f>IFERROR(VLOOKUP(F1697,競技順!B:N,13,0),"")</f>
        <v xml:space="preserve"> 100m</v>
      </c>
      <c r="M1697" t="str">
        <f>IFERROR(VLOOKUP(F1697,競技順!B:K,10,0),"")</f>
        <v>背泳ぎ</v>
      </c>
      <c r="N1697" t="str">
        <f>IFERROR(VLOOKUP(F1697,競技順!B:Q,16,0),"")</f>
        <v>タイム決勝</v>
      </c>
      <c r="O1697" t="str">
        <f t="shared" si="53"/>
        <v xml:space="preserve"> 男子  100m 背泳ぎ タイム決勝</v>
      </c>
    </row>
    <row r="1698" spans="1:15" x14ac:dyDescent="0.2">
      <c r="A1698">
        <f>IFERROR(記録__2[[#This Row],[競技番号]],"")</f>
        <v>27</v>
      </c>
      <c r="B1698">
        <f>IFERROR(記録__2[[#This Row],[選手番号]],"")</f>
        <v>430</v>
      </c>
      <c r="C1698" t="str">
        <f>IFERROR(VLOOKUP(B1698,選手番号!F:J,4,0),"")</f>
        <v>藤並　咲季</v>
      </c>
      <c r="D1698" t="str">
        <f>IFERROR(VLOOKUP(B1698,選手番号!F:K,6,0),"")</f>
        <v>フィッタ松山</v>
      </c>
      <c r="E1698" t="str">
        <f>IFERROR(VLOOKUP(B1698,チーム番号!E:F,2,0),"")</f>
        <v/>
      </c>
      <c r="F1698">
        <f>IFERROR(VLOOKUP(A1698,プログラム!B:C,2,0),"")</f>
        <v>27</v>
      </c>
      <c r="G1698" t="str">
        <f t="shared" si="52"/>
        <v>43000027</v>
      </c>
      <c r="H1698">
        <f>IFERROR(記録__2[[#This Row],[組]],"")</f>
        <v>1</v>
      </c>
      <c r="I1698">
        <f>IFERROR(記録__2[[#This Row],[水路]],"")</f>
        <v>1</v>
      </c>
      <c r="J1698" t="str">
        <f>IFERROR(VLOOKUP(F1698,競技順!B:Q,14,0),"")</f>
        <v/>
      </c>
      <c r="K1698" t="str">
        <f>IFERROR(VLOOKUP(F1698,競技順!B:P,15,0),"")</f>
        <v>女子</v>
      </c>
      <c r="L1698" t="str">
        <f>IFERROR(VLOOKUP(F1698,競技順!B:N,13,0),"")</f>
        <v xml:space="preserve"> 100m</v>
      </c>
      <c r="M1698" t="str">
        <f>IFERROR(VLOOKUP(F1698,競技順!B:K,10,0),"")</f>
        <v>平泳ぎ</v>
      </c>
      <c r="N1698" t="str">
        <f>IFERROR(VLOOKUP(F1698,競技順!B:Q,16,0),"")</f>
        <v>タイム決勝</v>
      </c>
      <c r="O1698" t="str">
        <f t="shared" si="53"/>
        <v xml:space="preserve"> 女子  100m 平泳ぎ タイム決勝</v>
      </c>
    </row>
    <row r="1699" spans="1:15" x14ac:dyDescent="0.2">
      <c r="A1699">
        <f>IFERROR(記録__2[[#This Row],[競技番号]],"")</f>
        <v>27</v>
      </c>
      <c r="B1699">
        <f>IFERROR(記録__2[[#This Row],[選手番号]],"")</f>
        <v>500</v>
      </c>
      <c r="C1699" t="str">
        <f>IFERROR(VLOOKUP(B1699,選手番号!F:J,4,0),"")</f>
        <v>羽原　佐和</v>
      </c>
      <c r="D1699" t="str">
        <f>IFERROR(VLOOKUP(B1699,選手番号!F:K,6,0),"")</f>
        <v>競泳塾AGAIN</v>
      </c>
      <c r="E1699" t="str">
        <f>IFERROR(VLOOKUP(B1699,チーム番号!E:F,2,0),"")</f>
        <v/>
      </c>
      <c r="F1699">
        <f>IFERROR(VLOOKUP(A1699,プログラム!B:C,2,0),"")</f>
        <v>27</v>
      </c>
      <c r="G1699" t="str">
        <f t="shared" si="52"/>
        <v>50000027</v>
      </c>
      <c r="H1699">
        <f>IFERROR(記録__2[[#This Row],[組]],"")</f>
        <v>1</v>
      </c>
      <c r="I1699">
        <f>IFERROR(記録__2[[#This Row],[水路]],"")</f>
        <v>2</v>
      </c>
      <c r="J1699" t="str">
        <f>IFERROR(VLOOKUP(F1699,競技順!B:Q,14,0),"")</f>
        <v/>
      </c>
      <c r="K1699" t="str">
        <f>IFERROR(VLOOKUP(F1699,競技順!B:P,15,0),"")</f>
        <v>女子</v>
      </c>
      <c r="L1699" t="str">
        <f>IFERROR(VLOOKUP(F1699,競技順!B:N,13,0),"")</f>
        <v xml:space="preserve"> 100m</v>
      </c>
      <c r="M1699" t="str">
        <f>IFERROR(VLOOKUP(F1699,競技順!B:K,10,0),"")</f>
        <v>平泳ぎ</v>
      </c>
      <c r="N1699" t="str">
        <f>IFERROR(VLOOKUP(F1699,競技順!B:Q,16,0),"")</f>
        <v>タイム決勝</v>
      </c>
      <c r="O1699" t="str">
        <f t="shared" si="53"/>
        <v xml:space="preserve"> 女子  100m 平泳ぎ タイム決勝</v>
      </c>
    </row>
    <row r="1700" spans="1:15" x14ac:dyDescent="0.2">
      <c r="A1700">
        <f>IFERROR(記録__2[[#This Row],[競技番号]],"")</f>
        <v>27</v>
      </c>
      <c r="B1700">
        <f>IFERROR(記録__2[[#This Row],[選手番号]],"")</f>
        <v>389</v>
      </c>
      <c r="C1700" t="str">
        <f>IFERROR(VLOOKUP(B1700,選手番号!F:J,4,0),"")</f>
        <v>渡部　美麗</v>
      </c>
      <c r="D1700" t="str">
        <f>IFERROR(VLOOKUP(B1700,選手番号!F:K,6,0),"")</f>
        <v>石原ＳＣ</v>
      </c>
      <c r="E1700" t="str">
        <f>IFERROR(VLOOKUP(B1700,チーム番号!E:F,2,0),"")</f>
        <v/>
      </c>
      <c r="F1700">
        <f>IFERROR(VLOOKUP(A1700,プログラム!B:C,2,0),"")</f>
        <v>27</v>
      </c>
      <c r="G1700" t="str">
        <f t="shared" si="52"/>
        <v>38900027</v>
      </c>
      <c r="H1700">
        <f>IFERROR(記録__2[[#This Row],[組]],"")</f>
        <v>1</v>
      </c>
      <c r="I1700">
        <f>IFERROR(記録__2[[#This Row],[水路]],"")</f>
        <v>3</v>
      </c>
      <c r="J1700" t="str">
        <f>IFERROR(VLOOKUP(F1700,競技順!B:Q,14,0),"")</f>
        <v/>
      </c>
      <c r="K1700" t="str">
        <f>IFERROR(VLOOKUP(F1700,競技順!B:P,15,0),"")</f>
        <v>女子</v>
      </c>
      <c r="L1700" t="str">
        <f>IFERROR(VLOOKUP(F1700,競技順!B:N,13,0),"")</f>
        <v xml:space="preserve"> 100m</v>
      </c>
      <c r="M1700" t="str">
        <f>IFERROR(VLOOKUP(F1700,競技順!B:K,10,0),"")</f>
        <v>平泳ぎ</v>
      </c>
      <c r="N1700" t="str">
        <f>IFERROR(VLOOKUP(F1700,競技順!B:Q,16,0),"")</f>
        <v>タイム決勝</v>
      </c>
      <c r="O1700" t="str">
        <f t="shared" si="53"/>
        <v xml:space="preserve"> 女子  100m 平泳ぎ タイム決勝</v>
      </c>
    </row>
    <row r="1701" spans="1:15" x14ac:dyDescent="0.2">
      <c r="A1701">
        <f>IFERROR(記録__2[[#This Row],[競技番号]],"")</f>
        <v>27</v>
      </c>
      <c r="B1701">
        <f>IFERROR(記録__2[[#This Row],[選手番号]],"")</f>
        <v>636</v>
      </c>
      <c r="C1701" t="str">
        <f>IFERROR(VLOOKUP(B1701,選手番号!F:J,4,0),"")</f>
        <v>山田　心羽</v>
      </c>
      <c r="D1701" t="str">
        <f>IFERROR(VLOOKUP(B1701,選手番号!F:K,6,0),"")</f>
        <v>ﾓｰﾆSS</v>
      </c>
      <c r="E1701" t="str">
        <f>IFERROR(VLOOKUP(B1701,チーム番号!E:F,2,0),"")</f>
        <v/>
      </c>
      <c r="F1701">
        <f>IFERROR(VLOOKUP(A1701,プログラム!B:C,2,0),"")</f>
        <v>27</v>
      </c>
      <c r="G1701" t="str">
        <f t="shared" si="52"/>
        <v>63600027</v>
      </c>
      <c r="H1701">
        <f>IFERROR(記録__2[[#This Row],[組]],"")</f>
        <v>1</v>
      </c>
      <c r="I1701">
        <f>IFERROR(記録__2[[#This Row],[水路]],"")</f>
        <v>4</v>
      </c>
      <c r="J1701" t="str">
        <f>IFERROR(VLOOKUP(F1701,競技順!B:Q,14,0),"")</f>
        <v/>
      </c>
      <c r="K1701" t="str">
        <f>IFERROR(VLOOKUP(F1701,競技順!B:P,15,0),"")</f>
        <v>女子</v>
      </c>
      <c r="L1701" t="str">
        <f>IFERROR(VLOOKUP(F1701,競技順!B:N,13,0),"")</f>
        <v xml:space="preserve"> 100m</v>
      </c>
      <c r="M1701" t="str">
        <f>IFERROR(VLOOKUP(F1701,競技順!B:K,10,0),"")</f>
        <v>平泳ぎ</v>
      </c>
      <c r="N1701" t="str">
        <f>IFERROR(VLOOKUP(F1701,競技順!B:Q,16,0),"")</f>
        <v>タイム決勝</v>
      </c>
      <c r="O1701" t="str">
        <f t="shared" si="53"/>
        <v xml:space="preserve"> 女子  100m 平泳ぎ タイム決勝</v>
      </c>
    </row>
    <row r="1702" spans="1:15" x14ac:dyDescent="0.2">
      <c r="A1702">
        <f>IFERROR(記録__2[[#This Row],[競技番号]],"")</f>
        <v>27</v>
      </c>
      <c r="B1702">
        <f>IFERROR(記録__2[[#This Row],[選手番号]],"")</f>
        <v>467</v>
      </c>
      <c r="C1702" t="str">
        <f>IFERROR(VLOOKUP(B1702,選手番号!F:J,4,0),"")</f>
        <v>日髙　美桜</v>
      </c>
      <c r="D1702" t="str">
        <f>IFERROR(VLOOKUP(B1702,選手番号!F:K,6,0),"")</f>
        <v>フィッタ重信</v>
      </c>
      <c r="E1702" t="str">
        <f>IFERROR(VLOOKUP(B1702,チーム番号!E:F,2,0),"")</f>
        <v/>
      </c>
      <c r="F1702">
        <f>IFERROR(VLOOKUP(A1702,プログラム!B:C,2,0),"")</f>
        <v>27</v>
      </c>
      <c r="G1702" t="str">
        <f t="shared" si="52"/>
        <v>46700027</v>
      </c>
      <c r="H1702">
        <f>IFERROR(記録__2[[#This Row],[組]],"")</f>
        <v>1</v>
      </c>
      <c r="I1702">
        <f>IFERROR(記録__2[[#This Row],[水路]],"")</f>
        <v>5</v>
      </c>
      <c r="J1702" t="str">
        <f>IFERROR(VLOOKUP(F1702,競技順!B:Q,14,0),"")</f>
        <v/>
      </c>
      <c r="K1702" t="str">
        <f>IFERROR(VLOOKUP(F1702,競技順!B:P,15,0),"")</f>
        <v>女子</v>
      </c>
      <c r="L1702" t="str">
        <f>IFERROR(VLOOKUP(F1702,競技順!B:N,13,0),"")</f>
        <v xml:space="preserve"> 100m</v>
      </c>
      <c r="M1702" t="str">
        <f>IFERROR(VLOOKUP(F1702,競技順!B:K,10,0),"")</f>
        <v>平泳ぎ</v>
      </c>
      <c r="N1702" t="str">
        <f>IFERROR(VLOOKUP(F1702,競技順!B:Q,16,0),"")</f>
        <v>タイム決勝</v>
      </c>
      <c r="O1702" t="str">
        <f t="shared" si="53"/>
        <v xml:space="preserve"> 女子  100m 平泳ぎ タイム決勝</v>
      </c>
    </row>
    <row r="1703" spans="1:15" x14ac:dyDescent="0.2">
      <c r="A1703">
        <f>IFERROR(記録__2[[#This Row],[競技番号]],"")</f>
        <v>27</v>
      </c>
      <c r="B1703">
        <f>IFERROR(記録__2[[#This Row],[選手番号]],"")</f>
        <v>694</v>
      </c>
      <c r="C1703" t="str">
        <f>IFERROR(VLOOKUP(B1703,選手番号!F:J,4,0),"")</f>
        <v>福原　　遙</v>
      </c>
      <c r="D1703" t="str">
        <f>IFERROR(VLOOKUP(B1703,選手番号!F:K,6,0),"")</f>
        <v>えいしSC砥部</v>
      </c>
      <c r="E1703" t="str">
        <f>IFERROR(VLOOKUP(B1703,チーム番号!E:F,2,0),"")</f>
        <v/>
      </c>
      <c r="F1703">
        <f>IFERROR(VLOOKUP(A1703,プログラム!B:C,2,0),"")</f>
        <v>27</v>
      </c>
      <c r="G1703" t="str">
        <f t="shared" si="52"/>
        <v>69400027</v>
      </c>
      <c r="H1703">
        <f>IFERROR(記録__2[[#This Row],[組]],"")</f>
        <v>1</v>
      </c>
      <c r="I1703">
        <f>IFERROR(記録__2[[#This Row],[水路]],"")</f>
        <v>6</v>
      </c>
      <c r="J1703" t="str">
        <f>IFERROR(VLOOKUP(F1703,競技順!B:Q,14,0),"")</f>
        <v/>
      </c>
      <c r="K1703" t="str">
        <f>IFERROR(VLOOKUP(F1703,競技順!B:P,15,0),"")</f>
        <v>女子</v>
      </c>
      <c r="L1703" t="str">
        <f>IFERROR(VLOOKUP(F1703,競技順!B:N,13,0),"")</f>
        <v xml:space="preserve"> 100m</v>
      </c>
      <c r="M1703" t="str">
        <f>IFERROR(VLOOKUP(F1703,競技順!B:K,10,0),"")</f>
        <v>平泳ぎ</v>
      </c>
      <c r="N1703" t="str">
        <f>IFERROR(VLOOKUP(F1703,競技順!B:Q,16,0),"")</f>
        <v>タイム決勝</v>
      </c>
      <c r="O1703" t="str">
        <f t="shared" si="53"/>
        <v xml:space="preserve"> 女子  100m 平泳ぎ タイム決勝</v>
      </c>
    </row>
    <row r="1704" spans="1:15" x14ac:dyDescent="0.2">
      <c r="A1704">
        <f>IFERROR(記録__2[[#This Row],[競技番号]],"")</f>
        <v>27</v>
      </c>
      <c r="B1704">
        <f>IFERROR(記録__2[[#This Row],[選手番号]],"")</f>
        <v>327</v>
      </c>
      <c r="C1704" t="str">
        <f>IFERROR(VLOOKUP(B1704,選手番号!F:J,4,0),"")</f>
        <v>東倉　綸音</v>
      </c>
      <c r="D1704" t="str">
        <f>IFERROR(VLOOKUP(B1704,選手番号!F:K,6,0),"")</f>
        <v>石原SC山越</v>
      </c>
      <c r="E1704" t="str">
        <f>IFERROR(VLOOKUP(B1704,チーム番号!E:F,2,0),"")</f>
        <v/>
      </c>
      <c r="F1704">
        <f>IFERROR(VLOOKUP(A1704,プログラム!B:C,2,0),"")</f>
        <v>27</v>
      </c>
      <c r="G1704" t="str">
        <f t="shared" si="52"/>
        <v>32700027</v>
      </c>
      <c r="H1704">
        <f>IFERROR(記録__2[[#This Row],[組]],"")</f>
        <v>1</v>
      </c>
      <c r="I1704">
        <f>IFERROR(記録__2[[#This Row],[水路]],"")</f>
        <v>7</v>
      </c>
      <c r="J1704" t="str">
        <f>IFERROR(VLOOKUP(F1704,競技順!B:Q,14,0),"")</f>
        <v/>
      </c>
      <c r="K1704" t="str">
        <f>IFERROR(VLOOKUP(F1704,競技順!B:P,15,0),"")</f>
        <v>女子</v>
      </c>
      <c r="L1704" t="str">
        <f>IFERROR(VLOOKUP(F1704,競技順!B:N,13,0),"")</f>
        <v xml:space="preserve"> 100m</v>
      </c>
      <c r="M1704" t="str">
        <f>IFERROR(VLOOKUP(F1704,競技順!B:K,10,0),"")</f>
        <v>平泳ぎ</v>
      </c>
      <c r="N1704" t="str">
        <f>IFERROR(VLOOKUP(F1704,競技順!B:Q,16,0),"")</f>
        <v>タイム決勝</v>
      </c>
      <c r="O1704" t="str">
        <f t="shared" si="53"/>
        <v xml:space="preserve"> 女子  100m 平泳ぎ タイム決勝</v>
      </c>
    </row>
    <row r="1705" spans="1:15" x14ac:dyDescent="0.2">
      <c r="A1705">
        <f>IFERROR(記録__2[[#This Row],[競技番号]],"")</f>
        <v>27</v>
      </c>
      <c r="B1705">
        <f>IFERROR(記録__2[[#This Row],[選手番号]],"")</f>
        <v>0</v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>
        <f>IFERROR(VLOOKUP(A1705,プログラム!B:C,2,0),"")</f>
        <v>27</v>
      </c>
      <c r="G1705" t="str">
        <f t="shared" si="52"/>
        <v>000027</v>
      </c>
      <c r="H1705">
        <f>IFERROR(記録__2[[#This Row],[組]],"")</f>
        <v>1</v>
      </c>
      <c r="I1705">
        <f>IFERROR(記録__2[[#This Row],[水路]],"")</f>
        <v>8</v>
      </c>
      <c r="J1705" t="str">
        <f>IFERROR(VLOOKUP(F1705,競技順!B:Q,14,0),"")</f>
        <v/>
      </c>
      <c r="K1705" t="str">
        <f>IFERROR(VLOOKUP(F1705,競技順!B:P,15,0),"")</f>
        <v>女子</v>
      </c>
      <c r="L1705" t="str">
        <f>IFERROR(VLOOKUP(F1705,競技順!B:N,13,0),"")</f>
        <v xml:space="preserve"> 100m</v>
      </c>
      <c r="M1705" t="str">
        <f>IFERROR(VLOOKUP(F1705,競技順!B:K,10,0),"")</f>
        <v>平泳ぎ</v>
      </c>
      <c r="N1705" t="str">
        <f>IFERROR(VLOOKUP(F1705,競技順!B:Q,16,0),"")</f>
        <v>タイム決勝</v>
      </c>
      <c r="O1705" t="str">
        <f t="shared" si="53"/>
        <v xml:space="preserve"> 女子  100m 平泳ぎ タイム決勝</v>
      </c>
    </row>
    <row r="1706" spans="1:15" x14ac:dyDescent="0.2">
      <c r="A1706">
        <f>IFERROR(記録__2[[#This Row],[競技番号]],"")</f>
        <v>27</v>
      </c>
      <c r="B1706">
        <f>IFERROR(記録__2[[#This Row],[選手番号]],"")</f>
        <v>196</v>
      </c>
      <c r="C1706" t="str">
        <f>IFERROR(VLOOKUP(B1706,選手番号!F:J,4,0),"")</f>
        <v>村上　珠梨</v>
      </c>
      <c r="D1706" t="str">
        <f>IFERROR(VLOOKUP(B1706,選手番号!F:K,6,0),"")</f>
        <v>ＭＧ瀬戸内</v>
      </c>
      <c r="E1706" t="str">
        <f>IFERROR(VLOOKUP(B1706,チーム番号!E:F,2,0),"")</f>
        <v/>
      </c>
      <c r="F1706">
        <f>IFERROR(VLOOKUP(A1706,プログラム!B:C,2,0),"")</f>
        <v>27</v>
      </c>
      <c r="G1706" t="str">
        <f t="shared" si="52"/>
        <v>19600027</v>
      </c>
      <c r="H1706">
        <f>IFERROR(記録__2[[#This Row],[組]],"")</f>
        <v>2</v>
      </c>
      <c r="I1706">
        <f>IFERROR(記録__2[[#This Row],[水路]],"")</f>
        <v>1</v>
      </c>
      <c r="J1706" t="str">
        <f>IFERROR(VLOOKUP(F1706,競技順!B:Q,14,0),"")</f>
        <v/>
      </c>
      <c r="K1706" t="str">
        <f>IFERROR(VLOOKUP(F1706,競技順!B:P,15,0),"")</f>
        <v>女子</v>
      </c>
      <c r="L1706" t="str">
        <f>IFERROR(VLOOKUP(F1706,競技順!B:N,13,0),"")</f>
        <v xml:space="preserve"> 100m</v>
      </c>
      <c r="M1706" t="str">
        <f>IFERROR(VLOOKUP(F1706,競技順!B:K,10,0),"")</f>
        <v>平泳ぎ</v>
      </c>
      <c r="N1706" t="str">
        <f>IFERROR(VLOOKUP(F1706,競技順!B:Q,16,0),"")</f>
        <v>タイム決勝</v>
      </c>
      <c r="O1706" t="str">
        <f t="shared" si="53"/>
        <v xml:space="preserve"> 女子  100m 平泳ぎ タイム決勝</v>
      </c>
    </row>
    <row r="1707" spans="1:15" x14ac:dyDescent="0.2">
      <c r="A1707">
        <f>IFERROR(記録__2[[#This Row],[競技番号]],"")</f>
        <v>27</v>
      </c>
      <c r="B1707">
        <f>IFERROR(記録__2[[#This Row],[選手番号]],"")</f>
        <v>240</v>
      </c>
      <c r="C1707" t="str">
        <f>IFERROR(VLOOKUP(B1707,選手番号!F:J,4,0),"")</f>
        <v>高橋　花音</v>
      </c>
      <c r="D1707" t="str">
        <f>IFERROR(VLOOKUP(B1707,選手番号!F:K,6,0),"")</f>
        <v>ファイブテン</v>
      </c>
      <c r="E1707" t="str">
        <f>IFERROR(VLOOKUP(B1707,チーム番号!E:F,2,0),"")</f>
        <v/>
      </c>
      <c r="F1707">
        <f>IFERROR(VLOOKUP(A1707,プログラム!B:C,2,0),"")</f>
        <v>27</v>
      </c>
      <c r="G1707" t="str">
        <f t="shared" si="52"/>
        <v>24000027</v>
      </c>
      <c r="H1707">
        <f>IFERROR(記録__2[[#This Row],[組]],"")</f>
        <v>2</v>
      </c>
      <c r="I1707">
        <f>IFERROR(記録__2[[#This Row],[水路]],"")</f>
        <v>2</v>
      </c>
      <c r="J1707" t="str">
        <f>IFERROR(VLOOKUP(F1707,競技順!B:Q,14,0),"")</f>
        <v/>
      </c>
      <c r="K1707" t="str">
        <f>IFERROR(VLOOKUP(F1707,競技順!B:P,15,0),"")</f>
        <v>女子</v>
      </c>
      <c r="L1707" t="str">
        <f>IFERROR(VLOOKUP(F1707,競技順!B:N,13,0),"")</f>
        <v xml:space="preserve"> 100m</v>
      </c>
      <c r="M1707" t="str">
        <f>IFERROR(VLOOKUP(F1707,競技順!B:K,10,0),"")</f>
        <v>平泳ぎ</v>
      </c>
      <c r="N1707" t="str">
        <f>IFERROR(VLOOKUP(F1707,競技順!B:Q,16,0),"")</f>
        <v>タイム決勝</v>
      </c>
      <c r="O1707" t="str">
        <f t="shared" si="53"/>
        <v xml:space="preserve"> 女子  100m 平泳ぎ タイム決勝</v>
      </c>
    </row>
    <row r="1708" spans="1:15" x14ac:dyDescent="0.2">
      <c r="A1708">
        <f>IFERROR(記録__2[[#This Row],[競技番号]],"")</f>
        <v>27</v>
      </c>
      <c r="B1708">
        <f>IFERROR(記録__2[[#This Row],[選手番号]],"")</f>
        <v>633</v>
      </c>
      <c r="C1708" t="str">
        <f>IFERROR(VLOOKUP(B1708,選手番号!F:J,4,0),"")</f>
        <v>二宮　綺音</v>
      </c>
      <c r="D1708" t="str">
        <f>IFERROR(VLOOKUP(B1708,選手番号!F:K,6,0),"")</f>
        <v>ﾓｰﾆSS</v>
      </c>
      <c r="E1708" t="str">
        <f>IFERROR(VLOOKUP(B1708,チーム番号!E:F,2,0),"")</f>
        <v/>
      </c>
      <c r="F1708">
        <f>IFERROR(VLOOKUP(A1708,プログラム!B:C,2,0),"")</f>
        <v>27</v>
      </c>
      <c r="G1708" t="str">
        <f t="shared" si="52"/>
        <v>63300027</v>
      </c>
      <c r="H1708">
        <f>IFERROR(記録__2[[#This Row],[組]],"")</f>
        <v>2</v>
      </c>
      <c r="I1708">
        <f>IFERROR(記録__2[[#This Row],[水路]],"")</f>
        <v>3</v>
      </c>
      <c r="J1708" t="str">
        <f>IFERROR(VLOOKUP(F1708,競技順!B:Q,14,0),"")</f>
        <v/>
      </c>
      <c r="K1708" t="str">
        <f>IFERROR(VLOOKUP(F1708,競技順!B:P,15,0),"")</f>
        <v>女子</v>
      </c>
      <c r="L1708" t="str">
        <f>IFERROR(VLOOKUP(F1708,競技順!B:N,13,0),"")</f>
        <v xml:space="preserve"> 100m</v>
      </c>
      <c r="M1708" t="str">
        <f>IFERROR(VLOOKUP(F1708,競技順!B:K,10,0),"")</f>
        <v>平泳ぎ</v>
      </c>
      <c r="N1708" t="str">
        <f>IFERROR(VLOOKUP(F1708,競技順!B:Q,16,0),"")</f>
        <v>タイム決勝</v>
      </c>
      <c r="O1708" t="str">
        <f t="shared" si="53"/>
        <v xml:space="preserve"> 女子  100m 平泳ぎ タイム決勝</v>
      </c>
    </row>
    <row r="1709" spans="1:15" x14ac:dyDescent="0.2">
      <c r="A1709">
        <f>IFERROR(記録__2[[#This Row],[競技番号]],"")</f>
        <v>27</v>
      </c>
      <c r="B1709">
        <f>IFERROR(記録__2[[#This Row],[選手番号]],"")</f>
        <v>613</v>
      </c>
      <c r="C1709" t="str">
        <f>IFERROR(VLOOKUP(B1709,選手番号!F:J,4,0),"")</f>
        <v>東浦　朱里</v>
      </c>
      <c r="D1709" t="str">
        <f>IFERROR(VLOOKUP(B1709,選手番号!F:K,6,0),"")</f>
        <v>MESSA</v>
      </c>
      <c r="E1709" t="str">
        <f>IFERROR(VLOOKUP(B1709,チーム番号!E:F,2,0),"")</f>
        <v/>
      </c>
      <c r="F1709">
        <f>IFERROR(VLOOKUP(A1709,プログラム!B:C,2,0),"")</f>
        <v>27</v>
      </c>
      <c r="G1709" t="str">
        <f t="shared" si="52"/>
        <v>61300027</v>
      </c>
      <c r="H1709">
        <f>IFERROR(記録__2[[#This Row],[組]],"")</f>
        <v>2</v>
      </c>
      <c r="I1709">
        <f>IFERROR(記録__2[[#This Row],[水路]],"")</f>
        <v>4</v>
      </c>
      <c r="J1709" t="str">
        <f>IFERROR(VLOOKUP(F1709,競技順!B:Q,14,0),"")</f>
        <v/>
      </c>
      <c r="K1709" t="str">
        <f>IFERROR(VLOOKUP(F1709,競技順!B:P,15,0),"")</f>
        <v>女子</v>
      </c>
      <c r="L1709" t="str">
        <f>IFERROR(VLOOKUP(F1709,競技順!B:N,13,0),"")</f>
        <v xml:space="preserve"> 100m</v>
      </c>
      <c r="M1709" t="str">
        <f>IFERROR(VLOOKUP(F1709,競技順!B:K,10,0),"")</f>
        <v>平泳ぎ</v>
      </c>
      <c r="N1709" t="str">
        <f>IFERROR(VLOOKUP(F1709,競技順!B:Q,16,0),"")</f>
        <v>タイム決勝</v>
      </c>
      <c r="O1709" t="str">
        <f t="shared" si="53"/>
        <v xml:space="preserve"> 女子  100m 平泳ぎ タイム決勝</v>
      </c>
    </row>
    <row r="1710" spans="1:15" x14ac:dyDescent="0.2">
      <c r="A1710">
        <f>IFERROR(記録__2[[#This Row],[競技番号]],"")</f>
        <v>27</v>
      </c>
      <c r="B1710">
        <f>IFERROR(記録__2[[#This Row],[選手番号]],"")</f>
        <v>614</v>
      </c>
      <c r="C1710" t="str">
        <f>IFERROR(VLOOKUP(B1710,選手番号!F:J,4,0),"")</f>
        <v>津田　月咲</v>
      </c>
      <c r="D1710" t="str">
        <f>IFERROR(VLOOKUP(B1710,選手番号!F:K,6,0),"")</f>
        <v>MESSA</v>
      </c>
      <c r="E1710" t="str">
        <f>IFERROR(VLOOKUP(B1710,チーム番号!E:F,2,0),"")</f>
        <v/>
      </c>
      <c r="F1710">
        <f>IFERROR(VLOOKUP(A1710,プログラム!B:C,2,0),"")</f>
        <v>27</v>
      </c>
      <c r="G1710" t="str">
        <f t="shared" si="52"/>
        <v>61400027</v>
      </c>
      <c r="H1710">
        <f>IFERROR(記録__2[[#This Row],[組]],"")</f>
        <v>2</v>
      </c>
      <c r="I1710">
        <f>IFERROR(記録__2[[#This Row],[水路]],"")</f>
        <v>5</v>
      </c>
      <c r="J1710" t="str">
        <f>IFERROR(VLOOKUP(F1710,競技順!B:Q,14,0),"")</f>
        <v/>
      </c>
      <c r="K1710" t="str">
        <f>IFERROR(VLOOKUP(F1710,競技順!B:P,15,0),"")</f>
        <v>女子</v>
      </c>
      <c r="L1710" t="str">
        <f>IFERROR(VLOOKUP(F1710,競技順!B:N,13,0),"")</f>
        <v xml:space="preserve"> 100m</v>
      </c>
      <c r="M1710" t="str">
        <f>IFERROR(VLOOKUP(F1710,競技順!B:K,10,0),"")</f>
        <v>平泳ぎ</v>
      </c>
      <c r="N1710" t="str">
        <f>IFERROR(VLOOKUP(F1710,競技順!B:Q,16,0),"")</f>
        <v>タイム決勝</v>
      </c>
      <c r="O1710" t="str">
        <f t="shared" si="53"/>
        <v xml:space="preserve"> 女子  100m 平泳ぎ タイム決勝</v>
      </c>
    </row>
    <row r="1711" spans="1:15" x14ac:dyDescent="0.2">
      <c r="A1711">
        <f>IFERROR(記録__2[[#This Row],[競技番号]],"")</f>
        <v>27</v>
      </c>
      <c r="B1711">
        <f>IFERROR(記録__2[[#This Row],[選手番号]],"")</f>
        <v>100</v>
      </c>
      <c r="C1711" t="str">
        <f>IFERROR(VLOOKUP(B1711,選手番号!F:J,4,0),"")</f>
        <v>三國　結愛</v>
      </c>
      <c r="D1711" t="str">
        <f>IFERROR(VLOOKUP(B1711,選手番号!F:K,6,0),"")</f>
        <v>五百木ＳＣ</v>
      </c>
      <c r="E1711" t="str">
        <f>IFERROR(VLOOKUP(B1711,チーム番号!E:F,2,0),"")</f>
        <v/>
      </c>
      <c r="F1711">
        <f>IFERROR(VLOOKUP(A1711,プログラム!B:C,2,0),"")</f>
        <v>27</v>
      </c>
      <c r="G1711" t="str">
        <f t="shared" si="52"/>
        <v>10000027</v>
      </c>
      <c r="H1711">
        <f>IFERROR(記録__2[[#This Row],[組]],"")</f>
        <v>2</v>
      </c>
      <c r="I1711">
        <f>IFERROR(記録__2[[#This Row],[水路]],"")</f>
        <v>6</v>
      </c>
      <c r="J1711" t="str">
        <f>IFERROR(VLOOKUP(F1711,競技順!B:Q,14,0),"")</f>
        <v/>
      </c>
      <c r="K1711" t="str">
        <f>IFERROR(VLOOKUP(F1711,競技順!B:P,15,0),"")</f>
        <v>女子</v>
      </c>
      <c r="L1711" t="str">
        <f>IFERROR(VLOOKUP(F1711,競技順!B:N,13,0),"")</f>
        <v xml:space="preserve"> 100m</v>
      </c>
      <c r="M1711" t="str">
        <f>IFERROR(VLOOKUP(F1711,競技順!B:K,10,0),"")</f>
        <v>平泳ぎ</v>
      </c>
      <c r="N1711" t="str">
        <f>IFERROR(VLOOKUP(F1711,競技順!B:Q,16,0),"")</f>
        <v>タイム決勝</v>
      </c>
      <c r="O1711" t="str">
        <f t="shared" si="53"/>
        <v xml:space="preserve"> 女子  100m 平泳ぎ タイム決勝</v>
      </c>
    </row>
    <row r="1712" spans="1:15" x14ac:dyDescent="0.2">
      <c r="A1712">
        <f>IFERROR(記録__2[[#This Row],[競技番号]],"")</f>
        <v>27</v>
      </c>
      <c r="B1712">
        <f>IFERROR(記録__2[[#This Row],[選手番号]],"")</f>
        <v>663</v>
      </c>
      <c r="C1712" t="str">
        <f>IFERROR(VLOOKUP(B1712,選手番号!F:J,4,0),"")</f>
        <v>小島　采佐</v>
      </c>
      <c r="D1712" t="str">
        <f>IFERROR(VLOOKUP(B1712,選手番号!F:K,6,0),"")</f>
        <v>MESSA宇和島</v>
      </c>
      <c r="E1712" t="str">
        <f>IFERROR(VLOOKUP(B1712,チーム番号!E:F,2,0),"")</f>
        <v/>
      </c>
      <c r="F1712">
        <f>IFERROR(VLOOKUP(A1712,プログラム!B:C,2,0),"")</f>
        <v>27</v>
      </c>
      <c r="G1712" t="str">
        <f t="shared" si="52"/>
        <v>66300027</v>
      </c>
      <c r="H1712">
        <f>IFERROR(記録__2[[#This Row],[組]],"")</f>
        <v>2</v>
      </c>
      <c r="I1712">
        <f>IFERROR(記録__2[[#This Row],[水路]],"")</f>
        <v>7</v>
      </c>
      <c r="J1712" t="str">
        <f>IFERROR(VLOOKUP(F1712,競技順!B:Q,14,0),"")</f>
        <v/>
      </c>
      <c r="K1712" t="str">
        <f>IFERROR(VLOOKUP(F1712,競技順!B:P,15,0),"")</f>
        <v>女子</v>
      </c>
      <c r="L1712" t="str">
        <f>IFERROR(VLOOKUP(F1712,競技順!B:N,13,0),"")</f>
        <v xml:space="preserve"> 100m</v>
      </c>
      <c r="M1712" t="str">
        <f>IFERROR(VLOOKUP(F1712,競技順!B:K,10,0),"")</f>
        <v>平泳ぎ</v>
      </c>
      <c r="N1712" t="str">
        <f>IFERROR(VLOOKUP(F1712,競技順!B:Q,16,0),"")</f>
        <v>タイム決勝</v>
      </c>
      <c r="O1712" t="str">
        <f t="shared" si="53"/>
        <v xml:space="preserve"> 女子  100m 平泳ぎ タイム決勝</v>
      </c>
    </row>
    <row r="1713" spans="1:15" x14ac:dyDescent="0.2">
      <c r="A1713">
        <f>IFERROR(記録__2[[#This Row],[競技番号]],"")</f>
        <v>27</v>
      </c>
      <c r="B1713">
        <f>IFERROR(記録__2[[#This Row],[選手番号]],"")</f>
        <v>247</v>
      </c>
      <c r="C1713" t="str">
        <f>IFERROR(VLOOKUP(B1713,選手番号!F:J,4,0),"")</f>
        <v>永井　結菜</v>
      </c>
      <c r="D1713" t="str">
        <f>IFERROR(VLOOKUP(B1713,選手番号!F:K,6,0),"")</f>
        <v>ファイブテン</v>
      </c>
      <c r="E1713" t="str">
        <f>IFERROR(VLOOKUP(B1713,チーム番号!E:F,2,0),"")</f>
        <v/>
      </c>
      <c r="F1713">
        <f>IFERROR(VLOOKUP(A1713,プログラム!B:C,2,0),"")</f>
        <v>27</v>
      </c>
      <c r="G1713" t="str">
        <f t="shared" si="52"/>
        <v>24700027</v>
      </c>
      <c r="H1713">
        <f>IFERROR(記録__2[[#This Row],[組]],"")</f>
        <v>2</v>
      </c>
      <c r="I1713">
        <f>IFERROR(記録__2[[#This Row],[水路]],"")</f>
        <v>8</v>
      </c>
      <c r="J1713" t="str">
        <f>IFERROR(VLOOKUP(F1713,競技順!B:Q,14,0),"")</f>
        <v/>
      </c>
      <c r="K1713" t="str">
        <f>IFERROR(VLOOKUP(F1713,競技順!B:P,15,0),"")</f>
        <v>女子</v>
      </c>
      <c r="L1713" t="str">
        <f>IFERROR(VLOOKUP(F1713,競技順!B:N,13,0),"")</f>
        <v xml:space="preserve"> 100m</v>
      </c>
      <c r="M1713" t="str">
        <f>IFERROR(VLOOKUP(F1713,競技順!B:K,10,0),"")</f>
        <v>平泳ぎ</v>
      </c>
      <c r="N1713" t="str">
        <f>IFERROR(VLOOKUP(F1713,競技順!B:Q,16,0),"")</f>
        <v>タイム決勝</v>
      </c>
      <c r="O1713" t="str">
        <f t="shared" si="53"/>
        <v xml:space="preserve"> 女子  100m 平泳ぎ タイム決勝</v>
      </c>
    </row>
    <row r="1714" spans="1:15" x14ac:dyDescent="0.2">
      <c r="A1714">
        <f>IFERROR(記録__2[[#This Row],[競技番号]],"")</f>
        <v>27</v>
      </c>
      <c r="B1714">
        <f>IFERROR(記録__2[[#This Row],[選手番号]],"")</f>
        <v>485</v>
      </c>
      <c r="C1714" t="str">
        <f>IFERROR(VLOOKUP(B1714,選手番号!F:J,4,0),"")</f>
        <v>藤田　美花</v>
      </c>
      <c r="D1714" t="str">
        <f>IFERROR(VLOOKUP(B1714,選手番号!F:K,6,0),"")</f>
        <v>フィッタ吉田</v>
      </c>
      <c r="E1714" t="str">
        <f>IFERROR(VLOOKUP(B1714,チーム番号!E:F,2,0),"")</f>
        <v/>
      </c>
      <c r="F1714">
        <f>IFERROR(VLOOKUP(A1714,プログラム!B:C,2,0),"")</f>
        <v>27</v>
      </c>
      <c r="G1714" t="str">
        <f t="shared" si="52"/>
        <v>48500027</v>
      </c>
      <c r="H1714">
        <f>IFERROR(記録__2[[#This Row],[組]],"")</f>
        <v>3</v>
      </c>
      <c r="I1714">
        <f>IFERROR(記録__2[[#This Row],[水路]],"")</f>
        <v>1</v>
      </c>
      <c r="J1714" t="str">
        <f>IFERROR(VLOOKUP(F1714,競技順!B:Q,14,0),"")</f>
        <v/>
      </c>
      <c r="K1714" t="str">
        <f>IFERROR(VLOOKUP(F1714,競技順!B:P,15,0),"")</f>
        <v>女子</v>
      </c>
      <c r="L1714" t="str">
        <f>IFERROR(VLOOKUP(F1714,競技順!B:N,13,0),"")</f>
        <v xml:space="preserve"> 100m</v>
      </c>
      <c r="M1714" t="str">
        <f>IFERROR(VLOOKUP(F1714,競技順!B:K,10,0),"")</f>
        <v>平泳ぎ</v>
      </c>
      <c r="N1714" t="str">
        <f>IFERROR(VLOOKUP(F1714,競技順!B:Q,16,0),"")</f>
        <v>タイム決勝</v>
      </c>
      <c r="O1714" t="str">
        <f t="shared" si="53"/>
        <v xml:space="preserve"> 女子  100m 平泳ぎ タイム決勝</v>
      </c>
    </row>
    <row r="1715" spans="1:15" x14ac:dyDescent="0.2">
      <c r="A1715">
        <f>IFERROR(記録__2[[#This Row],[競技番号]],"")</f>
        <v>27</v>
      </c>
      <c r="B1715">
        <f>IFERROR(記録__2[[#This Row],[選手番号]],"")</f>
        <v>520</v>
      </c>
      <c r="C1715" t="str">
        <f>IFERROR(VLOOKUP(B1715,選手番号!F:J,4,0),"")</f>
        <v>田中陽菜実</v>
      </c>
      <c r="D1715" t="str">
        <f>IFERROR(VLOOKUP(B1715,選手番号!F:K,6,0),"")</f>
        <v>Ryuow</v>
      </c>
      <c r="E1715" t="str">
        <f>IFERROR(VLOOKUP(B1715,チーム番号!E:F,2,0),"")</f>
        <v/>
      </c>
      <c r="F1715">
        <f>IFERROR(VLOOKUP(A1715,プログラム!B:C,2,0),"")</f>
        <v>27</v>
      </c>
      <c r="G1715" t="str">
        <f t="shared" si="52"/>
        <v>52000027</v>
      </c>
      <c r="H1715">
        <f>IFERROR(記録__2[[#This Row],[組]],"")</f>
        <v>3</v>
      </c>
      <c r="I1715">
        <f>IFERROR(記録__2[[#This Row],[水路]],"")</f>
        <v>2</v>
      </c>
      <c r="J1715" t="str">
        <f>IFERROR(VLOOKUP(F1715,競技順!B:Q,14,0),"")</f>
        <v/>
      </c>
      <c r="K1715" t="str">
        <f>IFERROR(VLOOKUP(F1715,競技順!B:P,15,0),"")</f>
        <v>女子</v>
      </c>
      <c r="L1715" t="str">
        <f>IFERROR(VLOOKUP(F1715,競技順!B:N,13,0),"")</f>
        <v xml:space="preserve"> 100m</v>
      </c>
      <c r="M1715" t="str">
        <f>IFERROR(VLOOKUP(F1715,競技順!B:K,10,0),"")</f>
        <v>平泳ぎ</v>
      </c>
      <c r="N1715" t="str">
        <f>IFERROR(VLOOKUP(F1715,競技順!B:Q,16,0),"")</f>
        <v>タイム決勝</v>
      </c>
      <c r="O1715" t="str">
        <f t="shared" si="53"/>
        <v xml:space="preserve"> 女子  100m 平泳ぎ タイム決勝</v>
      </c>
    </row>
    <row r="1716" spans="1:15" x14ac:dyDescent="0.2">
      <c r="A1716">
        <f>IFERROR(記録__2[[#This Row],[競技番号]],"")</f>
        <v>27</v>
      </c>
      <c r="B1716">
        <f>IFERROR(記録__2[[#This Row],[選手番号]],"")</f>
        <v>291</v>
      </c>
      <c r="C1716" t="str">
        <f>IFERROR(VLOOKUP(B1716,選手番号!F:J,4,0),"")</f>
        <v>渡邊　友子</v>
      </c>
      <c r="D1716" t="str">
        <f>IFERROR(VLOOKUP(B1716,選手番号!F:K,6,0),"")</f>
        <v>八幡浜ＳＣ</v>
      </c>
      <c r="E1716" t="str">
        <f>IFERROR(VLOOKUP(B1716,チーム番号!E:F,2,0),"")</f>
        <v/>
      </c>
      <c r="F1716">
        <f>IFERROR(VLOOKUP(A1716,プログラム!B:C,2,0),"")</f>
        <v>27</v>
      </c>
      <c r="G1716" t="str">
        <f t="shared" si="52"/>
        <v>29100027</v>
      </c>
      <c r="H1716">
        <f>IFERROR(記録__2[[#This Row],[組]],"")</f>
        <v>3</v>
      </c>
      <c r="I1716">
        <f>IFERROR(記録__2[[#This Row],[水路]],"")</f>
        <v>3</v>
      </c>
      <c r="J1716" t="str">
        <f>IFERROR(VLOOKUP(F1716,競技順!B:Q,14,0),"")</f>
        <v/>
      </c>
      <c r="K1716" t="str">
        <f>IFERROR(VLOOKUP(F1716,競技順!B:P,15,0),"")</f>
        <v>女子</v>
      </c>
      <c r="L1716" t="str">
        <f>IFERROR(VLOOKUP(F1716,競技順!B:N,13,0),"")</f>
        <v xml:space="preserve"> 100m</v>
      </c>
      <c r="M1716" t="str">
        <f>IFERROR(VLOOKUP(F1716,競技順!B:K,10,0),"")</f>
        <v>平泳ぎ</v>
      </c>
      <c r="N1716" t="str">
        <f>IFERROR(VLOOKUP(F1716,競技順!B:Q,16,0),"")</f>
        <v>タイム決勝</v>
      </c>
      <c r="O1716" t="str">
        <f t="shared" si="53"/>
        <v xml:space="preserve"> 女子  100m 平泳ぎ タイム決勝</v>
      </c>
    </row>
    <row r="1717" spans="1:15" x14ac:dyDescent="0.2">
      <c r="A1717">
        <f>IFERROR(記録__2[[#This Row],[競技番号]],"")</f>
        <v>27</v>
      </c>
      <c r="B1717">
        <f>IFERROR(記録__2[[#This Row],[選手番号]],"")</f>
        <v>153</v>
      </c>
      <c r="C1717" t="str">
        <f>IFERROR(VLOOKUP(B1717,選手番号!F:J,4,0),"")</f>
        <v>原　愛美夏</v>
      </c>
      <c r="D1717" t="str">
        <f>IFERROR(VLOOKUP(B1717,選手番号!F:K,6,0),"")</f>
        <v>南海ＤＣ</v>
      </c>
      <c r="E1717" t="str">
        <f>IFERROR(VLOOKUP(B1717,チーム番号!E:F,2,0),"")</f>
        <v/>
      </c>
      <c r="F1717">
        <f>IFERROR(VLOOKUP(A1717,プログラム!B:C,2,0),"")</f>
        <v>27</v>
      </c>
      <c r="G1717" t="str">
        <f t="shared" si="52"/>
        <v>15300027</v>
      </c>
      <c r="H1717">
        <f>IFERROR(記録__2[[#This Row],[組]],"")</f>
        <v>3</v>
      </c>
      <c r="I1717">
        <f>IFERROR(記録__2[[#This Row],[水路]],"")</f>
        <v>4</v>
      </c>
      <c r="J1717" t="str">
        <f>IFERROR(VLOOKUP(F1717,競技順!B:Q,14,0),"")</f>
        <v/>
      </c>
      <c r="K1717" t="str">
        <f>IFERROR(VLOOKUP(F1717,競技順!B:P,15,0),"")</f>
        <v>女子</v>
      </c>
      <c r="L1717" t="str">
        <f>IFERROR(VLOOKUP(F1717,競技順!B:N,13,0),"")</f>
        <v xml:space="preserve"> 100m</v>
      </c>
      <c r="M1717" t="str">
        <f>IFERROR(VLOOKUP(F1717,競技順!B:K,10,0),"")</f>
        <v>平泳ぎ</v>
      </c>
      <c r="N1717" t="str">
        <f>IFERROR(VLOOKUP(F1717,競技順!B:Q,16,0),"")</f>
        <v>タイム決勝</v>
      </c>
      <c r="O1717" t="str">
        <f t="shared" si="53"/>
        <v xml:space="preserve"> 女子  100m 平泳ぎ タイム決勝</v>
      </c>
    </row>
    <row r="1718" spans="1:15" x14ac:dyDescent="0.2">
      <c r="A1718">
        <f>IFERROR(記録__2[[#This Row],[競技番号]],"")</f>
        <v>27</v>
      </c>
      <c r="B1718">
        <f>IFERROR(記録__2[[#This Row],[選手番号]],"")</f>
        <v>462</v>
      </c>
      <c r="C1718" t="str">
        <f>IFERROR(VLOOKUP(B1718,選手番号!F:J,4,0),"")</f>
        <v>渡部　仁絵</v>
      </c>
      <c r="D1718" t="str">
        <f>IFERROR(VLOOKUP(B1718,選手番号!F:K,6,0),"")</f>
        <v>フィッタ重信</v>
      </c>
      <c r="E1718" t="str">
        <f>IFERROR(VLOOKUP(B1718,チーム番号!E:F,2,0),"")</f>
        <v/>
      </c>
      <c r="F1718">
        <f>IFERROR(VLOOKUP(A1718,プログラム!B:C,2,0),"")</f>
        <v>27</v>
      </c>
      <c r="G1718" t="str">
        <f t="shared" si="52"/>
        <v>46200027</v>
      </c>
      <c r="H1718">
        <f>IFERROR(記録__2[[#This Row],[組]],"")</f>
        <v>3</v>
      </c>
      <c r="I1718">
        <f>IFERROR(記録__2[[#This Row],[水路]],"")</f>
        <v>5</v>
      </c>
      <c r="J1718" t="str">
        <f>IFERROR(VLOOKUP(F1718,競技順!B:Q,14,0),"")</f>
        <v/>
      </c>
      <c r="K1718" t="str">
        <f>IFERROR(VLOOKUP(F1718,競技順!B:P,15,0),"")</f>
        <v>女子</v>
      </c>
      <c r="L1718" t="str">
        <f>IFERROR(VLOOKUP(F1718,競技順!B:N,13,0),"")</f>
        <v xml:space="preserve"> 100m</v>
      </c>
      <c r="M1718" t="str">
        <f>IFERROR(VLOOKUP(F1718,競技順!B:K,10,0),"")</f>
        <v>平泳ぎ</v>
      </c>
      <c r="N1718" t="str">
        <f>IFERROR(VLOOKUP(F1718,競技順!B:Q,16,0),"")</f>
        <v>タイム決勝</v>
      </c>
      <c r="O1718" t="str">
        <f t="shared" si="53"/>
        <v xml:space="preserve"> 女子  100m 平泳ぎ タイム決勝</v>
      </c>
    </row>
    <row r="1719" spans="1:15" x14ac:dyDescent="0.2">
      <c r="A1719">
        <f>IFERROR(記録__2[[#This Row],[競技番号]],"")</f>
        <v>27</v>
      </c>
      <c r="B1719">
        <f>IFERROR(記録__2[[#This Row],[選手番号]],"")</f>
        <v>286</v>
      </c>
      <c r="C1719" t="str">
        <f>IFERROR(VLOOKUP(B1719,選手番号!F:J,4,0),"")</f>
        <v>廣瀬　茉乃</v>
      </c>
      <c r="D1719" t="str">
        <f>IFERROR(VLOOKUP(B1719,選手番号!F:K,6,0),"")</f>
        <v>八幡浜ＳＣ</v>
      </c>
      <c r="E1719" t="str">
        <f>IFERROR(VLOOKUP(B1719,チーム番号!E:F,2,0),"")</f>
        <v/>
      </c>
      <c r="F1719">
        <f>IFERROR(VLOOKUP(A1719,プログラム!B:C,2,0),"")</f>
        <v>27</v>
      </c>
      <c r="G1719" t="str">
        <f t="shared" si="52"/>
        <v>28600027</v>
      </c>
      <c r="H1719">
        <f>IFERROR(記録__2[[#This Row],[組]],"")</f>
        <v>3</v>
      </c>
      <c r="I1719">
        <f>IFERROR(記録__2[[#This Row],[水路]],"")</f>
        <v>6</v>
      </c>
      <c r="J1719" t="str">
        <f>IFERROR(VLOOKUP(F1719,競技順!B:Q,14,0),"")</f>
        <v/>
      </c>
      <c r="K1719" t="str">
        <f>IFERROR(VLOOKUP(F1719,競技順!B:P,15,0),"")</f>
        <v>女子</v>
      </c>
      <c r="L1719" t="str">
        <f>IFERROR(VLOOKUP(F1719,競技順!B:N,13,0),"")</f>
        <v xml:space="preserve"> 100m</v>
      </c>
      <c r="M1719" t="str">
        <f>IFERROR(VLOOKUP(F1719,競技順!B:K,10,0),"")</f>
        <v>平泳ぎ</v>
      </c>
      <c r="N1719" t="str">
        <f>IFERROR(VLOOKUP(F1719,競技順!B:Q,16,0),"")</f>
        <v>タイム決勝</v>
      </c>
      <c r="O1719" t="str">
        <f t="shared" si="53"/>
        <v xml:space="preserve"> 女子  100m 平泳ぎ タイム決勝</v>
      </c>
    </row>
    <row r="1720" spans="1:15" x14ac:dyDescent="0.2">
      <c r="A1720">
        <f>IFERROR(記録__2[[#This Row],[競技番号]],"")</f>
        <v>27</v>
      </c>
      <c r="B1720">
        <f>IFERROR(記録__2[[#This Row],[選手番号]],"")</f>
        <v>142</v>
      </c>
      <c r="C1720" t="str">
        <f>IFERROR(VLOOKUP(B1720,選手番号!F:J,4,0),"")</f>
        <v>谷口　真子</v>
      </c>
      <c r="D1720" t="str">
        <f>IFERROR(VLOOKUP(B1720,選手番号!F:K,6,0),"")</f>
        <v>南海ＤＣ</v>
      </c>
      <c r="E1720" t="str">
        <f>IFERROR(VLOOKUP(B1720,チーム番号!E:F,2,0),"")</f>
        <v/>
      </c>
      <c r="F1720">
        <f>IFERROR(VLOOKUP(A1720,プログラム!B:C,2,0),"")</f>
        <v>27</v>
      </c>
      <c r="G1720" t="str">
        <f t="shared" si="52"/>
        <v>14200027</v>
      </c>
      <c r="H1720">
        <f>IFERROR(記録__2[[#This Row],[組]],"")</f>
        <v>3</v>
      </c>
      <c r="I1720">
        <f>IFERROR(記録__2[[#This Row],[水路]],"")</f>
        <v>7</v>
      </c>
      <c r="J1720" t="str">
        <f>IFERROR(VLOOKUP(F1720,競技順!B:Q,14,0),"")</f>
        <v/>
      </c>
      <c r="K1720" t="str">
        <f>IFERROR(VLOOKUP(F1720,競技順!B:P,15,0),"")</f>
        <v>女子</v>
      </c>
      <c r="L1720" t="str">
        <f>IFERROR(VLOOKUP(F1720,競技順!B:N,13,0),"")</f>
        <v xml:space="preserve"> 100m</v>
      </c>
      <c r="M1720" t="str">
        <f>IFERROR(VLOOKUP(F1720,競技順!B:K,10,0),"")</f>
        <v>平泳ぎ</v>
      </c>
      <c r="N1720" t="str">
        <f>IFERROR(VLOOKUP(F1720,競技順!B:Q,16,0),"")</f>
        <v>タイム決勝</v>
      </c>
      <c r="O1720" t="str">
        <f t="shared" si="53"/>
        <v xml:space="preserve"> 女子  100m 平泳ぎ タイム決勝</v>
      </c>
    </row>
    <row r="1721" spans="1:15" x14ac:dyDescent="0.2">
      <c r="A1721">
        <f>IFERROR(記録__2[[#This Row],[競技番号]],"")</f>
        <v>27</v>
      </c>
      <c r="B1721">
        <f>IFERROR(記録__2[[#This Row],[選手番号]],"")</f>
        <v>634</v>
      </c>
      <c r="C1721" t="str">
        <f>IFERROR(VLOOKUP(B1721,選手番号!F:J,4,0),"")</f>
        <v>友岡　詩乃</v>
      </c>
      <c r="D1721" t="str">
        <f>IFERROR(VLOOKUP(B1721,選手番号!F:K,6,0),"")</f>
        <v>ﾓｰﾆSS</v>
      </c>
      <c r="E1721" t="str">
        <f>IFERROR(VLOOKUP(B1721,チーム番号!E:F,2,0),"")</f>
        <v/>
      </c>
      <c r="F1721">
        <f>IFERROR(VLOOKUP(A1721,プログラム!B:C,2,0),"")</f>
        <v>27</v>
      </c>
      <c r="G1721" t="str">
        <f t="shared" si="52"/>
        <v>63400027</v>
      </c>
      <c r="H1721">
        <f>IFERROR(記録__2[[#This Row],[組]],"")</f>
        <v>3</v>
      </c>
      <c r="I1721">
        <f>IFERROR(記録__2[[#This Row],[水路]],"")</f>
        <v>8</v>
      </c>
      <c r="J1721" t="str">
        <f>IFERROR(VLOOKUP(F1721,競技順!B:Q,14,0),"")</f>
        <v/>
      </c>
      <c r="K1721" t="str">
        <f>IFERROR(VLOOKUP(F1721,競技順!B:P,15,0),"")</f>
        <v>女子</v>
      </c>
      <c r="L1721" t="str">
        <f>IFERROR(VLOOKUP(F1721,競技順!B:N,13,0),"")</f>
        <v xml:space="preserve"> 100m</v>
      </c>
      <c r="M1721" t="str">
        <f>IFERROR(VLOOKUP(F1721,競技順!B:K,10,0),"")</f>
        <v>平泳ぎ</v>
      </c>
      <c r="N1721" t="str">
        <f>IFERROR(VLOOKUP(F1721,競技順!B:Q,16,0),"")</f>
        <v>タイム決勝</v>
      </c>
      <c r="O1721" t="str">
        <f t="shared" si="53"/>
        <v xml:space="preserve"> 女子  100m 平泳ぎ タイム決勝</v>
      </c>
    </row>
    <row r="1722" spans="1:15" x14ac:dyDescent="0.2">
      <c r="A1722">
        <f>IFERROR(記録__2[[#This Row],[競技番号]],"")</f>
        <v>27</v>
      </c>
      <c r="B1722">
        <f>IFERROR(記録__2[[#This Row],[選手番号]],"")</f>
        <v>325</v>
      </c>
      <c r="C1722" t="str">
        <f>IFERROR(VLOOKUP(B1722,選手番号!F:J,4,0),"")</f>
        <v>武智　菜月</v>
      </c>
      <c r="D1722" t="str">
        <f>IFERROR(VLOOKUP(B1722,選手番号!F:K,6,0),"")</f>
        <v>石原SC山越</v>
      </c>
      <c r="E1722" t="str">
        <f>IFERROR(VLOOKUP(B1722,チーム番号!E:F,2,0),"")</f>
        <v/>
      </c>
      <c r="F1722">
        <f>IFERROR(VLOOKUP(A1722,プログラム!B:C,2,0),"")</f>
        <v>27</v>
      </c>
      <c r="G1722" t="str">
        <f t="shared" si="52"/>
        <v>32500027</v>
      </c>
      <c r="H1722">
        <f>IFERROR(記録__2[[#This Row],[組]],"")</f>
        <v>4</v>
      </c>
      <c r="I1722">
        <f>IFERROR(記録__2[[#This Row],[水路]],"")</f>
        <v>1</v>
      </c>
      <c r="J1722" t="str">
        <f>IFERROR(VLOOKUP(F1722,競技順!B:Q,14,0),"")</f>
        <v/>
      </c>
      <c r="K1722" t="str">
        <f>IFERROR(VLOOKUP(F1722,競技順!B:P,15,0),"")</f>
        <v>女子</v>
      </c>
      <c r="L1722" t="str">
        <f>IFERROR(VLOOKUP(F1722,競技順!B:N,13,0),"")</f>
        <v xml:space="preserve"> 100m</v>
      </c>
      <c r="M1722" t="str">
        <f>IFERROR(VLOOKUP(F1722,競技順!B:K,10,0),"")</f>
        <v>平泳ぎ</v>
      </c>
      <c r="N1722" t="str">
        <f>IFERROR(VLOOKUP(F1722,競技順!B:Q,16,0),"")</f>
        <v>タイム決勝</v>
      </c>
      <c r="O1722" t="str">
        <f t="shared" si="53"/>
        <v xml:space="preserve"> 女子  100m 平泳ぎ タイム決勝</v>
      </c>
    </row>
    <row r="1723" spans="1:15" x14ac:dyDescent="0.2">
      <c r="A1723">
        <f>IFERROR(記録__2[[#This Row],[競技番号]],"")</f>
        <v>27</v>
      </c>
      <c r="B1723">
        <f>IFERROR(記録__2[[#This Row],[選手番号]],"")</f>
        <v>96</v>
      </c>
      <c r="C1723" t="str">
        <f>IFERROR(VLOOKUP(B1723,選手番号!F:J,4,0),"")</f>
        <v>門田　彩聖</v>
      </c>
      <c r="D1723" t="str">
        <f>IFERROR(VLOOKUP(B1723,選手番号!F:K,6,0),"")</f>
        <v>五百木ＳＣ</v>
      </c>
      <c r="E1723" t="str">
        <f>IFERROR(VLOOKUP(B1723,チーム番号!E:F,2,0),"")</f>
        <v/>
      </c>
      <c r="F1723">
        <f>IFERROR(VLOOKUP(A1723,プログラム!B:C,2,0),"")</f>
        <v>27</v>
      </c>
      <c r="G1723" t="str">
        <f t="shared" si="52"/>
        <v>9600027</v>
      </c>
      <c r="H1723">
        <f>IFERROR(記録__2[[#This Row],[組]],"")</f>
        <v>4</v>
      </c>
      <c r="I1723">
        <f>IFERROR(記録__2[[#This Row],[水路]],"")</f>
        <v>2</v>
      </c>
      <c r="J1723" t="str">
        <f>IFERROR(VLOOKUP(F1723,競技順!B:Q,14,0),"")</f>
        <v/>
      </c>
      <c r="K1723" t="str">
        <f>IFERROR(VLOOKUP(F1723,競技順!B:P,15,0),"")</f>
        <v>女子</v>
      </c>
      <c r="L1723" t="str">
        <f>IFERROR(VLOOKUP(F1723,競技順!B:N,13,0),"")</f>
        <v xml:space="preserve"> 100m</v>
      </c>
      <c r="M1723" t="str">
        <f>IFERROR(VLOOKUP(F1723,競技順!B:K,10,0),"")</f>
        <v>平泳ぎ</v>
      </c>
      <c r="N1723" t="str">
        <f>IFERROR(VLOOKUP(F1723,競技順!B:Q,16,0),"")</f>
        <v>タイム決勝</v>
      </c>
      <c r="O1723" t="str">
        <f t="shared" si="53"/>
        <v xml:space="preserve"> 女子  100m 平泳ぎ タイム決勝</v>
      </c>
    </row>
    <row r="1724" spans="1:15" x14ac:dyDescent="0.2">
      <c r="A1724">
        <f>IFERROR(記録__2[[#This Row],[競技番号]],"")</f>
        <v>27</v>
      </c>
      <c r="B1724">
        <f>IFERROR(記録__2[[#This Row],[選手番号]],"")</f>
        <v>619</v>
      </c>
      <c r="C1724" t="str">
        <f>IFERROR(VLOOKUP(B1724,選手番号!F:J,4,0),"")</f>
        <v>日淺　　華</v>
      </c>
      <c r="D1724" t="str">
        <f>IFERROR(VLOOKUP(B1724,選手番号!F:K,6,0),"")</f>
        <v>しまなみST</v>
      </c>
      <c r="E1724" t="str">
        <f>IFERROR(VLOOKUP(B1724,チーム番号!E:F,2,0),"")</f>
        <v/>
      </c>
      <c r="F1724">
        <f>IFERROR(VLOOKUP(A1724,プログラム!B:C,2,0),"")</f>
        <v>27</v>
      </c>
      <c r="G1724" t="str">
        <f t="shared" si="52"/>
        <v>61900027</v>
      </c>
      <c r="H1724">
        <f>IFERROR(記録__2[[#This Row],[組]],"")</f>
        <v>4</v>
      </c>
      <c r="I1724">
        <f>IFERROR(記録__2[[#This Row],[水路]],"")</f>
        <v>3</v>
      </c>
      <c r="J1724" t="str">
        <f>IFERROR(VLOOKUP(F1724,競技順!B:Q,14,0),"")</f>
        <v/>
      </c>
      <c r="K1724" t="str">
        <f>IFERROR(VLOOKUP(F1724,競技順!B:P,15,0),"")</f>
        <v>女子</v>
      </c>
      <c r="L1724" t="str">
        <f>IFERROR(VLOOKUP(F1724,競技順!B:N,13,0),"")</f>
        <v xml:space="preserve"> 100m</v>
      </c>
      <c r="M1724" t="str">
        <f>IFERROR(VLOOKUP(F1724,競技順!B:K,10,0),"")</f>
        <v>平泳ぎ</v>
      </c>
      <c r="N1724" t="str">
        <f>IFERROR(VLOOKUP(F1724,競技順!B:Q,16,0),"")</f>
        <v>タイム決勝</v>
      </c>
      <c r="O1724" t="str">
        <f t="shared" si="53"/>
        <v xml:space="preserve"> 女子  100m 平泳ぎ タイム決勝</v>
      </c>
    </row>
    <row r="1725" spans="1:15" x14ac:dyDescent="0.2">
      <c r="A1725">
        <f>IFERROR(記録__2[[#This Row],[競技番号]],"")</f>
        <v>27</v>
      </c>
      <c r="B1725">
        <f>IFERROR(記録__2[[#This Row],[選手番号]],"")</f>
        <v>629</v>
      </c>
      <c r="C1725" t="str">
        <f>IFERROR(VLOOKUP(B1725,選手番号!F:J,4,0),"")</f>
        <v>善家　小夏</v>
      </c>
      <c r="D1725" t="str">
        <f>IFERROR(VLOOKUP(B1725,選手番号!F:K,6,0),"")</f>
        <v>ﾓｰﾆSS</v>
      </c>
      <c r="E1725" t="str">
        <f>IFERROR(VLOOKUP(B1725,チーム番号!E:F,2,0),"")</f>
        <v/>
      </c>
      <c r="F1725">
        <f>IFERROR(VLOOKUP(A1725,プログラム!B:C,2,0),"")</f>
        <v>27</v>
      </c>
      <c r="G1725" t="str">
        <f t="shared" si="52"/>
        <v>62900027</v>
      </c>
      <c r="H1725">
        <f>IFERROR(記録__2[[#This Row],[組]],"")</f>
        <v>4</v>
      </c>
      <c r="I1725">
        <f>IFERROR(記録__2[[#This Row],[水路]],"")</f>
        <v>4</v>
      </c>
      <c r="J1725" t="str">
        <f>IFERROR(VLOOKUP(F1725,競技順!B:Q,14,0),"")</f>
        <v/>
      </c>
      <c r="K1725" t="str">
        <f>IFERROR(VLOOKUP(F1725,競技順!B:P,15,0),"")</f>
        <v>女子</v>
      </c>
      <c r="L1725" t="str">
        <f>IFERROR(VLOOKUP(F1725,競技順!B:N,13,0),"")</f>
        <v xml:space="preserve"> 100m</v>
      </c>
      <c r="M1725" t="str">
        <f>IFERROR(VLOOKUP(F1725,競技順!B:K,10,0),"")</f>
        <v>平泳ぎ</v>
      </c>
      <c r="N1725" t="str">
        <f>IFERROR(VLOOKUP(F1725,競技順!B:Q,16,0),"")</f>
        <v>タイム決勝</v>
      </c>
      <c r="O1725" t="str">
        <f t="shared" si="53"/>
        <v xml:space="preserve"> 女子  100m 平泳ぎ タイム決勝</v>
      </c>
    </row>
    <row r="1726" spans="1:15" x14ac:dyDescent="0.2">
      <c r="A1726">
        <f>IFERROR(記録__2[[#This Row],[競技番号]],"")</f>
        <v>27</v>
      </c>
      <c r="B1726">
        <f>IFERROR(記録__2[[#This Row],[選手番号]],"")</f>
        <v>539</v>
      </c>
      <c r="C1726" t="str">
        <f>IFERROR(VLOOKUP(B1726,選手番号!F:J,4,0),"")</f>
        <v>佐々木結萌</v>
      </c>
      <c r="D1726" t="str">
        <f>IFERROR(VLOOKUP(B1726,選手番号!F:K,6,0),"")</f>
        <v>ﾌｧｲﾌﾞﾃﾝ東予</v>
      </c>
      <c r="E1726" t="str">
        <f>IFERROR(VLOOKUP(B1726,チーム番号!E:F,2,0),"")</f>
        <v/>
      </c>
      <c r="F1726">
        <f>IFERROR(VLOOKUP(A1726,プログラム!B:C,2,0),"")</f>
        <v>27</v>
      </c>
      <c r="G1726" t="str">
        <f t="shared" si="52"/>
        <v>53900027</v>
      </c>
      <c r="H1726">
        <f>IFERROR(記録__2[[#This Row],[組]],"")</f>
        <v>4</v>
      </c>
      <c r="I1726">
        <f>IFERROR(記録__2[[#This Row],[水路]],"")</f>
        <v>5</v>
      </c>
      <c r="J1726" t="str">
        <f>IFERROR(VLOOKUP(F1726,競技順!B:Q,14,0),"")</f>
        <v/>
      </c>
      <c r="K1726" t="str">
        <f>IFERROR(VLOOKUP(F1726,競技順!B:P,15,0),"")</f>
        <v>女子</v>
      </c>
      <c r="L1726" t="str">
        <f>IFERROR(VLOOKUP(F1726,競技順!B:N,13,0),"")</f>
        <v xml:space="preserve"> 100m</v>
      </c>
      <c r="M1726" t="str">
        <f>IFERROR(VLOOKUP(F1726,競技順!B:K,10,0),"")</f>
        <v>平泳ぎ</v>
      </c>
      <c r="N1726" t="str">
        <f>IFERROR(VLOOKUP(F1726,競技順!B:Q,16,0),"")</f>
        <v>タイム決勝</v>
      </c>
      <c r="O1726" t="str">
        <f t="shared" si="53"/>
        <v xml:space="preserve"> 女子  100m 平泳ぎ タイム決勝</v>
      </c>
    </row>
    <row r="1727" spans="1:15" x14ac:dyDescent="0.2">
      <c r="A1727">
        <f>IFERROR(記録__2[[#This Row],[競技番号]],"")</f>
        <v>27</v>
      </c>
      <c r="B1727">
        <f>IFERROR(記録__2[[#This Row],[選手番号]],"")</f>
        <v>279</v>
      </c>
      <c r="C1727" t="str">
        <f>IFERROR(VLOOKUP(B1727,選手番号!F:J,4,0),"")</f>
        <v>大西　未桜</v>
      </c>
      <c r="D1727" t="str">
        <f>IFERROR(VLOOKUP(B1727,選手番号!F:K,6,0),"")</f>
        <v>八幡浜ＳＣ</v>
      </c>
      <c r="E1727" t="str">
        <f>IFERROR(VLOOKUP(B1727,チーム番号!E:F,2,0),"")</f>
        <v/>
      </c>
      <c r="F1727">
        <f>IFERROR(VLOOKUP(A1727,プログラム!B:C,2,0),"")</f>
        <v>27</v>
      </c>
      <c r="G1727" t="str">
        <f t="shared" si="52"/>
        <v>27900027</v>
      </c>
      <c r="H1727">
        <f>IFERROR(記録__2[[#This Row],[組]],"")</f>
        <v>4</v>
      </c>
      <c r="I1727">
        <f>IFERROR(記録__2[[#This Row],[水路]],"")</f>
        <v>6</v>
      </c>
      <c r="J1727" t="str">
        <f>IFERROR(VLOOKUP(F1727,競技順!B:Q,14,0),"")</f>
        <v/>
      </c>
      <c r="K1727" t="str">
        <f>IFERROR(VLOOKUP(F1727,競技順!B:P,15,0),"")</f>
        <v>女子</v>
      </c>
      <c r="L1727" t="str">
        <f>IFERROR(VLOOKUP(F1727,競技順!B:N,13,0),"")</f>
        <v xml:space="preserve"> 100m</v>
      </c>
      <c r="M1727" t="str">
        <f>IFERROR(VLOOKUP(F1727,競技順!B:K,10,0),"")</f>
        <v>平泳ぎ</v>
      </c>
      <c r="N1727" t="str">
        <f>IFERROR(VLOOKUP(F1727,競技順!B:Q,16,0),"")</f>
        <v>タイム決勝</v>
      </c>
      <c r="O1727" t="str">
        <f t="shared" si="53"/>
        <v xml:space="preserve"> 女子  100m 平泳ぎ タイム決勝</v>
      </c>
    </row>
    <row r="1728" spans="1:15" x14ac:dyDescent="0.2">
      <c r="A1728">
        <f>IFERROR(記録__2[[#This Row],[競技番号]],"")</f>
        <v>27</v>
      </c>
      <c r="B1728">
        <f>IFERROR(記録__2[[#This Row],[選手番号]],"")</f>
        <v>198</v>
      </c>
      <c r="C1728" t="str">
        <f>IFERROR(VLOOKUP(B1728,選手番号!F:J,4,0),"")</f>
        <v>瀬野　遥香</v>
      </c>
      <c r="D1728" t="str">
        <f>IFERROR(VLOOKUP(B1728,選手番号!F:K,6,0),"")</f>
        <v>ＭＧ瀬戸内</v>
      </c>
      <c r="E1728" t="str">
        <f>IFERROR(VLOOKUP(B1728,チーム番号!E:F,2,0),"")</f>
        <v/>
      </c>
      <c r="F1728">
        <f>IFERROR(VLOOKUP(A1728,プログラム!B:C,2,0),"")</f>
        <v>27</v>
      </c>
      <c r="G1728" t="str">
        <f t="shared" si="52"/>
        <v>19800027</v>
      </c>
      <c r="H1728">
        <f>IFERROR(記録__2[[#This Row],[組]],"")</f>
        <v>4</v>
      </c>
      <c r="I1728">
        <f>IFERROR(記録__2[[#This Row],[水路]],"")</f>
        <v>7</v>
      </c>
      <c r="J1728" t="str">
        <f>IFERROR(VLOOKUP(F1728,競技順!B:Q,14,0),"")</f>
        <v/>
      </c>
      <c r="K1728" t="str">
        <f>IFERROR(VLOOKUP(F1728,競技順!B:P,15,0),"")</f>
        <v>女子</v>
      </c>
      <c r="L1728" t="str">
        <f>IFERROR(VLOOKUP(F1728,競技順!B:N,13,0),"")</f>
        <v xml:space="preserve"> 100m</v>
      </c>
      <c r="M1728" t="str">
        <f>IFERROR(VLOOKUP(F1728,競技順!B:K,10,0),"")</f>
        <v>平泳ぎ</v>
      </c>
      <c r="N1728" t="str">
        <f>IFERROR(VLOOKUP(F1728,競技順!B:Q,16,0),"")</f>
        <v>タイム決勝</v>
      </c>
      <c r="O1728" t="str">
        <f t="shared" si="53"/>
        <v xml:space="preserve"> 女子  100m 平泳ぎ タイム決勝</v>
      </c>
    </row>
    <row r="1729" spans="1:15" x14ac:dyDescent="0.2">
      <c r="A1729">
        <f>IFERROR(記録__2[[#This Row],[競技番号]],"")</f>
        <v>27</v>
      </c>
      <c r="B1729">
        <f>IFERROR(記録__2[[#This Row],[選手番号]],"")</f>
        <v>518</v>
      </c>
      <c r="C1729" t="str">
        <f>IFERROR(VLOOKUP(B1729,選手番号!F:J,4,0),"")</f>
        <v>中村　心都</v>
      </c>
      <c r="D1729" t="str">
        <f>IFERROR(VLOOKUP(B1729,選手番号!F:K,6,0),"")</f>
        <v>Ryuow</v>
      </c>
      <c r="E1729" t="str">
        <f>IFERROR(VLOOKUP(B1729,チーム番号!E:F,2,0),"")</f>
        <v/>
      </c>
      <c r="F1729">
        <f>IFERROR(VLOOKUP(A1729,プログラム!B:C,2,0),"")</f>
        <v>27</v>
      </c>
      <c r="G1729" t="str">
        <f t="shared" si="52"/>
        <v>51800027</v>
      </c>
      <c r="H1729">
        <f>IFERROR(記録__2[[#This Row],[組]],"")</f>
        <v>4</v>
      </c>
      <c r="I1729">
        <f>IFERROR(記録__2[[#This Row],[水路]],"")</f>
        <v>8</v>
      </c>
      <c r="J1729" t="str">
        <f>IFERROR(VLOOKUP(F1729,競技順!B:Q,14,0),"")</f>
        <v/>
      </c>
      <c r="K1729" t="str">
        <f>IFERROR(VLOOKUP(F1729,競技順!B:P,15,0),"")</f>
        <v>女子</v>
      </c>
      <c r="L1729" t="str">
        <f>IFERROR(VLOOKUP(F1729,競技順!B:N,13,0),"")</f>
        <v xml:space="preserve"> 100m</v>
      </c>
      <c r="M1729" t="str">
        <f>IFERROR(VLOOKUP(F1729,競技順!B:K,10,0),"")</f>
        <v>平泳ぎ</v>
      </c>
      <c r="N1729" t="str">
        <f>IFERROR(VLOOKUP(F1729,競技順!B:Q,16,0),"")</f>
        <v>タイム決勝</v>
      </c>
      <c r="O1729" t="str">
        <f t="shared" si="53"/>
        <v xml:space="preserve"> 女子  100m 平泳ぎ タイム決勝</v>
      </c>
    </row>
    <row r="1730" spans="1:15" x14ac:dyDescent="0.2">
      <c r="A1730">
        <f>IFERROR(記録__2[[#This Row],[競技番号]],"")</f>
        <v>27</v>
      </c>
      <c r="B1730">
        <f>IFERROR(記録__2[[#This Row],[選手番号]],"")</f>
        <v>92</v>
      </c>
      <c r="C1730" t="str">
        <f>IFERROR(VLOOKUP(B1730,選手番号!F:J,4,0),"")</f>
        <v>中矢　紫媛</v>
      </c>
      <c r="D1730" t="str">
        <f>IFERROR(VLOOKUP(B1730,選手番号!F:K,6,0),"")</f>
        <v>五百木ＳＣ</v>
      </c>
      <c r="E1730" t="str">
        <f>IFERROR(VLOOKUP(B1730,チーム番号!E:F,2,0),"")</f>
        <v/>
      </c>
      <c r="F1730">
        <f>IFERROR(VLOOKUP(A1730,プログラム!B:C,2,0),"")</f>
        <v>27</v>
      </c>
      <c r="G1730" t="str">
        <f t="shared" si="52"/>
        <v>9200027</v>
      </c>
      <c r="H1730">
        <f>IFERROR(記録__2[[#This Row],[組]],"")</f>
        <v>5</v>
      </c>
      <c r="I1730">
        <f>IFERROR(記録__2[[#This Row],[水路]],"")</f>
        <v>1</v>
      </c>
      <c r="J1730" t="str">
        <f>IFERROR(VLOOKUP(F1730,競技順!B:Q,14,0),"")</f>
        <v/>
      </c>
      <c r="K1730" t="str">
        <f>IFERROR(VLOOKUP(F1730,競技順!B:P,15,0),"")</f>
        <v>女子</v>
      </c>
      <c r="L1730" t="str">
        <f>IFERROR(VLOOKUP(F1730,競技順!B:N,13,0),"")</f>
        <v xml:space="preserve"> 100m</v>
      </c>
      <c r="M1730" t="str">
        <f>IFERROR(VLOOKUP(F1730,競技順!B:K,10,0),"")</f>
        <v>平泳ぎ</v>
      </c>
      <c r="N1730" t="str">
        <f>IFERROR(VLOOKUP(F1730,競技順!B:Q,16,0),"")</f>
        <v>タイム決勝</v>
      </c>
      <c r="O1730" t="str">
        <f t="shared" si="53"/>
        <v xml:space="preserve"> 女子  100m 平泳ぎ タイム決勝</v>
      </c>
    </row>
    <row r="1731" spans="1:15" x14ac:dyDescent="0.2">
      <c r="A1731">
        <f>IFERROR(記録__2[[#This Row],[競技番号]],"")</f>
        <v>27</v>
      </c>
      <c r="B1731">
        <f>IFERROR(記録__2[[#This Row],[選手番号]],"")</f>
        <v>231</v>
      </c>
      <c r="C1731" t="str">
        <f>IFERROR(VLOOKUP(B1731,選手番号!F:J,4,0),"")</f>
        <v>岡本　彩花</v>
      </c>
      <c r="D1731" t="str">
        <f>IFERROR(VLOOKUP(B1731,選手番号!F:K,6,0),"")</f>
        <v>ファイブテン</v>
      </c>
      <c r="E1731" t="str">
        <f>IFERROR(VLOOKUP(B1731,チーム番号!E:F,2,0),"")</f>
        <v/>
      </c>
      <c r="F1731">
        <f>IFERROR(VLOOKUP(A1731,プログラム!B:C,2,0),"")</f>
        <v>27</v>
      </c>
      <c r="G1731" t="str">
        <f t="shared" ref="G1731:G1794" si="54">CONCATENATE(B1731,0,0,0,F1731)</f>
        <v>23100027</v>
      </c>
      <c r="H1731">
        <f>IFERROR(記録__2[[#This Row],[組]],"")</f>
        <v>5</v>
      </c>
      <c r="I1731">
        <f>IFERROR(記録__2[[#This Row],[水路]],"")</f>
        <v>2</v>
      </c>
      <c r="J1731" t="str">
        <f>IFERROR(VLOOKUP(F1731,競技順!B:Q,14,0),"")</f>
        <v/>
      </c>
      <c r="K1731" t="str">
        <f>IFERROR(VLOOKUP(F1731,競技順!B:P,15,0),"")</f>
        <v>女子</v>
      </c>
      <c r="L1731" t="str">
        <f>IFERROR(VLOOKUP(F1731,競技順!B:N,13,0),"")</f>
        <v xml:space="preserve"> 100m</v>
      </c>
      <c r="M1731" t="str">
        <f>IFERROR(VLOOKUP(F1731,競技順!B:K,10,0),"")</f>
        <v>平泳ぎ</v>
      </c>
      <c r="N1731" t="str">
        <f>IFERROR(VLOOKUP(F1731,競技順!B:Q,16,0),"")</f>
        <v>タイム決勝</v>
      </c>
      <c r="O1731" t="str">
        <f t="shared" ref="O1731:O1794" si="55">CONCATENATE(J1731," ",K1731," ",L1731," ",M1731," ",N1731)</f>
        <v xml:space="preserve"> 女子  100m 平泳ぎ タイム決勝</v>
      </c>
    </row>
    <row r="1732" spans="1:15" x14ac:dyDescent="0.2">
      <c r="A1732">
        <f>IFERROR(記録__2[[#This Row],[競技番号]],"")</f>
        <v>27</v>
      </c>
      <c r="B1732">
        <f>IFERROR(記録__2[[#This Row],[選手番号]],"")</f>
        <v>570</v>
      </c>
      <c r="C1732" t="str">
        <f>IFERROR(VLOOKUP(B1732,選手番号!F:J,4,0),"")</f>
        <v>森實　乃愛</v>
      </c>
      <c r="D1732" t="str">
        <f>IFERROR(VLOOKUP(B1732,選手番号!F:K,6,0),"")</f>
        <v>ﾌｨｯﾀｴﾐﾌﾙ松前</v>
      </c>
      <c r="E1732" t="str">
        <f>IFERROR(VLOOKUP(B1732,チーム番号!E:F,2,0),"")</f>
        <v/>
      </c>
      <c r="F1732">
        <f>IFERROR(VLOOKUP(A1732,プログラム!B:C,2,0),"")</f>
        <v>27</v>
      </c>
      <c r="G1732" t="str">
        <f t="shared" si="54"/>
        <v>57000027</v>
      </c>
      <c r="H1732">
        <f>IFERROR(記録__2[[#This Row],[組]],"")</f>
        <v>5</v>
      </c>
      <c r="I1732">
        <f>IFERROR(記録__2[[#This Row],[水路]],"")</f>
        <v>3</v>
      </c>
      <c r="J1732" t="str">
        <f>IFERROR(VLOOKUP(F1732,競技順!B:Q,14,0),"")</f>
        <v/>
      </c>
      <c r="K1732" t="str">
        <f>IFERROR(VLOOKUP(F1732,競技順!B:P,15,0),"")</f>
        <v>女子</v>
      </c>
      <c r="L1732" t="str">
        <f>IFERROR(VLOOKUP(F1732,競技順!B:N,13,0),"")</f>
        <v xml:space="preserve"> 100m</v>
      </c>
      <c r="M1732" t="str">
        <f>IFERROR(VLOOKUP(F1732,競技順!B:K,10,0),"")</f>
        <v>平泳ぎ</v>
      </c>
      <c r="N1732" t="str">
        <f>IFERROR(VLOOKUP(F1732,競技順!B:Q,16,0),"")</f>
        <v>タイム決勝</v>
      </c>
      <c r="O1732" t="str">
        <f t="shared" si="55"/>
        <v xml:space="preserve"> 女子  100m 平泳ぎ タイム決勝</v>
      </c>
    </row>
    <row r="1733" spans="1:15" x14ac:dyDescent="0.2">
      <c r="A1733">
        <f>IFERROR(記録__2[[#This Row],[競技番号]],"")</f>
        <v>27</v>
      </c>
      <c r="B1733">
        <f>IFERROR(記録__2[[#This Row],[選手番号]],"")</f>
        <v>141</v>
      </c>
      <c r="C1733" t="str">
        <f>IFERROR(VLOOKUP(B1733,選手番号!F:J,4,0),"")</f>
        <v>伊須　彩葉</v>
      </c>
      <c r="D1733" t="str">
        <f>IFERROR(VLOOKUP(B1733,選手番号!F:K,6,0),"")</f>
        <v>南海ＤＣ</v>
      </c>
      <c r="E1733" t="str">
        <f>IFERROR(VLOOKUP(B1733,チーム番号!E:F,2,0),"")</f>
        <v/>
      </c>
      <c r="F1733">
        <f>IFERROR(VLOOKUP(A1733,プログラム!B:C,2,0),"")</f>
        <v>27</v>
      </c>
      <c r="G1733" t="str">
        <f t="shared" si="54"/>
        <v>14100027</v>
      </c>
      <c r="H1733">
        <f>IFERROR(記録__2[[#This Row],[組]],"")</f>
        <v>5</v>
      </c>
      <c r="I1733">
        <f>IFERROR(記録__2[[#This Row],[水路]],"")</f>
        <v>4</v>
      </c>
      <c r="J1733" t="str">
        <f>IFERROR(VLOOKUP(F1733,競技順!B:Q,14,0),"")</f>
        <v/>
      </c>
      <c r="K1733" t="str">
        <f>IFERROR(VLOOKUP(F1733,競技順!B:P,15,0),"")</f>
        <v>女子</v>
      </c>
      <c r="L1733" t="str">
        <f>IFERROR(VLOOKUP(F1733,競技順!B:N,13,0),"")</f>
        <v xml:space="preserve"> 100m</v>
      </c>
      <c r="M1733" t="str">
        <f>IFERROR(VLOOKUP(F1733,競技順!B:K,10,0),"")</f>
        <v>平泳ぎ</v>
      </c>
      <c r="N1733" t="str">
        <f>IFERROR(VLOOKUP(F1733,競技順!B:Q,16,0),"")</f>
        <v>タイム決勝</v>
      </c>
      <c r="O1733" t="str">
        <f t="shared" si="55"/>
        <v xml:space="preserve"> 女子  100m 平泳ぎ タイム決勝</v>
      </c>
    </row>
    <row r="1734" spans="1:15" x14ac:dyDescent="0.2">
      <c r="A1734">
        <f>IFERROR(記録__2[[#This Row],[競技番号]],"")</f>
        <v>27</v>
      </c>
      <c r="B1734">
        <f>IFERROR(記録__2[[#This Row],[選手番号]],"")</f>
        <v>460</v>
      </c>
      <c r="C1734" t="str">
        <f>IFERROR(VLOOKUP(B1734,選手番号!F:J,4,0),"")</f>
        <v>神野　心愛</v>
      </c>
      <c r="D1734" t="str">
        <f>IFERROR(VLOOKUP(B1734,選手番号!F:K,6,0),"")</f>
        <v>フィッタ重信</v>
      </c>
      <c r="E1734" t="str">
        <f>IFERROR(VLOOKUP(B1734,チーム番号!E:F,2,0),"")</f>
        <v/>
      </c>
      <c r="F1734">
        <f>IFERROR(VLOOKUP(A1734,プログラム!B:C,2,0),"")</f>
        <v>27</v>
      </c>
      <c r="G1734" t="str">
        <f t="shared" si="54"/>
        <v>46000027</v>
      </c>
      <c r="H1734">
        <f>IFERROR(記録__2[[#This Row],[組]],"")</f>
        <v>5</v>
      </c>
      <c r="I1734">
        <f>IFERROR(記録__2[[#This Row],[水路]],"")</f>
        <v>5</v>
      </c>
      <c r="J1734" t="str">
        <f>IFERROR(VLOOKUP(F1734,競技順!B:Q,14,0),"")</f>
        <v/>
      </c>
      <c r="K1734" t="str">
        <f>IFERROR(VLOOKUP(F1734,競技順!B:P,15,0),"")</f>
        <v>女子</v>
      </c>
      <c r="L1734" t="str">
        <f>IFERROR(VLOOKUP(F1734,競技順!B:N,13,0),"")</f>
        <v xml:space="preserve"> 100m</v>
      </c>
      <c r="M1734" t="str">
        <f>IFERROR(VLOOKUP(F1734,競技順!B:K,10,0),"")</f>
        <v>平泳ぎ</v>
      </c>
      <c r="N1734" t="str">
        <f>IFERROR(VLOOKUP(F1734,競技順!B:Q,16,0),"")</f>
        <v>タイム決勝</v>
      </c>
      <c r="O1734" t="str">
        <f t="shared" si="55"/>
        <v xml:space="preserve"> 女子  100m 平泳ぎ タイム決勝</v>
      </c>
    </row>
    <row r="1735" spans="1:15" x14ac:dyDescent="0.2">
      <c r="A1735">
        <f>IFERROR(記録__2[[#This Row],[競技番号]],"")</f>
        <v>27</v>
      </c>
      <c r="B1735">
        <f>IFERROR(記録__2[[#This Row],[選手番号]],"")</f>
        <v>230</v>
      </c>
      <c r="C1735" t="str">
        <f>IFERROR(VLOOKUP(B1735,選手番号!F:J,4,0),"")</f>
        <v>深川　花夏</v>
      </c>
      <c r="D1735" t="str">
        <f>IFERROR(VLOOKUP(B1735,選手番号!F:K,6,0),"")</f>
        <v>ファイブテン</v>
      </c>
      <c r="E1735" t="str">
        <f>IFERROR(VLOOKUP(B1735,チーム番号!E:F,2,0),"")</f>
        <v/>
      </c>
      <c r="F1735">
        <f>IFERROR(VLOOKUP(A1735,プログラム!B:C,2,0),"")</f>
        <v>27</v>
      </c>
      <c r="G1735" t="str">
        <f t="shared" si="54"/>
        <v>23000027</v>
      </c>
      <c r="H1735">
        <f>IFERROR(記録__2[[#This Row],[組]],"")</f>
        <v>5</v>
      </c>
      <c r="I1735">
        <f>IFERROR(記録__2[[#This Row],[水路]],"")</f>
        <v>6</v>
      </c>
      <c r="J1735" t="str">
        <f>IFERROR(VLOOKUP(F1735,競技順!B:Q,14,0),"")</f>
        <v/>
      </c>
      <c r="K1735" t="str">
        <f>IFERROR(VLOOKUP(F1735,競技順!B:P,15,0),"")</f>
        <v>女子</v>
      </c>
      <c r="L1735" t="str">
        <f>IFERROR(VLOOKUP(F1735,競技順!B:N,13,0),"")</f>
        <v xml:space="preserve"> 100m</v>
      </c>
      <c r="M1735" t="str">
        <f>IFERROR(VLOOKUP(F1735,競技順!B:K,10,0),"")</f>
        <v>平泳ぎ</v>
      </c>
      <c r="N1735" t="str">
        <f>IFERROR(VLOOKUP(F1735,競技順!B:Q,16,0),"")</f>
        <v>タイム決勝</v>
      </c>
      <c r="O1735" t="str">
        <f t="shared" si="55"/>
        <v xml:space="preserve"> 女子  100m 平泳ぎ タイム決勝</v>
      </c>
    </row>
    <row r="1736" spans="1:15" x14ac:dyDescent="0.2">
      <c r="A1736">
        <f>IFERROR(記録__2[[#This Row],[競技番号]],"")</f>
        <v>27</v>
      </c>
      <c r="B1736">
        <f>IFERROR(記録__2[[#This Row],[選手番号]],"")</f>
        <v>630</v>
      </c>
      <c r="C1736" t="str">
        <f>IFERROR(VLOOKUP(B1736,選手番号!F:J,4,0),"")</f>
        <v>那須　星羅</v>
      </c>
      <c r="D1736" t="str">
        <f>IFERROR(VLOOKUP(B1736,選手番号!F:K,6,0),"")</f>
        <v>ﾓｰﾆSS</v>
      </c>
      <c r="E1736" t="str">
        <f>IFERROR(VLOOKUP(B1736,チーム番号!E:F,2,0),"")</f>
        <v/>
      </c>
      <c r="F1736">
        <f>IFERROR(VLOOKUP(A1736,プログラム!B:C,2,0),"")</f>
        <v>27</v>
      </c>
      <c r="G1736" t="str">
        <f t="shared" si="54"/>
        <v>63000027</v>
      </c>
      <c r="H1736">
        <f>IFERROR(記録__2[[#This Row],[組]],"")</f>
        <v>5</v>
      </c>
      <c r="I1736">
        <f>IFERROR(記録__2[[#This Row],[水路]],"")</f>
        <v>7</v>
      </c>
      <c r="J1736" t="str">
        <f>IFERROR(VLOOKUP(F1736,競技順!B:Q,14,0),"")</f>
        <v/>
      </c>
      <c r="K1736" t="str">
        <f>IFERROR(VLOOKUP(F1736,競技順!B:P,15,0),"")</f>
        <v>女子</v>
      </c>
      <c r="L1736" t="str">
        <f>IFERROR(VLOOKUP(F1736,競技順!B:N,13,0),"")</f>
        <v xml:space="preserve"> 100m</v>
      </c>
      <c r="M1736" t="str">
        <f>IFERROR(VLOOKUP(F1736,競技順!B:K,10,0),"")</f>
        <v>平泳ぎ</v>
      </c>
      <c r="N1736" t="str">
        <f>IFERROR(VLOOKUP(F1736,競技順!B:Q,16,0),"")</f>
        <v>タイム決勝</v>
      </c>
      <c r="O1736" t="str">
        <f t="shared" si="55"/>
        <v xml:space="preserve"> 女子  100m 平泳ぎ タイム決勝</v>
      </c>
    </row>
    <row r="1737" spans="1:15" x14ac:dyDescent="0.2">
      <c r="A1737">
        <f>IFERROR(記録__2[[#This Row],[競技番号]],"")</f>
        <v>27</v>
      </c>
      <c r="B1737">
        <f>IFERROR(記録__2[[#This Row],[選手番号]],"")</f>
        <v>193</v>
      </c>
      <c r="C1737" t="str">
        <f>IFERROR(VLOOKUP(B1737,選手番号!F:J,4,0),"")</f>
        <v>谷若　紅羽</v>
      </c>
      <c r="D1737" t="str">
        <f>IFERROR(VLOOKUP(B1737,選手番号!F:K,6,0),"")</f>
        <v>ＭＧ瀬戸内</v>
      </c>
      <c r="E1737" t="str">
        <f>IFERROR(VLOOKUP(B1737,チーム番号!E:F,2,0),"")</f>
        <v/>
      </c>
      <c r="F1737">
        <f>IFERROR(VLOOKUP(A1737,プログラム!B:C,2,0),"")</f>
        <v>27</v>
      </c>
      <c r="G1737" t="str">
        <f t="shared" si="54"/>
        <v>19300027</v>
      </c>
      <c r="H1737">
        <f>IFERROR(記録__2[[#This Row],[組]],"")</f>
        <v>5</v>
      </c>
      <c r="I1737">
        <f>IFERROR(記録__2[[#This Row],[水路]],"")</f>
        <v>8</v>
      </c>
      <c r="J1737" t="str">
        <f>IFERROR(VLOOKUP(F1737,競技順!B:Q,14,0),"")</f>
        <v/>
      </c>
      <c r="K1737" t="str">
        <f>IFERROR(VLOOKUP(F1737,競技順!B:P,15,0),"")</f>
        <v>女子</v>
      </c>
      <c r="L1737" t="str">
        <f>IFERROR(VLOOKUP(F1737,競技順!B:N,13,0),"")</f>
        <v xml:space="preserve"> 100m</v>
      </c>
      <c r="M1737" t="str">
        <f>IFERROR(VLOOKUP(F1737,競技順!B:K,10,0),"")</f>
        <v>平泳ぎ</v>
      </c>
      <c r="N1737" t="str">
        <f>IFERROR(VLOOKUP(F1737,競技順!B:Q,16,0),"")</f>
        <v>タイム決勝</v>
      </c>
      <c r="O1737" t="str">
        <f t="shared" si="55"/>
        <v xml:space="preserve"> 女子  100m 平泳ぎ タイム決勝</v>
      </c>
    </row>
    <row r="1738" spans="1:15" x14ac:dyDescent="0.2">
      <c r="A1738">
        <f>IFERROR(記録__2[[#This Row],[競技番号]],"")</f>
        <v>28</v>
      </c>
      <c r="B1738">
        <f>IFERROR(記録__2[[#This Row],[選手番号]],"")</f>
        <v>0</v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>
        <f>IFERROR(VLOOKUP(A1738,プログラム!B:C,2,0),"")</f>
        <v>28</v>
      </c>
      <c r="G1738" t="str">
        <f t="shared" si="54"/>
        <v>000028</v>
      </c>
      <c r="H1738">
        <f>IFERROR(記録__2[[#This Row],[組]],"")</f>
        <v>1</v>
      </c>
      <c r="I1738">
        <f>IFERROR(記録__2[[#This Row],[水路]],"")</f>
        <v>1</v>
      </c>
      <c r="J1738" t="str">
        <f>IFERROR(VLOOKUP(F1738,競技順!B:Q,14,0),"")</f>
        <v/>
      </c>
      <c r="K1738" t="str">
        <f>IFERROR(VLOOKUP(F1738,競技順!B:P,15,0),"")</f>
        <v>男子</v>
      </c>
      <c r="L1738" t="str">
        <f>IFERROR(VLOOKUP(F1738,競技順!B:N,13,0),"")</f>
        <v xml:space="preserve"> 100m</v>
      </c>
      <c r="M1738" t="str">
        <f>IFERROR(VLOOKUP(F1738,競技順!B:K,10,0),"")</f>
        <v>平泳ぎ</v>
      </c>
      <c r="N1738" t="str">
        <f>IFERROR(VLOOKUP(F1738,競技順!B:Q,16,0),"")</f>
        <v>タイム決勝</v>
      </c>
      <c r="O1738" t="str">
        <f t="shared" si="55"/>
        <v xml:space="preserve"> 男子  100m 平泳ぎ タイム決勝</v>
      </c>
    </row>
    <row r="1739" spans="1:15" x14ac:dyDescent="0.2">
      <c r="A1739">
        <f>IFERROR(記録__2[[#This Row],[競技番号]],"")</f>
        <v>28</v>
      </c>
      <c r="B1739">
        <f>IFERROR(記録__2[[#This Row],[選手番号]],"")</f>
        <v>0</v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>
        <f>IFERROR(VLOOKUP(A1739,プログラム!B:C,2,0),"")</f>
        <v>28</v>
      </c>
      <c r="G1739" t="str">
        <f t="shared" si="54"/>
        <v>000028</v>
      </c>
      <c r="H1739">
        <f>IFERROR(記録__2[[#This Row],[組]],"")</f>
        <v>1</v>
      </c>
      <c r="I1739">
        <f>IFERROR(記録__2[[#This Row],[水路]],"")</f>
        <v>2</v>
      </c>
      <c r="J1739" t="str">
        <f>IFERROR(VLOOKUP(F1739,競技順!B:Q,14,0),"")</f>
        <v/>
      </c>
      <c r="K1739" t="str">
        <f>IFERROR(VLOOKUP(F1739,競技順!B:P,15,0),"")</f>
        <v>男子</v>
      </c>
      <c r="L1739" t="str">
        <f>IFERROR(VLOOKUP(F1739,競技順!B:N,13,0),"")</f>
        <v xml:space="preserve"> 100m</v>
      </c>
      <c r="M1739" t="str">
        <f>IFERROR(VLOOKUP(F1739,競技順!B:K,10,0),"")</f>
        <v>平泳ぎ</v>
      </c>
      <c r="N1739" t="str">
        <f>IFERROR(VLOOKUP(F1739,競技順!B:Q,16,0),"")</f>
        <v>タイム決勝</v>
      </c>
      <c r="O1739" t="str">
        <f t="shared" si="55"/>
        <v xml:space="preserve"> 男子  100m 平泳ぎ タイム決勝</v>
      </c>
    </row>
    <row r="1740" spans="1:15" x14ac:dyDescent="0.2">
      <c r="A1740">
        <f>IFERROR(記録__2[[#This Row],[競技番号]],"")</f>
        <v>28</v>
      </c>
      <c r="B1740">
        <f>IFERROR(記録__2[[#This Row],[選手番号]],"")</f>
        <v>683</v>
      </c>
      <c r="C1740" t="str">
        <f>IFERROR(VLOOKUP(B1740,選手番号!F:J,4,0),"")</f>
        <v>井上　聖也</v>
      </c>
      <c r="D1740" t="str">
        <f>IFERROR(VLOOKUP(B1740,選手番号!F:K,6,0),"")</f>
        <v>えいしSC砥部</v>
      </c>
      <c r="E1740" t="str">
        <f>IFERROR(VLOOKUP(B1740,チーム番号!E:F,2,0),"")</f>
        <v/>
      </c>
      <c r="F1740">
        <f>IFERROR(VLOOKUP(A1740,プログラム!B:C,2,0),"")</f>
        <v>28</v>
      </c>
      <c r="G1740" t="str">
        <f t="shared" si="54"/>
        <v>68300028</v>
      </c>
      <c r="H1740">
        <f>IFERROR(記録__2[[#This Row],[組]],"")</f>
        <v>1</v>
      </c>
      <c r="I1740">
        <f>IFERROR(記録__2[[#This Row],[水路]],"")</f>
        <v>3</v>
      </c>
      <c r="J1740" t="str">
        <f>IFERROR(VLOOKUP(F1740,競技順!B:Q,14,0),"")</f>
        <v/>
      </c>
      <c r="K1740" t="str">
        <f>IFERROR(VLOOKUP(F1740,競技順!B:P,15,0),"")</f>
        <v>男子</v>
      </c>
      <c r="L1740" t="str">
        <f>IFERROR(VLOOKUP(F1740,競技順!B:N,13,0),"")</f>
        <v xml:space="preserve"> 100m</v>
      </c>
      <c r="M1740" t="str">
        <f>IFERROR(VLOOKUP(F1740,競技順!B:K,10,0),"")</f>
        <v>平泳ぎ</v>
      </c>
      <c r="N1740" t="str">
        <f>IFERROR(VLOOKUP(F1740,競技順!B:Q,16,0),"")</f>
        <v>タイム決勝</v>
      </c>
      <c r="O1740" t="str">
        <f t="shared" si="55"/>
        <v xml:space="preserve"> 男子  100m 平泳ぎ タイム決勝</v>
      </c>
    </row>
    <row r="1741" spans="1:15" x14ac:dyDescent="0.2">
      <c r="A1741">
        <f>IFERROR(記録__2[[#This Row],[競技番号]],"")</f>
        <v>28</v>
      </c>
      <c r="B1741">
        <f>IFERROR(記録__2[[#This Row],[選手番号]],"")</f>
        <v>62</v>
      </c>
      <c r="C1741" t="str">
        <f>IFERROR(VLOOKUP(B1741,選手番号!F:J,4,0),"")</f>
        <v>鴨川　朔歩</v>
      </c>
      <c r="D1741" t="str">
        <f>IFERROR(VLOOKUP(B1741,選手番号!F:K,6,0),"")</f>
        <v>五百木ＳＣ</v>
      </c>
      <c r="E1741" t="str">
        <f>IFERROR(VLOOKUP(B1741,チーム番号!E:F,2,0),"")</f>
        <v/>
      </c>
      <c r="F1741">
        <f>IFERROR(VLOOKUP(A1741,プログラム!B:C,2,0),"")</f>
        <v>28</v>
      </c>
      <c r="G1741" t="str">
        <f t="shared" si="54"/>
        <v>6200028</v>
      </c>
      <c r="H1741">
        <f>IFERROR(記録__2[[#This Row],[組]],"")</f>
        <v>1</v>
      </c>
      <c r="I1741">
        <f>IFERROR(記録__2[[#This Row],[水路]],"")</f>
        <v>4</v>
      </c>
      <c r="J1741" t="str">
        <f>IFERROR(VLOOKUP(F1741,競技順!B:Q,14,0),"")</f>
        <v/>
      </c>
      <c r="K1741" t="str">
        <f>IFERROR(VLOOKUP(F1741,競技順!B:P,15,0),"")</f>
        <v>男子</v>
      </c>
      <c r="L1741" t="str">
        <f>IFERROR(VLOOKUP(F1741,競技順!B:N,13,0),"")</f>
        <v xml:space="preserve"> 100m</v>
      </c>
      <c r="M1741" t="str">
        <f>IFERROR(VLOOKUP(F1741,競技順!B:K,10,0),"")</f>
        <v>平泳ぎ</v>
      </c>
      <c r="N1741" t="str">
        <f>IFERROR(VLOOKUP(F1741,競技順!B:Q,16,0),"")</f>
        <v>タイム決勝</v>
      </c>
      <c r="O1741" t="str">
        <f t="shared" si="55"/>
        <v xml:space="preserve"> 男子  100m 平泳ぎ タイム決勝</v>
      </c>
    </row>
    <row r="1742" spans="1:15" x14ac:dyDescent="0.2">
      <c r="A1742">
        <f>IFERROR(記録__2[[#This Row],[競技番号]],"")</f>
        <v>28</v>
      </c>
      <c r="B1742">
        <f>IFERROR(記録__2[[#This Row],[選手番号]],"")</f>
        <v>221</v>
      </c>
      <c r="C1742" t="str">
        <f>IFERROR(VLOOKUP(B1742,選手番号!F:J,4,0),"")</f>
        <v>深川　絢都</v>
      </c>
      <c r="D1742" t="str">
        <f>IFERROR(VLOOKUP(B1742,選手番号!F:K,6,0),"")</f>
        <v>ファイブテン</v>
      </c>
      <c r="E1742" t="str">
        <f>IFERROR(VLOOKUP(B1742,チーム番号!E:F,2,0),"")</f>
        <v/>
      </c>
      <c r="F1742">
        <f>IFERROR(VLOOKUP(A1742,プログラム!B:C,2,0),"")</f>
        <v>28</v>
      </c>
      <c r="G1742" t="str">
        <f t="shared" si="54"/>
        <v>22100028</v>
      </c>
      <c r="H1742">
        <f>IFERROR(記録__2[[#This Row],[組]],"")</f>
        <v>1</v>
      </c>
      <c r="I1742">
        <f>IFERROR(記録__2[[#This Row],[水路]],"")</f>
        <v>5</v>
      </c>
      <c r="J1742" t="str">
        <f>IFERROR(VLOOKUP(F1742,競技順!B:Q,14,0),"")</f>
        <v/>
      </c>
      <c r="K1742" t="str">
        <f>IFERROR(VLOOKUP(F1742,競技順!B:P,15,0),"")</f>
        <v>男子</v>
      </c>
      <c r="L1742" t="str">
        <f>IFERROR(VLOOKUP(F1742,競技順!B:N,13,0),"")</f>
        <v xml:space="preserve"> 100m</v>
      </c>
      <c r="M1742" t="str">
        <f>IFERROR(VLOOKUP(F1742,競技順!B:K,10,0),"")</f>
        <v>平泳ぎ</v>
      </c>
      <c r="N1742" t="str">
        <f>IFERROR(VLOOKUP(F1742,競技順!B:Q,16,0),"")</f>
        <v>タイム決勝</v>
      </c>
      <c r="O1742" t="str">
        <f t="shared" si="55"/>
        <v xml:space="preserve"> 男子  100m 平泳ぎ タイム決勝</v>
      </c>
    </row>
    <row r="1743" spans="1:15" x14ac:dyDescent="0.2">
      <c r="A1743">
        <f>IFERROR(記録__2[[#This Row],[競技番号]],"")</f>
        <v>28</v>
      </c>
      <c r="B1743">
        <f>IFERROR(記録__2[[#This Row],[選手番号]],"")</f>
        <v>0</v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>
        <f>IFERROR(VLOOKUP(A1743,プログラム!B:C,2,0),"")</f>
        <v>28</v>
      </c>
      <c r="G1743" t="str">
        <f t="shared" si="54"/>
        <v>000028</v>
      </c>
      <c r="H1743">
        <f>IFERROR(記録__2[[#This Row],[組]],"")</f>
        <v>1</v>
      </c>
      <c r="I1743">
        <f>IFERROR(記録__2[[#This Row],[水路]],"")</f>
        <v>6</v>
      </c>
      <c r="J1743" t="str">
        <f>IFERROR(VLOOKUP(F1743,競技順!B:Q,14,0),"")</f>
        <v/>
      </c>
      <c r="K1743" t="str">
        <f>IFERROR(VLOOKUP(F1743,競技順!B:P,15,0),"")</f>
        <v>男子</v>
      </c>
      <c r="L1743" t="str">
        <f>IFERROR(VLOOKUP(F1743,競技順!B:N,13,0),"")</f>
        <v xml:space="preserve"> 100m</v>
      </c>
      <c r="M1743" t="str">
        <f>IFERROR(VLOOKUP(F1743,競技順!B:K,10,0),"")</f>
        <v>平泳ぎ</v>
      </c>
      <c r="N1743" t="str">
        <f>IFERROR(VLOOKUP(F1743,競技順!B:Q,16,0),"")</f>
        <v>タイム決勝</v>
      </c>
      <c r="O1743" t="str">
        <f t="shared" si="55"/>
        <v xml:space="preserve"> 男子  100m 平泳ぎ タイム決勝</v>
      </c>
    </row>
    <row r="1744" spans="1:15" x14ac:dyDescent="0.2">
      <c r="A1744">
        <f>IFERROR(記録__2[[#This Row],[競技番号]],"")</f>
        <v>28</v>
      </c>
      <c r="B1744">
        <f>IFERROR(記録__2[[#This Row],[選手番号]],"")</f>
        <v>0</v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>
        <f>IFERROR(VLOOKUP(A1744,プログラム!B:C,2,0),"")</f>
        <v>28</v>
      </c>
      <c r="G1744" t="str">
        <f t="shared" si="54"/>
        <v>000028</v>
      </c>
      <c r="H1744">
        <f>IFERROR(記録__2[[#This Row],[組]],"")</f>
        <v>1</v>
      </c>
      <c r="I1744">
        <f>IFERROR(記録__2[[#This Row],[水路]],"")</f>
        <v>7</v>
      </c>
      <c r="J1744" t="str">
        <f>IFERROR(VLOOKUP(F1744,競技順!B:Q,14,0),"")</f>
        <v/>
      </c>
      <c r="K1744" t="str">
        <f>IFERROR(VLOOKUP(F1744,競技順!B:P,15,0),"")</f>
        <v>男子</v>
      </c>
      <c r="L1744" t="str">
        <f>IFERROR(VLOOKUP(F1744,競技順!B:N,13,0),"")</f>
        <v xml:space="preserve"> 100m</v>
      </c>
      <c r="M1744" t="str">
        <f>IFERROR(VLOOKUP(F1744,競技順!B:K,10,0),"")</f>
        <v>平泳ぎ</v>
      </c>
      <c r="N1744" t="str">
        <f>IFERROR(VLOOKUP(F1744,競技順!B:Q,16,0),"")</f>
        <v>タイム決勝</v>
      </c>
      <c r="O1744" t="str">
        <f t="shared" si="55"/>
        <v xml:space="preserve"> 男子  100m 平泳ぎ タイム決勝</v>
      </c>
    </row>
    <row r="1745" spans="1:15" x14ac:dyDescent="0.2">
      <c r="A1745">
        <f>IFERROR(記録__2[[#This Row],[競技番号]],"")</f>
        <v>28</v>
      </c>
      <c r="B1745">
        <f>IFERROR(記録__2[[#This Row],[選手番号]],"")</f>
        <v>0</v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>
        <f>IFERROR(VLOOKUP(A1745,プログラム!B:C,2,0),"")</f>
        <v>28</v>
      </c>
      <c r="G1745" t="str">
        <f t="shared" si="54"/>
        <v>000028</v>
      </c>
      <c r="H1745">
        <f>IFERROR(記録__2[[#This Row],[組]],"")</f>
        <v>1</v>
      </c>
      <c r="I1745">
        <f>IFERROR(記録__2[[#This Row],[水路]],"")</f>
        <v>8</v>
      </c>
      <c r="J1745" t="str">
        <f>IFERROR(VLOOKUP(F1745,競技順!B:Q,14,0),"")</f>
        <v/>
      </c>
      <c r="K1745" t="str">
        <f>IFERROR(VLOOKUP(F1745,競技順!B:P,15,0),"")</f>
        <v>男子</v>
      </c>
      <c r="L1745" t="str">
        <f>IFERROR(VLOOKUP(F1745,競技順!B:N,13,0),"")</f>
        <v xml:space="preserve"> 100m</v>
      </c>
      <c r="M1745" t="str">
        <f>IFERROR(VLOOKUP(F1745,競技順!B:K,10,0),"")</f>
        <v>平泳ぎ</v>
      </c>
      <c r="N1745" t="str">
        <f>IFERROR(VLOOKUP(F1745,競技順!B:Q,16,0),"")</f>
        <v>タイム決勝</v>
      </c>
      <c r="O1745" t="str">
        <f t="shared" si="55"/>
        <v xml:space="preserve"> 男子  100m 平泳ぎ タイム決勝</v>
      </c>
    </row>
    <row r="1746" spans="1:15" x14ac:dyDescent="0.2">
      <c r="A1746">
        <f>IFERROR(記録__2[[#This Row],[競技番号]],"")</f>
        <v>28</v>
      </c>
      <c r="B1746">
        <f>IFERROR(記録__2[[#This Row],[選手番号]],"")</f>
        <v>0</v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>
        <f>IFERROR(VLOOKUP(A1746,プログラム!B:C,2,0),"")</f>
        <v>28</v>
      </c>
      <c r="G1746" t="str">
        <f t="shared" si="54"/>
        <v>000028</v>
      </c>
      <c r="H1746">
        <f>IFERROR(記録__2[[#This Row],[組]],"")</f>
        <v>2</v>
      </c>
      <c r="I1746">
        <f>IFERROR(記録__2[[#This Row],[水路]],"")</f>
        <v>1</v>
      </c>
      <c r="J1746" t="str">
        <f>IFERROR(VLOOKUP(F1746,競技順!B:Q,14,0),"")</f>
        <v/>
      </c>
      <c r="K1746" t="str">
        <f>IFERROR(VLOOKUP(F1746,競技順!B:P,15,0),"")</f>
        <v>男子</v>
      </c>
      <c r="L1746" t="str">
        <f>IFERROR(VLOOKUP(F1746,競技順!B:N,13,0),"")</f>
        <v xml:space="preserve"> 100m</v>
      </c>
      <c r="M1746" t="str">
        <f>IFERROR(VLOOKUP(F1746,競技順!B:K,10,0),"")</f>
        <v>平泳ぎ</v>
      </c>
      <c r="N1746" t="str">
        <f>IFERROR(VLOOKUP(F1746,競技順!B:Q,16,0),"")</f>
        <v>タイム決勝</v>
      </c>
      <c r="O1746" t="str">
        <f t="shared" si="55"/>
        <v xml:space="preserve"> 男子  100m 平泳ぎ タイム決勝</v>
      </c>
    </row>
    <row r="1747" spans="1:15" x14ac:dyDescent="0.2">
      <c r="A1747">
        <f>IFERROR(記録__2[[#This Row],[競技番号]],"")</f>
        <v>28</v>
      </c>
      <c r="B1747">
        <f>IFERROR(記録__2[[#This Row],[選手番号]],"")</f>
        <v>186</v>
      </c>
      <c r="C1747" t="str">
        <f>IFERROR(VLOOKUP(B1747,選手番号!F:J,4,0),"")</f>
        <v>小野　智成</v>
      </c>
      <c r="D1747" t="str">
        <f>IFERROR(VLOOKUP(B1747,選手番号!F:K,6,0),"")</f>
        <v>ＭＧ瀬戸内</v>
      </c>
      <c r="E1747" t="str">
        <f>IFERROR(VLOOKUP(B1747,チーム番号!E:F,2,0),"")</f>
        <v/>
      </c>
      <c r="F1747">
        <f>IFERROR(VLOOKUP(A1747,プログラム!B:C,2,0),"")</f>
        <v>28</v>
      </c>
      <c r="G1747" t="str">
        <f t="shared" si="54"/>
        <v>18600028</v>
      </c>
      <c r="H1747">
        <f>IFERROR(記録__2[[#This Row],[組]],"")</f>
        <v>2</v>
      </c>
      <c r="I1747">
        <f>IFERROR(記録__2[[#This Row],[水路]],"")</f>
        <v>2</v>
      </c>
      <c r="J1747" t="str">
        <f>IFERROR(VLOOKUP(F1747,競技順!B:Q,14,0),"")</f>
        <v/>
      </c>
      <c r="K1747" t="str">
        <f>IFERROR(VLOOKUP(F1747,競技順!B:P,15,0),"")</f>
        <v>男子</v>
      </c>
      <c r="L1747" t="str">
        <f>IFERROR(VLOOKUP(F1747,競技順!B:N,13,0),"")</f>
        <v xml:space="preserve"> 100m</v>
      </c>
      <c r="M1747" t="str">
        <f>IFERROR(VLOOKUP(F1747,競技順!B:K,10,0),"")</f>
        <v>平泳ぎ</v>
      </c>
      <c r="N1747" t="str">
        <f>IFERROR(VLOOKUP(F1747,競技順!B:Q,16,0),"")</f>
        <v>タイム決勝</v>
      </c>
      <c r="O1747" t="str">
        <f t="shared" si="55"/>
        <v xml:space="preserve"> 男子  100m 平泳ぎ タイム決勝</v>
      </c>
    </row>
    <row r="1748" spans="1:15" x14ac:dyDescent="0.2">
      <c r="A1748">
        <f>IFERROR(記録__2[[#This Row],[競技番号]],"")</f>
        <v>28</v>
      </c>
      <c r="B1748">
        <f>IFERROR(記録__2[[#This Row],[選手番号]],"")</f>
        <v>31</v>
      </c>
      <c r="C1748" t="str">
        <f>IFERROR(VLOOKUP(B1748,選手番号!F:J,4,0),"")</f>
        <v>森田　涼介</v>
      </c>
      <c r="D1748" t="str">
        <f>IFERROR(VLOOKUP(B1748,選手番号!F:K,6,0),"")</f>
        <v>松山中央高</v>
      </c>
      <c r="E1748" t="str">
        <f>IFERROR(VLOOKUP(B1748,チーム番号!E:F,2,0),"")</f>
        <v/>
      </c>
      <c r="F1748">
        <f>IFERROR(VLOOKUP(A1748,プログラム!B:C,2,0),"")</f>
        <v>28</v>
      </c>
      <c r="G1748" t="str">
        <f t="shared" si="54"/>
        <v>3100028</v>
      </c>
      <c r="H1748">
        <f>IFERROR(記録__2[[#This Row],[組]],"")</f>
        <v>2</v>
      </c>
      <c r="I1748">
        <f>IFERROR(記録__2[[#This Row],[水路]],"")</f>
        <v>3</v>
      </c>
      <c r="J1748" t="str">
        <f>IFERROR(VLOOKUP(F1748,競技順!B:Q,14,0),"")</f>
        <v/>
      </c>
      <c r="K1748" t="str">
        <f>IFERROR(VLOOKUP(F1748,競技順!B:P,15,0),"")</f>
        <v>男子</v>
      </c>
      <c r="L1748" t="str">
        <f>IFERROR(VLOOKUP(F1748,競技順!B:N,13,0),"")</f>
        <v xml:space="preserve"> 100m</v>
      </c>
      <c r="M1748" t="str">
        <f>IFERROR(VLOOKUP(F1748,競技順!B:K,10,0),"")</f>
        <v>平泳ぎ</v>
      </c>
      <c r="N1748" t="str">
        <f>IFERROR(VLOOKUP(F1748,競技順!B:Q,16,0),"")</f>
        <v>タイム決勝</v>
      </c>
      <c r="O1748" t="str">
        <f t="shared" si="55"/>
        <v xml:space="preserve"> 男子  100m 平泳ぎ タイム決勝</v>
      </c>
    </row>
    <row r="1749" spans="1:15" x14ac:dyDescent="0.2">
      <c r="A1749">
        <f>IFERROR(記録__2[[#This Row],[競技番号]],"")</f>
        <v>28</v>
      </c>
      <c r="B1749">
        <f>IFERROR(記録__2[[#This Row],[選手番号]],"")</f>
        <v>187</v>
      </c>
      <c r="C1749" t="str">
        <f>IFERROR(VLOOKUP(B1749,選手番号!F:J,4,0),"")</f>
        <v>長谷部吏音</v>
      </c>
      <c r="D1749" t="str">
        <f>IFERROR(VLOOKUP(B1749,選手番号!F:K,6,0),"")</f>
        <v>ＭＧ瀬戸内</v>
      </c>
      <c r="E1749" t="str">
        <f>IFERROR(VLOOKUP(B1749,チーム番号!E:F,2,0),"")</f>
        <v/>
      </c>
      <c r="F1749">
        <f>IFERROR(VLOOKUP(A1749,プログラム!B:C,2,0),"")</f>
        <v>28</v>
      </c>
      <c r="G1749" t="str">
        <f t="shared" si="54"/>
        <v>18700028</v>
      </c>
      <c r="H1749">
        <f>IFERROR(記録__2[[#This Row],[組]],"")</f>
        <v>2</v>
      </c>
      <c r="I1749">
        <f>IFERROR(記録__2[[#This Row],[水路]],"")</f>
        <v>4</v>
      </c>
      <c r="J1749" t="str">
        <f>IFERROR(VLOOKUP(F1749,競技順!B:Q,14,0),"")</f>
        <v/>
      </c>
      <c r="K1749" t="str">
        <f>IFERROR(VLOOKUP(F1749,競技順!B:P,15,0),"")</f>
        <v>男子</v>
      </c>
      <c r="L1749" t="str">
        <f>IFERROR(VLOOKUP(F1749,競技順!B:N,13,0),"")</f>
        <v xml:space="preserve"> 100m</v>
      </c>
      <c r="M1749" t="str">
        <f>IFERROR(VLOOKUP(F1749,競技順!B:K,10,0),"")</f>
        <v>平泳ぎ</v>
      </c>
      <c r="N1749" t="str">
        <f>IFERROR(VLOOKUP(F1749,競技順!B:Q,16,0),"")</f>
        <v>タイム決勝</v>
      </c>
      <c r="O1749" t="str">
        <f t="shared" si="55"/>
        <v xml:space="preserve"> 男子  100m 平泳ぎ タイム決勝</v>
      </c>
    </row>
    <row r="1750" spans="1:15" x14ac:dyDescent="0.2">
      <c r="A1750">
        <f>IFERROR(記録__2[[#This Row],[競技番号]],"")</f>
        <v>28</v>
      </c>
      <c r="B1750">
        <f>IFERROR(記録__2[[#This Row],[選手番号]],"")</f>
        <v>640</v>
      </c>
      <c r="C1750" t="str">
        <f>IFERROR(VLOOKUP(B1750,選手番号!F:J,4,0),"")</f>
        <v>高橋　　暖</v>
      </c>
      <c r="D1750" t="str">
        <f>IFERROR(VLOOKUP(B1750,選手番号!F:K,6,0),"")</f>
        <v>えいしSC北条</v>
      </c>
      <c r="E1750" t="str">
        <f>IFERROR(VLOOKUP(B1750,チーム番号!E:F,2,0),"")</f>
        <v/>
      </c>
      <c r="F1750">
        <f>IFERROR(VLOOKUP(A1750,プログラム!B:C,2,0),"")</f>
        <v>28</v>
      </c>
      <c r="G1750" t="str">
        <f t="shared" si="54"/>
        <v>64000028</v>
      </c>
      <c r="H1750">
        <f>IFERROR(記録__2[[#This Row],[組]],"")</f>
        <v>2</v>
      </c>
      <c r="I1750">
        <f>IFERROR(記録__2[[#This Row],[水路]],"")</f>
        <v>5</v>
      </c>
      <c r="J1750" t="str">
        <f>IFERROR(VLOOKUP(F1750,競技順!B:Q,14,0),"")</f>
        <v/>
      </c>
      <c r="K1750" t="str">
        <f>IFERROR(VLOOKUP(F1750,競技順!B:P,15,0),"")</f>
        <v>男子</v>
      </c>
      <c r="L1750" t="str">
        <f>IFERROR(VLOOKUP(F1750,競技順!B:N,13,0),"")</f>
        <v xml:space="preserve"> 100m</v>
      </c>
      <c r="M1750" t="str">
        <f>IFERROR(VLOOKUP(F1750,競技順!B:K,10,0),"")</f>
        <v>平泳ぎ</v>
      </c>
      <c r="N1750" t="str">
        <f>IFERROR(VLOOKUP(F1750,競技順!B:Q,16,0),"")</f>
        <v>タイム決勝</v>
      </c>
      <c r="O1750" t="str">
        <f t="shared" si="55"/>
        <v xml:space="preserve"> 男子  100m 平泳ぎ タイム決勝</v>
      </c>
    </row>
    <row r="1751" spans="1:15" x14ac:dyDescent="0.2">
      <c r="A1751">
        <f>IFERROR(記録__2[[#This Row],[競技番号]],"")</f>
        <v>28</v>
      </c>
      <c r="B1751">
        <f>IFERROR(記録__2[[#This Row],[選手番号]],"")</f>
        <v>532</v>
      </c>
      <c r="C1751" t="str">
        <f>IFERROR(VLOOKUP(B1751,選手番号!F:J,4,0),"")</f>
        <v>藤原　弥礼</v>
      </c>
      <c r="D1751" t="str">
        <f>IFERROR(VLOOKUP(B1751,選手番号!F:K,6,0),"")</f>
        <v>ﾌｧｲﾌﾞﾃﾝ東予</v>
      </c>
      <c r="E1751" t="str">
        <f>IFERROR(VLOOKUP(B1751,チーム番号!E:F,2,0),"")</f>
        <v/>
      </c>
      <c r="F1751">
        <f>IFERROR(VLOOKUP(A1751,プログラム!B:C,2,0),"")</f>
        <v>28</v>
      </c>
      <c r="G1751" t="str">
        <f t="shared" si="54"/>
        <v>53200028</v>
      </c>
      <c r="H1751">
        <f>IFERROR(記録__2[[#This Row],[組]],"")</f>
        <v>2</v>
      </c>
      <c r="I1751">
        <f>IFERROR(記録__2[[#This Row],[水路]],"")</f>
        <v>6</v>
      </c>
      <c r="J1751" t="str">
        <f>IFERROR(VLOOKUP(F1751,競技順!B:Q,14,0),"")</f>
        <v/>
      </c>
      <c r="K1751" t="str">
        <f>IFERROR(VLOOKUP(F1751,競技順!B:P,15,0),"")</f>
        <v>男子</v>
      </c>
      <c r="L1751" t="str">
        <f>IFERROR(VLOOKUP(F1751,競技順!B:N,13,0),"")</f>
        <v xml:space="preserve"> 100m</v>
      </c>
      <c r="M1751" t="str">
        <f>IFERROR(VLOOKUP(F1751,競技順!B:K,10,0),"")</f>
        <v>平泳ぎ</v>
      </c>
      <c r="N1751" t="str">
        <f>IFERROR(VLOOKUP(F1751,競技順!B:Q,16,0),"")</f>
        <v>タイム決勝</v>
      </c>
      <c r="O1751" t="str">
        <f t="shared" si="55"/>
        <v xml:space="preserve"> 男子  100m 平泳ぎ タイム決勝</v>
      </c>
    </row>
    <row r="1752" spans="1:15" x14ac:dyDescent="0.2">
      <c r="A1752">
        <f>IFERROR(記録__2[[#This Row],[競技番号]],"")</f>
        <v>28</v>
      </c>
      <c r="B1752">
        <f>IFERROR(記録__2[[#This Row],[選手番号]],"")</f>
        <v>654</v>
      </c>
      <c r="C1752" t="str">
        <f>IFERROR(VLOOKUP(B1752,選手番号!F:J,4,0),"")</f>
        <v>清水　由道</v>
      </c>
      <c r="D1752" t="str">
        <f>IFERROR(VLOOKUP(B1752,選手番号!F:K,6,0),"")</f>
        <v>MESSA宇和島</v>
      </c>
      <c r="E1752" t="str">
        <f>IFERROR(VLOOKUP(B1752,チーム番号!E:F,2,0),"")</f>
        <v/>
      </c>
      <c r="F1752">
        <f>IFERROR(VLOOKUP(A1752,プログラム!B:C,2,0),"")</f>
        <v>28</v>
      </c>
      <c r="G1752" t="str">
        <f t="shared" si="54"/>
        <v>65400028</v>
      </c>
      <c r="H1752">
        <f>IFERROR(記録__2[[#This Row],[組]],"")</f>
        <v>2</v>
      </c>
      <c r="I1752">
        <f>IFERROR(記録__2[[#This Row],[水路]],"")</f>
        <v>7</v>
      </c>
      <c r="J1752" t="str">
        <f>IFERROR(VLOOKUP(F1752,競技順!B:Q,14,0),"")</f>
        <v/>
      </c>
      <c r="K1752" t="str">
        <f>IFERROR(VLOOKUP(F1752,競技順!B:P,15,0),"")</f>
        <v>男子</v>
      </c>
      <c r="L1752" t="str">
        <f>IFERROR(VLOOKUP(F1752,競技順!B:N,13,0),"")</f>
        <v xml:space="preserve"> 100m</v>
      </c>
      <c r="M1752" t="str">
        <f>IFERROR(VLOOKUP(F1752,競技順!B:K,10,0),"")</f>
        <v>平泳ぎ</v>
      </c>
      <c r="N1752" t="str">
        <f>IFERROR(VLOOKUP(F1752,競技順!B:Q,16,0),"")</f>
        <v>タイム決勝</v>
      </c>
      <c r="O1752" t="str">
        <f t="shared" si="55"/>
        <v xml:space="preserve"> 男子  100m 平泳ぎ タイム決勝</v>
      </c>
    </row>
    <row r="1753" spans="1:15" x14ac:dyDescent="0.2">
      <c r="A1753">
        <f>IFERROR(記録__2[[#This Row],[競技番号]],"")</f>
        <v>28</v>
      </c>
      <c r="B1753">
        <f>IFERROR(記録__2[[#This Row],[選手番号]],"")</f>
        <v>0</v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>
        <f>IFERROR(VLOOKUP(A1753,プログラム!B:C,2,0),"")</f>
        <v>28</v>
      </c>
      <c r="G1753" t="str">
        <f t="shared" si="54"/>
        <v>000028</v>
      </c>
      <c r="H1753">
        <f>IFERROR(記録__2[[#This Row],[組]],"")</f>
        <v>2</v>
      </c>
      <c r="I1753">
        <f>IFERROR(記録__2[[#This Row],[水路]],"")</f>
        <v>8</v>
      </c>
      <c r="J1753" t="str">
        <f>IFERROR(VLOOKUP(F1753,競技順!B:Q,14,0),"")</f>
        <v/>
      </c>
      <c r="K1753" t="str">
        <f>IFERROR(VLOOKUP(F1753,競技順!B:P,15,0),"")</f>
        <v>男子</v>
      </c>
      <c r="L1753" t="str">
        <f>IFERROR(VLOOKUP(F1753,競技順!B:N,13,0),"")</f>
        <v xml:space="preserve"> 100m</v>
      </c>
      <c r="M1753" t="str">
        <f>IFERROR(VLOOKUP(F1753,競技順!B:K,10,0),"")</f>
        <v>平泳ぎ</v>
      </c>
      <c r="N1753" t="str">
        <f>IFERROR(VLOOKUP(F1753,競技順!B:Q,16,0),"")</f>
        <v>タイム決勝</v>
      </c>
      <c r="O1753" t="str">
        <f t="shared" si="55"/>
        <v xml:space="preserve"> 男子  100m 平泳ぎ タイム決勝</v>
      </c>
    </row>
    <row r="1754" spans="1:15" x14ac:dyDescent="0.2">
      <c r="A1754">
        <f>IFERROR(記録__2[[#This Row],[競技番号]],"")</f>
        <v>28</v>
      </c>
      <c r="B1754">
        <f>IFERROR(記録__2[[#This Row],[選手番号]],"")</f>
        <v>50</v>
      </c>
      <c r="C1754" t="str">
        <f>IFERROR(VLOOKUP(B1754,選手番号!F:J,4,0),"")</f>
        <v>鶴原　　空</v>
      </c>
      <c r="D1754" t="str">
        <f>IFERROR(VLOOKUP(B1754,選手番号!F:K,6,0),"")</f>
        <v>五百木ＳＣ</v>
      </c>
      <c r="E1754" t="str">
        <f>IFERROR(VLOOKUP(B1754,チーム番号!E:F,2,0),"")</f>
        <v/>
      </c>
      <c r="F1754">
        <f>IFERROR(VLOOKUP(A1754,プログラム!B:C,2,0),"")</f>
        <v>28</v>
      </c>
      <c r="G1754" t="str">
        <f t="shared" si="54"/>
        <v>5000028</v>
      </c>
      <c r="H1754">
        <f>IFERROR(記録__2[[#This Row],[組]],"")</f>
        <v>3</v>
      </c>
      <c r="I1754">
        <f>IFERROR(記録__2[[#This Row],[水路]],"")</f>
        <v>1</v>
      </c>
      <c r="J1754" t="str">
        <f>IFERROR(VLOOKUP(F1754,競技順!B:Q,14,0),"")</f>
        <v/>
      </c>
      <c r="K1754" t="str">
        <f>IFERROR(VLOOKUP(F1754,競技順!B:P,15,0),"")</f>
        <v>男子</v>
      </c>
      <c r="L1754" t="str">
        <f>IFERROR(VLOOKUP(F1754,競技順!B:N,13,0),"")</f>
        <v xml:space="preserve"> 100m</v>
      </c>
      <c r="M1754" t="str">
        <f>IFERROR(VLOOKUP(F1754,競技順!B:K,10,0),"")</f>
        <v>平泳ぎ</v>
      </c>
      <c r="N1754" t="str">
        <f>IFERROR(VLOOKUP(F1754,競技順!B:Q,16,0),"")</f>
        <v>タイム決勝</v>
      </c>
      <c r="O1754" t="str">
        <f t="shared" si="55"/>
        <v xml:space="preserve"> 男子  100m 平泳ぎ タイム決勝</v>
      </c>
    </row>
    <row r="1755" spans="1:15" x14ac:dyDescent="0.2">
      <c r="A1755">
        <f>IFERROR(記録__2[[#This Row],[競技番号]],"")</f>
        <v>28</v>
      </c>
      <c r="B1755">
        <f>IFERROR(記録__2[[#This Row],[選手番号]],"")</f>
        <v>684</v>
      </c>
      <c r="C1755" t="str">
        <f>IFERROR(VLOOKUP(B1755,選手番号!F:J,4,0),"")</f>
        <v>髙橋　秀章</v>
      </c>
      <c r="D1755" t="str">
        <f>IFERROR(VLOOKUP(B1755,選手番号!F:K,6,0),"")</f>
        <v>えいしSC砥部</v>
      </c>
      <c r="E1755" t="str">
        <f>IFERROR(VLOOKUP(B1755,チーム番号!E:F,2,0),"")</f>
        <v/>
      </c>
      <c r="F1755">
        <f>IFERROR(VLOOKUP(A1755,プログラム!B:C,2,0),"")</f>
        <v>28</v>
      </c>
      <c r="G1755" t="str">
        <f t="shared" si="54"/>
        <v>68400028</v>
      </c>
      <c r="H1755">
        <f>IFERROR(記録__2[[#This Row],[組]],"")</f>
        <v>3</v>
      </c>
      <c r="I1755">
        <f>IFERROR(記録__2[[#This Row],[水路]],"")</f>
        <v>2</v>
      </c>
      <c r="J1755" t="str">
        <f>IFERROR(VLOOKUP(F1755,競技順!B:Q,14,0),"")</f>
        <v/>
      </c>
      <c r="K1755" t="str">
        <f>IFERROR(VLOOKUP(F1755,競技順!B:P,15,0),"")</f>
        <v>男子</v>
      </c>
      <c r="L1755" t="str">
        <f>IFERROR(VLOOKUP(F1755,競技順!B:N,13,0),"")</f>
        <v xml:space="preserve"> 100m</v>
      </c>
      <c r="M1755" t="str">
        <f>IFERROR(VLOOKUP(F1755,競技順!B:K,10,0),"")</f>
        <v>平泳ぎ</v>
      </c>
      <c r="N1755" t="str">
        <f>IFERROR(VLOOKUP(F1755,競技順!B:Q,16,0),"")</f>
        <v>タイム決勝</v>
      </c>
      <c r="O1755" t="str">
        <f t="shared" si="55"/>
        <v xml:space="preserve"> 男子  100m 平泳ぎ タイム決勝</v>
      </c>
    </row>
    <row r="1756" spans="1:15" x14ac:dyDescent="0.2">
      <c r="A1756">
        <f>IFERROR(記録__2[[#This Row],[競技番号]],"")</f>
        <v>28</v>
      </c>
      <c r="B1756">
        <f>IFERROR(記録__2[[#This Row],[選手番号]],"")</f>
        <v>505</v>
      </c>
      <c r="C1756" t="str">
        <f>IFERROR(VLOOKUP(B1756,選手番号!F:J,4,0),"")</f>
        <v>大崎　天地</v>
      </c>
      <c r="D1756" t="str">
        <f>IFERROR(VLOOKUP(B1756,選手番号!F:K,6,0),"")</f>
        <v>Ryuow</v>
      </c>
      <c r="E1756" t="str">
        <f>IFERROR(VLOOKUP(B1756,チーム番号!E:F,2,0),"")</f>
        <v/>
      </c>
      <c r="F1756">
        <f>IFERROR(VLOOKUP(A1756,プログラム!B:C,2,0),"")</f>
        <v>28</v>
      </c>
      <c r="G1756" t="str">
        <f t="shared" si="54"/>
        <v>50500028</v>
      </c>
      <c r="H1756">
        <f>IFERROR(記録__2[[#This Row],[組]],"")</f>
        <v>3</v>
      </c>
      <c r="I1756">
        <f>IFERROR(記録__2[[#This Row],[水路]],"")</f>
        <v>3</v>
      </c>
      <c r="J1756" t="str">
        <f>IFERROR(VLOOKUP(F1756,競技順!B:Q,14,0),"")</f>
        <v/>
      </c>
      <c r="K1756" t="str">
        <f>IFERROR(VLOOKUP(F1756,競技順!B:P,15,0),"")</f>
        <v>男子</v>
      </c>
      <c r="L1756" t="str">
        <f>IFERROR(VLOOKUP(F1756,競技順!B:N,13,0),"")</f>
        <v xml:space="preserve"> 100m</v>
      </c>
      <c r="M1756" t="str">
        <f>IFERROR(VLOOKUP(F1756,競技順!B:K,10,0),"")</f>
        <v>平泳ぎ</v>
      </c>
      <c r="N1756" t="str">
        <f>IFERROR(VLOOKUP(F1756,競技順!B:Q,16,0),"")</f>
        <v>タイム決勝</v>
      </c>
      <c r="O1756" t="str">
        <f t="shared" si="55"/>
        <v xml:space="preserve"> 男子  100m 平泳ぎ タイム決勝</v>
      </c>
    </row>
    <row r="1757" spans="1:15" x14ac:dyDescent="0.2">
      <c r="A1757">
        <f>IFERROR(記録__2[[#This Row],[競技番号]],"")</f>
        <v>28</v>
      </c>
      <c r="B1757">
        <f>IFERROR(記録__2[[#This Row],[選手番号]],"")</f>
        <v>25</v>
      </c>
      <c r="C1757" t="str">
        <f>IFERROR(VLOOKUP(B1757,選手番号!F:J,4,0),"")</f>
        <v>金並　悠真</v>
      </c>
      <c r="D1757" t="str">
        <f>IFERROR(VLOOKUP(B1757,選手番号!F:K,6,0),"")</f>
        <v>松山中央高</v>
      </c>
      <c r="E1757" t="str">
        <f>IFERROR(VLOOKUP(B1757,チーム番号!E:F,2,0),"")</f>
        <v/>
      </c>
      <c r="F1757">
        <f>IFERROR(VLOOKUP(A1757,プログラム!B:C,2,0),"")</f>
        <v>28</v>
      </c>
      <c r="G1757" t="str">
        <f t="shared" si="54"/>
        <v>2500028</v>
      </c>
      <c r="H1757">
        <f>IFERROR(記録__2[[#This Row],[組]],"")</f>
        <v>3</v>
      </c>
      <c r="I1757">
        <f>IFERROR(記録__2[[#This Row],[水路]],"")</f>
        <v>4</v>
      </c>
      <c r="J1757" t="str">
        <f>IFERROR(VLOOKUP(F1757,競技順!B:Q,14,0),"")</f>
        <v/>
      </c>
      <c r="K1757" t="str">
        <f>IFERROR(VLOOKUP(F1757,競技順!B:P,15,0),"")</f>
        <v>男子</v>
      </c>
      <c r="L1757" t="str">
        <f>IFERROR(VLOOKUP(F1757,競技順!B:N,13,0),"")</f>
        <v xml:space="preserve"> 100m</v>
      </c>
      <c r="M1757" t="str">
        <f>IFERROR(VLOOKUP(F1757,競技順!B:K,10,0),"")</f>
        <v>平泳ぎ</v>
      </c>
      <c r="N1757" t="str">
        <f>IFERROR(VLOOKUP(F1757,競技順!B:Q,16,0),"")</f>
        <v>タイム決勝</v>
      </c>
      <c r="O1757" t="str">
        <f t="shared" si="55"/>
        <v xml:space="preserve"> 男子  100m 平泳ぎ タイム決勝</v>
      </c>
    </row>
    <row r="1758" spans="1:15" x14ac:dyDescent="0.2">
      <c r="A1758">
        <f>IFERROR(記録__2[[#This Row],[競技番号]],"")</f>
        <v>28</v>
      </c>
      <c r="B1758">
        <f>IFERROR(記録__2[[#This Row],[選手番号]],"")</f>
        <v>117</v>
      </c>
      <c r="C1758" t="str">
        <f>IFERROR(VLOOKUP(B1758,選手番号!F:J,4,0),"")</f>
        <v>安永　翔也</v>
      </c>
      <c r="D1758" t="str">
        <f>IFERROR(VLOOKUP(B1758,選手番号!F:K,6,0),"")</f>
        <v>南海ＤＣ</v>
      </c>
      <c r="E1758" t="str">
        <f>IFERROR(VLOOKUP(B1758,チーム番号!E:F,2,0),"")</f>
        <v/>
      </c>
      <c r="F1758">
        <f>IFERROR(VLOOKUP(A1758,プログラム!B:C,2,0),"")</f>
        <v>28</v>
      </c>
      <c r="G1758" t="str">
        <f t="shared" si="54"/>
        <v>11700028</v>
      </c>
      <c r="H1758">
        <f>IFERROR(記録__2[[#This Row],[組]],"")</f>
        <v>3</v>
      </c>
      <c r="I1758">
        <f>IFERROR(記録__2[[#This Row],[水路]],"")</f>
        <v>5</v>
      </c>
      <c r="J1758" t="str">
        <f>IFERROR(VLOOKUP(F1758,競技順!B:Q,14,0),"")</f>
        <v/>
      </c>
      <c r="K1758" t="str">
        <f>IFERROR(VLOOKUP(F1758,競技順!B:P,15,0),"")</f>
        <v>男子</v>
      </c>
      <c r="L1758" t="str">
        <f>IFERROR(VLOOKUP(F1758,競技順!B:N,13,0),"")</f>
        <v xml:space="preserve"> 100m</v>
      </c>
      <c r="M1758" t="str">
        <f>IFERROR(VLOOKUP(F1758,競技順!B:K,10,0),"")</f>
        <v>平泳ぎ</v>
      </c>
      <c r="N1758" t="str">
        <f>IFERROR(VLOOKUP(F1758,競技順!B:Q,16,0),"")</f>
        <v>タイム決勝</v>
      </c>
      <c r="O1758" t="str">
        <f t="shared" si="55"/>
        <v xml:space="preserve"> 男子  100m 平泳ぎ タイム決勝</v>
      </c>
    </row>
    <row r="1759" spans="1:15" x14ac:dyDescent="0.2">
      <c r="A1759">
        <f>IFERROR(記録__2[[#This Row],[競技番号]],"")</f>
        <v>28</v>
      </c>
      <c r="B1759">
        <f>IFERROR(記録__2[[#This Row],[選手番号]],"")</f>
        <v>7</v>
      </c>
      <c r="C1759" t="str">
        <f>IFERROR(VLOOKUP(B1759,選手番号!F:J,4,0),"")</f>
        <v>別府　和哉</v>
      </c>
      <c r="D1759" t="str">
        <f>IFERROR(VLOOKUP(B1759,選手番号!F:K,6,0),"")</f>
        <v>松山西中等</v>
      </c>
      <c r="E1759" t="str">
        <f>IFERROR(VLOOKUP(B1759,チーム番号!E:F,2,0),"")</f>
        <v/>
      </c>
      <c r="F1759">
        <f>IFERROR(VLOOKUP(A1759,プログラム!B:C,2,0),"")</f>
        <v>28</v>
      </c>
      <c r="G1759" t="str">
        <f t="shared" si="54"/>
        <v>700028</v>
      </c>
      <c r="H1759">
        <f>IFERROR(記録__2[[#This Row],[組]],"")</f>
        <v>3</v>
      </c>
      <c r="I1759">
        <f>IFERROR(記録__2[[#This Row],[水路]],"")</f>
        <v>6</v>
      </c>
      <c r="J1759" t="str">
        <f>IFERROR(VLOOKUP(F1759,競技順!B:Q,14,0),"")</f>
        <v/>
      </c>
      <c r="K1759" t="str">
        <f>IFERROR(VLOOKUP(F1759,競技順!B:P,15,0),"")</f>
        <v>男子</v>
      </c>
      <c r="L1759" t="str">
        <f>IFERROR(VLOOKUP(F1759,競技順!B:N,13,0),"")</f>
        <v xml:space="preserve"> 100m</v>
      </c>
      <c r="M1759" t="str">
        <f>IFERROR(VLOOKUP(F1759,競技順!B:K,10,0),"")</f>
        <v>平泳ぎ</v>
      </c>
      <c r="N1759" t="str">
        <f>IFERROR(VLOOKUP(F1759,競技順!B:Q,16,0),"")</f>
        <v>タイム決勝</v>
      </c>
      <c r="O1759" t="str">
        <f t="shared" si="55"/>
        <v xml:space="preserve"> 男子  100m 平泳ぎ タイム決勝</v>
      </c>
    </row>
    <row r="1760" spans="1:15" x14ac:dyDescent="0.2">
      <c r="A1760">
        <f>IFERROR(記録__2[[#This Row],[競技番号]],"")</f>
        <v>28</v>
      </c>
      <c r="B1760">
        <f>IFERROR(記録__2[[#This Row],[選手番号]],"")</f>
        <v>125</v>
      </c>
      <c r="C1760" t="str">
        <f>IFERROR(VLOOKUP(B1760,選手番号!F:J,4,0),"")</f>
        <v>三浦　正樹</v>
      </c>
      <c r="D1760" t="str">
        <f>IFERROR(VLOOKUP(B1760,選手番号!F:K,6,0),"")</f>
        <v>南海ＤＣ</v>
      </c>
      <c r="E1760" t="str">
        <f>IFERROR(VLOOKUP(B1760,チーム番号!E:F,2,0),"")</f>
        <v/>
      </c>
      <c r="F1760">
        <f>IFERROR(VLOOKUP(A1760,プログラム!B:C,2,0),"")</f>
        <v>28</v>
      </c>
      <c r="G1760" t="str">
        <f t="shared" si="54"/>
        <v>12500028</v>
      </c>
      <c r="H1760">
        <f>IFERROR(記録__2[[#This Row],[組]],"")</f>
        <v>3</v>
      </c>
      <c r="I1760">
        <f>IFERROR(記録__2[[#This Row],[水路]],"")</f>
        <v>7</v>
      </c>
      <c r="J1760" t="str">
        <f>IFERROR(VLOOKUP(F1760,競技順!B:Q,14,0),"")</f>
        <v/>
      </c>
      <c r="K1760" t="str">
        <f>IFERROR(VLOOKUP(F1760,競技順!B:P,15,0),"")</f>
        <v>男子</v>
      </c>
      <c r="L1760" t="str">
        <f>IFERROR(VLOOKUP(F1760,競技順!B:N,13,0),"")</f>
        <v xml:space="preserve"> 100m</v>
      </c>
      <c r="M1760" t="str">
        <f>IFERROR(VLOOKUP(F1760,競技順!B:K,10,0),"")</f>
        <v>平泳ぎ</v>
      </c>
      <c r="N1760" t="str">
        <f>IFERROR(VLOOKUP(F1760,競技順!B:Q,16,0),"")</f>
        <v>タイム決勝</v>
      </c>
      <c r="O1760" t="str">
        <f t="shared" si="55"/>
        <v xml:space="preserve"> 男子  100m 平泳ぎ タイム決勝</v>
      </c>
    </row>
    <row r="1761" spans="1:15" x14ac:dyDescent="0.2">
      <c r="A1761">
        <f>IFERROR(記録__2[[#This Row],[競技番号]],"")</f>
        <v>28</v>
      </c>
      <c r="B1761">
        <f>IFERROR(記録__2[[#This Row],[選手番号]],"")</f>
        <v>407</v>
      </c>
      <c r="C1761" t="str">
        <f>IFERROR(VLOOKUP(B1761,選手番号!F:J,4,0),"")</f>
        <v>磯野　大和</v>
      </c>
      <c r="D1761" t="str">
        <f>IFERROR(VLOOKUP(B1761,選手番号!F:K,6,0),"")</f>
        <v>フィッタ松山</v>
      </c>
      <c r="E1761" t="str">
        <f>IFERROR(VLOOKUP(B1761,チーム番号!E:F,2,0),"")</f>
        <v/>
      </c>
      <c r="F1761">
        <f>IFERROR(VLOOKUP(A1761,プログラム!B:C,2,0),"")</f>
        <v>28</v>
      </c>
      <c r="G1761" t="str">
        <f t="shared" si="54"/>
        <v>40700028</v>
      </c>
      <c r="H1761">
        <f>IFERROR(記録__2[[#This Row],[組]],"")</f>
        <v>3</v>
      </c>
      <c r="I1761">
        <f>IFERROR(記録__2[[#This Row],[水路]],"")</f>
        <v>8</v>
      </c>
      <c r="J1761" t="str">
        <f>IFERROR(VLOOKUP(F1761,競技順!B:Q,14,0),"")</f>
        <v/>
      </c>
      <c r="K1761" t="str">
        <f>IFERROR(VLOOKUP(F1761,競技順!B:P,15,0),"")</f>
        <v>男子</v>
      </c>
      <c r="L1761" t="str">
        <f>IFERROR(VLOOKUP(F1761,競技順!B:N,13,0),"")</f>
        <v xml:space="preserve"> 100m</v>
      </c>
      <c r="M1761" t="str">
        <f>IFERROR(VLOOKUP(F1761,競技順!B:K,10,0),"")</f>
        <v>平泳ぎ</v>
      </c>
      <c r="N1761" t="str">
        <f>IFERROR(VLOOKUP(F1761,競技順!B:Q,16,0),"")</f>
        <v>タイム決勝</v>
      </c>
      <c r="O1761" t="str">
        <f t="shared" si="55"/>
        <v xml:space="preserve"> 男子  100m 平泳ぎ タイム決勝</v>
      </c>
    </row>
    <row r="1762" spans="1:15" x14ac:dyDescent="0.2">
      <c r="A1762">
        <f>IFERROR(記録__2[[#This Row],[競技番号]],"")</f>
        <v>28</v>
      </c>
      <c r="B1762">
        <f>IFERROR(記録__2[[#This Row],[選手番号]],"")</f>
        <v>411</v>
      </c>
      <c r="C1762" t="str">
        <f>IFERROR(VLOOKUP(B1762,選手番号!F:J,4,0),"")</f>
        <v>和田　夏樹</v>
      </c>
      <c r="D1762" t="str">
        <f>IFERROR(VLOOKUP(B1762,選手番号!F:K,6,0),"")</f>
        <v>フィッタ松山</v>
      </c>
      <c r="E1762" t="str">
        <f>IFERROR(VLOOKUP(B1762,チーム番号!E:F,2,0),"")</f>
        <v/>
      </c>
      <c r="F1762">
        <f>IFERROR(VLOOKUP(A1762,プログラム!B:C,2,0),"")</f>
        <v>28</v>
      </c>
      <c r="G1762" t="str">
        <f t="shared" si="54"/>
        <v>41100028</v>
      </c>
      <c r="H1762">
        <f>IFERROR(記録__2[[#This Row],[組]],"")</f>
        <v>4</v>
      </c>
      <c r="I1762">
        <f>IFERROR(記録__2[[#This Row],[水路]],"")</f>
        <v>1</v>
      </c>
      <c r="J1762" t="str">
        <f>IFERROR(VLOOKUP(F1762,競技順!B:Q,14,0),"")</f>
        <v/>
      </c>
      <c r="K1762" t="str">
        <f>IFERROR(VLOOKUP(F1762,競技順!B:P,15,0),"")</f>
        <v>男子</v>
      </c>
      <c r="L1762" t="str">
        <f>IFERROR(VLOOKUP(F1762,競技順!B:N,13,0),"")</f>
        <v xml:space="preserve"> 100m</v>
      </c>
      <c r="M1762" t="str">
        <f>IFERROR(VLOOKUP(F1762,競技順!B:K,10,0),"")</f>
        <v>平泳ぎ</v>
      </c>
      <c r="N1762" t="str">
        <f>IFERROR(VLOOKUP(F1762,競技順!B:Q,16,0),"")</f>
        <v>タイム決勝</v>
      </c>
      <c r="O1762" t="str">
        <f t="shared" si="55"/>
        <v xml:space="preserve"> 男子  100m 平泳ぎ タイム決勝</v>
      </c>
    </row>
    <row r="1763" spans="1:15" x14ac:dyDescent="0.2">
      <c r="A1763">
        <f>IFERROR(記録__2[[#This Row],[競技番号]],"")</f>
        <v>28</v>
      </c>
      <c r="B1763">
        <f>IFERROR(記録__2[[#This Row],[選手番号]],"")</f>
        <v>10</v>
      </c>
      <c r="C1763" t="str">
        <f>IFERROR(VLOOKUP(B1763,選手番号!F:J,4,0),"")</f>
        <v>運勢　　叶</v>
      </c>
      <c r="D1763" t="str">
        <f>IFERROR(VLOOKUP(B1763,選手番号!F:K,6,0),"")</f>
        <v>松山北高</v>
      </c>
      <c r="E1763" t="str">
        <f>IFERROR(VLOOKUP(B1763,チーム番号!E:F,2,0),"")</f>
        <v/>
      </c>
      <c r="F1763">
        <f>IFERROR(VLOOKUP(A1763,プログラム!B:C,2,0),"")</f>
        <v>28</v>
      </c>
      <c r="G1763" t="str">
        <f t="shared" si="54"/>
        <v>1000028</v>
      </c>
      <c r="H1763">
        <f>IFERROR(記録__2[[#This Row],[組]],"")</f>
        <v>4</v>
      </c>
      <c r="I1763">
        <f>IFERROR(記録__2[[#This Row],[水路]],"")</f>
        <v>2</v>
      </c>
      <c r="J1763" t="str">
        <f>IFERROR(VLOOKUP(F1763,競技順!B:Q,14,0),"")</f>
        <v/>
      </c>
      <c r="K1763" t="str">
        <f>IFERROR(VLOOKUP(F1763,競技順!B:P,15,0),"")</f>
        <v>男子</v>
      </c>
      <c r="L1763" t="str">
        <f>IFERROR(VLOOKUP(F1763,競技順!B:N,13,0),"")</f>
        <v xml:space="preserve"> 100m</v>
      </c>
      <c r="M1763" t="str">
        <f>IFERROR(VLOOKUP(F1763,競技順!B:K,10,0),"")</f>
        <v>平泳ぎ</v>
      </c>
      <c r="N1763" t="str">
        <f>IFERROR(VLOOKUP(F1763,競技順!B:Q,16,0),"")</f>
        <v>タイム決勝</v>
      </c>
      <c r="O1763" t="str">
        <f t="shared" si="55"/>
        <v xml:space="preserve"> 男子  100m 平泳ぎ タイム決勝</v>
      </c>
    </row>
    <row r="1764" spans="1:15" x14ac:dyDescent="0.2">
      <c r="A1764">
        <f>IFERROR(記録__2[[#This Row],[競技番号]],"")</f>
        <v>28</v>
      </c>
      <c r="B1764">
        <f>IFERROR(記録__2[[#This Row],[選手番号]],"")</f>
        <v>366</v>
      </c>
      <c r="C1764" t="str">
        <f>IFERROR(VLOOKUP(B1764,選手番号!F:J,4,0),"")</f>
        <v>清水　幹太</v>
      </c>
      <c r="D1764" t="str">
        <f>IFERROR(VLOOKUP(B1764,選手番号!F:K,6,0),"")</f>
        <v>石原ＳＣ</v>
      </c>
      <c r="E1764" t="str">
        <f>IFERROR(VLOOKUP(B1764,チーム番号!E:F,2,0),"")</f>
        <v/>
      </c>
      <c r="F1764">
        <f>IFERROR(VLOOKUP(A1764,プログラム!B:C,2,0),"")</f>
        <v>28</v>
      </c>
      <c r="G1764" t="str">
        <f t="shared" si="54"/>
        <v>36600028</v>
      </c>
      <c r="H1764">
        <f>IFERROR(記録__2[[#This Row],[組]],"")</f>
        <v>4</v>
      </c>
      <c r="I1764">
        <f>IFERROR(記録__2[[#This Row],[水路]],"")</f>
        <v>3</v>
      </c>
      <c r="J1764" t="str">
        <f>IFERROR(VLOOKUP(F1764,競技順!B:Q,14,0),"")</f>
        <v/>
      </c>
      <c r="K1764" t="str">
        <f>IFERROR(VLOOKUP(F1764,競技順!B:P,15,0),"")</f>
        <v>男子</v>
      </c>
      <c r="L1764" t="str">
        <f>IFERROR(VLOOKUP(F1764,競技順!B:N,13,0),"")</f>
        <v xml:space="preserve"> 100m</v>
      </c>
      <c r="M1764" t="str">
        <f>IFERROR(VLOOKUP(F1764,競技順!B:K,10,0),"")</f>
        <v>平泳ぎ</v>
      </c>
      <c r="N1764" t="str">
        <f>IFERROR(VLOOKUP(F1764,競技順!B:Q,16,0),"")</f>
        <v>タイム決勝</v>
      </c>
      <c r="O1764" t="str">
        <f t="shared" si="55"/>
        <v xml:space="preserve"> 男子  100m 平泳ぎ タイム決勝</v>
      </c>
    </row>
    <row r="1765" spans="1:15" x14ac:dyDescent="0.2">
      <c r="A1765">
        <f>IFERROR(記録__2[[#This Row],[競技番号]],"")</f>
        <v>28</v>
      </c>
      <c r="B1765">
        <f>IFERROR(記録__2[[#This Row],[選手番号]],"")</f>
        <v>507</v>
      </c>
      <c r="C1765" t="str">
        <f>IFERROR(VLOOKUP(B1765,選手番号!F:J,4,0),"")</f>
        <v>山田　眞成</v>
      </c>
      <c r="D1765" t="str">
        <f>IFERROR(VLOOKUP(B1765,選手番号!F:K,6,0),"")</f>
        <v>Ryuow</v>
      </c>
      <c r="E1765" t="str">
        <f>IFERROR(VLOOKUP(B1765,チーム番号!E:F,2,0),"")</f>
        <v/>
      </c>
      <c r="F1765">
        <f>IFERROR(VLOOKUP(A1765,プログラム!B:C,2,0),"")</f>
        <v>28</v>
      </c>
      <c r="G1765" t="str">
        <f t="shared" si="54"/>
        <v>50700028</v>
      </c>
      <c r="H1765">
        <f>IFERROR(記録__2[[#This Row],[組]],"")</f>
        <v>4</v>
      </c>
      <c r="I1765">
        <f>IFERROR(記録__2[[#This Row],[水路]],"")</f>
        <v>4</v>
      </c>
      <c r="J1765" t="str">
        <f>IFERROR(VLOOKUP(F1765,競技順!B:Q,14,0),"")</f>
        <v/>
      </c>
      <c r="K1765" t="str">
        <f>IFERROR(VLOOKUP(F1765,競技順!B:P,15,0),"")</f>
        <v>男子</v>
      </c>
      <c r="L1765" t="str">
        <f>IFERROR(VLOOKUP(F1765,競技順!B:N,13,0),"")</f>
        <v xml:space="preserve"> 100m</v>
      </c>
      <c r="M1765" t="str">
        <f>IFERROR(VLOOKUP(F1765,競技順!B:K,10,0),"")</f>
        <v>平泳ぎ</v>
      </c>
      <c r="N1765" t="str">
        <f>IFERROR(VLOOKUP(F1765,競技順!B:Q,16,0),"")</f>
        <v>タイム決勝</v>
      </c>
      <c r="O1765" t="str">
        <f t="shared" si="55"/>
        <v xml:space="preserve"> 男子  100m 平泳ぎ タイム決勝</v>
      </c>
    </row>
    <row r="1766" spans="1:15" x14ac:dyDescent="0.2">
      <c r="A1766">
        <f>IFERROR(記録__2[[#This Row],[競技番号]],"")</f>
        <v>28</v>
      </c>
      <c r="B1766">
        <f>IFERROR(記録__2[[#This Row],[選手番号]],"")</f>
        <v>368</v>
      </c>
      <c r="C1766" t="str">
        <f>IFERROR(VLOOKUP(B1766,選手番号!F:J,4,0),"")</f>
        <v>満汐　奏空</v>
      </c>
      <c r="D1766" t="str">
        <f>IFERROR(VLOOKUP(B1766,選手番号!F:K,6,0),"")</f>
        <v>石原ＳＣ</v>
      </c>
      <c r="E1766" t="str">
        <f>IFERROR(VLOOKUP(B1766,チーム番号!E:F,2,0),"")</f>
        <v/>
      </c>
      <c r="F1766">
        <f>IFERROR(VLOOKUP(A1766,プログラム!B:C,2,0),"")</f>
        <v>28</v>
      </c>
      <c r="G1766" t="str">
        <f t="shared" si="54"/>
        <v>36800028</v>
      </c>
      <c r="H1766">
        <f>IFERROR(記録__2[[#This Row],[組]],"")</f>
        <v>4</v>
      </c>
      <c r="I1766">
        <f>IFERROR(記録__2[[#This Row],[水路]],"")</f>
        <v>5</v>
      </c>
      <c r="J1766" t="str">
        <f>IFERROR(VLOOKUP(F1766,競技順!B:Q,14,0),"")</f>
        <v/>
      </c>
      <c r="K1766" t="str">
        <f>IFERROR(VLOOKUP(F1766,競技順!B:P,15,0),"")</f>
        <v>男子</v>
      </c>
      <c r="L1766" t="str">
        <f>IFERROR(VLOOKUP(F1766,競技順!B:N,13,0),"")</f>
        <v xml:space="preserve"> 100m</v>
      </c>
      <c r="M1766" t="str">
        <f>IFERROR(VLOOKUP(F1766,競技順!B:K,10,0),"")</f>
        <v>平泳ぎ</v>
      </c>
      <c r="N1766" t="str">
        <f>IFERROR(VLOOKUP(F1766,競技順!B:Q,16,0),"")</f>
        <v>タイム決勝</v>
      </c>
      <c r="O1766" t="str">
        <f t="shared" si="55"/>
        <v xml:space="preserve"> 男子  100m 平泳ぎ タイム決勝</v>
      </c>
    </row>
    <row r="1767" spans="1:15" x14ac:dyDescent="0.2">
      <c r="A1767">
        <f>IFERROR(記録__2[[#This Row],[競技番号]],"")</f>
        <v>28</v>
      </c>
      <c r="B1767">
        <f>IFERROR(記録__2[[#This Row],[選手番号]],"")</f>
        <v>122</v>
      </c>
      <c r="C1767" t="str">
        <f>IFERROR(VLOOKUP(B1767,選手番号!F:J,4,0),"")</f>
        <v>河内　康伸</v>
      </c>
      <c r="D1767" t="str">
        <f>IFERROR(VLOOKUP(B1767,選手番号!F:K,6,0),"")</f>
        <v>南海ＤＣ</v>
      </c>
      <c r="E1767" t="str">
        <f>IFERROR(VLOOKUP(B1767,チーム番号!E:F,2,0),"")</f>
        <v/>
      </c>
      <c r="F1767">
        <f>IFERROR(VLOOKUP(A1767,プログラム!B:C,2,0),"")</f>
        <v>28</v>
      </c>
      <c r="G1767" t="str">
        <f t="shared" si="54"/>
        <v>12200028</v>
      </c>
      <c r="H1767">
        <f>IFERROR(記録__2[[#This Row],[組]],"")</f>
        <v>4</v>
      </c>
      <c r="I1767">
        <f>IFERROR(記録__2[[#This Row],[水路]],"")</f>
        <v>6</v>
      </c>
      <c r="J1767" t="str">
        <f>IFERROR(VLOOKUP(F1767,競技順!B:Q,14,0),"")</f>
        <v/>
      </c>
      <c r="K1767" t="str">
        <f>IFERROR(VLOOKUP(F1767,競技順!B:P,15,0),"")</f>
        <v>男子</v>
      </c>
      <c r="L1767" t="str">
        <f>IFERROR(VLOOKUP(F1767,競技順!B:N,13,0),"")</f>
        <v xml:space="preserve"> 100m</v>
      </c>
      <c r="M1767" t="str">
        <f>IFERROR(VLOOKUP(F1767,競技順!B:K,10,0),"")</f>
        <v>平泳ぎ</v>
      </c>
      <c r="N1767" t="str">
        <f>IFERROR(VLOOKUP(F1767,競技順!B:Q,16,0),"")</f>
        <v>タイム決勝</v>
      </c>
      <c r="O1767" t="str">
        <f t="shared" si="55"/>
        <v xml:space="preserve"> 男子  100m 平泳ぎ タイム決勝</v>
      </c>
    </row>
    <row r="1768" spans="1:15" x14ac:dyDescent="0.2">
      <c r="A1768">
        <f>IFERROR(記録__2[[#This Row],[競技番号]],"")</f>
        <v>28</v>
      </c>
      <c r="B1768">
        <f>IFERROR(記録__2[[#This Row],[選手番号]],"")</f>
        <v>47</v>
      </c>
      <c r="C1768" t="str">
        <f>IFERROR(VLOOKUP(B1768,選手番号!F:J,4,0),"")</f>
        <v>山田　哲生</v>
      </c>
      <c r="D1768" t="str">
        <f>IFERROR(VLOOKUP(B1768,選手番号!F:K,6,0),"")</f>
        <v>五百木ＳＣ</v>
      </c>
      <c r="E1768" t="str">
        <f>IFERROR(VLOOKUP(B1768,チーム番号!E:F,2,0),"")</f>
        <v/>
      </c>
      <c r="F1768">
        <f>IFERROR(VLOOKUP(A1768,プログラム!B:C,2,0),"")</f>
        <v>28</v>
      </c>
      <c r="G1768" t="str">
        <f t="shared" si="54"/>
        <v>4700028</v>
      </c>
      <c r="H1768">
        <f>IFERROR(記録__2[[#This Row],[組]],"")</f>
        <v>4</v>
      </c>
      <c r="I1768">
        <f>IFERROR(記録__2[[#This Row],[水路]],"")</f>
        <v>7</v>
      </c>
      <c r="J1768" t="str">
        <f>IFERROR(VLOOKUP(F1768,競技順!B:Q,14,0),"")</f>
        <v/>
      </c>
      <c r="K1768" t="str">
        <f>IFERROR(VLOOKUP(F1768,競技順!B:P,15,0),"")</f>
        <v>男子</v>
      </c>
      <c r="L1768" t="str">
        <f>IFERROR(VLOOKUP(F1768,競技順!B:N,13,0),"")</f>
        <v xml:space="preserve"> 100m</v>
      </c>
      <c r="M1768" t="str">
        <f>IFERROR(VLOOKUP(F1768,競技順!B:K,10,0),"")</f>
        <v>平泳ぎ</v>
      </c>
      <c r="N1768" t="str">
        <f>IFERROR(VLOOKUP(F1768,競技順!B:Q,16,0),"")</f>
        <v>タイム決勝</v>
      </c>
      <c r="O1768" t="str">
        <f t="shared" si="55"/>
        <v xml:space="preserve"> 男子  100m 平泳ぎ タイム決勝</v>
      </c>
    </row>
    <row r="1769" spans="1:15" x14ac:dyDescent="0.2">
      <c r="A1769">
        <f>IFERROR(記録__2[[#This Row],[競技番号]],"")</f>
        <v>28</v>
      </c>
      <c r="B1769">
        <f>IFERROR(記録__2[[#This Row],[選手番号]],"")</f>
        <v>30</v>
      </c>
      <c r="C1769" t="str">
        <f>IFERROR(VLOOKUP(B1769,選手番号!F:J,4,0),"")</f>
        <v>河野　大誠</v>
      </c>
      <c r="D1769" t="str">
        <f>IFERROR(VLOOKUP(B1769,選手番号!F:K,6,0),"")</f>
        <v>松山中央高</v>
      </c>
      <c r="E1769" t="str">
        <f>IFERROR(VLOOKUP(B1769,チーム番号!E:F,2,0),"")</f>
        <v/>
      </c>
      <c r="F1769">
        <f>IFERROR(VLOOKUP(A1769,プログラム!B:C,2,0),"")</f>
        <v>28</v>
      </c>
      <c r="G1769" t="str">
        <f t="shared" si="54"/>
        <v>3000028</v>
      </c>
      <c r="H1769">
        <f>IFERROR(記録__2[[#This Row],[組]],"")</f>
        <v>4</v>
      </c>
      <c r="I1769">
        <f>IFERROR(記録__2[[#This Row],[水路]],"")</f>
        <v>8</v>
      </c>
      <c r="J1769" t="str">
        <f>IFERROR(VLOOKUP(F1769,競技順!B:Q,14,0),"")</f>
        <v/>
      </c>
      <c r="K1769" t="str">
        <f>IFERROR(VLOOKUP(F1769,競技順!B:P,15,0),"")</f>
        <v>男子</v>
      </c>
      <c r="L1769" t="str">
        <f>IFERROR(VLOOKUP(F1769,競技順!B:N,13,0),"")</f>
        <v xml:space="preserve"> 100m</v>
      </c>
      <c r="M1769" t="str">
        <f>IFERROR(VLOOKUP(F1769,競技順!B:K,10,0),"")</f>
        <v>平泳ぎ</v>
      </c>
      <c r="N1769" t="str">
        <f>IFERROR(VLOOKUP(F1769,競技順!B:Q,16,0),"")</f>
        <v>タイム決勝</v>
      </c>
      <c r="O1769" t="str">
        <f t="shared" si="55"/>
        <v xml:space="preserve"> 男子  100m 平泳ぎ タイム決勝</v>
      </c>
    </row>
    <row r="1770" spans="1:15" x14ac:dyDescent="0.2">
      <c r="A1770">
        <f>IFERROR(記録__2[[#This Row],[競技番号]],"")</f>
        <v>28</v>
      </c>
      <c r="B1770">
        <f>IFERROR(記録__2[[#This Row],[選手番号]],"")</f>
        <v>442</v>
      </c>
      <c r="C1770" t="str">
        <f>IFERROR(VLOOKUP(B1770,選手番号!F:J,4,0),"")</f>
        <v>児島　悠斗</v>
      </c>
      <c r="D1770" t="str">
        <f>IFERROR(VLOOKUP(B1770,選手番号!F:K,6,0),"")</f>
        <v>フィッタ重信</v>
      </c>
      <c r="E1770" t="str">
        <f>IFERROR(VLOOKUP(B1770,チーム番号!E:F,2,0),"")</f>
        <v/>
      </c>
      <c r="F1770">
        <f>IFERROR(VLOOKUP(A1770,プログラム!B:C,2,0),"")</f>
        <v>28</v>
      </c>
      <c r="G1770" t="str">
        <f t="shared" si="54"/>
        <v>44200028</v>
      </c>
      <c r="H1770">
        <f>IFERROR(記録__2[[#This Row],[組]],"")</f>
        <v>5</v>
      </c>
      <c r="I1770">
        <f>IFERROR(記録__2[[#This Row],[水路]],"")</f>
        <v>1</v>
      </c>
      <c r="J1770" t="str">
        <f>IFERROR(VLOOKUP(F1770,競技順!B:Q,14,0),"")</f>
        <v/>
      </c>
      <c r="K1770" t="str">
        <f>IFERROR(VLOOKUP(F1770,競技順!B:P,15,0),"")</f>
        <v>男子</v>
      </c>
      <c r="L1770" t="str">
        <f>IFERROR(VLOOKUP(F1770,競技順!B:N,13,0),"")</f>
        <v xml:space="preserve"> 100m</v>
      </c>
      <c r="M1770" t="str">
        <f>IFERROR(VLOOKUP(F1770,競技順!B:K,10,0),"")</f>
        <v>平泳ぎ</v>
      </c>
      <c r="N1770" t="str">
        <f>IFERROR(VLOOKUP(F1770,競技順!B:Q,16,0),"")</f>
        <v>タイム決勝</v>
      </c>
      <c r="O1770" t="str">
        <f t="shared" si="55"/>
        <v xml:space="preserve"> 男子  100m 平泳ぎ タイム決勝</v>
      </c>
    </row>
    <row r="1771" spans="1:15" x14ac:dyDescent="0.2">
      <c r="A1771">
        <f>IFERROR(記録__2[[#This Row],[競技番号]],"")</f>
        <v>28</v>
      </c>
      <c r="B1771">
        <f>IFERROR(記録__2[[#This Row],[選手番号]],"")</f>
        <v>334</v>
      </c>
      <c r="C1771" t="str">
        <f>IFERROR(VLOOKUP(B1771,選手番号!F:J,4,0),"")</f>
        <v>山口　莉玖</v>
      </c>
      <c r="D1771" t="str">
        <f>IFERROR(VLOOKUP(B1771,選手番号!F:K,6,0),"")</f>
        <v>ＭＧ双葉</v>
      </c>
      <c r="E1771" t="str">
        <f>IFERROR(VLOOKUP(B1771,チーム番号!E:F,2,0),"")</f>
        <v/>
      </c>
      <c r="F1771">
        <f>IFERROR(VLOOKUP(A1771,プログラム!B:C,2,0),"")</f>
        <v>28</v>
      </c>
      <c r="G1771" t="str">
        <f t="shared" si="54"/>
        <v>33400028</v>
      </c>
      <c r="H1771">
        <f>IFERROR(記録__2[[#This Row],[組]],"")</f>
        <v>5</v>
      </c>
      <c r="I1771">
        <f>IFERROR(記録__2[[#This Row],[水路]],"")</f>
        <v>2</v>
      </c>
      <c r="J1771" t="str">
        <f>IFERROR(VLOOKUP(F1771,競技順!B:Q,14,0),"")</f>
        <v/>
      </c>
      <c r="K1771" t="str">
        <f>IFERROR(VLOOKUP(F1771,競技順!B:P,15,0),"")</f>
        <v>男子</v>
      </c>
      <c r="L1771" t="str">
        <f>IFERROR(VLOOKUP(F1771,競技順!B:N,13,0),"")</f>
        <v xml:space="preserve"> 100m</v>
      </c>
      <c r="M1771" t="str">
        <f>IFERROR(VLOOKUP(F1771,競技順!B:K,10,0),"")</f>
        <v>平泳ぎ</v>
      </c>
      <c r="N1771" t="str">
        <f>IFERROR(VLOOKUP(F1771,競技順!B:Q,16,0),"")</f>
        <v>タイム決勝</v>
      </c>
      <c r="O1771" t="str">
        <f t="shared" si="55"/>
        <v xml:space="preserve"> 男子  100m 平泳ぎ タイム決勝</v>
      </c>
    </row>
    <row r="1772" spans="1:15" x14ac:dyDescent="0.2">
      <c r="A1772">
        <f>IFERROR(記録__2[[#This Row],[競技番号]],"")</f>
        <v>28</v>
      </c>
      <c r="B1772">
        <f>IFERROR(記録__2[[#This Row],[選手番号]],"")</f>
        <v>476</v>
      </c>
      <c r="C1772" t="str">
        <f>IFERROR(VLOOKUP(B1772,選手番号!F:J,4,0),"")</f>
        <v>渡邊　樹身</v>
      </c>
      <c r="D1772" t="str">
        <f>IFERROR(VLOOKUP(B1772,選手番号!F:K,6,0),"")</f>
        <v>フィッタ吉田</v>
      </c>
      <c r="E1772" t="str">
        <f>IFERROR(VLOOKUP(B1772,チーム番号!E:F,2,0),"")</f>
        <v/>
      </c>
      <c r="F1772">
        <f>IFERROR(VLOOKUP(A1772,プログラム!B:C,2,0),"")</f>
        <v>28</v>
      </c>
      <c r="G1772" t="str">
        <f t="shared" si="54"/>
        <v>47600028</v>
      </c>
      <c r="H1772">
        <f>IFERROR(記録__2[[#This Row],[組]],"")</f>
        <v>5</v>
      </c>
      <c r="I1772">
        <f>IFERROR(記録__2[[#This Row],[水路]],"")</f>
        <v>3</v>
      </c>
      <c r="J1772" t="str">
        <f>IFERROR(VLOOKUP(F1772,競技順!B:Q,14,0),"")</f>
        <v/>
      </c>
      <c r="K1772" t="str">
        <f>IFERROR(VLOOKUP(F1772,競技順!B:P,15,0),"")</f>
        <v>男子</v>
      </c>
      <c r="L1772" t="str">
        <f>IFERROR(VLOOKUP(F1772,競技順!B:N,13,0),"")</f>
        <v xml:space="preserve"> 100m</v>
      </c>
      <c r="M1772" t="str">
        <f>IFERROR(VLOOKUP(F1772,競技順!B:K,10,0),"")</f>
        <v>平泳ぎ</v>
      </c>
      <c r="N1772" t="str">
        <f>IFERROR(VLOOKUP(F1772,競技順!B:Q,16,0),"")</f>
        <v>タイム決勝</v>
      </c>
      <c r="O1772" t="str">
        <f t="shared" si="55"/>
        <v xml:space="preserve"> 男子  100m 平泳ぎ タイム決勝</v>
      </c>
    </row>
    <row r="1773" spans="1:15" x14ac:dyDescent="0.2">
      <c r="A1773">
        <f>IFERROR(記録__2[[#This Row],[競技番号]],"")</f>
        <v>28</v>
      </c>
      <c r="B1773">
        <f>IFERROR(記録__2[[#This Row],[選手番号]],"")</f>
        <v>672</v>
      </c>
      <c r="C1773" t="str">
        <f>IFERROR(VLOOKUP(B1773,選手番号!F:J,4,0),"")</f>
        <v>小泉　珀翔</v>
      </c>
      <c r="D1773" t="str">
        <f>IFERROR(VLOOKUP(B1773,選手番号!F:K,6,0),"")</f>
        <v>えいしSC砥部</v>
      </c>
      <c r="E1773" t="str">
        <f>IFERROR(VLOOKUP(B1773,チーム番号!E:F,2,0),"")</f>
        <v/>
      </c>
      <c r="F1773">
        <f>IFERROR(VLOOKUP(A1773,プログラム!B:C,2,0),"")</f>
        <v>28</v>
      </c>
      <c r="G1773" t="str">
        <f t="shared" si="54"/>
        <v>67200028</v>
      </c>
      <c r="H1773">
        <f>IFERROR(記録__2[[#This Row],[組]],"")</f>
        <v>5</v>
      </c>
      <c r="I1773">
        <f>IFERROR(記録__2[[#This Row],[水路]],"")</f>
        <v>4</v>
      </c>
      <c r="J1773" t="str">
        <f>IFERROR(VLOOKUP(F1773,競技順!B:Q,14,0),"")</f>
        <v/>
      </c>
      <c r="K1773" t="str">
        <f>IFERROR(VLOOKUP(F1773,競技順!B:P,15,0),"")</f>
        <v>男子</v>
      </c>
      <c r="L1773" t="str">
        <f>IFERROR(VLOOKUP(F1773,競技順!B:N,13,0),"")</f>
        <v xml:space="preserve"> 100m</v>
      </c>
      <c r="M1773" t="str">
        <f>IFERROR(VLOOKUP(F1773,競技順!B:K,10,0),"")</f>
        <v>平泳ぎ</v>
      </c>
      <c r="N1773" t="str">
        <f>IFERROR(VLOOKUP(F1773,競技順!B:Q,16,0),"")</f>
        <v>タイム決勝</v>
      </c>
      <c r="O1773" t="str">
        <f t="shared" si="55"/>
        <v xml:space="preserve"> 男子  100m 平泳ぎ タイム決勝</v>
      </c>
    </row>
    <row r="1774" spans="1:15" x14ac:dyDescent="0.2">
      <c r="A1774">
        <f>IFERROR(記録__2[[#This Row],[競技番号]],"")</f>
        <v>28</v>
      </c>
      <c r="B1774">
        <f>IFERROR(記録__2[[#This Row],[選手番号]],"")</f>
        <v>364</v>
      </c>
      <c r="C1774" t="str">
        <f>IFERROR(VLOOKUP(B1774,選手番号!F:J,4,0),"")</f>
        <v>和田　蓮央</v>
      </c>
      <c r="D1774" t="str">
        <f>IFERROR(VLOOKUP(B1774,選手番号!F:K,6,0),"")</f>
        <v>石原ＳＣ</v>
      </c>
      <c r="E1774" t="str">
        <f>IFERROR(VLOOKUP(B1774,チーム番号!E:F,2,0),"")</f>
        <v/>
      </c>
      <c r="F1774">
        <f>IFERROR(VLOOKUP(A1774,プログラム!B:C,2,0),"")</f>
        <v>28</v>
      </c>
      <c r="G1774" t="str">
        <f t="shared" si="54"/>
        <v>36400028</v>
      </c>
      <c r="H1774">
        <f>IFERROR(記録__2[[#This Row],[組]],"")</f>
        <v>5</v>
      </c>
      <c r="I1774">
        <f>IFERROR(記録__2[[#This Row],[水路]],"")</f>
        <v>5</v>
      </c>
      <c r="J1774" t="str">
        <f>IFERROR(VLOOKUP(F1774,競技順!B:Q,14,0),"")</f>
        <v/>
      </c>
      <c r="K1774" t="str">
        <f>IFERROR(VLOOKUP(F1774,競技順!B:P,15,0),"")</f>
        <v>男子</v>
      </c>
      <c r="L1774" t="str">
        <f>IFERROR(VLOOKUP(F1774,競技順!B:N,13,0),"")</f>
        <v xml:space="preserve"> 100m</v>
      </c>
      <c r="M1774" t="str">
        <f>IFERROR(VLOOKUP(F1774,競技順!B:K,10,0),"")</f>
        <v>平泳ぎ</v>
      </c>
      <c r="N1774" t="str">
        <f>IFERROR(VLOOKUP(F1774,競技順!B:Q,16,0),"")</f>
        <v>タイム決勝</v>
      </c>
      <c r="O1774" t="str">
        <f t="shared" si="55"/>
        <v xml:space="preserve"> 男子  100m 平泳ぎ タイム決勝</v>
      </c>
    </row>
    <row r="1775" spans="1:15" x14ac:dyDescent="0.2">
      <c r="A1775">
        <f>IFERROR(記録__2[[#This Row],[競技番号]],"")</f>
        <v>28</v>
      </c>
      <c r="B1775">
        <f>IFERROR(記録__2[[#This Row],[選手番号]],"")</f>
        <v>262</v>
      </c>
      <c r="C1775" t="str">
        <f>IFERROR(VLOOKUP(B1775,選手番号!F:J,4,0),"")</f>
        <v>玉井　悠貴</v>
      </c>
      <c r="D1775" t="str">
        <f>IFERROR(VLOOKUP(B1775,選手番号!F:K,6,0),"")</f>
        <v>八幡浜ＳＣ</v>
      </c>
      <c r="E1775" t="str">
        <f>IFERROR(VLOOKUP(B1775,チーム番号!E:F,2,0),"")</f>
        <v/>
      </c>
      <c r="F1775">
        <f>IFERROR(VLOOKUP(A1775,プログラム!B:C,2,0),"")</f>
        <v>28</v>
      </c>
      <c r="G1775" t="str">
        <f t="shared" si="54"/>
        <v>26200028</v>
      </c>
      <c r="H1775">
        <f>IFERROR(記録__2[[#This Row],[組]],"")</f>
        <v>5</v>
      </c>
      <c r="I1775">
        <f>IFERROR(記録__2[[#This Row],[水路]],"")</f>
        <v>6</v>
      </c>
      <c r="J1775" t="str">
        <f>IFERROR(VLOOKUP(F1775,競技順!B:Q,14,0),"")</f>
        <v/>
      </c>
      <c r="K1775" t="str">
        <f>IFERROR(VLOOKUP(F1775,競技順!B:P,15,0),"")</f>
        <v>男子</v>
      </c>
      <c r="L1775" t="str">
        <f>IFERROR(VLOOKUP(F1775,競技順!B:N,13,0),"")</f>
        <v xml:space="preserve"> 100m</v>
      </c>
      <c r="M1775" t="str">
        <f>IFERROR(VLOOKUP(F1775,競技順!B:K,10,0),"")</f>
        <v>平泳ぎ</v>
      </c>
      <c r="N1775" t="str">
        <f>IFERROR(VLOOKUP(F1775,競技順!B:Q,16,0),"")</f>
        <v>タイム決勝</v>
      </c>
      <c r="O1775" t="str">
        <f t="shared" si="55"/>
        <v xml:space="preserve"> 男子  100m 平泳ぎ タイム決勝</v>
      </c>
    </row>
    <row r="1776" spans="1:15" x14ac:dyDescent="0.2">
      <c r="A1776">
        <f>IFERROR(記録__2[[#This Row],[競技番号]],"")</f>
        <v>28</v>
      </c>
      <c r="B1776">
        <f>IFERROR(記録__2[[#This Row],[選手番号]],"")</f>
        <v>4</v>
      </c>
      <c r="C1776" t="str">
        <f>IFERROR(VLOOKUP(B1776,選手番号!F:J,4,0),"")</f>
        <v>藤山　大輝</v>
      </c>
      <c r="D1776" t="str">
        <f>IFERROR(VLOOKUP(B1776,選手番号!F:K,6,0),"")</f>
        <v>松山西中等</v>
      </c>
      <c r="E1776" t="str">
        <f>IFERROR(VLOOKUP(B1776,チーム番号!E:F,2,0),"")</f>
        <v/>
      </c>
      <c r="F1776">
        <f>IFERROR(VLOOKUP(A1776,プログラム!B:C,2,0),"")</f>
        <v>28</v>
      </c>
      <c r="G1776" t="str">
        <f t="shared" si="54"/>
        <v>400028</v>
      </c>
      <c r="H1776">
        <f>IFERROR(記録__2[[#This Row],[組]],"")</f>
        <v>5</v>
      </c>
      <c r="I1776">
        <f>IFERROR(記録__2[[#This Row],[水路]],"")</f>
        <v>7</v>
      </c>
      <c r="J1776" t="str">
        <f>IFERROR(VLOOKUP(F1776,競技順!B:Q,14,0),"")</f>
        <v/>
      </c>
      <c r="K1776" t="str">
        <f>IFERROR(VLOOKUP(F1776,競技順!B:P,15,0),"")</f>
        <v>男子</v>
      </c>
      <c r="L1776" t="str">
        <f>IFERROR(VLOOKUP(F1776,競技順!B:N,13,0),"")</f>
        <v xml:space="preserve"> 100m</v>
      </c>
      <c r="M1776" t="str">
        <f>IFERROR(VLOOKUP(F1776,競技順!B:K,10,0),"")</f>
        <v>平泳ぎ</v>
      </c>
      <c r="N1776" t="str">
        <f>IFERROR(VLOOKUP(F1776,競技順!B:Q,16,0),"")</f>
        <v>タイム決勝</v>
      </c>
      <c r="O1776" t="str">
        <f t="shared" si="55"/>
        <v xml:space="preserve"> 男子  100m 平泳ぎ タイム決勝</v>
      </c>
    </row>
    <row r="1777" spans="1:15" x14ac:dyDescent="0.2">
      <c r="A1777">
        <f>IFERROR(記録__2[[#This Row],[競技番号]],"")</f>
        <v>28</v>
      </c>
      <c r="B1777">
        <f>IFERROR(記録__2[[#This Row],[選手番号]],"")</f>
        <v>553</v>
      </c>
      <c r="C1777" t="str">
        <f>IFERROR(VLOOKUP(B1777,選手番号!F:J,4,0),"")</f>
        <v>山下　　陸</v>
      </c>
      <c r="D1777" t="str">
        <f>IFERROR(VLOOKUP(B1777,選手番号!F:K,6,0),"")</f>
        <v>ﾌｨｯﾀｴﾐﾌﾙ松前</v>
      </c>
      <c r="E1777" t="str">
        <f>IFERROR(VLOOKUP(B1777,チーム番号!E:F,2,0),"")</f>
        <v/>
      </c>
      <c r="F1777">
        <f>IFERROR(VLOOKUP(A1777,プログラム!B:C,2,0),"")</f>
        <v>28</v>
      </c>
      <c r="G1777" t="str">
        <f t="shared" si="54"/>
        <v>55300028</v>
      </c>
      <c r="H1777">
        <f>IFERROR(記録__2[[#This Row],[組]],"")</f>
        <v>5</v>
      </c>
      <c r="I1777">
        <f>IFERROR(記録__2[[#This Row],[水路]],"")</f>
        <v>8</v>
      </c>
      <c r="J1777" t="str">
        <f>IFERROR(VLOOKUP(F1777,競技順!B:Q,14,0),"")</f>
        <v/>
      </c>
      <c r="K1777" t="str">
        <f>IFERROR(VLOOKUP(F1777,競技順!B:P,15,0),"")</f>
        <v>男子</v>
      </c>
      <c r="L1777" t="str">
        <f>IFERROR(VLOOKUP(F1777,競技順!B:N,13,0),"")</f>
        <v xml:space="preserve"> 100m</v>
      </c>
      <c r="M1777" t="str">
        <f>IFERROR(VLOOKUP(F1777,競技順!B:K,10,0),"")</f>
        <v>平泳ぎ</v>
      </c>
      <c r="N1777" t="str">
        <f>IFERROR(VLOOKUP(F1777,競技順!B:Q,16,0),"")</f>
        <v>タイム決勝</v>
      </c>
      <c r="O1777" t="str">
        <f t="shared" si="55"/>
        <v xml:space="preserve"> 男子  100m 平泳ぎ タイム決勝</v>
      </c>
    </row>
    <row r="1778" spans="1:15" x14ac:dyDescent="0.2">
      <c r="A1778">
        <f>IFERROR(記録__2[[#This Row],[競技番号]],"")</f>
        <v>28</v>
      </c>
      <c r="B1778">
        <f>IFERROR(記録__2[[#This Row],[選手番号]],"")</f>
        <v>255</v>
      </c>
      <c r="C1778" t="str">
        <f>IFERROR(VLOOKUP(B1778,選手番号!F:J,4,0),"")</f>
        <v>矢野樹一郎</v>
      </c>
      <c r="D1778" t="str">
        <f>IFERROR(VLOOKUP(B1778,選手番号!F:K,6,0),"")</f>
        <v>八幡浜ＳＣ</v>
      </c>
      <c r="E1778" t="str">
        <f>IFERROR(VLOOKUP(B1778,チーム番号!E:F,2,0),"")</f>
        <v/>
      </c>
      <c r="F1778">
        <f>IFERROR(VLOOKUP(A1778,プログラム!B:C,2,0),"")</f>
        <v>28</v>
      </c>
      <c r="G1778" t="str">
        <f t="shared" si="54"/>
        <v>25500028</v>
      </c>
      <c r="H1778">
        <f>IFERROR(記録__2[[#This Row],[組]],"")</f>
        <v>6</v>
      </c>
      <c r="I1778">
        <f>IFERROR(記録__2[[#This Row],[水路]],"")</f>
        <v>1</v>
      </c>
      <c r="J1778" t="str">
        <f>IFERROR(VLOOKUP(F1778,競技順!B:Q,14,0),"")</f>
        <v/>
      </c>
      <c r="K1778" t="str">
        <f>IFERROR(VLOOKUP(F1778,競技順!B:P,15,0),"")</f>
        <v>男子</v>
      </c>
      <c r="L1778" t="str">
        <f>IFERROR(VLOOKUP(F1778,競技順!B:N,13,0),"")</f>
        <v xml:space="preserve"> 100m</v>
      </c>
      <c r="M1778" t="str">
        <f>IFERROR(VLOOKUP(F1778,競技順!B:K,10,0),"")</f>
        <v>平泳ぎ</v>
      </c>
      <c r="N1778" t="str">
        <f>IFERROR(VLOOKUP(F1778,競技順!B:Q,16,0),"")</f>
        <v>タイム決勝</v>
      </c>
      <c r="O1778" t="str">
        <f t="shared" si="55"/>
        <v xml:space="preserve"> 男子  100m 平泳ぎ タイム決勝</v>
      </c>
    </row>
    <row r="1779" spans="1:15" x14ac:dyDescent="0.2">
      <c r="A1779">
        <f>IFERROR(記録__2[[#This Row],[競技番号]],"")</f>
        <v>28</v>
      </c>
      <c r="B1779">
        <f>IFERROR(記録__2[[#This Row],[選手番号]],"")</f>
        <v>593</v>
      </c>
      <c r="C1779" t="str">
        <f>IFERROR(VLOOKUP(B1779,選手番号!F:J,4,0),"")</f>
        <v>木村　雷武</v>
      </c>
      <c r="D1779" t="str">
        <f>IFERROR(VLOOKUP(B1779,選手番号!F:K,6,0),"")</f>
        <v>MESSA</v>
      </c>
      <c r="E1779" t="str">
        <f>IFERROR(VLOOKUP(B1779,チーム番号!E:F,2,0),"")</f>
        <v/>
      </c>
      <c r="F1779">
        <f>IFERROR(VLOOKUP(A1779,プログラム!B:C,2,0),"")</f>
        <v>28</v>
      </c>
      <c r="G1779" t="str">
        <f t="shared" si="54"/>
        <v>59300028</v>
      </c>
      <c r="H1779">
        <f>IFERROR(記録__2[[#This Row],[組]],"")</f>
        <v>6</v>
      </c>
      <c r="I1779">
        <f>IFERROR(記録__2[[#This Row],[水路]],"")</f>
        <v>2</v>
      </c>
      <c r="J1779" t="str">
        <f>IFERROR(VLOOKUP(F1779,競技順!B:Q,14,0),"")</f>
        <v/>
      </c>
      <c r="K1779" t="str">
        <f>IFERROR(VLOOKUP(F1779,競技順!B:P,15,0),"")</f>
        <v>男子</v>
      </c>
      <c r="L1779" t="str">
        <f>IFERROR(VLOOKUP(F1779,競技順!B:N,13,0),"")</f>
        <v xml:space="preserve"> 100m</v>
      </c>
      <c r="M1779" t="str">
        <f>IFERROR(VLOOKUP(F1779,競技順!B:K,10,0),"")</f>
        <v>平泳ぎ</v>
      </c>
      <c r="N1779" t="str">
        <f>IFERROR(VLOOKUP(F1779,競技順!B:Q,16,0),"")</f>
        <v>タイム決勝</v>
      </c>
      <c r="O1779" t="str">
        <f t="shared" si="55"/>
        <v xml:space="preserve"> 男子  100m 平泳ぎ タイム決勝</v>
      </c>
    </row>
    <row r="1780" spans="1:15" x14ac:dyDescent="0.2">
      <c r="A1780">
        <f>IFERROR(記録__2[[#This Row],[競技番号]],"")</f>
        <v>28</v>
      </c>
      <c r="B1780">
        <f>IFERROR(記録__2[[#This Row],[選手番号]],"")</f>
        <v>300</v>
      </c>
      <c r="C1780" t="str">
        <f>IFERROR(VLOOKUP(B1780,選手番号!F:J,4,0),"")</f>
        <v>越智　史洋</v>
      </c>
      <c r="D1780" t="str">
        <f>IFERROR(VLOOKUP(B1780,選手番号!F:K,6,0),"")</f>
        <v>石原SC山越</v>
      </c>
      <c r="E1780" t="str">
        <f>IFERROR(VLOOKUP(B1780,チーム番号!E:F,2,0),"")</f>
        <v/>
      </c>
      <c r="F1780">
        <f>IFERROR(VLOOKUP(A1780,プログラム!B:C,2,0),"")</f>
        <v>28</v>
      </c>
      <c r="G1780" t="str">
        <f t="shared" si="54"/>
        <v>30000028</v>
      </c>
      <c r="H1780">
        <f>IFERROR(記録__2[[#This Row],[組]],"")</f>
        <v>6</v>
      </c>
      <c r="I1780">
        <f>IFERROR(記録__2[[#This Row],[水路]],"")</f>
        <v>3</v>
      </c>
      <c r="J1780" t="str">
        <f>IFERROR(VLOOKUP(F1780,競技順!B:Q,14,0),"")</f>
        <v/>
      </c>
      <c r="K1780" t="str">
        <f>IFERROR(VLOOKUP(F1780,競技順!B:P,15,0),"")</f>
        <v>男子</v>
      </c>
      <c r="L1780" t="str">
        <f>IFERROR(VLOOKUP(F1780,競技順!B:N,13,0),"")</f>
        <v xml:space="preserve"> 100m</v>
      </c>
      <c r="M1780" t="str">
        <f>IFERROR(VLOOKUP(F1780,競技順!B:K,10,0),"")</f>
        <v>平泳ぎ</v>
      </c>
      <c r="N1780" t="str">
        <f>IFERROR(VLOOKUP(F1780,競技順!B:Q,16,0),"")</f>
        <v>タイム決勝</v>
      </c>
      <c r="O1780" t="str">
        <f t="shared" si="55"/>
        <v xml:space="preserve"> 男子  100m 平泳ぎ タイム決勝</v>
      </c>
    </row>
    <row r="1781" spans="1:15" x14ac:dyDescent="0.2">
      <c r="A1781">
        <f>IFERROR(記録__2[[#This Row],[競技番号]],"")</f>
        <v>28</v>
      </c>
      <c r="B1781">
        <f>IFERROR(記録__2[[#This Row],[選手番号]],"")</f>
        <v>304</v>
      </c>
      <c r="C1781" t="str">
        <f>IFERROR(VLOOKUP(B1781,選手番号!F:J,4,0),"")</f>
        <v>満汐　航士</v>
      </c>
      <c r="D1781" t="str">
        <f>IFERROR(VLOOKUP(B1781,選手番号!F:K,6,0),"")</f>
        <v>石原SC山越</v>
      </c>
      <c r="E1781" t="str">
        <f>IFERROR(VLOOKUP(B1781,チーム番号!E:F,2,0),"")</f>
        <v/>
      </c>
      <c r="F1781">
        <f>IFERROR(VLOOKUP(A1781,プログラム!B:C,2,0),"")</f>
        <v>28</v>
      </c>
      <c r="G1781" t="str">
        <f t="shared" si="54"/>
        <v>30400028</v>
      </c>
      <c r="H1781">
        <f>IFERROR(記録__2[[#This Row],[組]],"")</f>
        <v>6</v>
      </c>
      <c r="I1781">
        <f>IFERROR(記録__2[[#This Row],[水路]],"")</f>
        <v>4</v>
      </c>
      <c r="J1781" t="str">
        <f>IFERROR(VLOOKUP(F1781,競技順!B:Q,14,0),"")</f>
        <v/>
      </c>
      <c r="K1781" t="str">
        <f>IFERROR(VLOOKUP(F1781,競技順!B:P,15,0),"")</f>
        <v>男子</v>
      </c>
      <c r="L1781" t="str">
        <f>IFERROR(VLOOKUP(F1781,競技順!B:N,13,0),"")</f>
        <v xml:space="preserve"> 100m</v>
      </c>
      <c r="M1781" t="str">
        <f>IFERROR(VLOOKUP(F1781,競技順!B:K,10,0),"")</f>
        <v>平泳ぎ</v>
      </c>
      <c r="N1781" t="str">
        <f>IFERROR(VLOOKUP(F1781,競技順!B:Q,16,0),"")</f>
        <v>タイム決勝</v>
      </c>
      <c r="O1781" t="str">
        <f t="shared" si="55"/>
        <v xml:space="preserve"> 男子  100m 平泳ぎ タイム決勝</v>
      </c>
    </row>
    <row r="1782" spans="1:15" x14ac:dyDescent="0.2">
      <c r="A1782">
        <f>IFERROR(記録__2[[#This Row],[競技番号]],"")</f>
        <v>28</v>
      </c>
      <c r="B1782">
        <f>IFERROR(記録__2[[#This Row],[選手番号]],"")</f>
        <v>28</v>
      </c>
      <c r="C1782" t="str">
        <f>IFERROR(VLOOKUP(B1782,選手番号!F:J,4,0),"")</f>
        <v>小松　　蒼</v>
      </c>
      <c r="D1782" t="str">
        <f>IFERROR(VLOOKUP(B1782,選手番号!F:K,6,0),"")</f>
        <v>松山中央高</v>
      </c>
      <c r="E1782" t="str">
        <f>IFERROR(VLOOKUP(B1782,チーム番号!E:F,2,0),"")</f>
        <v/>
      </c>
      <c r="F1782">
        <f>IFERROR(VLOOKUP(A1782,プログラム!B:C,2,0),"")</f>
        <v>28</v>
      </c>
      <c r="G1782" t="str">
        <f t="shared" si="54"/>
        <v>2800028</v>
      </c>
      <c r="H1782">
        <f>IFERROR(記録__2[[#This Row],[組]],"")</f>
        <v>6</v>
      </c>
      <c r="I1782">
        <f>IFERROR(記録__2[[#This Row],[水路]],"")</f>
        <v>5</v>
      </c>
      <c r="J1782" t="str">
        <f>IFERROR(VLOOKUP(F1782,競技順!B:Q,14,0),"")</f>
        <v/>
      </c>
      <c r="K1782" t="str">
        <f>IFERROR(VLOOKUP(F1782,競技順!B:P,15,0),"")</f>
        <v>男子</v>
      </c>
      <c r="L1782" t="str">
        <f>IFERROR(VLOOKUP(F1782,競技順!B:N,13,0),"")</f>
        <v xml:space="preserve"> 100m</v>
      </c>
      <c r="M1782" t="str">
        <f>IFERROR(VLOOKUP(F1782,競技順!B:K,10,0),"")</f>
        <v>平泳ぎ</v>
      </c>
      <c r="N1782" t="str">
        <f>IFERROR(VLOOKUP(F1782,競技順!B:Q,16,0),"")</f>
        <v>タイム決勝</v>
      </c>
      <c r="O1782" t="str">
        <f t="shared" si="55"/>
        <v xml:space="preserve"> 男子  100m 平泳ぎ タイム決勝</v>
      </c>
    </row>
    <row r="1783" spans="1:15" x14ac:dyDescent="0.2">
      <c r="A1783">
        <f>IFERROR(記録__2[[#This Row],[競技番号]],"")</f>
        <v>28</v>
      </c>
      <c r="B1783">
        <f>IFERROR(記録__2[[#This Row],[選手番号]],"")</f>
        <v>401</v>
      </c>
      <c r="C1783" t="str">
        <f>IFERROR(VLOOKUP(B1783,選手番号!F:J,4,0),"")</f>
        <v>山田　朔久</v>
      </c>
      <c r="D1783" t="str">
        <f>IFERROR(VLOOKUP(B1783,選手番号!F:K,6,0),"")</f>
        <v>フィッタ松山</v>
      </c>
      <c r="E1783" t="str">
        <f>IFERROR(VLOOKUP(B1783,チーム番号!E:F,2,0),"")</f>
        <v/>
      </c>
      <c r="F1783">
        <f>IFERROR(VLOOKUP(A1783,プログラム!B:C,2,0),"")</f>
        <v>28</v>
      </c>
      <c r="G1783" t="str">
        <f t="shared" si="54"/>
        <v>40100028</v>
      </c>
      <c r="H1783">
        <f>IFERROR(記録__2[[#This Row],[組]],"")</f>
        <v>6</v>
      </c>
      <c r="I1783">
        <f>IFERROR(記録__2[[#This Row],[水路]],"")</f>
        <v>6</v>
      </c>
      <c r="J1783" t="str">
        <f>IFERROR(VLOOKUP(F1783,競技順!B:Q,14,0),"")</f>
        <v/>
      </c>
      <c r="K1783" t="str">
        <f>IFERROR(VLOOKUP(F1783,競技順!B:P,15,0),"")</f>
        <v>男子</v>
      </c>
      <c r="L1783" t="str">
        <f>IFERROR(VLOOKUP(F1783,競技順!B:N,13,0),"")</f>
        <v xml:space="preserve"> 100m</v>
      </c>
      <c r="M1783" t="str">
        <f>IFERROR(VLOOKUP(F1783,競技順!B:K,10,0),"")</f>
        <v>平泳ぎ</v>
      </c>
      <c r="N1783" t="str">
        <f>IFERROR(VLOOKUP(F1783,競技順!B:Q,16,0),"")</f>
        <v>タイム決勝</v>
      </c>
      <c r="O1783" t="str">
        <f t="shared" si="55"/>
        <v xml:space="preserve"> 男子  100m 平泳ぎ タイム決勝</v>
      </c>
    </row>
    <row r="1784" spans="1:15" x14ac:dyDescent="0.2">
      <c r="A1784">
        <f>IFERROR(記録__2[[#This Row],[競技番号]],"")</f>
        <v>28</v>
      </c>
      <c r="B1784">
        <f>IFERROR(記録__2[[#This Row],[選手番号]],"")</f>
        <v>527</v>
      </c>
      <c r="C1784" t="str">
        <f>IFERROR(VLOOKUP(B1784,選手番号!F:J,4,0),"")</f>
        <v>石原　凌介</v>
      </c>
      <c r="D1784" t="str">
        <f>IFERROR(VLOOKUP(B1784,選手番号!F:K,6,0),"")</f>
        <v>ﾌｧｲﾌﾞﾃﾝ東予</v>
      </c>
      <c r="E1784" t="str">
        <f>IFERROR(VLOOKUP(B1784,チーム番号!E:F,2,0),"")</f>
        <v/>
      </c>
      <c r="F1784">
        <f>IFERROR(VLOOKUP(A1784,プログラム!B:C,2,0),"")</f>
        <v>28</v>
      </c>
      <c r="G1784" t="str">
        <f t="shared" si="54"/>
        <v>52700028</v>
      </c>
      <c r="H1784">
        <f>IFERROR(記録__2[[#This Row],[組]],"")</f>
        <v>6</v>
      </c>
      <c r="I1784">
        <f>IFERROR(記録__2[[#This Row],[水路]],"")</f>
        <v>7</v>
      </c>
      <c r="J1784" t="str">
        <f>IFERROR(VLOOKUP(F1784,競技順!B:Q,14,0),"")</f>
        <v/>
      </c>
      <c r="K1784" t="str">
        <f>IFERROR(VLOOKUP(F1784,競技順!B:P,15,0),"")</f>
        <v>男子</v>
      </c>
      <c r="L1784" t="str">
        <f>IFERROR(VLOOKUP(F1784,競技順!B:N,13,0),"")</f>
        <v xml:space="preserve"> 100m</v>
      </c>
      <c r="M1784" t="str">
        <f>IFERROR(VLOOKUP(F1784,競技順!B:K,10,0),"")</f>
        <v>平泳ぎ</v>
      </c>
      <c r="N1784" t="str">
        <f>IFERROR(VLOOKUP(F1784,競技順!B:Q,16,0),"")</f>
        <v>タイム決勝</v>
      </c>
      <c r="O1784" t="str">
        <f t="shared" si="55"/>
        <v xml:space="preserve"> 男子  100m 平泳ぎ タイム決勝</v>
      </c>
    </row>
    <row r="1785" spans="1:15" x14ac:dyDescent="0.2">
      <c r="A1785">
        <f>IFERROR(記録__2[[#This Row],[競技番号]],"")</f>
        <v>28</v>
      </c>
      <c r="B1785">
        <f>IFERROR(記録__2[[#This Row],[選手番号]],"")</f>
        <v>594</v>
      </c>
      <c r="C1785" t="str">
        <f>IFERROR(VLOOKUP(B1785,選手番号!F:J,4,0),"")</f>
        <v>長谷川　蓮</v>
      </c>
      <c r="D1785" t="str">
        <f>IFERROR(VLOOKUP(B1785,選手番号!F:K,6,0),"")</f>
        <v>MESSA</v>
      </c>
      <c r="E1785" t="str">
        <f>IFERROR(VLOOKUP(B1785,チーム番号!E:F,2,0),"")</f>
        <v/>
      </c>
      <c r="F1785">
        <f>IFERROR(VLOOKUP(A1785,プログラム!B:C,2,0),"")</f>
        <v>28</v>
      </c>
      <c r="G1785" t="str">
        <f t="shared" si="54"/>
        <v>59400028</v>
      </c>
      <c r="H1785">
        <f>IFERROR(記録__2[[#This Row],[組]],"")</f>
        <v>6</v>
      </c>
      <c r="I1785">
        <f>IFERROR(記録__2[[#This Row],[水路]],"")</f>
        <v>8</v>
      </c>
      <c r="J1785" t="str">
        <f>IFERROR(VLOOKUP(F1785,競技順!B:Q,14,0),"")</f>
        <v/>
      </c>
      <c r="K1785" t="str">
        <f>IFERROR(VLOOKUP(F1785,競技順!B:P,15,0),"")</f>
        <v>男子</v>
      </c>
      <c r="L1785" t="str">
        <f>IFERROR(VLOOKUP(F1785,競技順!B:N,13,0),"")</f>
        <v xml:space="preserve"> 100m</v>
      </c>
      <c r="M1785" t="str">
        <f>IFERROR(VLOOKUP(F1785,競技順!B:K,10,0),"")</f>
        <v>平泳ぎ</v>
      </c>
      <c r="N1785" t="str">
        <f>IFERROR(VLOOKUP(F1785,競技順!B:Q,16,0),"")</f>
        <v>タイム決勝</v>
      </c>
      <c r="O1785" t="str">
        <f t="shared" si="55"/>
        <v xml:space="preserve"> 男子  100m 平泳ぎ タイム決勝</v>
      </c>
    </row>
    <row r="1786" spans="1:15" x14ac:dyDescent="0.2">
      <c r="A1786">
        <f>IFERROR(記録__2[[#This Row],[競技番号]],"")</f>
        <v>28</v>
      </c>
      <c r="B1786">
        <f>IFERROR(記録__2[[#This Row],[選手番号]],"")</f>
        <v>250</v>
      </c>
      <c r="C1786" t="str">
        <f>IFERROR(VLOOKUP(B1786,選手番号!F:J,4,0),"")</f>
        <v>大福　陽介</v>
      </c>
      <c r="D1786" t="str">
        <f>IFERROR(VLOOKUP(B1786,選手番号!F:K,6,0),"")</f>
        <v>八幡浜ＳＣ</v>
      </c>
      <c r="E1786" t="str">
        <f>IFERROR(VLOOKUP(B1786,チーム番号!E:F,2,0),"")</f>
        <v/>
      </c>
      <c r="F1786">
        <f>IFERROR(VLOOKUP(A1786,プログラム!B:C,2,0),"")</f>
        <v>28</v>
      </c>
      <c r="G1786" t="str">
        <f t="shared" si="54"/>
        <v>25000028</v>
      </c>
      <c r="H1786">
        <f>IFERROR(記録__2[[#This Row],[組]],"")</f>
        <v>7</v>
      </c>
      <c r="I1786">
        <f>IFERROR(記録__2[[#This Row],[水路]],"")</f>
        <v>1</v>
      </c>
      <c r="J1786" t="str">
        <f>IFERROR(VLOOKUP(F1786,競技順!B:Q,14,0),"")</f>
        <v/>
      </c>
      <c r="K1786" t="str">
        <f>IFERROR(VLOOKUP(F1786,競技順!B:P,15,0),"")</f>
        <v>男子</v>
      </c>
      <c r="L1786" t="str">
        <f>IFERROR(VLOOKUP(F1786,競技順!B:N,13,0),"")</f>
        <v xml:space="preserve"> 100m</v>
      </c>
      <c r="M1786" t="str">
        <f>IFERROR(VLOOKUP(F1786,競技順!B:K,10,0),"")</f>
        <v>平泳ぎ</v>
      </c>
      <c r="N1786" t="str">
        <f>IFERROR(VLOOKUP(F1786,競技順!B:Q,16,0),"")</f>
        <v>タイム決勝</v>
      </c>
      <c r="O1786" t="str">
        <f t="shared" si="55"/>
        <v xml:space="preserve"> 男子  100m 平泳ぎ タイム決勝</v>
      </c>
    </row>
    <row r="1787" spans="1:15" x14ac:dyDescent="0.2">
      <c r="A1787">
        <f>IFERROR(記録__2[[#This Row],[競技番号]],"")</f>
        <v>28</v>
      </c>
      <c r="B1787">
        <f>IFERROR(記録__2[[#This Row],[選手番号]],"")</f>
        <v>705</v>
      </c>
      <c r="C1787" t="str">
        <f>IFERROR(VLOOKUP(B1787,選手番号!F:J,4,0),"")</f>
        <v>岡田　英明</v>
      </c>
      <c r="D1787" t="str">
        <f>IFERROR(VLOOKUP(B1787,選手番号!F:K,6,0),"")</f>
        <v>えいしSC松山</v>
      </c>
      <c r="E1787" t="str">
        <f>IFERROR(VLOOKUP(B1787,チーム番号!E:F,2,0),"")</f>
        <v/>
      </c>
      <c r="F1787">
        <f>IFERROR(VLOOKUP(A1787,プログラム!B:C,2,0),"")</f>
        <v>28</v>
      </c>
      <c r="G1787" t="str">
        <f t="shared" si="54"/>
        <v>70500028</v>
      </c>
      <c r="H1787">
        <f>IFERROR(記録__2[[#This Row],[組]],"")</f>
        <v>7</v>
      </c>
      <c r="I1787">
        <f>IFERROR(記録__2[[#This Row],[水路]],"")</f>
        <v>2</v>
      </c>
      <c r="J1787" t="str">
        <f>IFERROR(VLOOKUP(F1787,競技順!B:Q,14,0),"")</f>
        <v/>
      </c>
      <c r="K1787" t="str">
        <f>IFERROR(VLOOKUP(F1787,競技順!B:P,15,0),"")</f>
        <v>男子</v>
      </c>
      <c r="L1787" t="str">
        <f>IFERROR(VLOOKUP(F1787,競技順!B:N,13,0),"")</f>
        <v xml:space="preserve"> 100m</v>
      </c>
      <c r="M1787" t="str">
        <f>IFERROR(VLOOKUP(F1787,競技順!B:K,10,0),"")</f>
        <v>平泳ぎ</v>
      </c>
      <c r="N1787" t="str">
        <f>IFERROR(VLOOKUP(F1787,競技順!B:Q,16,0),"")</f>
        <v>タイム決勝</v>
      </c>
      <c r="O1787" t="str">
        <f t="shared" si="55"/>
        <v xml:space="preserve"> 男子  100m 平泳ぎ タイム決勝</v>
      </c>
    </row>
    <row r="1788" spans="1:15" x14ac:dyDescent="0.2">
      <c r="A1788">
        <f>IFERROR(記録__2[[#This Row],[競技番号]],"")</f>
        <v>28</v>
      </c>
      <c r="B1788">
        <f>IFERROR(記録__2[[#This Row],[選手番号]],"")</f>
        <v>397</v>
      </c>
      <c r="C1788" t="str">
        <f>IFERROR(VLOOKUP(B1788,選手番号!F:J,4,0),"")</f>
        <v>永田　　空</v>
      </c>
      <c r="D1788" t="str">
        <f>IFERROR(VLOOKUP(B1788,選手番号!F:K,6,0),"")</f>
        <v>フィッタ松山</v>
      </c>
      <c r="E1788" t="str">
        <f>IFERROR(VLOOKUP(B1788,チーム番号!E:F,2,0),"")</f>
        <v/>
      </c>
      <c r="F1788">
        <f>IFERROR(VLOOKUP(A1788,プログラム!B:C,2,0),"")</f>
        <v>28</v>
      </c>
      <c r="G1788" t="str">
        <f t="shared" si="54"/>
        <v>39700028</v>
      </c>
      <c r="H1788">
        <f>IFERROR(記録__2[[#This Row],[組]],"")</f>
        <v>7</v>
      </c>
      <c r="I1788">
        <f>IFERROR(記録__2[[#This Row],[水路]],"")</f>
        <v>3</v>
      </c>
      <c r="J1788" t="str">
        <f>IFERROR(VLOOKUP(F1788,競技順!B:Q,14,0),"")</f>
        <v/>
      </c>
      <c r="K1788" t="str">
        <f>IFERROR(VLOOKUP(F1788,競技順!B:P,15,0),"")</f>
        <v>男子</v>
      </c>
      <c r="L1788" t="str">
        <f>IFERROR(VLOOKUP(F1788,競技順!B:N,13,0),"")</f>
        <v xml:space="preserve"> 100m</v>
      </c>
      <c r="M1788" t="str">
        <f>IFERROR(VLOOKUP(F1788,競技順!B:K,10,0),"")</f>
        <v>平泳ぎ</v>
      </c>
      <c r="N1788" t="str">
        <f>IFERROR(VLOOKUP(F1788,競技順!B:Q,16,0),"")</f>
        <v>タイム決勝</v>
      </c>
      <c r="O1788" t="str">
        <f t="shared" si="55"/>
        <v xml:space="preserve"> 男子  100m 平泳ぎ タイム決勝</v>
      </c>
    </row>
    <row r="1789" spans="1:15" x14ac:dyDescent="0.2">
      <c r="A1789">
        <f>IFERROR(記録__2[[#This Row],[競技番号]],"")</f>
        <v>28</v>
      </c>
      <c r="B1789">
        <f>IFERROR(記録__2[[#This Row],[選手番号]],"")</f>
        <v>110</v>
      </c>
      <c r="C1789" t="str">
        <f>IFERROR(VLOOKUP(B1789,選手番号!F:J,4,0),"")</f>
        <v>岡本　大翔</v>
      </c>
      <c r="D1789" t="str">
        <f>IFERROR(VLOOKUP(B1789,選手番号!F:K,6,0),"")</f>
        <v>南海ＤＣ</v>
      </c>
      <c r="E1789" t="str">
        <f>IFERROR(VLOOKUP(B1789,チーム番号!E:F,2,0),"")</f>
        <v/>
      </c>
      <c r="F1789">
        <f>IFERROR(VLOOKUP(A1789,プログラム!B:C,2,0),"")</f>
        <v>28</v>
      </c>
      <c r="G1789" t="str">
        <f t="shared" si="54"/>
        <v>11000028</v>
      </c>
      <c r="H1789">
        <f>IFERROR(記録__2[[#This Row],[組]],"")</f>
        <v>7</v>
      </c>
      <c r="I1789">
        <f>IFERROR(記録__2[[#This Row],[水路]],"")</f>
        <v>4</v>
      </c>
      <c r="J1789" t="str">
        <f>IFERROR(VLOOKUP(F1789,競技順!B:Q,14,0),"")</f>
        <v/>
      </c>
      <c r="K1789" t="str">
        <f>IFERROR(VLOOKUP(F1789,競技順!B:P,15,0),"")</f>
        <v>男子</v>
      </c>
      <c r="L1789" t="str">
        <f>IFERROR(VLOOKUP(F1789,競技順!B:N,13,0),"")</f>
        <v xml:space="preserve"> 100m</v>
      </c>
      <c r="M1789" t="str">
        <f>IFERROR(VLOOKUP(F1789,競技順!B:K,10,0),"")</f>
        <v>平泳ぎ</v>
      </c>
      <c r="N1789" t="str">
        <f>IFERROR(VLOOKUP(F1789,競技順!B:Q,16,0),"")</f>
        <v>タイム決勝</v>
      </c>
      <c r="O1789" t="str">
        <f t="shared" si="55"/>
        <v xml:space="preserve"> 男子  100m 平泳ぎ タイム決勝</v>
      </c>
    </row>
    <row r="1790" spans="1:15" x14ac:dyDescent="0.2">
      <c r="A1790">
        <f>IFERROR(記録__2[[#This Row],[競技番号]],"")</f>
        <v>28</v>
      </c>
      <c r="B1790">
        <f>IFERROR(記録__2[[#This Row],[選手番号]],"")</f>
        <v>726</v>
      </c>
      <c r="C1790" t="str">
        <f>IFERROR(VLOOKUP(B1790,選手番号!F:J,4,0),"")</f>
        <v>才上　陽也</v>
      </c>
      <c r="D1790" t="str">
        <f>IFERROR(VLOOKUP(B1790,選手番号!F:K,6,0),"")</f>
        <v>愛媛大学</v>
      </c>
      <c r="E1790" t="str">
        <f>IFERROR(VLOOKUP(B1790,チーム番号!E:F,2,0),"")</f>
        <v/>
      </c>
      <c r="F1790">
        <f>IFERROR(VLOOKUP(A1790,プログラム!B:C,2,0),"")</f>
        <v>28</v>
      </c>
      <c r="G1790" t="str">
        <f t="shared" si="54"/>
        <v>72600028</v>
      </c>
      <c r="H1790">
        <f>IFERROR(記録__2[[#This Row],[組]],"")</f>
        <v>7</v>
      </c>
      <c r="I1790">
        <f>IFERROR(記録__2[[#This Row],[水路]],"")</f>
        <v>5</v>
      </c>
      <c r="J1790" t="str">
        <f>IFERROR(VLOOKUP(F1790,競技順!B:Q,14,0),"")</f>
        <v/>
      </c>
      <c r="K1790" t="str">
        <f>IFERROR(VLOOKUP(F1790,競技順!B:P,15,0),"")</f>
        <v>男子</v>
      </c>
      <c r="L1790" t="str">
        <f>IFERROR(VLOOKUP(F1790,競技順!B:N,13,0),"")</f>
        <v xml:space="preserve"> 100m</v>
      </c>
      <c r="M1790" t="str">
        <f>IFERROR(VLOOKUP(F1790,競技順!B:K,10,0),"")</f>
        <v>平泳ぎ</v>
      </c>
      <c r="N1790" t="str">
        <f>IFERROR(VLOOKUP(F1790,競技順!B:Q,16,0),"")</f>
        <v>タイム決勝</v>
      </c>
      <c r="O1790" t="str">
        <f t="shared" si="55"/>
        <v xml:space="preserve"> 男子  100m 平泳ぎ タイム決勝</v>
      </c>
    </row>
    <row r="1791" spans="1:15" x14ac:dyDescent="0.2">
      <c r="A1791">
        <f>IFERROR(記録__2[[#This Row],[競技番号]],"")</f>
        <v>28</v>
      </c>
      <c r="B1791">
        <f>IFERROR(記録__2[[#This Row],[選手番号]],"")</f>
        <v>207</v>
      </c>
      <c r="C1791" t="str">
        <f>IFERROR(VLOOKUP(B1791,選手番号!F:J,4,0),"")</f>
        <v>渡部　隼斗</v>
      </c>
      <c r="D1791" t="str">
        <f>IFERROR(VLOOKUP(B1791,選手番号!F:K,6,0),"")</f>
        <v>ファイブテン</v>
      </c>
      <c r="E1791" t="str">
        <f>IFERROR(VLOOKUP(B1791,チーム番号!E:F,2,0),"")</f>
        <v/>
      </c>
      <c r="F1791">
        <f>IFERROR(VLOOKUP(A1791,プログラム!B:C,2,0),"")</f>
        <v>28</v>
      </c>
      <c r="G1791" t="str">
        <f t="shared" si="54"/>
        <v>20700028</v>
      </c>
      <c r="H1791">
        <f>IFERROR(記録__2[[#This Row],[組]],"")</f>
        <v>7</v>
      </c>
      <c r="I1791">
        <f>IFERROR(記録__2[[#This Row],[水路]],"")</f>
        <v>6</v>
      </c>
      <c r="J1791" t="str">
        <f>IFERROR(VLOOKUP(F1791,競技順!B:Q,14,0),"")</f>
        <v/>
      </c>
      <c r="K1791" t="str">
        <f>IFERROR(VLOOKUP(F1791,競技順!B:P,15,0),"")</f>
        <v>男子</v>
      </c>
      <c r="L1791" t="str">
        <f>IFERROR(VLOOKUP(F1791,競技順!B:N,13,0),"")</f>
        <v xml:space="preserve"> 100m</v>
      </c>
      <c r="M1791" t="str">
        <f>IFERROR(VLOOKUP(F1791,競技順!B:K,10,0),"")</f>
        <v>平泳ぎ</v>
      </c>
      <c r="N1791" t="str">
        <f>IFERROR(VLOOKUP(F1791,競技順!B:Q,16,0),"")</f>
        <v>タイム決勝</v>
      </c>
      <c r="O1791" t="str">
        <f t="shared" si="55"/>
        <v xml:space="preserve"> 男子  100m 平泳ぎ タイム決勝</v>
      </c>
    </row>
    <row r="1792" spans="1:15" x14ac:dyDescent="0.2">
      <c r="A1792">
        <f>IFERROR(記録__2[[#This Row],[競技番号]],"")</f>
        <v>28</v>
      </c>
      <c r="B1792">
        <f>IFERROR(記録__2[[#This Row],[選手番号]],"")</f>
        <v>119</v>
      </c>
      <c r="C1792" t="str">
        <f>IFERROR(VLOOKUP(B1792,選手番号!F:J,4,0),"")</f>
        <v>大山　葵生</v>
      </c>
      <c r="D1792" t="str">
        <f>IFERROR(VLOOKUP(B1792,選手番号!F:K,6,0),"")</f>
        <v>南海ＤＣ</v>
      </c>
      <c r="E1792" t="str">
        <f>IFERROR(VLOOKUP(B1792,チーム番号!E:F,2,0),"")</f>
        <v/>
      </c>
      <c r="F1792">
        <f>IFERROR(VLOOKUP(A1792,プログラム!B:C,2,0),"")</f>
        <v>28</v>
      </c>
      <c r="G1792" t="str">
        <f t="shared" si="54"/>
        <v>11900028</v>
      </c>
      <c r="H1792">
        <f>IFERROR(記録__2[[#This Row],[組]],"")</f>
        <v>7</v>
      </c>
      <c r="I1792">
        <f>IFERROR(記録__2[[#This Row],[水路]],"")</f>
        <v>7</v>
      </c>
      <c r="J1792" t="str">
        <f>IFERROR(VLOOKUP(F1792,競技順!B:Q,14,0),"")</f>
        <v/>
      </c>
      <c r="K1792" t="str">
        <f>IFERROR(VLOOKUP(F1792,競技順!B:P,15,0),"")</f>
        <v>男子</v>
      </c>
      <c r="L1792" t="str">
        <f>IFERROR(VLOOKUP(F1792,競技順!B:N,13,0),"")</f>
        <v xml:space="preserve"> 100m</v>
      </c>
      <c r="M1792" t="str">
        <f>IFERROR(VLOOKUP(F1792,競技順!B:K,10,0),"")</f>
        <v>平泳ぎ</v>
      </c>
      <c r="N1792" t="str">
        <f>IFERROR(VLOOKUP(F1792,競技順!B:Q,16,0),"")</f>
        <v>タイム決勝</v>
      </c>
      <c r="O1792" t="str">
        <f t="shared" si="55"/>
        <v xml:space="preserve"> 男子  100m 平泳ぎ タイム決勝</v>
      </c>
    </row>
    <row r="1793" spans="1:15" x14ac:dyDescent="0.2">
      <c r="A1793">
        <f>IFERROR(記録__2[[#This Row],[競技番号]],"")</f>
        <v>28</v>
      </c>
      <c r="B1793">
        <f>IFERROR(記録__2[[#This Row],[選手番号]],"")</f>
        <v>209</v>
      </c>
      <c r="C1793" t="str">
        <f>IFERROR(VLOOKUP(B1793,選手番号!F:J,4,0),"")</f>
        <v>森田　尚斗</v>
      </c>
      <c r="D1793" t="str">
        <f>IFERROR(VLOOKUP(B1793,選手番号!F:K,6,0),"")</f>
        <v>ファイブテン</v>
      </c>
      <c r="E1793" t="str">
        <f>IFERROR(VLOOKUP(B1793,チーム番号!E:F,2,0),"")</f>
        <v/>
      </c>
      <c r="F1793">
        <f>IFERROR(VLOOKUP(A1793,プログラム!B:C,2,0),"")</f>
        <v>28</v>
      </c>
      <c r="G1793" t="str">
        <f t="shared" si="54"/>
        <v>20900028</v>
      </c>
      <c r="H1793">
        <f>IFERROR(記録__2[[#This Row],[組]],"")</f>
        <v>7</v>
      </c>
      <c r="I1793">
        <f>IFERROR(記録__2[[#This Row],[水路]],"")</f>
        <v>8</v>
      </c>
      <c r="J1793" t="str">
        <f>IFERROR(VLOOKUP(F1793,競技順!B:Q,14,0),"")</f>
        <v/>
      </c>
      <c r="K1793" t="str">
        <f>IFERROR(VLOOKUP(F1793,競技順!B:P,15,0),"")</f>
        <v>男子</v>
      </c>
      <c r="L1793" t="str">
        <f>IFERROR(VLOOKUP(F1793,競技順!B:N,13,0),"")</f>
        <v xml:space="preserve"> 100m</v>
      </c>
      <c r="M1793" t="str">
        <f>IFERROR(VLOOKUP(F1793,競技順!B:K,10,0),"")</f>
        <v>平泳ぎ</v>
      </c>
      <c r="N1793" t="str">
        <f>IFERROR(VLOOKUP(F1793,競技順!B:Q,16,0),"")</f>
        <v>タイム決勝</v>
      </c>
      <c r="O1793" t="str">
        <f t="shared" si="55"/>
        <v xml:space="preserve"> 男子  100m 平泳ぎ タイム決勝</v>
      </c>
    </row>
    <row r="1794" spans="1:15" x14ac:dyDescent="0.2">
      <c r="A1794">
        <f>IFERROR(記録__2[[#This Row],[競技番号]],"")</f>
        <v>29</v>
      </c>
      <c r="B1794">
        <f>IFERROR(記録__2[[#This Row],[選手番号]],"")</f>
        <v>0</v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>
        <f>IFERROR(VLOOKUP(A1794,プログラム!B:C,2,0),"")</f>
        <v>29</v>
      </c>
      <c r="G1794" t="str">
        <f t="shared" si="54"/>
        <v>000029</v>
      </c>
      <c r="H1794">
        <f>IFERROR(記録__2[[#This Row],[組]],"")</f>
        <v>1</v>
      </c>
      <c r="I1794">
        <f>IFERROR(記録__2[[#This Row],[水路]],"")</f>
        <v>1</v>
      </c>
      <c r="J1794" t="str">
        <f>IFERROR(VLOOKUP(F1794,競技順!B:Q,14,0),"")</f>
        <v/>
      </c>
      <c r="K1794" t="str">
        <f>IFERROR(VLOOKUP(F1794,競技順!B:P,15,0),"")</f>
        <v>女子</v>
      </c>
      <c r="L1794" t="str">
        <f>IFERROR(VLOOKUP(F1794,競技順!B:N,13,0),"")</f>
        <v xml:space="preserve"> 100m</v>
      </c>
      <c r="M1794" t="str">
        <f>IFERROR(VLOOKUP(F1794,競技順!B:K,10,0),"")</f>
        <v>バタフライ</v>
      </c>
      <c r="N1794" t="str">
        <f>IFERROR(VLOOKUP(F1794,競技順!B:Q,16,0),"")</f>
        <v>タイム決勝</v>
      </c>
      <c r="O1794" t="str">
        <f t="shared" si="55"/>
        <v xml:space="preserve"> 女子  100m バタフライ タイム決勝</v>
      </c>
    </row>
    <row r="1795" spans="1:15" x14ac:dyDescent="0.2">
      <c r="A1795">
        <f>IFERROR(記録__2[[#This Row],[競技番号]],"")</f>
        <v>29</v>
      </c>
      <c r="B1795">
        <f>IFERROR(記録__2[[#This Row],[選手番号]],"")</f>
        <v>0</v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>
        <f>IFERROR(VLOOKUP(A1795,プログラム!B:C,2,0),"")</f>
        <v>29</v>
      </c>
      <c r="G1795" t="str">
        <f t="shared" ref="G1795:G1858" si="56">CONCATENATE(B1795,0,0,0,F1795)</f>
        <v>000029</v>
      </c>
      <c r="H1795">
        <f>IFERROR(記録__2[[#This Row],[組]],"")</f>
        <v>1</v>
      </c>
      <c r="I1795">
        <f>IFERROR(記録__2[[#This Row],[水路]],"")</f>
        <v>2</v>
      </c>
      <c r="J1795" t="str">
        <f>IFERROR(VLOOKUP(F1795,競技順!B:Q,14,0),"")</f>
        <v/>
      </c>
      <c r="K1795" t="str">
        <f>IFERROR(VLOOKUP(F1795,競技順!B:P,15,0),"")</f>
        <v>女子</v>
      </c>
      <c r="L1795" t="str">
        <f>IFERROR(VLOOKUP(F1795,競技順!B:N,13,0),"")</f>
        <v xml:space="preserve"> 100m</v>
      </c>
      <c r="M1795" t="str">
        <f>IFERROR(VLOOKUP(F1795,競技順!B:K,10,0),"")</f>
        <v>バタフライ</v>
      </c>
      <c r="N1795" t="str">
        <f>IFERROR(VLOOKUP(F1795,競技順!B:Q,16,0),"")</f>
        <v>タイム決勝</v>
      </c>
      <c r="O1795" t="str">
        <f t="shared" ref="O1795:O1858" si="57">CONCATENATE(J1795," ",K1795," ",L1795," ",M1795," ",N1795)</f>
        <v xml:space="preserve"> 女子  100m バタフライ タイム決勝</v>
      </c>
    </row>
    <row r="1796" spans="1:15" x14ac:dyDescent="0.2">
      <c r="A1796">
        <f>IFERROR(記録__2[[#This Row],[競技番号]],"")</f>
        <v>29</v>
      </c>
      <c r="B1796">
        <f>IFERROR(記録__2[[#This Row],[選手番号]],"")</f>
        <v>523</v>
      </c>
      <c r="C1796" t="str">
        <f>IFERROR(VLOOKUP(B1796,選手番号!F:J,4,0),"")</f>
        <v>山田　更紗</v>
      </c>
      <c r="D1796" t="str">
        <f>IFERROR(VLOOKUP(B1796,選手番号!F:K,6,0),"")</f>
        <v>Ryuow</v>
      </c>
      <c r="E1796" t="str">
        <f>IFERROR(VLOOKUP(B1796,チーム番号!E:F,2,0),"")</f>
        <v/>
      </c>
      <c r="F1796">
        <f>IFERROR(VLOOKUP(A1796,プログラム!B:C,2,0),"")</f>
        <v>29</v>
      </c>
      <c r="G1796" t="str">
        <f t="shared" si="56"/>
        <v>52300029</v>
      </c>
      <c r="H1796">
        <f>IFERROR(記録__2[[#This Row],[組]],"")</f>
        <v>1</v>
      </c>
      <c r="I1796">
        <f>IFERROR(記録__2[[#This Row],[水路]],"")</f>
        <v>3</v>
      </c>
      <c r="J1796" t="str">
        <f>IFERROR(VLOOKUP(F1796,競技順!B:Q,14,0),"")</f>
        <v/>
      </c>
      <c r="K1796" t="str">
        <f>IFERROR(VLOOKUP(F1796,競技順!B:P,15,0),"")</f>
        <v>女子</v>
      </c>
      <c r="L1796" t="str">
        <f>IFERROR(VLOOKUP(F1796,競技順!B:N,13,0),"")</f>
        <v xml:space="preserve"> 100m</v>
      </c>
      <c r="M1796" t="str">
        <f>IFERROR(VLOOKUP(F1796,競技順!B:K,10,0),"")</f>
        <v>バタフライ</v>
      </c>
      <c r="N1796" t="str">
        <f>IFERROR(VLOOKUP(F1796,競技順!B:Q,16,0),"")</f>
        <v>タイム決勝</v>
      </c>
      <c r="O1796" t="str">
        <f t="shared" si="57"/>
        <v xml:space="preserve"> 女子  100m バタフライ タイム決勝</v>
      </c>
    </row>
    <row r="1797" spans="1:15" x14ac:dyDescent="0.2">
      <c r="A1797">
        <f>IFERROR(記録__2[[#This Row],[競技番号]],"")</f>
        <v>29</v>
      </c>
      <c r="B1797">
        <f>IFERROR(記録__2[[#This Row],[選手番号]],"")</f>
        <v>290</v>
      </c>
      <c r="C1797" t="str">
        <f>IFERROR(VLOOKUP(B1797,選手番号!F:J,4,0),"")</f>
        <v>二宮　夏希</v>
      </c>
      <c r="D1797" t="str">
        <f>IFERROR(VLOOKUP(B1797,選手番号!F:K,6,0),"")</f>
        <v>八幡浜ＳＣ</v>
      </c>
      <c r="E1797" t="str">
        <f>IFERROR(VLOOKUP(B1797,チーム番号!E:F,2,0),"")</f>
        <v/>
      </c>
      <c r="F1797">
        <f>IFERROR(VLOOKUP(A1797,プログラム!B:C,2,0),"")</f>
        <v>29</v>
      </c>
      <c r="G1797" t="str">
        <f t="shared" si="56"/>
        <v>29000029</v>
      </c>
      <c r="H1797">
        <f>IFERROR(記録__2[[#This Row],[組]],"")</f>
        <v>1</v>
      </c>
      <c r="I1797">
        <f>IFERROR(記録__2[[#This Row],[水路]],"")</f>
        <v>4</v>
      </c>
      <c r="J1797" t="str">
        <f>IFERROR(VLOOKUP(F1797,競技順!B:Q,14,0),"")</f>
        <v/>
      </c>
      <c r="K1797" t="str">
        <f>IFERROR(VLOOKUP(F1797,競技順!B:P,15,0),"")</f>
        <v>女子</v>
      </c>
      <c r="L1797" t="str">
        <f>IFERROR(VLOOKUP(F1797,競技順!B:N,13,0),"")</f>
        <v xml:space="preserve"> 100m</v>
      </c>
      <c r="M1797" t="str">
        <f>IFERROR(VLOOKUP(F1797,競技順!B:K,10,0),"")</f>
        <v>バタフライ</v>
      </c>
      <c r="N1797" t="str">
        <f>IFERROR(VLOOKUP(F1797,競技順!B:Q,16,0),"")</f>
        <v>タイム決勝</v>
      </c>
      <c r="O1797" t="str">
        <f t="shared" si="57"/>
        <v xml:space="preserve"> 女子  100m バタフライ タイム決勝</v>
      </c>
    </row>
    <row r="1798" spans="1:15" x14ac:dyDescent="0.2">
      <c r="A1798">
        <f>IFERROR(記録__2[[#This Row],[競技番号]],"")</f>
        <v>29</v>
      </c>
      <c r="B1798">
        <f>IFERROR(記録__2[[#This Row],[選手番号]],"")</f>
        <v>577</v>
      </c>
      <c r="C1798" t="str">
        <f>IFERROR(VLOOKUP(B1798,選手番号!F:J,4,0),"")</f>
        <v>武智　咲來</v>
      </c>
      <c r="D1798" t="str">
        <f>IFERROR(VLOOKUP(B1798,選手番号!F:K,6,0),"")</f>
        <v>ﾌｨｯﾀｴﾐﾌﾙ松前</v>
      </c>
      <c r="E1798" t="str">
        <f>IFERROR(VLOOKUP(B1798,チーム番号!E:F,2,0),"")</f>
        <v/>
      </c>
      <c r="F1798">
        <f>IFERROR(VLOOKUP(A1798,プログラム!B:C,2,0),"")</f>
        <v>29</v>
      </c>
      <c r="G1798" t="str">
        <f t="shared" si="56"/>
        <v>57700029</v>
      </c>
      <c r="H1798">
        <f>IFERROR(記録__2[[#This Row],[組]],"")</f>
        <v>1</v>
      </c>
      <c r="I1798">
        <f>IFERROR(記録__2[[#This Row],[水路]],"")</f>
        <v>5</v>
      </c>
      <c r="J1798" t="str">
        <f>IFERROR(VLOOKUP(F1798,競技順!B:Q,14,0),"")</f>
        <v/>
      </c>
      <c r="K1798" t="str">
        <f>IFERROR(VLOOKUP(F1798,競技順!B:P,15,0),"")</f>
        <v>女子</v>
      </c>
      <c r="L1798" t="str">
        <f>IFERROR(VLOOKUP(F1798,競技順!B:N,13,0),"")</f>
        <v xml:space="preserve"> 100m</v>
      </c>
      <c r="M1798" t="str">
        <f>IFERROR(VLOOKUP(F1798,競技順!B:K,10,0),"")</f>
        <v>バタフライ</v>
      </c>
      <c r="N1798" t="str">
        <f>IFERROR(VLOOKUP(F1798,競技順!B:Q,16,0),"")</f>
        <v>タイム決勝</v>
      </c>
      <c r="O1798" t="str">
        <f t="shared" si="57"/>
        <v xml:space="preserve"> 女子  100m バタフライ タイム決勝</v>
      </c>
    </row>
    <row r="1799" spans="1:15" x14ac:dyDescent="0.2">
      <c r="A1799">
        <f>IFERROR(記録__2[[#This Row],[競技番号]],"")</f>
        <v>29</v>
      </c>
      <c r="B1799">
        <f>IFERROR(記録__2[[#This Row],[選手番号]],"")</f>
        <v>0</v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>
        <f>IFERROR(VLOOKUP(A1799,プログラム!B:C,2,0),"")</f>
        <v>29</v>
      </c>
      <c r="G1799" t="str">
        <f t="shared" si="56"/>
        <v>000029</v>
      </c>
      <c r="H1799">
        <f>IFERROR(記録__2[[#This Row],[組]],"")</f>
        <v>1</v>
      </c>
      <c r="I1799">
        <f>IFERROR(記録__2[[#This Row],[水路]],"")</f>
        <v>6</v>
      </c>
      <c r="J1799" t="str">
        <f>IFERROR(VLOOKUP(F1799,競技順!B:Q,14,0),"")</f>
        <v/>
      </c>
      <c r="K1799" t="str">
        <f>IFERROR(VLOOKUP(F1799,競技順!B:P,15,0),"")</f>
        <v>女子</v>
      </c>
      <c r="L1799" t="str">
        <f>IFERROR(VLOOKUP(F1799,競技順!B:N,13,0),"")</f>
        <v xml:space="preserve"> 100m</v>
      </c>
      <c r="M1799" t="str">
        <f>IFERROR(VLOOKUP(F1799,競技順!B:K,10,0),"")</f>
        <v>バタフライ</v>
      </c>
      <c r="N1799" t="str">
        <f>IFERROR(VLOOKUP(F1799,競技順!B:Q,16,0),"")</f>
        <v>タイム決勝</v>
      </c>
      <c r="O1799" t="str">
        <f t="shared" si="57"/>
        <v xml:space="preserve"> 女子  100m バタフライ タイム決勝</v>
      </c>
    </row>
    <row r="1800" spans="1:15" x14ac:dyDescent="0.2">
      <c r="A1800">
        <f>IFERROR(記録__2[[#This Row],[競技番号]],"")</f>
        <v>29</v>
      </c>
      <c r="B1800">
        <f>IFERROR(記録__2[[#This Row],[選手番号]],"")</f>
        <v>0</v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>
        <f>IFERROR(VLOOKUP(A1800,プログラム!B:C,2,0),"")</f>
        <v>29</v>
      </c>
      <c r="G1800" t="str">
        <f t="shared" si="56"/>
        <v>000029</v>
      </c>
      <c r="H1800">
        <f>IFERROR(記録__2[[#This Row],[組]],"")</f>
        <v>1</v>
      </c>
      <c r="I1800">
        <f>IFERROR(記録__2[[#This Row],[水路]],"")</f>
        <v>7</v>
      </c>
      <c r="J1800" t="str">
        <f>IFERROR(VLOOKUP(F1800,競技順!B:Q,14,0),"")</f>
        <v/>
      </c>
      <c r="K1800" t="str">
        <f>IFERROR(VLOOKUP(F1800,競技順!B:P,15,0),"")</f>
        <v>女子</v>
      </c>
      <c r="L1800" t="str">
        <f>IFERROR(VLOOKUP(F1800,競技順!B:N,13,0),"")</f>
        <v xml:space="preserve"> 100m</v>
      </c>
      <c r="M1800" t="str">
        <f>IFERROR(VLOOKUP(F1800,競技順!B:K,10,0),"")</f>
        <v>バタフライ</v>
      </c>
      <c r="N1800" t="str">
        <f>IFERROR(VLOOKUP(F1800,競技順!B:Q,16,0),"")</f>
        <v>タイム決勝</v>
      </c>
      <c r="O1800" t="str">
        <f t="shared" si="57"/>
        <v xml:space="preserve"> 女子  100m バタフライ タイム決勝</v>
      </c>
    </row>
    <row r="1801" spans="1:15" x14ac:dyDescent="0.2">
      <c r="A1801">
        <f>IFERROR(記録__2[[#This Row],[競技番号]],"")</f>
        <v>29</v>
      </c>
      <c r="B1801">
        <f>IFERROR(記録__2[[#This Row],[選手番号]],"")</f>
        <v>0</v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>
        <f>IFERROR(VLOOKUP(A1801,プログラム!B:C,2,0),"")</f>
        <v>29</v>
      </c>
      <c r="G1801" t="str">
        <f t="shared" si="56"/>
        <v>000029</v>
      </c>
      <c r="H1801">
        <f>IFERROR(記録__2[[#This Row],[組]],"")</f>
        <v>1</v>
      </c>
      <c r="I1801">
        <f>IFERROR(記録__2[[#This Row],[水路]],"")</f>
        <v>8</v>
      </c>
      <c r="J1801" t="str">
        <f>IFERROR(VLOOKUP(F1801,競技順!B:Q,14,0),"")</f>
        <v/>
      </c>
      <c r="K1801" t="str">
        <f>IFERROR(VLOOKUP(F1801,競技順!B:P,15,0),"")</f>
        <v>女子</v>
      </c>
      <c r="L1801" t="str">
        <f>IFERROR(VLOOKUP(F1801,競技順!B:N,13,0),"")</f>
        <v xml:space="preserve"> 100m</v>
      </c>
      <c r="M1801" t="str">
        <f>IFERROR(VLOOKUP(F1801,競技順!B:K,10,0),"")</f>
        <v>バタフライ</v>
      </c>
      <c r="N1801" t="str">
        <f>IFERROR(VLOOKUP(F1801,競技順!B:Q,16,0),"")</f>
        <v>タイム決勝</v>
      </c>
      <c r="O1801" t="str">
        <f t="shared" si="57"/>
        <v xml:space="preserve"> 女子  100m バタフライ タイム決勝</v>
      </c>
    </row>
    <row r="1802" spans="1:15" x14ac:dyDescent="0.2">
      <c r="A1802">
        <f>IFERROR(記録__2[[#This Row],[競技番号]],"")</f>
        <v>29</v>
      </c>
      <c r="B1802">
        <f>IFERROR(記録__2[[#This Row],[選手番号]],"")</f>
        <v>0</v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>
        <f>IFERROR(VLOOKUP(A1802,プログラム!B:C,2,0),"")</f>
        <v>29</v>
      </c>
      <c r="G1802" t="str">
        <f t="shared" si="56"/>
        <v>000029</v>
      </c>
      <c r="H1802">
        <f>IFERROR(記録__2[[#This Row],[組]],"")</f>
        <v>2</v>
      </c>
      <c r="I1802">
        <f>IFERROR(記録__2[[#This Row],[水路]],"")</f>
        <v>1</v>
      </c>
      <c r="J1802" t="str">
        <f>IFERROR(VLOOKUP(F1802,競技順!B:Q,14,0),"")</f>
        <v/>
      </c>
      <c r="K1802" t="str">
        <f>IFERROR(VLOOKUP(F1802,競技順!B:P,15,0),"")</f>
        <v>女子</v>
      </c>
      <c r="L1802" t="str">
        <f>IFERROR(VLOOKUP(F1802,競技順!B:N,13,0),"")</f>
        <v xml:space="preserve"> 100m</v>
      </c>
      <c r="M1802" t="str">
        <f>IFERROR(VLOOKUP(F1802,競技順!B:K,10,0),"")</f>
        <v>バタフライ</v>
      </c>
      <c r="N1802" t="str">
        <f>IFERROR(VLOOKUP(F1802,競技順!B:Q,16,0),"")</f>
        <v>タイム決勝</v>
      </c>
      <c r="O1802" t="str">
        <f t="shared" si="57"/>
        <v xml:space="preserve"> 女子  100m バタフライ タイム決勝</v>
      </c>
    </row>
    <row r="1803" spans="1:15" x14ac:dyDescent="0.2">
      <c r="A1803">
        <f>IFERROR(記録__2[[#This Row],[競技番号]],"")</f>
        <v>29</v>
      </c>
      <c r="B1803">
        <f>IFERROR(記録__2[[#This Row],[選手番号]],"")</f>
        <v>93</v>
      </c>
      <c r="C1803" t="str">
        <f>IFERROR(VLOOKUP(B1803,選手番号!F:J,4,0),"")</f>
        <v>関谷　雪雅</v>
      </c>
      <c r="D1803" t="str">
        <f>IFERROR(VLOOKUP(B1803,選手番号!F:K,6,0),"")</f>
        <v>五百木ＳＣ</v>
      </c>
      <c r="E1803" t="str">
        <f>IFERROR(VLOOKUP(B1803,チーム番号!E:F,2,0),"")</f>
        <v/>
      </c>
      <c r="F1803">
        <f>IFERROR(VLOOKUP(A1803,プログラム!B:C,2,0),"")</f>
        <v>29</v>
      </c>
      <c r="G1803" t="str">
        <f t="shared" si="56"/>
        <v>9300029</v>
      </c>
      <c r="H1803">
        <f>IFERROR(記録__2[[#This Row],[組]],"")</f>
        <v>2</v>
      </c>
      <c r="I1803">
        <f>IFERROR(記録__2[[#This Row],[水路]],"")</f>
        <v>2</v>
      </c>
      <c r="J1803" t="str">
        <f>IFERROR(VLOOKUP(F1803,競技順!B:Q,14,0),"")</f>
        <v/>
      </c>
      <c r="K1803" t="str">
        <f>IFERROR(VLOOKUP(F1803,競技順!B:P,15,0),"")</f>
        <v>女子</v>
      </c>
      <c r="L1803" t="str">
        <f>IFERROR(VLOOKUP(F1803,競技順!B:N,13,0),"")</f>
        <v xml:space="preserve"> 100m</v>
      </c>
      <c r="M1803" t="str">
        <f>IFERROR(VLOOKUP(F1803,競技順!B:K,10,0),"")</f>
        <v>バタフライ</v>
      </c>
      <c r="N1803" t="str">
        <f>IFERROR(VLOOKUP(F1803,競技順!B:Q,16,0),"")</f>
        <v>タイム決勝</v>
      </c>
      <c r="O1803" t="str">
        <f t="shared" si="57"/>
        <v xml:space="preserve"> 女子  100m バタフライ タイム決勝</v>
      </c>
    </row>
    <row r="1804" spans="1:15" x14ac:dyDescent="0.2">
      <c r="A1804">
        <f>IFERROR(記録__2[[#This Row],[競技番号]],"")</f>
        <v>29</v>
      </c>
      <c r="B1804">
        <f>IFERROR(記録__2[[#This Row],[選手番号]],"")</f>
        <v>714</v>
      </c>
      <c r="C1804" t="str">
        <f>IFERROR(VLOOKUP(B1804,選手番号!F:J,4,0),"")</f>
        <v>岡田　栞奈</v>
      </c>
      <c r="D1804" t="str">
        <f>IFERROR(VLOOKUP(B1804,選手番号!F:K,6,0),"")</f>
        <v>えいしSC松山</v>
      </c>
      <c r="E1804" t="str">
        <f>IFERROR(VLOOKUP(B1804,チーム番号!E:F,2,0),"")</f>
        <v/>
      </c>
      <c r="F1804">
        <f>IFERROR(VLOOKUP(A1804,プログラム!B:C,2,0),"")</f>
        <v>29</v>
      </c>
      <c r="G1804" t="str">
        <f t="shared" si="56"/>
        <v>71400029</v>
      </c>
      <c r="H1804">
        <f>IFERROR(記録__2[[#This Row],[組]],"")</f>
        <v>2</v>
      </c>
      <c r="I1804">
        <f>IFERROR(記録__2[[#This Row],[水路]],"")</f>
        <v>3</v>
      </c>
      <c r="J1804" t="str">
        <f>IFERROR(VLOOKUP(F1804,競技順!B:Q,14,0),"")</f>
        <v/>
      </c>
      <c r="K1804" t="str">
        <f>IFERROR(VLOOKUP(F1804,競技順!B:P,15,0),"")</f>
        <v>女子</v>
      </c>
      <c r="L1804" t="str">
        <f>IFERROR(VLOOKUP(F1804,競技順!B:N,13,0),"")</f>
        <v xml:space="preserve"> 100m</v>
      </c>
      <c r="M1804" t="str">
        <f>IFERROR(VLOOKUP(F1804,競技順!B:K,10,0),"")</f>
        <v>バタフライ</v>
      </c>
      <c r="N1804" t="str">
        <f>IFERROR(VLOOKUP(F1804,競技順!B:Q,16,0),"")</f>
        <v>タイム決勝</v>
      </c>
      <c r="O1804" t="str">
        <f t="shared" si="57"/>
        <v xml:space="preserve"> 女子  100m バタフライ タイム決勝</v>
      </c>
    </row>
    <row r="1805" spans="1:15" x14ac:dyDescent="0.2">
      <c r="A1805">
        <f>IFERROR(記録__2[[#This Row],[競技番号]],"")</f>
        <v>29</v>
      </c>
      <c r="B1805">
        <f>IFERROR(記録__2[[#This Row],[選手番号]],"")</f>
        <v>547</v>
      </c>
      <c r="C1805" t="str">
        <f>IFERROR(VLOOKUP(B1805,選手番号!F:J,4,0),"")</f>
        <v>尾田　蘭帆</v>
      </c>
      <c r="D1805" t="str">
        <f>IFERROR(VLOOKUP(B1805,選手番号!F:K,6,0),"")</f>
        <v>ﾌｧｲﾌﾞﾃﾝ東予</v>
      </c>
      <c r="E1805" t="str">
        <f>IFERROR(VLOOKUP(B1805,チーム番号!E:F,2,0),"")</f>
        <v/>
      </c>
      <c r="F1805">
        <f>IFERROR(VLOOKUP(A1805,プログラム!B:C,2,0),"")</f>
        <v>29</v>
      </c>
      <c r="G1805" t="str">
        <f t="shared" si="56"/>
        <v>54700029</v>
      </c>
      <c r="H1805">
        <f>IFERROR(記録__2[[#This Row],[組]],"")</f>
        <v>2</v>
      </c>
      <c r="I1805">
        <f>IFERROR(記録__2[[#This Row],[水路]],"")</f>
        <v>4</v>
      </c>
      <c r="J1805" t="str">
        <f>IFERROR(VLOOKUP(F1805,競技順!B:Q,14,0),"")</f>
        <v/>
      </c>
      <c r="K1805" t="str">
        <f>IFERROR(VLOOKUP(F1805,競技順!B:P,15,0),"")</f>
        <v>女子</v>
      </c>
      <c r="L1805" t="str">
        <f>IFERROR(VLOOKUP(F1805,競技順!B:N,13,0),"")</f>
        <v xml:space="preserve"> 100m</v>
      </c>
      <c r="M1805" t="str">
        <f>IFERROR(VLOOKUP(F1805,競技順!B:K,10,0),"")</f>
        <v>バタフライ</v>
      </c>
      <c r="N1805" t="str">
        <f>IFERROR(VLOOKUP(F1805,競技順!B:Q,16,0),"")</f>
        <v>タイム決勝</v>
      </c>
      <c r="O1805" t="str">
        <f t="shared" si="57"/>
        <v xml:space="preserve"> 女子  100m バタフライ タイム決勝</v>
      </c>
    </row>
    <row r="1806" spans="1:15" x14ac:dyDescent="0.2">
      <c r="A1806">
        <f>IFERROR(記録__2[[#This Row],[競技番号]],"")</f>
        <v>29</v>
      </c>
      <c r="B1806">
        <f>IFERROR(記録__2[[#This Row],[選手番号]],"")</f>
        <v>199</v>
      </c>
      <c r="C1806" t="str">
        <f>IFERROR(VLOOKUP(B1806,選手番号!F:J,4,0),"")</f>
        <v>曽我部寿美</v>
      </c>
      <c r="D1806" t="str">
        <f>IFERROR(VLOOKUP(B1806,選手番号!F:K,6,0),"")</f>
        <v>ＭＧ瀬戸内</v>
      </c>
      <c r="E1806" t="str">
        <f>IFERROR(VLOOKUP(B1806,チーム番号!E:F,2,0),"")</f>
        <v/>
      </c>
      <c r="F1806">
        <f>IFERROR(VLOOKUP(A1806,プログラム!B:C,2,0),"")</f>
        <v>29</v>
      </c>
      <c r="G1806" t="str">
        <f t="shared" si="56"/>
        <v>19900029</v>
      </c>
      <c r="H1806">
        <f>IFERROR(記録__2[[#This Row],[組]],"")</f>
        <v>2</v>
      </c>
      <c r="I1806">
        <f>IFERROR(記録__2[[#This Row],[水路]],"")</f>
        <v>5</v>
      </c>
      <c r="J1806" t="str">
        <f>IFERROR(VLOOKUP(F1806,競技順!B:Q,14,0),"")</f>
        <v/>
      </c>
      <c r="K1806" t="str">
        <f>IFERROR(VLOOKUP(F1806,競技順!B:P,15,0),"")</f>
        <v>女子</v>
      </c>
      <c r="L1806" t="str">
        <f>IFERROR(VLOOKUP(F1806,競技順!B:N,13,0),"")</f>
        <v xml:space="preserve"> 100m</v>
      </c>
      <c r="M1806" t="str">
        <f>IFERROR(VLOOKUP(F1806,競技順!B:K,10,0),"")</f>
        <v>バタフライ</v>
      </c>
      <c r="N1806" t="str">
        <f>IFERROR(VLOOKUP(F1806,競技順!B:Q,16,0),"")</f>
        <v>タイム決勝</v>
      </c>
      <c r="O1806" t="str">
        <f t="shared" si="57"/>
        <v xml:space="preserve"> 女子  100m バタフライ タイム決勝</v>
      </c>
    </row>
    <row r="1807" spans="1:15" x14ac:dyDescent="0.2">
      <c r="A1807">
        <f>IFERROR(記録__2[[#This Row],[競技番号]],"")</f>
        <v>29</v>
      </c>
      <c r="B1807">
        <f>IFERROR(記録__2[[#This Row],[選手番号]],"")</f>
        <v>387</v>
      </c>
      <c r="C1807" t="str">
        <f>IFERROR(VLOOKUP(B1807,選手番号!F:J,4,0),"")</f>
        <v>澤井　香純</v>
      </c>
      <c r="D1807" t="str">
        <f>IFERROR(VLOOKUP(B1807,選手番号!F:K,6,0),"")</f>
        <v>石原ＳＣ</v>
      </c>
      <c r="E1807" t="str">
        <f>IFERROR(VLOOKUP(B1807,チーム番号!E:F,2,0),"")</f>
        <v/>
      </c>
      <c r="F1807">
        <f>IFERROR(VLOOKUP(A1807,プログラム!B:C,2,0),"")</f>
        <v>29</v>
      </c>
      <c r="G1807" t="str">
        <f t="shared" si="56"/>
        <v>38700029</v>
      </c>
      <c r="H1807">
        <f>IFERROR(記録__2[[#This Row],[組]],"")</f>
        <v>2</v>
      </c>
      <c r="I1807">
        <f>IFERROR(記録__2[[#This Row],[水路]],"")</f>
        <v>6</v>
      </c>
      <c r="J1807" t="str">
        <f>IFERROR(VLOOKUP(F1807,競技順!B:Q,14,0),"")</f>
        <v/>
      </c>
      <c r="K1807" t="str">
        <f>IFERROR(VLOOKUP(F1807,競技順!B:P,15,0),"")</f>
        <v>女子</v>
      </c>
      <c r="L1807" t="str">
        <f>IFERROR(VLOOKUP(F1807,競技順!B:N,13,0),"")</f>
        <v xml:space="preserve"> 100m</v>
      </c>
      <c r="M1807" t="str">
        <f>IFERROR(VLOOKUP(F1807,競技順!B:K,10,0),"")</f>
        <v>バタフライ</v>
      </c>
      <c r="N1807" t="str">
        <f>IFERROR(VLOOKUP(F1807,競技順!B:Q,16,0),"")</f>
        <v>タイム決勝</v>
      </c>
      <c r="O1807" t="str">
        <f t="shared" si="57"/>
        <v xml:space="preserve"> 女子  100m バタフライ タイム決勝</v>
      </c>
    </row>
    <row r="1808" spans="1:15" x14ac:dyDescent="0.2">
      <c r="A1808">
        <f>IFERROR(記録__2[[#This Row],[競技番号]],"")</f>
        <v>29</v>
      </c>
      <c r="B1808">
        <f>IFERROR(記録__2[[#This Row],[選手番号]],"")</f>
        <v>637</v>
      </c>
      <c r="C1808" t="str">
        <f>IFERROR(VLOOKUP(B1808,選手番号!F:J,4,0),"")</f>
        <v>泉　こころ</v>
      </c>
      <c r="D1808" t="str">
        <f>IFERROR(VLOOKUP(B1808,選手番号!F:K,6,0),"")</f>
        <v>ﾓｰﾆSS</v>
      </c>
      <c r="E1808" t="str">
        <f>IFERROR(VLOOKUP(B1808,チーム番号!E:F,2,0),"")</f>
        <v/>
      </c>
      <c r="F1808">
        <f>IFERROR(VLOOKUP(A1808,プログラム!B:C,2,0),"")</f>
        <v>29</v>
      </c>
      <c r="G1808" t="str">
        <f t="shared" si="56"/>
        <v>63700029</v>
      </c>
      <c r="H1808">
        <f>IFERROR(記録__2[[#This Row],[組]],"")</f>
        <v>2</v>
      </c>
      <c r="I1808">
        <f>IFERROR(記録__2[[#This Row],[水路]],"")</f>
        <v>7</v>
      </c>
      <c r="J1808" t="str">
        <f>IFERROR(VLOOKUP(F1808,競技順!B:Q,14,0),"")</f>
        <v/>
      </c>
      <c r="K1808" t="str">
        <f>IFERROR(VLOOKUP(F1808,競技順!B:P,15,0),"")</f>
        <v>女子</v>
      </c>
      <c r="L1808" t="str">
        <f>IFERROR(VLOOKUP(F1808,競技順!B:N,13,0),"")</f>
        <v xml:space="preserve"> 100m</v>
      </c>
      <c r="M1808" t="str">
        <f>IFERROR(VLOOKUP(F1808,競技順!B:K,10,0),"")</f>
        <v>バタフライ</v>
      </c>
      <c r="N1808" t="str">
        <f>IFERROR(VLOOKUP(F1808,競技順!B:Q,16,0),"")</f>
        <v>タイム決勝</v>
      </c>
      <c r="O1808" t="str">
        <f t="shared" si="57"/>
        <v xml:space="preserve"> 女子  100m バタフライ タイム決勝</v>
      </c>
    </row>
    <row r="1809" spans="1:15" x14ac:dyDescent="0.2">
      <c r="A1809">
        <f>IFERROR(記録__2[[#This Row],[競技番号]],"")</f>
        <v>29</v>
      </c>
      <c r="B1809">
        <f>IFERROR(記録__2[[#This Row],[選手番号]],"")</f>
        <v>0</v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>
        <f>IFERROR(VLOOKUP(A1809,プログラム!B:C,2,0),"")</f>
        <v>29</v>
      </c>
      <c r="G1809" t="str">
        <f t="shared" si="56"/>
        <v>000029</v>
      </c>
      <c r="H1809">
        <f>IFERROR(記録__2[[#This Row],[組]],"")</f>
        <v>2</v>
      </c>
      <c r="I1809">
        <f>IFERROR(記録__2[[#This Row],[水路]],"")</f>
        <v>8</v>
      </c>
      <c r="J1809" t="str">
        <f>IFERROR(VLOOKUP(F1809,競技順!B:Q,14,0),"")</f>
        <v/>
      </c>
      <c r="K1809" t="str">
        <f>IFERROR(VLOOKUP(F1809,競技順!B:P,15,0),"")</f>
        <v>女子</v>
      </c>
      <c r="L1809" t="str">
        <f>IFERROR(VLOOKUP(F1809,競技順!B:N,13,0),"")</f>
        <v xml:space="preserve"> 100m</v>
      </c>
      <c r="M1809" t="str">
        <f>IFERROR(VLOOKUP(F1809,競技順!B:K,10,0),"")</f>
        <v>バタフライ</v>
      </c>
      <c r="N1809" t="str">
        <f>IFERROR(VLOOKUP(F1809,競技順!B:Q,16,0),"")</f>
        <v>タイム決勝</v>
      </c>
      <c r="O1809" t="str">
        <f t="shared" si="57"/>
        <v xml:space="preserve"> 女子  100m バタフライ タイム決勝</v>
      </c>
    </row>
    <row r="1810" spans="1:15" x14ac:dyDescent="0.2">
      <c r="A1810">
        <f>IFERROR(記録__2[[#This Row],[競技番号]],"")</f>
        <v>29</v>
      </c>
      <c r="B1810">
        <f>IFERROR(記録__2[[#This Row],[選手番号]],"")</f>
        <v>324</v>
      </c>
      <c r="C1810" t="str">
        <f>IFERROR(VLOOKUP(B1810,選手番号!F:J,4,0),"")</f>
        <v>岩田　莉歩</v>
      </c>
      <c r="D1810" t="str">
        <f>IFERROR(VLOOKUP(B1810,選手番号!F:K,6,0),"")</f>
        <v>石原SC山越</v>
      </c>
      <c r="E1810" t="str">
        <f>IFERROR(VLOOKUP(B1810,チーム番号!E:F,2,0),"")</f>
        <v/>
      </c>
      <c r="F1810">
        <f>IFERROR(VLOOKUP(A1810,プログラム!B:C,2,0),"")</f>
        <v>29</v>
      </c>
      <c r="G1810" t="str">
        <f t="shared" si="56"/>
        <v>32400029</v>
      </c>
      <c r="H1810">
        <f>IFERROR(記録__2[[#This Row],[組]],"")</f>
        <v>3</v>
      </c>
      <c r="I1810">
        <f>IFERROR(記録__2[[#This Row],[水路]],"")</f>
        <v>1</v>
      </c>
      <c r="J1810" t="str">
        <f>IFERROR(VLOOKUP(F1810,競技順!B:Q,14,0),"")</f>
        <v/>
      </c>
      <c r="K1810" t="str">
        <f>IFERROR(VLOOKUP(F1810,競技順!B:P,15,0),"")</f>
        <v>女子</v>
      </c>
      <c r="L1810" t="str">
        <f>IFERROR(VLOOKUP(F1810,競技順!B:N,13,0),"")</f>
        <v xml:space="preserve"> 100m</v>
      </c>
      <c r="M1810" t="str">
        <f>IFERROR(VLOOKUP(F1810,競技順!B:K,10,0),"")</f>
        <v>バタフライ</v>
      </c>
      <c r="N1810" t="str">
        <f>IFERROR(VLOOKUP(F1810,競技順!B:Q,16,0),"")</f>
        <v>タイム決勝</v>
      </c>
      <c r="O1810" t="str">
        <f t="shared" si="57"/>
        <v xml:space="preserve"> 女子  100m バタフライ タイム決勝</v>
      </c>
    </row>
    <row r="1811" spans="1:15" x14ac:dyDescent="0.2">
      <c r="A1811">
        <f>IFERROR(記録__2[[#This Row],[競技番号]],"")</f>
        <v>29</v>
      </c>
      <c r="B1811">
        <f>IFERROR(記録__2[[#This Row],[選手番号]],"")</f>
        <v>85</v>
      </c>
      <c r="C1811" t="str">
        <f>IFERROR(VLOOKUP(B1811,選手番号!F:J,4,0),"")</f>
        <v>森　　美桜</v>
      </c>
      <c r="D1811" t="str">
        <f>IFERROR(VLOOKUP(B1811,選手番号!F:K,6,0),"")</f>
        <v>五百木ＳＣ</v>
      </c>
      <c r="E1811" t="str">
        <f>IFERROR(VLOOKUP(B1811,チーム番号!E:F,2,0),"")</f>
        <v/>
      </c>
      <c r="F1811">
        <f>IFERROR(VLOOKUP(A1811,プログラム!B:C,2,0),"")</f>
        <v>29</v>
      </c>
      <c r="G1811" t="str">
        <f t="shared" si="56"/>
        <v>8500029</v>
      </c>
      <c r="H1811">
        <f>IFERROR(記録__2[[#This Row],[組]],"")</f>
        <v>3</v>
      </c>
      <c r="I1811">
        <f>IFERROR(記録__2[[#This Row],[水路]],"")</f>
        <v>2</v>
      </c>
      <c r="J1811" t="str">
        <f>IFERROR(VLOOKUP(F1811,競技順!B:Q,14,0),"")</f>
        <v/>
      </c>
      <c r="K1811" t="str">
        <f>IFERROR(VLOOKUP(F1811,競技順!B:P,15,0),"")</f>
        <v>女子</v>
      </c>
      <c r="L1811" t="str">
        <f>IFERROR(VLOOKUP(F1811,競技順!B:N,13,0),"")</f>
        <v xml:space="preserve"> 100m</v>
      </c>
      <c r="M1811" t="str">
        <f>IFERROR(VLOOKUP(F1811,競技順!B:K,10,0),"")</f>
        <v>バタフライ</v>
      </c>
      <c r="N1811" t="str">
        <f>IFERROR(VLOOKUP(F1811,競技順!B:Q,16,0),"")</f>
        <v>タイム決勝</v>
      </c>
      <c r="O1811" t="str">
        <f t="shared" si="57"/>
        <v xml:space="preserve"> 女子  100m バタフライ タイム決勝</v>
      </c>
    </row>
    <row r="1812" spans="1:15" x14ac:dyDescent="0.2">
      <c r="A1812">
        <f>IFERROR(記録__2[[#This Row],[競技番号]],"")</f>
        <v>29</v>
      </c>
      <c r="B1812">
        <f>IFERROR(記録__2[[#This Row],[選手番号]],"")</f>
        <v>323</v>
      </c>
      <c r="C1812" t="str">
        <f>IFERROR(VLOOKUP(B1812,選手番号!F:J,4,0),"")</f>
        <v>水野　結愛</v>
      </c>
      <c r="D1812" t="str">
        <f>IFERROR(VLOOKUP(B1812,選手番号!F:K,6,0),"")</f>
        <v>石原SC山越</v>
      </c>
      <c r="E1812" t="str">
        <f>IFERROR(VLOOKUP(B1812,チーム番号!E:F,2,0),"")</f>
        <v/>
      </c>
      <c r="F1812">
        <f>IFERROR(VLOOKUP(A1812,プログラム!B:C,2,0),"")</f>
        <v>29</v>
      </c>
      <c r="G1812" t="str">
        <f t="shared" si="56"/>
        <v>32300029</v>
      </c>
      <c r="H1812">
        <f>IFERROR(記録__2[[#This Row],[組]],"")</f>
        <v>3</v>
      </c>
      <c r="I1812">
        <f>IFERROR(記録__2[[#This Row],[水路]],"")</f>
        <v>3</v>
      </c>
      <c r="J1812" t="str">
        <f>IFERROR(VLOOKUP(F1812,競技順!B:Q,14,0),"")</f>
        <v/>
      </c>
      <c r="K1812" t="str">
        <f>IFERROR(VLOOKUP(F1812,競技順!B:P,15,0),"")</f>
        <v>女子</v>
      </c>
      <c r="L1812" t="str">
        <f>IFERROR(VLOOKUP(F1812,競技順!B:N,13,0),"")</f>
        <v xml:space="preserve"> 100m</v>
      </c>
      <c r="M1812" t="str">
        <f>IFERROR(VLOOKUP(F1812,競技順!B:K,10,0),"")</f>
        <v>バタフライ</v>
      </c>
      <c r="N1812" t="str">
        <f>IFERROR(VLOOKUP(F1812,競技順!B:Q,16,0),"")</f>
        <v>タイム決勝</v>
      </c>
      <c r="O1812" t="str">
        <f t="shared" si="57"/>
        <v xml:space="preserve"> 女子  100m バタフライ タイム決勝</v>
      </c>
    </row>
    <row r="1813" spans="1:15" x14ac:dyDescent="0.2">
      <c r="A1813">
        <f>IFERROR(記録__2[[#This Row],[競技番号]],"")</f>
        <v>29</v>
      </c>
      <c r="B1813">
        <f>IFERROR(記録__2[[#This Row],[選手番号]],"")</f>
        <v>281</v>
      </c>
      <c r="C1813" t="str">
        <f>IFERROR(VLOOKUP(B1813,選手番号!F:J,4,0),"")</f>
        <v>門石　光生</v>
      </c>
      <c r="D1813" t="str">
        <f>IFERROR(VLOOKUP(B1813,選手番号!F:K,6,0),"")</f>
        <v>八幡浜ＳＣ</v>
      </c>
      <c r="E1813" t="str">
        <f>IFERROR(VLOOKUP(B1813,チーム番号!E:F,2,0),"")</f>
        <v/>
      </c>
      <c r="F1813">
        <f>IFERROR(VLOOKUP(A1813,プログラム!B:C,2,0),"")</f>
        <v>29</v>
      </c>
      <c r="G1813" t="str">
        <f t="shared" si="56"/>
        <v>28100029</v>
      </c>
      <c r="H1813">
        <f>IFERROR(記録__2[[#This Row],[組]],"")</f>
        <v>3</v>
      </c>
      <c r="I1813">
        <f>IFERROR(記録__2[[#This Row],[水路]],"")</f>
        <v>4</v>
      </c>
      <c r="J1813" t="str">
        <f>IFERROR(VLOOKUP(F1813,競技順!B:Q,14,0),"")</f>
        <v/>
      </c>
      <c r="K1813" t="str">
        <f>IFERROR(VLOOKUP(F1813,競技順!B:P,15,0),"")</f>
        <v>女子</v>
      </c>
      <c r="L1813" t="str">
        <f>IFERROR(VLOOKUP(F1813,競技順!B:N,13,0),"")</f>
        <v xml:space="preserve"> 100m</v>
      </c>
      <c r="M1813" t="str">
        <f>IFERROR(VLOOKUP(F1813,競技順!B:K,10,0),"")</f>
        <v>バタフライ</v>
      </c>
      <c r="N1813" t="str">
        <f>IFERROR(VLOOKUP(F1813,競技順!B:Q,16,0),"")</f>
        <v>タイム決勝</v>
      </c>
      <c r="O1813" t="str">
        <f t="shared" si="57"/>
        <v xml:space="preserve"> 女子  100m バタフライ タイム決勝</v>
      </c>
    </row>
    <row r="1814" spans="1:15" x14ac:dyDescent="0.2">
      <c r="A1814">
        <f>IFERROR(記録__2[[#This Row],[競技番号]],"")</f>
        <v>29</v>
      </c>
      <c r="B1814">
        <f>IFERROR(記録__2[[#This Row],[選手番号]],"")</f>
        <v>194</v>
      </c>
      <c r="C1814" t="str">
        <f>IFERROR(VLOOKUP(B1814,選手番号!F:J,4,0),"")</f>
        <v>稲田　悠久</v>
      </c>
      <c r="D1814" t="str">
        <f>IFERROR(VLOOKUP(B1814,選手番号!F:K,6,0),"")</f>
        <v>ＭＧ瀬戸内</v>
      </c>
      <c r="E1814" t="str">
        <f>IFERROR(VLOOKUP(B1814,チーム番号!E:F,2,0),"")</f>
        <v/>
      </c>
      <c r="F1814">
        <f>IFERROR(VLOOKUP(A1814,プログラム!B:C,2,0),"")</f>
        <v>29</v>
      </c>
      <c r="G1814" t="str">
        <f t="shared" si="56"/>
        <v>19400029</v>
      </c>
      <c r="H1814">
        <f>IFERROR(記録__2[[#This Row],[組]],"")</f>
        <v>3</v>
      </c>
      <c r="I1814">
        <f>IFERROR(記録__2[[#This Row],[水路]],"")</f>
        <v>5</v>
      </c>
      <c r="J1814" t="str">
        <f>IFERROR(VLOOKUP(F1814,競技順!B:Q,14,0),"")</f>
        <v/>
      </c>
      <c r="K1814" t="str">
        <f>IFERROR(VLOOKUP(F1814,競技順!B:P,15,0),"")</f>
        <v>女子</v>
      </c>
      <c r="L1814" t="str">
        <f>IFERROR(VLOOKUP(F1814,競技順!B:N,13,0),"")</f>
        <v xml:space="preserve"> 100m</v>
      </c>
      <c r="M1814" t="str">
        <f>IFERROR(VLOOKUP(F1814,競技順!B:K,10,0),"")</f>
        <v>バタフライ</v>
      </c>
      <c r="N1814" t="str">
        <f>IFERROR(VLOOKUP(F1814,競技順!B:Q,16,0),"")</f>
        <v>タイム決勝</v>
      </c>
      <c r="O1814" t="str">
        <f t="shared" si="57"/>
        <v xml:space="preserve"> 女子  100m バタフライ タイム決勝</v>
      </c>
    </row>
    <row r="1815" spans="1:15" x14ac:dyDescent="0.2">
      <c r="A1815">
        <f>IFERROR(記録__2[[#This Row],[競技番号]],"")</f>
        <v>29</v>
      </c>
      <c r="B1815">
        <f>IFERROR(記録__2[[#This Row],[選手番号]],"")</f>
        <v>620</v>
      </c>
      <c r="C1815" t="str">
        <f>IFERROR(VLOOKUP(B1815,選手番号!F:J,4,0),"")</f>
        <v>矢野　凪菜</v>
      </c>
      <c r="D1815" t="str">
        <f>IFERROR(VLOOKUP(B1815,選手番号!F:K,6,0),"")</f>
        <v>しまなみST</v>
      </c>
      <c r="E1815" t="str">
        <f>IFERROR(VLOOKUP(B1815,チーム番号!E:F,2,0),"")</f>
        <v/>
      </c>
      <c r="F1815">
        <f>IFERROR(VLOOKUP(A1815,プログラム!B:C,2,0),"")</f>
        <v>29</v>
      </c>
      <c r="G1815" t="str">
        <f t="shared" si="56"/>
        <v>62000029</v>
      </c>
      <c r="H1815">
        <f>IFERROR(記録__2[[#This Row],[組]],"")</f>
        <v>3</v>
      </c>
      <c r="I1815">
        <f>IFERROR(記録__2[[#This Row],[水路]],"")</f>
        <v>6</v>
      </c>
      <c r="J1815" t="str">
        <f>IFERROR(VLOOKUP(F1815,競技順!B:Q,14,0),"")</f>
        <v/>
      </c>
      <c r="K1815" t="str">
        <f>IFERROR(VLOOKUP(F1815,競技順!B:P,15,0),"")</f>
        <v>女子</v>
      </c>
      <c r="L1815" t="str">
        <f>IFERROR(VLOOKUP(F1815,競技順!B:N,13,0),"")</f>
        <v xml:space="preserve"> 100m</v>
      </c>
      <c r="M1815" t="str">
        <f>IFERROR(VLOOKUP(F1815,競技順!B:K,10,0),"")</f>
        <v>バタフライ</v>
      </c>
      <c r="N1815" t="str">
        <f>IFERROR(VLOOKUP(F1815,競技順!B:Q,16,0),"")</f>
        <v>タイム決勝</v>
      </c>
      <c r="O1815" t="str">
        <f t="shared" si="57"/>
        <v xml:space="preserve"> 女子  100m バタフライ タイム決勝</v>
      </c>
    </row>
    <row r="1816" spans="1:15" x14ac:dyDescent="0.2">
      <c r="A1816">
        <f>IFERROR(記録__2[[#This Row],[競技番号]],"")</f>
        <v>29</v>
      </c>
      <c r="B1816">
        <f>IFERROR(記録__2[[#This Row],[選手番号]],"")</f>
        <v>236</v>
      </c>
      <c r="C1816" t="str">
        <f>IFERROR(VLOOKUP(B1816,選手番号!F:J,4,0),"")</f>
        <v>星田　一華</v>
      </c>
      <c r="D1816" t="str">
        <f>IFERROR(VLOOKUP(B1816,選手番号!F:K,6,0),"")</f>
        <v>ファイブテン</v>
      </c>
      <c r="E1816" t="str">
        <f>IFERROR(VLOOKUP(B1816,チーム番号!E:F,2,0),"")</f>
        <v/>
      </c>
      <c r="F1816">
        <f>IFERROR(VLOOKUP(A1816,プログラム!B:C,2,0),"")</f>
        <v>29</v>
      </c>
      <c r="G1816" t="str">
        <f t="shared" si="56"/>
        <v>23600029</v>
      </c>
      <c r="H1816">
        <f>IFERROR(記録__2[[#This Row],[組]],"")</f>
        <v>3</v>
      </c>
      <c r="I1816">
        <f>IFERROR(記録__2[[#This Row],[水路]],"")</f>
        <v>7</v>
      </c>
      <c r="J1816" t="str">
        <f>IFERROR(VLOOKUP(F1816,競技順!B:Q,14,0),"")</f>
        <v/>
      </c>
      <c r="K1816" t="str">
        <f>IFERROR(VLOOKUP(F1816,競技順!B:P,15,0),"")</f>
        <v>女子</v>
      </c>
      <c r="L1816" t="str">
        <f>IFERROR(VLOOKUP(F1816,競技順!B:N,13,0),"")</f>
        <v xml:space="preserve"> 100m</v>
      </c>
      <c r="M1816" t="str">
        <f>IFERROR(VLOOKUP(F1816,競技順!B:K,10,0),"")</f>
        <v>バタフライ</v>
      </c>
      <c r="N1816" t="str">
        <f>IFERROR(VLOOKUP(F1816,競技順!B:Q,16,0),"")</f>
        <v>タイム決勝</v>
      </c>
      <c r="O1816" t="str">
        <f t="shared" si="57"/>
        <v xml:space="preserve"> 女子  100m バタフライ タイム決勝</v>
      </c>
    </row>
    <row r="1817" spans="1:15" x14ac:dyDescent="0.2">
      <c r="A1817">
        <f>IFERROR(記録__2[[#This Row],[競技番号]],"")</f>
        <v>29</v>
      </c>
      <c r="B1817">
        <f>IFERROR(記録__2[[#This Row],[選手番号]],"")</f>
        <v>289</v>
      </c>
      <c r="C1817" t="str">
        <f>IFERROR(VLOOKUP(B1817,選手番号!F:J,4,0),"")</f>
        <v>大竹　緒和</v>
      </c>
      <c r="D1817" t="str">
        <f>IFERROR(VLOOKUP(B1817,選手番号!F:K,6,0),"")</f>
        <v>八幡浜ＳＣ</v>
      </c>
      <c r="E1817" t="str">
        <f>IFERROR(VLOOKUP(B1817,チーム番号!E:F,2,0),"")</f>
        <v/>
      </c>
      <c r="F1817">
        <f>IFERROR(VLOOKUP(A1817,プログラム!B:C,2,0),"")</f>
        <v>29</v>
      </c>
      <c r="G1817" t="str">
        <f t="shared" si="56"/>
        <v>28900029</v>
      </c>
      <c r="H1817">
        <f>IFERROR(記録__2[[#This Row],[組]],"")</f>
        <v>3</v>
      </c>
      <c r="I1817">
        <f>IFERROR(記録__2[[#This Row],[水路]],"")</f>
        <v>8</v>
      </c>
      <c r="J1817" t="str">
        <f>IFERROR(VLOOKUP(F1817,競技順!B:Q,14,0),"")</f>
        <v/>
      </c>
      <c r="K1817" t="str">
        <f>IFERROR(VLOOKUP(F1817,競技順!B:P,15,0),"")</f>
        <v>女子</v>
      </c>
      <c r="L1817" t="str">
        <f>IFERROR(VLOOKUP(F1817,競技順!B:N,13,0),"")</f>
        <v xml:space="preserve"> 100m</v>
      </c>
      <c r="M1817" t="str">
        <f>IFERROR(VLOOKUP(F1817,競技順!B:K,10,0),"")</f>
        <v>バタフライ</v>
      </c>
      <c r="N1817" t="str">
        <f>IFERROR(VLOOKUP(F1817,競技順!B:Q,16,0),"")</f>
        <v>タイム決勝</v>
      </c>
      <c r="O1817" t="str">
        <f t="shared" si="57"/>
        <v xml:space="preserve"> 女子  100m バタフライ タイム決勝</v>
      </c>
    </row>
    <row r="1818" spans="1:15" x14ac:dyDescent="0.2">
      <c r="A1818">
        <f>IFERROR(記録__2[[#This Row],[競技番号]],"")</f>
        <v>29</v>
      </c>
      <c r="B1818">
        <f>IFERROR(記録__2[[#This Row],[選手番号]],"")</f>
        <v>423</v>
      </c>
      <c r="C1818" t="str">
        <f>IFERROR(VLOOKUP(B1818,選手番号!F:J,4,0),"")</f>
        <v>荒谷　結奏</v>
      </c>
      <c r="D1818" t="str">
        <f>IFERROR(VLOOKUP(B1818,選手番号!F:K,6,0),"")</f>
        <v>フィッタ松山</v>
      </c>
      <c r="E1818" t="str">
        <f>IFERROR(VLOOKUP(B1818,チーム番号!E:F,2,0),"")</f>
        <v/>
      </c>
      <c r="F1818">
        <f>IFERROR(VLOOKUP(A1818,プログラム!B:C,2,0),"")</f>
        <v>29</v>
      </c>
      <c r="G1818" t="str">
        <f t="shared" si="56"/>
        <v>42300029</v>
      </c>
      <c r="H1818">
        <f>IFERROR(記録__2[[#This Row],[組]],"")</f>
        <v>4</v>
      </c>
      <c r="I1818">
        <f>IFERROR(記録__2[[#This Row],[水路]],"")</f>
        <v>1</v>
      </c>
      <c r="J1818" t="str">
        <f>IFERROR(VLOOKUP(F1818,競技順!B:Q,14,0),"")</f>
        <v/>
      </c>
      <c r="K1818" t="str">
        <f>IFERROR(VLOOKUP(F1818,競技順!B:P,15,0),"")</f>
        <v>女子</v>
      </c>
      <c r="L1818" t="str">
        <f>IFERROR(VLOOKUP(F1818,競技順!B:N,13,0),"")</f>
        <v xml:space="preserve"> 100m</v>
      </c>
      <c r="M1818" t="str">
        <f>IFERROR(VLOOKUP(F1818,競技順!B:K,10,0),"")</f>
        <v>バタフライ</v>
      </c>
      <c r="N1818" t="str">
        <f>IFERROR(VLOOKUP(F1818,競技順!B:Q,16,0),"")</f>
        <v>タイム決勝</v>
      </c>
      <c r="O1818" t="str">
        <f t="shared" si="57"/>
        <v xml:space="preserve"> 女子  100m バタフライ タイム決勝</v>
      </c>
    </row>
    <row r="1819" spans="1:15" x14ac:dyDescent="0.2">
      <c r="A1819">
        <f>IFERROR(記録__2[[#This Row],[競技番号]],"")</f>
        <v>29</v>
      </c>
      <c r="B1819">
        <f>IFERROR(記録__2[[#This Row],[選手番号]],"")</f>
        <v>17</v>
      </c>
      <c r="C1819" t="str">
        <f>IFERROR(VLOOKUP(B1819,選手番号!F:J,4,0),"")</f>
        <v>山﨑　陽羽</v>
      </c>
      <c r="D1819" t="str">
        <f>IFERROR(VLOOKUP(B1819,選手番号!F:K,6,0),"")</f>
        <v>松山北高</v>
      </c>
      <c r="E1819" t="str">
        <f>IFERROR(VLOOKUP(B1819,チーム番号!E:F,2,0),"")</f>
        <v/>
      </c>
      <c r="F1819">
        <f>IFERROR(VLOOKUP(A1819,プログラム!B:C,2,0),"")</f>
        <v>29</v>
      </c>
      <c r="G1819" t="str">
        <f t="shared" si="56"/>
        <v>1700029</v>
      </c>
      <c r="H1819">
        <f>IFERROR(記録__2[[#This Row],[組]],"")</f>
        <v>4</v>
      </c>
      <c r="I1819">
        <f>IFERROR(記録__2[[#This Row],[水路]],"")</f>
        <v>2</v>
      </c>
      <c r="J1819" t="str">
        <f>IFERROR(VLOOKUP(F1819,競技順!B:Q,14,0),"")</f>
        <v/>
      </c>
      <c r="K1819" t="str">
        <f>IFERROR(VLOOKUP(F1819,競技順!B:P,15,0),"")</f>
        <v>女子</v>
      </c>
      <c r="L1819" t="str">
        <f>IFERROR(VLOOKUP(F1819,競技順!B:N,13,0),"")</f>
        <v xml:space="preserve"> 100m</v>
      </c>
      <c r="M1819" t="str">
        <f>IFERROR(VLOOKUP(F1819,競技順!B:K,10,0),"")</f>
        <v>バタフライ</v>
      </c>
      <c r="N1819" t="str">
        <f>IFERROR(VLOOKUP(F1819,競技順!B:Q,16,0),"")</f>
        <v>タイム決勝</v>
      </c>
      <c r="O1819" t="str">
        <f t="shared" si="57"/>
        <v xml:space="preserve"> 女子  100m バタフライ タイム決勝</v>
      </c>
    </row>
    <row r="1820" spans="1:15" x14ac:dyDescent="0.2">
      <c r="A1820">
        <f>IFERROR(記録__2[[#This Row],[競技番号]],"")</f>
        <v>29</v>
      </c>
      <c r="B1820">
        <f>IFERROR(記録__2[[#This Row],[選手番号]],"")</f>
        <v>572</v>
      </c>
      <c r="C1820" t="str">
        <f>IFERROR(VLOOKUP(B1820,選手番号!F:J,4,0),"")</f>
        <v>忽那　風香</v>
      </c>
      <c r="D1820" t="str">
        <f>IFERROR(VLOOKUP(B1820,選手番号!F:K,6,0),"")</f>
        <v>ﾌｨｯﾀｴﾐﾌﾙ松前</v>
      </c>
      <c r="E1820" t="str">
        <f>IFERROR(VLOOKUP(B1820,チーム番号!E:F,2,0),"")</f>
        <v/>
      </c>
      <c r="F1820">
        <f>IFERROR(VLOOKUP(A1820,プログラム!B:C,2,0),"")</f>
        <v>29</v>
      </c>
      <c r="G1820" t="str">
        <f t="shared" si="56"/>
        <v>57200029</v>
      </c>
      <c r="H1820">
        <f>IFERROR(記録__2[[#This Row],[組]],"")</f>
        <v>4</v>
      </c>
      <c r="I1820">
        <f>IFERROR(記録__2[[#This Row],[水路]],"")</f>
        <v>3</v>
      </c>
      <c r="J1820" t="str">
        <f>IFERROR(VLOOKUP(F1820,競技順!B:Q,14,0),"")</f>
        <v/>
      </c>
      <c r="K1820" t="str">
        <f>IFERROR(VLOOKUP(F1820,競技順!B:P,15,0),"")</f>
        <v>女子</v>
      </c>
      <c r="L1820" t="str">
        <f>IFERROR(VLOOKUP(F1820,競技順!B:N,13,0),"")</f>
        <v xml:space="preserve"> 100m</v>
      </c>
      <c r="M1820" t="str">
        <f>IFERROR(VLOOKUP(F1820,競技順!B:K,10,0),"")</f>
        <v>バタフライ</v>
      </c>
      <c r="N1820" t="str">
        <f>IFERROR(VLOOKUP(F1820,競技順!B:Q,16,0),"")</f>
        <v>タイム決勝</v>
      </c>
      <c r="O1820" t="str">
        <f t="shared" si="57"/>
        <v xml:space="preserve"> 女子  100m バタフライ タイム決勝</v>
      </c>
    </row>
    <row r="1821" spans="1:15" x14ac:dyDescent="0.2">
      <c r="A1821">
        <f>IFERROR(記録__2[[#This Row],[競技番号]],"")</f>
        <v>29</v>
      </c>
      <c r="B1821">
        <f>IFERROR(記録__2[[#This Row],[選手番号]],"")</f>
        <v>233</v>
      </c>
      <c r="C1821" t="str">
        <f>IFERROR(VLOOKUP(B1821,選手番号!F:J,4,0),"")</f>
        <v>成松　咲南</v>
      </c>
      <c r="D1821" t="str">
        <f>IFERROR(VLOOKUP(B1821,選手番号!F:K,6,0),"")</f>
        <v>ファイブテン</v>
      </c>
      <c r="E1821" t="str">
        <f>IFERROR(VLOOKUP(B1821,チーム番号!E:F,2,0),"")</f>
        <v/>
      </c>
      <c r="F1821">
        <f>IFERROR(VLOOKUP(A1821,プログラム!B:C,2,0),"")</f>
        <v>29</v>
      </c>
      <c r="G1821" t="str">
        <f t="shared" si="56"/>
        <v>23300029</v>
      </c>
      <c r="H1821">
        <f>IFERROR(記録__2[[#This Row],[組]],"")</f>
        <v>4</v>
      </c>
      <c r="I1821">
        <f>IFERROR(記録__2[[#This Row],[水路]],"")</f>
        <v>4</v>
      </c>
      <c r="J1821" t="str">
        <f>IFERROR(VLOOKUP(F1821,競技順!B:Q,14,0),"")</f>
        <v/>
      </c>
      <c r="K1821" t="str">
        <f>IFERROR(VLOOKUP(F1821,競技順!B:P,15,0),"")</f>
        <v>女子</v>
      </c>
      <c r="L1821" t="str">
        <f>IFERROR(VLOOKUP(F1821,競技順!B:N,13,0),"")</f>
        <v xml:space="preserve"> 100m</v>
      </c>
      <c r="M1821" t="str">
        <f>IFERROR(VLOOKUP(F1821,競技順!B:K,10,0),"")</f>
        <v>バタフライ</v>
      </c>
      <c r="N1821" t="str">
        <f>IFERROR(VLOOKUP(F1821,競技順!B:Q,16,0),"")</f>
        <v>タイム決勝</v>
      </c>
      <c r="O1821" t="str">
        <f t="shared" si="57"/>
        <v xml:space="preserve"> 女子  100m バタフライ タイム決勝</v>
      </c>
    </row>
    <row r="1822" spans="1:15" x14ac:dyDescent="0.2">
      <c r="A1822">
        <f>IFERROR(記録__2[[#This Row],[競技番号]],"")</f>
        <v>29</v>
      </c>
      <c r="B1822">
        <f>IFERROR(記録__2[[#This Row],[選手番号]],"")</f>
        <v>80</v>
      </c>
      <c r="C1822" t="str">
        <f>IFERROR(VLOOKUP(B1822,選手番号!F:J,4,0),"")</f>
        <v>秀野　　葵</v>
      </c>
      <c r="D1822" t="str">
        <f>IFERROR(VLOOKUP(B1822,選手番号!F:K,6,0),"")</f>
        <v>五百木ＳＣ</v>
      </c>
      <c r="E1822" t="str">
        <f>IFERROR(VLOOKUP(B1822,チーム番号!E:F,2,0),"")</f>
        <v/>
      </c>
      <c r="F1822">
        <f>IFERROR(VLOOKUP(A1822,プログラム!B:C,2,0),"")</f>
        <v>29</v>
      </c>
      <c r="G1822" t="str">
        <f t="shared" si="56"/>
        <v>8000029</v>
      </c>
      <c r="H1822">
        <f>IFERROR(記録__2[[#This Row],[組]],"")</f>
        <v>4</v>
      </c>
      <c r="I1822">
        <f>IFERROR(記録__2[[#This Row],[水路]],"")</f>
        <v>5</v>
      </c>
      <c r="J1822" t="str">
        <f>IFERROR(VLOOKUP(F1822,競技順!B:Q,14,0),"")</f>
        <v/>
      </c>
      <c r="K1822" t="str">
        <f>IFERROR(VLOOKUP(F1822,競技順!B:P,15,0),"")</f>
        <v>女子</v>
      </c>
      <c r="L1822" t="str">
        <f>IFERROR(VLOOKUP(F1822,競技順!B:N,13,0),"")</f>
        <v xml:space="preserve"> 100m</v>
      </c>
      <c r="M1822" t="str">
        <f>IFERROR(VLOOKUP(F1822,競技順!B:K,10,0),"")</f>
        <v>バタフライ</v>
      </c>
      <c r="N1822" t="str">
        <f>IFERROR(VLOOKUP(F1822,競技順!B:Q,16,0),"")</f>
        <v>タイム決勝</v>
      </c>
      <c r="O1822" t="str">
        <f t="shared" si="57"/>
        <v xml:space="preserve"> 女子  100m バタフライ タイム決勝</v>
      </c>
    </row>
    <row r="1823" spans="1:15" x14ac:dyDescent="0.2">
      <c r="A1823">
        <f>IFERROR(記録__2[[#This Row],[競技番号]],"")</f>
        <v>29</v>
      </c>
      <c r="B1823">
        <f>IFERROR(記録__2[[#This Row],[選手番号]],"")</f>
        <v>459</v>
      </c>
      <c r="C1823" t="str">
        <f>IFERROR(VLOOKUP(B1823,選手番号!F:J,4,0),"")</f>
        <v>中田　律子</v>
      </c>
      <c r="D1823" t="str">
        <f>IFERROR(VLOOKUP(B1823,選手番号!F:K,6,0),"")</f>
        <v>フィッタ重信</v>
      </c>
      <c r="E1823" t="str">
        <f>IFERROR(VLOOKUP(B1823,チーム番号!E:F,2,0),"")</f>
        <v/>
      </c>
      <c r="F1823">
        <f>IFERROR(VLOOKUP(A1823,プログラム!B:C,2,0),"")</f>
        <v>29</v>
      </c>
      <c r="G1823" t="str">
        <f t="shared" si="56"/>
        <v>45900029</v>
      </c>
      <c r="H1823">
        <f>IFERROR(記録__2[[#This Row],[組]],"")</f>
        <v>4</v>
      </c>
      <c r="I1823">
        <f>IFERROR(記録__2[[#This Row],[水路]],"")</f>
        <v>6</v>
      </c>
      <c r="J1823" t="str">
        <f>IFERROR(VLOOKUP(F1823,競技順!B:Q,14,0),"")</f>
        <v/>
      </c>
      <c r="K1823" t="str">
        <f>IFERROR(VLOOKUP(F1823,競技順!B:P,15,0),"")</f>
        <v>女子</v>
      </c>
      <c r="L1823" t="str">
        <f>IFERROR(VLOOKUP(F1823,競技順!B:N,13,0),"")</f>
        <v xml:space="preserve"> 100m</v>
      </c>
      <c r="M1823" t="str">
        <f>IFERROR(VLOOKUP(F1823,競技順!B:K,10,0),"")</f>
        <v>バタフライ</v>
      </c>
      <c r="N1823" t="str">
        <f>IFERROR(VLOOKUP(F1823,競技順!B:Q,16,0),"")</f>
        <v>タイム決勝</v>
      </c>
      <c r="O1823" t="str">
        <f t="shared" si="57"/>
        <v xml:space="preserve"> 女子  100m バタフライ タイム決勝</v>
      </c>
    </row>
    <row r="1824" spans="1:15" x14ac:dyDescent="0.2">
      <c r="A1824">
        <f>IFERROR(記録__2[[#This Row],[競技番号]],"")</f>
        <v>29</v>
      </c>
      <c r="B1824">
        <f>IFERROR(記録__2[[#This Row],[選手番号]],"")</f>
        <v>90</v>
      </c>
      <c r="C1824" t="str">
        <f>IFERROR(VLOOKUP(B1824,選手番号!F:J,4,0),"")</f>
        <v>松岡　怜佳</v>
      </c>
      <c r="D1824" t="str">
        <f>IFERROR(VLOOKUP(B1824,選手番号!F:K,6,0),"")</f>
        <v>五百木ＳＣ</v>
      </c>
      <c r="E1824" t="str">
        <f>IFERROR(VLOOKUP(B1824,チーム番号!E:F,2,0),"")</f>
        <v/>
      </c>
      <c r="F1824">
        <f>IFERROR(VLOOKUP(A1824,プログラム!B:C,2,0),"")</f>
        <v>29</v>
      </c>
      <c r="G1824" t="str">
        <f t="shared" si="56"/>
        <v>9000029</v>
      </c>
      <c r="H1824">
        <f>IFERROR(記録__2[[#This Row],[組]],"")</f>
        <v>4</v>
      </c>
      <c r="I1824">
        <f>IFERROR(記録__2[[#This Row],[水路]],"")</f>
        <v>7</v>
      </c>
      <c r="J1824" t="str">
        <f>IFERROR(VLOOKUP(F1824,競技順!B:Q,14,0),"")</f>
        <v/>
      </c>
      <c r="K1824" t="str">
        <f>IFERROR(VLOOKUP(F1824,競技順!B:P,15,0),"")</f>
        <v>女子</v>
      </c>
      <c r="L1824" t="str">
        <f>IFERROR(VLOOKUP(F1824,競技順!B:N,13,0),"")</f>
        <v xml:space="preserve"> 100m</v>
      </c>
      <c r="M1824" t="str">
        <f>IFERROR(VLOOKUP(F1824,競技順!B:K,10,0),"")</f>
        <v>バタフライ</v>
      </c>
      <c r="N1824" t="str">
        <f>IFERROR(VLOOKUP(F1824,競技順!B:Q,16,0),"")</f>
        <v>タイム決勝</v>
      </c>
      <c r="O1824" t="str">
        <f t="shared" si="57"/>
        <v xml:space="preserve"> 女子  100m バタフライ タイム決勝</v>
      </c>
    </row>
    <row r="1825" spans="1:15" x14ac:dyDescent="0.2">
      <c r="A1825">
        <f>IFERROR(記録__2[[#This Row],[競技番号]],"")</f>
        <v>29</v>
      </c>
      <c r="B1825">
        <f>IFERROR(記録__2[[#This Row],[選手番号]],"")</f>
        <v>140</v>
      </c>
      <c r="C1825" t="str">
        <f>IFERROR(VLOOKUP(B1825,選手番号!F:J,4,0),"")</f>
        <v>白石穂乃花</v>
      </c>
      <c r="D1825" t="str">
        <f>IFERROR(VLOOKUP(B1825,選手番号!F:K,6,0),"")</f>
        <v>南海ＤＣ</v>
      </c>
      <c r="E1825" t="str">
        <f>IFERROR(VLOOKUP(B1825,チーム番号!E:F,2,0),"")</f>
        <v/>
      </c>
      <c r="F1825">
        <f>IFERROR(VLOOKUP(A1825,プログラム!B:C,2,0),"")</f>
        <v>29</v>
      </c>
      <c r="G1825" t="str">
        <f t="shared" si="56"/>
        <v>14000029</v>
      </c>
      <c r="H1825">
        <f>IFERROR(記録__2[[#This Row],[組]],"")</f>
        <v>4</v>
      </c>
      <c r="I1825">
        <f>IFERROR(記録__2[[#This Row],[水路]],"")</f>
        <v>8</v>
      </c>
      <c r="J1825" t="str">
        <f>IFERROR(VLOOKUP(F1825,競技順!B:Q,14,0),"")</f>
        <v/>
      </c>
      <c r="K1825" t="str">
        <f>IFERROR(VLOOKUP(F1825,競技順!B:P,15,0),"")</f>
        <v>女子</v>
      </c>
      <c r="L1825" t="str">
        <f>IFERROR(VLOOKUP(F1825,競技順!B:N,13,0),"")</f>
        <v xml:space="preserve"> 100m</v>
      </c>
      <c r="M1825" t="str">
        <f>IFERROR(VLOOKUP(F1825,競技順!B:K,10,0),"")</f>
        <v>バタフライ</v>
      </c>
      <c r="N1825" t="str">
        <f>IFERROR(VLOOKUP(F1825,競技順!B:Q,16,0),"")</f>
        <v>タイム決勝</v>
      </c>
      <c r="O1825" t="str">
        <f t="shared" si="57"/>
        <v xml:space="preserve"> 女子  100m バタフライ タイム決勝</v>
      </c>
    </row>
    <row r="1826" spans="1:15" x14ac:dyDescent="0.2">
      <c r="A1826">
        <f>IFERROR(記録__2[[#This Row],[競技番号]],"")</f>
        <v>30</v>
      </c>
      <c r="B1826">
        <f>IFERROR(記録__2[[#This Row],[選手番号]],"")</f>
        <v>0</v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>
        <f>IFERROR(VLOOKUP(A1826,プログラム!B:C,2,0),"")</f>
        <v>30</v>
      </c>
      <c r="G1826" t="str">
        <f t="shared" si="56"/>
        <v>000030</v>
      </c>
      <c r="H1826">
        <f>IFERROR(記録__2[[#This Row],[組]],"")</f>
        <v>1</v>
      </c>
      <c r="I1826">
        <f>IFERROR(記録__2[[#This Row],[水路]],"")</f>
        <v>1</v>
      </c>
      <c r="J1826" t="str">
        <f>IFERROR(VLOOKUP(F1826,競技順!B:Q,14,0),"")</f>
        <v/>
      </c>
      <c r="K1826" t="str">
        <f>IFERROR(VLOOKUP(F1826,競技順!B:P,15,0),"")</f>
        <v>男子</v>
      </c>
      <c r="L1826" t="str">
        <f>IFERROR(VLOOKUP(F1826,競技順!B:N,13,0),"")</f>
        <v xml:space="preserve"> 100m</v>
      </c>
      <c r="M1826" t="str">
        <f>IFERROR(VLOOKUP(F1826,競技順!B:K,10,0),"")</f>
        <v>バタフライ</v>
      </c>
      <c r="N1826" t="str">
        <f>IFERROR(VLOOKUP(F1826,競技順!B:Q,16,0),"")</f>
        <v>タイム決勝</v>
      </c>
      <c r="O1826" t="str">
        <f t="shared" si="57"/>
        <v xml:space="preserve"> 男子  100m バタフライ タイム決勝</v>
      </c>
    </row>
    <row r="1827" spans="1:15" x14ac:dyDescent="0.2">
      <c r="A1827">
        <f>IFERROR(記録__2[[#This Row],[競技番号]],"")</f>
        <v>30</v>
      </c>
      <c r="B1827">
        <f>IFERROR(記録__2[[#This Row],[選手番号]],"")</f>
        <v>219</v>
      </c>
      <c r="C1827" t="str">
        <f>IFERROR(VLOOKUP(B1827,選手番号!F:J,4,0),"")</f>
        <v>大西　紫功</v>
      </c>
      <c r="D1827" t="str">
        <f>IFERROR(VLOOKUP(B1827,選手番号!F:K,6,0),"")</f>
        <v>ファイブテン</v>
      </c>
      <c r="E1827" t="str">
        <f>IFERROR(VLOOKUP(B1827,チーム番号!E:F,2,0),"")</f>
        <v/>
      </c>
      <c r="F1827">
        <f>IFERROR(VLOOKUP(A1827,プログラム!B:C,2,0),"")</f>
        <v>30</v>
      </c>
      <c r="G1827" t="str">
        <f t="shared" si="56"/>
        <v>21900030</v>
      </c>
      <c r="H1827">
        <f>IFERROR(記録__2[[#This Row],[組]],"")</f>
        <v>1</v>
      </c>
      <c r="I1827">
        <f>IFERROR(記録__2[[#This Row],[水路]],"")</f>
        <v>2</v>
      </c>
      <c r="J1827" t="str">
        <f>IFERROR(VLOOKUP(F1827,競技順!B:Q,14,0),"")</f>
        <v/>
      </c>
      <c r="K1827" t="str">
        <f>IFERROR(VLOOKUP(F1827,競技順!B:P,15,0),"")</f>
        <v>男子</v>
      </c>
      <c r="L1827" t="str">
        <f>IFERROR(VLOOKUP(F1827,競技順!B:N,13,0),"")</f>
        <v xml:space="preserve"> 100m</v>
      </c>
      <c r="M1827" t="str">
        <f>IFERROR(VLOOKUP(F1827,競技順!B:K,10,0),"")</f>
        <v>バタフライ</v>
      </c>
      <c r="N1827" t="str">
        <f>IFERROR(VLOOKUP(F1827,競技順!B:Q,16,0),"")</f>
        <v>タイム決勝</v>
      </c>
      <c r="O1827" t="str">
        <f t="shared" si="57"/>
        <v xml:space="preserve"> 男子  100m バタフライ タイム決勝</v>
      </c>
    </row>
    <row r="1828" spans="1:15" x14ac:dyDescent="0.2">
      <c r="A1828">
        <f>IFERROR(記録__2[[#This Row],[競技番号]],"")</f>
        <v>30</v>
      </c>
      <c r="B1828">
        <f>IFERROR(記録__2[[#This Row],[選手番号]],"")</f>
        <v>600</v>
      </c>
      <c r="C1828" t="str">
        <f>IFERROR(VLOOKUP(B1828,選手番号!F:J,4,0),"")</f>
        <v>二宮　陸斗</v>
      </c>
      <c r="D1828" t="str">
        <f>IFERROR(VLOOKUP(B1828,選手番号!F:K,6,0),"")</f>
        <v>MESSA</v>
      </c>
      <c r="E1828" t="str">
        <f>IFERROR(VLOOKUP(B1828,チーム番号!E:F,2,0),"")</f>
        <v/>
      </c>
      <c r="F1828">
        <f>IFERROR(VLOOKUP(A1828,プログラム!B:C,2,0),"")</f>
        <v>30</v>
      </c>
      <c r="G1828" t="str">
        <f t="shared" si="56"/>
        <v>60000030</v>
      </c>
      <c r="H1828">
        <f>IFERROR(記録__2[[#This Row],[組]],"")</f>
        <v>1</v>
      </c>
      <c r="I1828">
        <f>IFERROR(記録__2[[#This Row],[水路]],"")</f>
        <v>3</v>
      </c>
      <c r="J1828" t="str">
        <f>IFERROR(VLOOKUP(F1828,競技順!B:Q,14,0),"")</f>
        <v/>
      </c>
      <c r="K1828" t="str">
        <f>IFERROR(VLOOKUP(F1828,競技順!B:P,15,0),"")</f>
        <v>男子</v>
      </c>
      <c r="L1828" t="str">
        <f>IFERROR(VLOOKUP(F1828,競技順!B:N,13,0),"")</f>
        <v xml:space="preserve"> 100m</v>
      </c>
      <c r="M1828" t="str">
        <f>IFERROR(VLOOKUP(F1828,競技順!B:K,10,0),"")</f>
        <v>バタフライ</v>
      </c>
      <c r="N1828" t="str">
        <f>IFERROR(VLOOKUP(F1828,競技順!B:Q,16,0),"")</f>
        <v>タイム決勝</v>
      </c>
      <c r="O1828" t="str">
        <f t="shared" si="57"/>
        <v xml:space="preserve"> 男子  100m バタフライ タイム決勝</v>
      </c>
    </row>
    <row r="1829" spans="1:15" x14ac:dyDescent="0.2">
      <c r="A1829">
        <f>IFERROR(記録__2[[#This Row],[競技番号]],"")</f>
        <v>30</v>
      </c>
      <c r="B1829">
        <f>IFERROR(記録__2[[#This Row],[選手番号]],"")</f>
        <v>445</v>
      </c>
      <c r="C1829" t="str">
        <f>IFERROR(VLOOKUP(B1829,選手番号!F:J,4,0),"")</f>
        <v>川北　斗麻</v>
      </c>
      <c r="D1829" t="str">
        <f>IFERROR(VLOOKUP(B1829,選手番号!F:K,6,0),"")</f>
        <v>フィッタ重信</v>
      </c>
      <c r="E1829" t="str">
        <f>IFERROR(VLOOKUP(B1829,チーム番号!E:F,2,0),"")</f>
        <v/>
      </c>
      <c r="F1829">
        <f>IFERROR(VLOOKUP(A1829,プログラム!B:C,2,0),"")</f>
        <v>30</v>
      </c>
      <c r="G1829" t="str">
        <f t="shared" si="56"/>
        <v>44500030</v>
      </c>
      <c r="H1829">
        <f>IFERROR(記録__2[[#This Row],[組]],"")</f>
        <v>1</v>
      </c>
      <c r="I1829">
        <f>IFERROR(記録__2[[#This Row],[水路]],"")</f>
        <v>4</v>
      </c>
      <c r="J1829" t="str">
        <f>IFERROR(VLOOKUP(F1829,競技順!B:Q,14,0),"")</f>
        <v/>
      </c>
      <c r="K1829" t="str">
        <f>IFERROR(VLOOKUP(F1829,競技順!B:P,15,0),"")</f>
        <v>男子</v>
      </c>
      <c r="L1829" t="str">
        <f>IFERROR(VLOOKUP(F1829,競技順!B:N,13,0),"")</f>
        <v xml:space="preserve"> 100m</v>
      </c>
      <c r="M1829" t="str">
        <f>IFERROR(VLOOKUP(F1829,競技順!B:K,10,0),"")</f>
        <v>バタフライ</v>
      </c>
      <c r="N1829" t="str">
        <f>IFERROR(VLOOKUP(F1829,競技順!B:Q,16,0),"")</f>
        <v>タイム決勝</v>
      </c>
      <c r="O1829" t="str">
        <f t="shared" si="57"/>
        <v xml:space="preserve"> 男子  100m バタフライ タイム決勝</v>
      </c>
    </row>
    <row r="1830" spans="1:15" x14ac:dyDescent="0.2">
      <c r="A1830">
        <f>IFERROR(記録__2[[#This Row],[競技番号]],"")</f>
        <v>30</v>
      </c>
      <c r="B1830">
        <f>IFERROR(記録__2[[#This Row],[選手番号]],"")</f>
        <v>653</v>
      </c>
      <c r="C1830" t="str">
        <f>IFERROR(VLOOKUP(B1830,選手番号!F:J,4,0),"")</f>
        <v>近藤　元樹</v>
      </c>
      <c r="D1830" t="str">
        <f>IFERROR(VLOOKUP(B1830,選手番号!F:K,6,0),"")</f>
        <v>MESSA宇和島</v>
      </c>
      <c r="E1830" t="str">
        <f>IFERROR(VLOOKUP(B1830,チーム番号!E:F,2,0),"")</f>
        <v/>
      </c>
      <c r="F1830">
        <f>IFERROR(VLOOKUP(A1830,プログラム!B:C,2,0),"")</f>
        <v>30</v>
      </c>
      <c r="G1830" t="str">
        <f t="shared" si="56"/>
        <v>65300030</v>
      </c>
      <c r="H1830">
        <f>IFERROR(記録__2[[#This Row],[組]],"")</f>
        <v>1</v>
      </c>
      <c r="I1830">
        <f>IFERROR(記録__2[[#This Row],[水路]],"")</f>
        <v>5</v>
      </c>
      <c r="J1830" t="str">
        <f>IFERROR(VLOOKUP(F1830,競技順!B:Q,14,0),"")</f>
        <v/>
      </c>
      <c r="K1830" t="str">
        <f>IFERROR(VLOOKUP(F1830,競技順!B:P,15,0),"")</f>
        <v>男子</v>
      </c>
      <c r="L1830" t="str">
        <f>IFERROR(VLOOKUP(F1830,競技順!B:N,13,0),"")</f>
        <v xml:space="preserve"> 100m</v>
      </c>
      <c r="M1830" t="str">
        <f>IFERROR(VLOOKUP(F1830,競技順!B:K,10,0),"")</f>
        <v>バタフライ</v>
      </c>
      <c r="N1830" t="str">
        <f>IFERROR(VLOOKUP(F1830,競技順!B:Q,16,0),"")</f>
        <v>タイム決勝</v>
      </c>
      <c r="O1830" t="str">
        <f t="shared" si="57"/>
        <v xml:space="preserve"> 男子  100m バタフライ タイム決勝</v>
      </c>
    </row>
    <row r="1831" spans="1:15" x14ac:dyDescent="0.2">
      <c r="A1831">
        <f>IFERROR(記録__2[[#This Row],[競技番号]],"")</f>
        <v>30</v>
      </c>
      <c r="B1831">
        <f>IFERROR(記録__2[[#This Row],[選手番号]],"")</f>
        <v>52</v>
      </c>
      <c r="C1831" t="str">
        <f>IFERROR(VLOOKUP(B1831,選手番号!F:J,4,0),"")</f>
        <v>高橋　龍正</v>
      </c>
      <c r="D1831" t="str">
        <f>IFERROR(VLOOKUP(B1831,選手番号!F:K,6,0),"")</f>
        <v>五百木ＳＣ</v>
      </c>
      <c r="E1831" t="str">
        <f>IFERROR(VLOOKUP(B1831,チーム番号!E:F,2,0),"")</f>
        <v/>
      </c>
      <c r="F1831">
        <f>IFERROR(VLOOKUP(A1831,プログラム!B:C,2,0),"")</f>
        <v>30</v>
      </c>
      <c r="G1831" t="str">
        <f t="shared" si="56"/>
        <v>5200030</v>
      </c>
      <c r="H1831">
        <f>IFERROR(記録__2[[#This Row],[組]],"")</f>
        <v>1</v>
      </c>
      <c r="I1831">
        <f>IFERROR(記録__2[[#This Row],[水路]],"")</f>
        <v>6</v>
      </c>
      <c r="J1831" t="str">
        <f>IFERROR(VLOOKUP(F1831,競技順!B:Q,14,0),"")</f>
        <v/>
      </c>
      <c r="K1831" t="str">
        <f>IFERROR(VLOOKUP(F1831,競技順!B:P,15,0),"")</f>
        <v>男子</v>
      </c>
      <c r="L1831" t="str">
        <f>IFERROR(VLOOKUP(F1831,競技順!B:N,13,0),"")</f>
        <v xml:space="preserve"> 100m</v>
      </c>
      <c r="M1831" t="str">
        <f>IFERROR(VLOOKUP(F1831,競技順!B:K,10,0),"")</f>
        <v>バタフライ</v>
      </c>
      <c r="N1831" t="str">
        <f>IFERROR(VLOOKUP(F1831,競技順!B:Q,16,0),"")</f>
        <v>タイム決勝</v>
      </c>
      <c r="O1831" t="str">
        <f t="shared" si="57"/>
        <v xml:space="preserve"> 男子  100m バタフライ タイム決勝</v>
      </c>
    </row>
    <row r="1832" spans="1:15" x14ac:dyDescent="0.2">
      <c r="A1832">
        <f>IFERROR(記録__2[[#This Row],[競技番号]],"")</f>
        <v>30</v>
      </c>
      <c r="B1832">
        <f>IFERROR(記録__2[[#This Row],[選手番号]],"")</f>
        <v>0</v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>
        <f>IFERROR(VLOOKUP(A1832,プログラム!B:C,2,0),"")</f>
        <v>30</v>
      </c>
      <c r="G1832" t="str">
        <f t="shared" si="56"/>
        <v>000030</v>
      </c>
      <c r="H1832">
        <f>IFERROR(記録__2[[#This Row],[組]],"")</f>
        <v>1</v>
      </c>
      <c r="I1832">
        <f>IFERROR(記録__2[[#This Row],[水路]],"")</f>
        <v>7</v>
      </c>
      <c r="J1832" t="str">
        <f>IFERROR(VLOOKUP(F1832,競技順!B:Q,14,0),"")</f>
        <v/>
      </c>
      <c r="K1832" t="str">
        <f>IFERROR(VLOOKUP(F1832,競技順!B:P,15,0),"")</f>
        <v>男子</v>
      </c>
      <c r="L1832" t="str">
        <f>IFERROR(VLOOKUP(F1832,競技順!B:N,13,0),"")</f>
        <v xml:space="preserve"> 100m</v>
      </c>
      <c r="M1832" t="str">
        <f>IFERROR(VLOOKUP(F1832,競技順!B:K,10,0),"")</f>
        <v>バタフライ</v>
      </c>
      <c r="N1832" t="str">
        <f>IFERROR(VLOOKUP(F1832,競技順!B:Q,16,0),"")</f>
        <v>タイム決勝</v>
      </c>
      <c r="O1832" t="str">
        <f t="shared" si="57"/>
        <v xml:space="preserve"> 男子  100m バタフライ タイム決勝</v>
      </c>
    </row>
    <row r="1833" spans="1:15" x14ac:dyDescent="0.2">
      <c r="A1833">
        <f>IFERROR(記録__2[[#This Row],[競技番号]],"")</f>
        <v>30</v>
      </c>
      <c r="B1833">
        <f>IFERROR(記録__2[[#This Row],[選手番号]],"")</f>
        <v>0</v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>
        <f>IFERROR(VLOOKUP(A1833,プログラム!B:C,2,0),"")</f>
        <v>30</v>
      </c>
      <c r="G1833" t="str">
        <f t="shared" si="56"/>
        <v>000030</v>
      </c>
      <c r="H1833">
        <f>IFERROR(記録__2[[#This Row],[組]],"")</f>
        <v>1</v>
      </c>
      <c r="I1833">
        <f>IFERROR(記録__2[[#This Row],[水路]],"")</f>
        <v>8</v>
      </c>
      <c r="J1833" t="str">
        <f>IFERROR(VLOOKUP(F1833,競技順!B:Q,14,0),"")</f>
        <v/>
      </c>
      <c r="K1833" t="str">
        <f>IFERROR(VLOOKUP(F1833,競技順!B:P,15,0),"")</f>
        <v>男子</v>
      </c>
      <c r="L1833" t="str">
        <f>IFERROR(VLOOKUP(F1833,競技順!B:N,13,0),"")</f>
        <v xml:space="preserve"> 100m</v>
      </c>
      <c r="M1833" t="str">
        <f>IFERROR(VLOOKUP(F1833,競技順!B:K,10,0),"")</f>
        <v>バタフライ</v>
      </c>
      <c r="N1833" t="str">
        <f>IFERROR(VLOOKUP(F1833,競技順!B:Q,16,0),"")</f>
        <v>タイム決勝</v>
      </c>
      <c r="O1833" t="str">
        <f t="shared" si="57"/>
        <v xml:space="preserve"> 男子  100m バタフライ タイム決勝</v>
      </c>
    </row>
    <row r="1834" spans="1:15" x14ac:dyDescent="0.2">
      <c r="A1834">
        <f>IFERROR(記録__2[[#This Row],[競技番号]],"")</f>
        <v>30</v>
      </c>
      <c r="B1834">
        <f>IFERROR(記録__2[[#This Row],[選手番号]],"")</f>
        <v>681</v>
      </c>
      <c r="C1834" t="str">
        <f>IFERROR(VLOOKUP(B1834,選手番号!F:J,4,0),"")</f>
        <v>松井　　悠</v>
      </c>
      <c r="D1834" t="str">
        <f>IFERROR(VLOOKUP(B1834,選手番号!F:K,6,0),"")</f>
        <v>えいしSC砥部</v>
      </c>
      <c r="E1834" t="str">
        <f>IFERROR(VLOOKUP(B1834,チーム番号!E:F,2,0),"")</f>
        <v/>
      </c>
      <c r="F1834">
        <f>IFERROR(VLOOKUP(A1834,プログラム!B:C,2,0),"")</f>
        <v>30</v>
      </c>
      <c r="G1834" t="str">
        <f t="shared" si="56"/>
        <v>68100030</v>
      </c>
      <c r="H1834">
        <f>IFERROR(記録__2[[#This Row],[組]],"")</f>
        <v>2</v>
      </c>
      <c r="I1834">
        <f>IFERROR(記録__2[[#This Row],[水路]],"")</f>
        <v>1</v>
      </c>
      <c r="J1834" t="str">
        <f>IFERROR(VLOOKUP(F1834,競技順!B:Q,14,0),"")</f>
        <v/>
      </c>
      <c r="K1834" t="str">
        <f>IFERROR(VLOOKUP(F1834,競技順!B:P,15,0),"")</f>
        <v>男子</v>
      </c>
      <c r="L1834" t="str">
        <f>IFERROR(VLOOKUP(F1834,競技順!B:N,13,0),"")</f>
        <v xml:space="preserve"> 100m</v>
      </c>
      <c r="M1834" t="str">
        <f>IFERROR(VLOOKUP(F1834,競技順!B:K,10,0),"")</f>
        <v>バタフライ</v>
      </c>
      <c r="N1834" t="str">
        <f>IFERROR(VLOOKUP(F1834,競技順!B:Q,16,0),"")</f>
        <v>タイム決勝</v>
      </c>
      <c r="O1834" t="str">
        <f t="shared" si="57"/>
        <v xml:space="preserve"> 男子  100m バタフライ タイム決勝</v>
      </c>
    </row>
    <row r="1835" spans="1:15" x14ac:dyDescent="0.2">
      <c r="A1835">
        <f>IFERROR(記録__2[[#This Row],[競技番号]],"")</f>
        <v>30</v>
      </c>
      <c r="B1835">
        <f>IFERROR(記録__2[[#This Row],[選手番号]],"")</f>
        <v>504</v>
      </c>
      <c r="C1835" t="str">
        <f>IFERROR(VLOOKUP(B1835,選手番号!F:J,4,0),"")</f>
        <v>井上　幹雄</v>
      </c>
      <c r="D1835" t="str">
        <f>IFERROR(VLOOKUP(B1835,選手番号!F:K,6,0),"")</f>
        <v>Ryuow</v>
      </c>
      <c r="E1835" t="str">
        <f>IFERROR(VLOOKUP(B1835,チーム番号!E:F,2,0),"")</f>
        <v/>
      </c>
      <c r="F1835">
        <f>IFERROR(VLOOKUP(A1835,プログラム!B:C,2,0),"")</f>
        <v>30</v>
      </c>
      <c r="G1835" t="str">
        <f t="shared" si="56"/>
        <v>50400030</v>
      </c>
      <c r="H1835">
        <f>IFERROR(記録__2[[#This Row],[組]],"")</f>
        <v>2</v>
      </c>
      <c r="I1835">
        <f>IFERROR(記録__2[[#This Row],[水路]],"")</f>
        <v>2</v>
      </c>
      <c r="J1835" t="str">
        <f>IFERROR(VLOOKUP(F1835,競技順!B:Q,14,0),"")</f>
        <v/>
      </c>
      <c r="K1835" t="str">
        <f>IFERROR(VLOOKUP(F1835,競技順!B:P,15,0),"")</f>
        <v>男子</v>
      </c>
      <c r="L1835" t="str">
        <f>IFERROR(VLOOKUP(F1835,競技順!B:N,13,0),"")</f>
        <v xml:space="preserve"> 100m</v>
      </c>
      <c r="M1835" t="str">
        <f>IFERROR(VLOOKUP(F1835,競技順!B:K,10,0),"")</f>
        <v>バタフライ</v>
      </c>
      <c r="N1835" t="str">
        <f>IFERROR(VLOOKUP(F1835,競技順!B:Q,16,0),"")</f>
        <v>タイム決勝</v>
      </c>
      <c r="O1835" t="str">
        <f t="shared" si="57"/>
        <v xml:space="preserve"> 男子  100m バタフライ タイム決勝</v>
      </c>
    </row>
    <row r="1836" spans="1:15" x14ac:dyDescent="0.2">
      <c r="A1836">
        <f>IFERROR(記録__2[[#This Row],[競技番号]],"")</f>
        <v>30</v>
      </c>
      <c r="B1836">
        <f>IFERROR(記録__2[[#This Row],[選手番号]],"")</f>
        <v>123</v>
      </c>
      <c r="C1836" t="str">
        <f>IFERROR(VLOOKUP(B1836,選手番号!F:J,4,0),"")</f>
        <v>玉井　悠慎</v>
      </c>
      <c r="D1836" t="str">
        <f>IFERROR(VLOOKUP(B1836,選手番号!F:K,6,0),"")</f>
        <v>南海ＤＣ</v>
      </c>
      <c r="E1836" t="str">
        <f>IFERROR(VLOOKUP(B1836,チーム番号!E:F,2,0),"")</f>
        <v/>
      </c>
      <c r="F1836">
        <f>IFERROR(VLOOKUP(A1836,プログラム!B:C,2,0),"")</f>
        <v>30</v>
      </c>
      <c r="G1836" t="str">
        <f t="shared" si="56"/>
        <v>12300030</v>
      </c>
      <c r="H1836">
        <f>IFERROR(記録__2[[#This Row],[組]],"")</f>
        <v>2</v>
      </c>
      <c r="I1836">
        <f>IFERROR(記録__2[[#This Row],[水路]],"")</f>
        <v>3</v>
      </c>
      <c r="J1836" t="str">
        <f>IFERROR(VLOOKUP(F1836,競技順!B:Q,14,0),"")</f>
        <v/>
      </c>
      <c r="K1836" t="str">
        <f>IFERROR(VLOOKUP(F1836,競技順!B:P,15,0),"")</f>
        <v>男子</v>
      </c>
      <c r="L1836" t="str">
        <f>IFERROR(VLOOKUP(F1836,競技順!B:N,13,0),"")</f>
        <v xml:space="preserve"> 100m</v>
      </c>
      <c r="M1836" t="str">
        <f>IFERROR(VLOOKUP(F1836,競技順!B:K,10,0),"")</f>
        <v>バタフライ</v>
      </c>
      <c r="N1836" t="str">
        <f>IFERROR(VLOOKUP(F1836,競技順!B:Q,16,0),"")</f>
        <v>タイム決勝</v>
      </c>
      <c r="O1836" t="str">
        <f t="shared" si="57"/>
        <v xml:space="preserve"> 男子  100m バタフライ タイム決勝</v>
      </c>
    </row>
    <row r="1837" spans="1:15" x14ac:dyDescent="0.2">
      <c r="A1837">
        <f>IFERROR(記録__2[[#This Row],[競技番号]],"")</f>
        <v>30</v>
      </c>
      <c r="B1837">
        <f>IFERROR(記録__2[[#This Row],[選手番号]],"")</f>
        <v>624</v>
      </c>
      <c r="C1837" t="str">
        <f>IFERROR(VLOOKUP(B1837,選手番号!F:J,4,0),"")</f>
        <v>古谷　　旭</v>
      </c>
      <c r="D1837" t="str">
        <f>IFERROR(VLOOKUP(B1837,選手番号!F:K,6,0),"")</f>
        <v>ﾓｰﾆSS</v>
      </c>
      <c r="E1837" t="str">
        <f>IFERROR(VLOOKUP(B1837,チーム番号!E:F,2,0),"")</f>
        <v/>
      </c>
      <c r="F1837">
        <f>IFERROR(VLOOKUP(A1837,プログラム!B:C,2,0),"")</f>
        <v>30</v>
      </c>
      <c r="G1837" t="str">
        <f t="shared" si="56"/>
        <v>62400030</v>
      </c>
      <c r="H1837">
        <f>IFERROR(記録__2[[#This Row],[組]],"")</f>
        <v>2</v>
      </c>
      <c r="I1837">
        <f>IFERROR(記録__2[[#This Row],[水路]],"")</f>
        <v>4</v>
      </c>
      <c r="J1837" t="str">
        <f>IFERROR(VLOOKUP(F1837,競技順!B:Q,14,0),"")</f>
        <v/>
      </c>
      <c r="K1837" t="str">
        <f>IFERROR(VLOOKUP(F1837,競技順!B:P,15,0),"")</f>
        <v>男子</v>
      </c>
      <c r="L1837" t="str">
        <f>IFERROR(VLOOKUP(F1837,競技順!B:N,13,0),"")</f>
        <v xml:space="preserve"> 100m</v>
      </c>
      <c r="M1837" t="str">
        <f>IFERROR(VLOOKUP(F1837,競技順!B:K,10,0),"")</f>
        <v>バタフライ</v>
      </c>
      <c r="N1837" t="str">
        <f>IFERROR(VLOOKUP(F1837,競技順!B:Q,16,0),"")</f>
        <v>タイム決勝</v>
      </c>
      <c r="O1837" t="str">
        <f t="shared" si="57"/>
        <v xml:space="preserve"> 男子  100m バタフライ タイム決勝</v>
      </c>
    </row>
    <row r="1838" spans="1:15" x14ac:dyDescent="0.2">
      <c r="A1838">
        <f>IFERROR(記録__2[[#This Row],[競技番号]],"")</f>
        <v>30</v>
      </c>
      <c r="B1838">
        <f>IFERROR(記録__2[[#This Row],[選手番号]],"")</f>
        <v>185</v>
      </c>
      <c r="C1838" t="str">
        <f>IFERROR(VLOOKUP(B1838,選手番号!F:J,4,0),"")</f>
        <v>西原　大護</v>
      </c>
      <c r="D1838" t="str">
        <f>IFERROR(VLOOKUP(B1838,選手番号!F:K,6,0),"")</f>
        <v>ＭＧ瀬戸内</v>
      </c>
      <c r="E1838" t="str">
        <f>IFERROR(VLOOKUP(B1838,チーム番号!E:F,2,0),"")</f>
        <v/>
      </c>
      <c r="F1838">
        <f>IFERROR(VLOOKUP(A1838,プログラム!B:C,2,0),"")</f>
        <v>30</v>
      </c>
      <c r="G1838" t="str">
        <f t="shared" si="56"/>
        <v>18500030</v>
      </c>
      <c r="H1838">
        <f>IFERROR(記録__2[[#This Row],[組]],"")</f>
        <v>2</v>
      </c>
      <c r="I1838">
        <f>IFERROR(記録__2[[#This Row],[水路]],"")</f>
        <v>5</v>
      </c>
      <c r="J1838" t="str">
        <f>IFERROR(VLOOKUP(F1838,競技順!B:Q,14,0),"")</f>
        <v/>
      </c>
      <c r="K1838" t="str">
        <f>IFERROR(VLOOKUP(F1838,競技順!B:P,15,0),"")</f>
        <v>男子</v>
      </c>
      <c r="L1838" t="str">
        <f>IFERROR(VLOOKUP(F1838,競技順!B:N,13,0),"")</f>
        <v xml:space="preserve"> 100m</v>
      </c>
      <c r="M1838" t="str">
        <f>IFERROR(VLOOKUP(F1838,競技順!B:K,10,0),"")</f>
        <v>バタフライ</v>
      </c>
      <c r="N1838" t="str">
        <f>IFERROR(VLOOKUP(F1838,競技順!B:Q,16,0),"")</f>
        <v>タイム決勝</v>
      </c>
      <c r="O1838" t="str">
        <f t="shared" si="57"/>
        <v xml:space="preserve"> 男子  100m バタフライ タイム決勝</v>
      </c>
    </row>
    <row r="1839" spans="1:15" x14ac:dyDescent="0.2">
      <c r="A1839">
        <f>IFERROR(記録__2[[#This Row],[競技番号]],"")</f>
        <v>30</v>
      </c>
      <c r="B1839">
        <f>IFERROR(記録__2[[#This Row],[選手番号]],"")</f>
        <v>23</v>
      </c>
      <c r="C1839" t="str">
        <f>IFERROR(VLOOKUP(B1839,選手番号!F:J,4,0),"")</f>
        <v>中山　太智</v>
      </c>
      <c r="D1839" t="str">
        <f>IFERROR(VLOOKUP(B1839,選手番号!F:K,6,0),"")</f>
        <v>松山中央高</v>
      </c>
      <c r="E1839" t="str">
        <f>IFERROR(VLOOKUP(B1839,チーム番号!E:F,2,0),"")</f>
        <v/>
      </c>
      <c r="F1839">
        <f>IFERROR(VLOOKUP(A1839,プログラム!B:C,2,0),"")</f>
        <v>30</v>
      </c>
      <c r="G1839" t="str">
        <f t="shared" si="56"/>
        <v>2300030</v>
      </c>
      <c r="H1839">
        <f>IFERROR(記録__2[[#This Row],[組]],"")</f>
        <v>2</v>
      </c>
      <c r="I1839">
        <f>IFERROR(記録__2[[#This Row],[水路]],"")</f>
        <v>6</v>
      </c>
      <c r="J1839" t="str">
        <f>IFERROR(VLOOKUP(F1839,競技順!B:Q,14,0),"")</f>
        <v/>
      </c>
      <c r="K1839" t="str">
        <f>IFERROR(VLOOKUP(F1839,競技順!B:P,15,0),"")</f>
        <v>男子</v>
      </c>
      <c r="L1839" t="str">
        <f>IFERROR(VLOOKUP(F1839,競技順!B:N,13,0),"")</f>
        <v xml:space="preserve"> 100m</v>
      </c>
      <c r="M1839" t="str">
        <f>IFERROR(VLOOKUP(F1839,競技順!B:K,10,0),"")</f>
        <v>バタフライ</v>
      </c>
      <c r="N1839" t="str">
        <f>IFERROR(VLOOKUP(F1839,競技順!B:Q,16,0),"")</f>
        <v>タイム決勝</v>
      </c>
      <c r="O1839" t="str">
        <f t="shared" si="57"/>
        <v xml:space="preserve"> 男子  100m バタフライ タイム決勝</v>
      </c>
    </row>
    <row r="1840" spans="1:15" x14ac:dyDescent="0.2">
      <c r="A1840">
        <f>IFERROR(記録__2[[#This Row],[競技番号]],"")</f>
        <v>30</v>
      </c>
      <c r="B1840">
        <f>IFERROR(記録__2[[#This Row],[選手番号]],"")</f>
        <v>534</v>
      </c>
      <c r="C1840" t="str">
        <f>IFERROR(VLOOKUP(B1840,選手番号!F:J,4,0),"")</f>
        <v>井下　耀翔</v>
      </c>
      <c r="D1840" t="str">
        <f>IFERROR(VLOOKUP(B1840,選手番号!F:K,6,0),"")</f>
        <v>ﾌｧｲﾌﾞﾃﾝ東予</v>
      </c>
      <c r="E1840" t="str">
        <f>IFERROR(VLOOKUP(B1840,チーム番号!E:F,2,0),"")</f>
        <v/>
      </c>
      <c r="F1840">
        <f>IFERROR(VLOOKUP(A1840,プログラム!B:C,2,0),"")</f>
        <v>30</v>
      </c>
      <c r="G1840" t="str">
        <f t="shared" si="56"/>
        <v>53400030</v>
      </c>
      <c r="H1840">
        <f>IFERROR(記録__2[[#This Row],[組]],"")</f>
        <v>2</v>
      </c>
      <c r="I1840">
        <f>IFERROR(記録__2[[#This Row],[水路]],"")</f>
        <v>7</v>
      </c>
      <c r="J1840" t="str">
        <f>IFERROR(VLOOKUP(F1840,競技順!B:Q,14,0),"")</f>
        <v/>
      </c>
      <c r="K1840" t="str">
        <f>IFERROR(VLOOKUP(F1840,競技順!B:P,15,0),"")</f>
        <v>男子</v>
      </c>
      <c r="L1840" t="str">
        <f>IFERROR(VLOOKUP(F1840,競技順!B:N,13,0),"")</f>
        <v xml:space="preserve"> 100m</v>
      </c>
      <c r="M1840" t="str">
        <f>IFERROR(VLOOKUP(F1840,競技順!B:K,10,0),"")</f>
        <v>バタフライ</v>
      </c>
      <c r="N1840" t="str">
        <f>IFERROR(VLOOKUP(F1840,競技順!B:Q,16,0),"")</f>
        <v>タイム決勝</v>
      </c>
      <c r="O1840" t="str">
        <f t="shared" si="57"/>
        <v xml:space="preserve"> 男子  100m バタフライ タイム決勝</v>
      </c>
    </row>
    <row r="1841" spans="1:15" x14ac:dyDescent="0.2">
      <c r="A1841">
        <f>IFERROR(記録__2[[#This Row],[競技番号]],"")</f>
        <v>30</v>
      </c>
      <c r="B1841">
        <f>IFERROR(記録__2[[#This Row],[選手番号]],"")</f>
        <v>267</v>
      </c>
      <c r="C1841" t="str">
        <f>IFERROR(VLOOKUP(B1841,選手番号!F:J,4,0),"")</f>
        <v>平井　斗雅</v>
      </c>
      <c r="D1841" t="str">
        <f>IFERROR(VLOOKUP(B1841,選手番号!F:K,6,0),"")</f>
        <v>八幡浜ＳＣ</v>
      </c>
      <c r="E1841" t="str">
        <f>IFERROR(VLOOKUP(B1841,チーム番号!E:F,2,0),"")</f>
        <v/>
      </c>
      <c r="F1841">
        <f>IFERROR(VLOOKUP(A1841,プログラム!B:C,2,0),"")</f>
        <v>30</v>
      </c>
      <c r="G1841" t="str">
        <f t="shared" si="56"/>
        <v>26700030</v>
      </c>
      <c r="H1841">
        <f>IFERROR(記録__2[[#This Row],[組]],"")</f>
        <v>2</v>
      </c>
      <c r="I1841">
        <f>IFERROR(記録__2[[#This Row],[水路]],"")</f>
        <v>8</v>
      </c>
      <c r="J1841" t="str">
        <f>IFERROR(VLOOKUP(F1841,競技順!B:Q,14,0),"")</f>
        <v/>
      </c>
      <c r="K1841" t="str">
        <f>IFERROR(VLOOKUP(F1841,競技順!B:P,15,0),"")</f>
        <v>男子</v>
      </c>
      <c r="L1841" t="str">
        <f>IFERROR(VLOOKUP(F1841,競技順!B:N,13,0),"")</f>
        <v xml:space="preserve"> 100m</v>
      </c>
      <c r="M1841" t="str">
        <f>IFERROR(VLOOKUP(F1841,競技順!B:K,10,0),"")</f>
        <v>バタフライ</v>
      </c>
      <c r="N1841" t="str">
        <f>IFERROR(VLOOKUP(F1841,競技順!B:Q,16,0),"")</f>
        <v>タイム決勝</v>
      </c>
      <c r="O1841" t="str">
        <f t="shared" si="57"/>
        <v xml:space="preserve"> 男子  100m バタフライ タイム決勝</v>
      </c>
    </row>
    <row r="1842" spans="1:15" x14ac:dyDescent="0.2">
      <c r="A1842">
        <f>IFERROR(記録__2[[#This Row],[競技番号]],"")</f>
        <v>30</v>
      </c>
      <c r="B1842">
        <f>IFERROR(記録__2[[#This Row],[選手番号]],"")</f>
        <v>706</v>
      </c>
      <c r="C1842" t="str">
        <f>IFERROR(VLOOKUP(B1842,選手番号!F:J,4,0),"")</f>
        <v>近藤　慶大</v>
      </c>
      <c r="D1842" t="str">
        <f>IFERROR(VLOOKUP(B1842,選手番号!F:K,6,0),"")</f>
        <v>えいしSC松山</v>
      </c>
      <c r="E1842" t="str">
        <f>IFERROR(VLOOKUP(B1842,チーム番号!E:F,2,0),"")</f>
        <v/>
      </c>
      <c r="F1842">
        <f>IFERROR(VLOOKUP(A1842,プログラム!B:C,2,0),"")</f>
        <v>30</v>
      </c>
      <c r="G1842" t="str">
        <f t="shared" si="56"/>
        <v>70600030</v>
      </c>
      <c r="H1842">
        <f>IFERROR(記録__2[[#This Row],[組]],"")</f>
        <v>3</v>
      </c>
      <c r="I1842">
        <f>IFERROR(記録__2[[#This Row],[水路]],"")</f>
        <v>1</v>
      </c>
      <c r="J1842" t="str">
        <f>IFERROR(VLOOKUP(F1842,競技順!B:Q,14,0),"")</f>
        <v/>
      </c>
      <c r="K1842" t="str">
        <f>IFERROR(VLOOKUP(F1842,競技順!B:P,15,0),"")</f>
        <v>男子</v>
      </c>
      <c r="L1842" t="str">
        <f>IFERROR(VLOOKUP(F1842,競技順!B:N,13,0),"")</f>
        <v xml:space="preserve"> 100m</v>
      </c>
      <c r="M1842" t="str">
        <f>IFERROR(VLOOKUP(F1842,競技順!B:K,10,0),"")</f>
        <v>バタフライ</v>
      </c>
      <c r="N1842" t="str">
        <f>IFERROR(VLOOKUP(F1842,競技順!B:Q,16,0),"")</f>
        <v>タイム決勝</v>
      </c>
      <c r="O1842" t="str">
        <f t="shared" si="57"/>
        <v xml:space="preserve"> 男子  100m バタフライ タイム決勝</v>
      </c>
    </row>
    <row r="1843" spans="1:15" x14ac:dyDescent="0.2">
      <c r="A1843">
        <f>IFERROR(記録__2[[#This Row],[競技番号]],"")</f>
        <v>30</v>
      </c>
      <c r="B1843">
        <f>IFERROR(記録__2[[#This Row],[選手番号]],"")</f>
        <v>595</v>
      </c>
      <c r="C1843" t="str">
        <f>IFERROR(VLOOKUP(B1843,選手番号!F:J,4,0),"")</f>
        <v>三好　郁哉</v>
      </c>
      <c r="D1843" t="str">
        <f>IFERROR(VLOOKUP(B1843,選手番号!F:K,6,0),"")</f>
        <v>MESSA</v>
      </c>
      <c r="E1843" t="str">
        <f>IFERROR(VLOOKUP(B1843,チーム番号!E:F,2,0),"")</f>
        <v/>
      </c>
      <c r="F1843">
        <f>IFERROR(VLOOKUP(A1843,プログラム!B:C,2,0),"")</f>
        <v>30</v>
      </c>
      <c r="G1843" t="str">
        <f t="shared" si="56"/>
        <v>59500030</v>
      </c>
      <c r="H1843">
        <f>IFERROR(記録__2[[#This Row],[組]],"")</f>
        <v>3</v>
      </c>
      <c r="I1843">
        <f>IFERROR(記録__2[[#This Row],[水路]],"")</f>
        <v>2</v>
      </c>
      <c r="J1843" t="str">
        <f>IFERROR(VLOOKUP(F1843,競技順!B:Q,14,0),"")</f>
        <v/>
      </c>
      <c r="K1843" t="str">
        <f>IFERROR(VLOOKUP(F1843,競技順!B:P,15,0),"")</f>
        <v>男子</v>
      </c>
      <c r="L1843" t="str">
        <f>IFERROR(VLOOKUP(F1843,競技順!B:N,13,0),"")</f>
        <v xml:space="preserve"> 100m</v>
      </c>
      <c r="M1843" t="str">
        <f>IFERROR(VLOOKUP(F1843,競技順!B:K,10,0),"")</f>
        <v>バタフライ</v>
      </c>
      <c r="N1843" t="str">
        <f>IFERROR(VLOOKUP(F1843,競技順!B:Q,16,0),"")</f>
        <v>タイム決勝</v>
      </c>
      <c r="O1843" t="str">
        <f t="shared" si="57"/>
        <v xml:space="preserve"> 男子  100m バタフライ タイム決勝</v>
      </c>
    </row>
    <row r="1844" spans="1:15" x14ac:dyDescent="0.2">
      <c r="A1844">
        <f>IFERROR(記録__2[[#This Row],[競技番号]],"")</f>
        <v>30</v>
      </c>
      <c r="B1844">
        <f>IFERROR(記録__2[[#This Row],[選手番号]],"")</f>
        <v>42</v>
      </c>
      <c r="C1844" t="str">
        <f>IFERROR(VLOOKUP(B1844,選手番号!F:J,4,0),"")</f>
        <v>玉井　央輔</v>
      </c>
      <c r="D1844" t="str">
        <f>IFERROR(VLOOKUP(B1844,選手番号!F:K,6,0),"")</f>
        <v>五百木ＳＣ</v>
      </c>
      <c r="E1844" t="str">
        <f>IFERROR(VLOOKUP(B1844,チーム番号!E:F,2,0),"")</f>
        <v/>
      </c>
      <c r="F1844">
        <f>IFERROR(VLOOKUP(A1844,プログラム!B:C,2,0),"")</f>
        <v>30</v>
      </c>
      <c r="G1844" t="str">
        <f t="shared" si="56"/>
        <v>4200030</v>
      </c>
      <c r="H1844">
        <f>IFERROR(記録__2[[#This Row],[組]],"")</f>
        <v>3</v>
      </c>
      <c r="I1844">
        <f>IFERROR(記録__2[[#This Row],[水路]],"")</f>
        <v>3</v>
      </c>
      <c r="J1844" t="str">
        <f>IFERROR(VLOOKUP(F1844,競技順!B:Q,14,0),"")</f>
        <v/>
      </c>
      <c r="K1844" t="str">
        <f>IFERROR(VLOOKUP(F1844,競技順!B:P,15,0),"")</f>
        <v>男子</v>
      </c>
      <c r="L1844" t="str">
        <f>IFERROR(VLOOKUP(F1844,競技順!B:N,13,0),"")</f>
        <v xml:space="preserve"> 100m</v>
      </c>
      <c r="M1844" t="str">
        <f>IFERROR(VLOOKUP(F1844,競技順!B:K,10,0),"")</f>
        <v>バタフライ</v>
      </c>
      <c r="N1844" t="str">
        <f>IFERROR(VLOOKUP(F1844,競技順!B:Q,16,0),"")</f>
        <v>タイム決勝</v>
      </c>
      <c r="O1844" t="str">
        <f t="shared" si="57"/>
        <v xml:space="preserve"> 男子  100m バタフライ タイム決勝</v>
      </c>
    </row>
    <row r="1845" spans="1:15" x14ac:dyDescent="0.2">
      <c r="A1845">
        <f>IFERROR(記録__2[[#This Row],[競技番号]],"")</f>
        <v>30</v>
      </c>
      <c r="B1845">
        <f>IFERROR(記録__2[[#This Row],[選手番号]],"")</f>
        <v>439</v>
      </c>
      <c r="C1845" t="str">
        <f>IFERROR(VLOOKUP(B1845,選手番号!F:J,4,0),"")</f>
        <v>渡部　透真</v>
      </c>
      <c r="D1845" t="str">
        <f>IFERROR(VLOOKUP(B1845,選手番号!F:K,6,0),"")</f>
        <v>フィッタ重信</v>
      </c>
      <c r="E1845" t="str">
        <f>IFERROR(VLOOKUP(B1845,チーム番号!E:F,2,0),"")</f>
        <v/>
      </c>
      <c r="F1845">
        <f>IFERROR(VLOOKUP(A1845,プログラム!B:C,2,0),"")</f>
        <v>30</v>
      </c>
      <c r="G1845" t="str">
        <f t="shared" si="56"/>
        <v>43900030</v>
      </c>
      <c r="H1845">
        <f>IFERROR(記録__2[[#This Row],[組]],"")</f>
        <v>3</v>
      </c>
      <c r="I1845">
        <f>IFERROR(記録__2[[#This Row],[水路]],"")</f>
        <v>4</v>
      </c>
      <c r="J1845" t="str">
        <f>IFERROR(VLOOKUP(F1845,競技順!B:Q,14,0),"")</f>
        <v/>
      </c>
      <c r="K1845" t="str">
        <f>IFERROR(VLOOKUP(F1845,競技順!B:P,15,0),"")</f>
        <v>男子</v>
      </c>
      <c r="L1845" t="str">
        <f>IFERROR(VLOOKUP(F1845,競技順!B:N,13,0),"")</f>
        <v xml:space="preserve"> 100m</v>
      </c>
      <c r="M1845" t="str">
        <f>IFERROR(VLOOKUP(F1845,競技順!B:K,10,0),"")</f>
        <v>バタフライ</v>
      </c>
      <c r="N1845" t="str">
        <f>IFERROR(VLOOKUP(F1845,競技順!B:Q,16,0),"")</f>
        <v>タイム決勝</v>
      </c>
      <c r="O1845" t="str">
        <f t="shared" si="57"/>
        <v xml:space="preserve"> 男子  100m バタフライ タイム決勝</v>
      </c>
    </row>
    <row r="1846" spans="1:15" x14ac:dyDescent="0.2">
      <c r="A1846">
        <f>IFERROR(記録__2[[#This Row],[競技番号]],"")</f>
        <v>30</v>
      </c>
      <c r="B1846">
        <f>IFERROR(記録__2[[#This Row],[選手番号]],"")</f>
        <v>671</v>
      </c>
      <c r="C1846" t="str">
        <f>IFERROR(VLOOKUP(B1846,選手番号!F:J,4,0),"")</f>
        <v>小池　大翔</v>
      </c>
      <c r="D1846" t="str">
        <f>IFERROR(VLOOKUP(B1846,選手番号!F:K,6,0),"")</f>
        <v>えいしSC砥部</v>
      </c>
      <c r="E1846" t="str">
        <f>IFERROR(VLOOKUP(B1846,チーム番号!E:F,2,0),"")</f>
        <v/>
      </c>
      <c r="F1846">
        <f>IFERROR(VLOOKUP(A1846,プログラム!B:C,2,0),"")</f>
        <v>30</v>
      </c>
      <c r="G1846" t="str">
        <f t="shared" si="56"/>
        <v>67100030</v>
      </c>
      <c r="H1846">
        <f>IFERROR(記録__2[[#This Row],[組]],"")</f>
        <v>3</v>
      </c>
      <c r="I1846">
        <f>IFERROR(記録__2[[#This Row],[水路]],"")</f>
        <v>5</v>
      </c>
      <c r="J1846" t="str">
        <f>IFERROR(VLOOKUP(F1846,競技順!B:Q,14,0),"")</f>
        <v/>
      </c>
      <c r="K1846" t="str">
        <f>IFERROR(VLOOKUP(F1846,競技順!B:P,15,0),"")</f>
        <v>男子</v>
      </c>
      <c r="L1846" t="str">
        <f>IFERROR(VLOOKUP(F1846,競技順!B:N,13,0),"")</f>
        <v xml:space="preserve"> 100m</v>
      </c>
      <c r="M1846" t="str">
        <f>IFERROR(VLOOKUP(F1846,競技順!B:K,10,0),"")</f>
        <v>バタフライ</v>
      </c>
      <c r="N1846" t="str">
        <f>IFERROR(VLOOKUP(F1846,競技順!B:Q,16,0),"")</f>
        <v>タイム決勝</v>
      </c>
      <c r="O1846" t="str">
        <f t="shared" si="57"/>
        <v xml:space="preserve"> 男子  100m バタフライ タイム決勝</v>
      </c>
    </row>
    <row r="1847" spans="1:15" x14ac:dyDescent="0.2">
      <c r="A1847">
        <f>IFERROR(記録__2[[#This Row],[競技番号]],"")</f>
        <v>30</v>
      </c>
      <c r="B1847">
        <f>IFERROR(記録__2[[#This Row],[選手番号]],"")</f>
        <v>551</v>
      </c>
      <c r="C1847" t="str">
        <f>IFERROR(VLOOKUP(B1847,選手番号!F:J,4,0),"")</f>
        <v>松本　拓真</v>
      </c>
      <c r="D1847" t="str">
        <f>IFERROR(VLOOKUP(B1847,選手番号!F:K,6,0),"")</f>
        <v>ﾌｨｯﾀｴﾐﾌﾙ松前</v>
      </c>
      <c r="E1847" t="str">
        <f>IFERROR(VLOOKUP(B1847,チーム番号!E:F,2,0),"")</f>
        <v/>
      </c>
      <c r="F1847">
        <f>IFERROR(VLOOKUP(A1847,プログラム!B:C,2,0),"")</f>
        <v>30</v>
      </c>
      <c r="G1847" t="str">
        <f t="shared" si="56"/>
        <v>55100030</v>
      </c>
      <c r="H1847">
        <f>IFERROR(記録__2[[#This Row],[組]],"")</f>
        <v>3</v>
      </c>
      <c r="I1847">
        <f>IFERROR(記録__2[[#This Row],[水路]],"")</f>
        <v>6</v>
      </c>
      <c r="J1847" t="str">
        <f>IFERROR(VLOOKUP(F1847,競技順!B:Q,14,0),"")</f>
        <v/>
      </c>
      <c r="K1847" t="str">
        <f>IFERROR(VLOOKUP(F1847,競技順!B:P,15,0),"")</f>
        <v>男子</v>
      </c>
      <c r="L1847" t="str">
        <f>IFERROR(VLOOKUP(F1847,競技順!B:N,13,0),"")</f>
        <v xml:space="preserve"> 100m</v>
      </c>
      <c r="M1847" t="str">
        <f>IFERROR(VLOOKUP(F1847,競技順!B:K,10,0),"")</f>
        <v>バタフライ</v>
      </c>
      <c r="N1847" t="str">
        <f>IFERROR(VLOOKUP(F1847,競技順!B:Q,16,0),"")</f>
        <v>タイム決勝</v>
      </c>
      <c r="O1847" t="str">
        <f t="shared" si="57"/>
        <v xml:space="preserve"> 男子  100m バタフライ タイム決勝</v>
      </c>
    </row>
    <row r="1848" spans="1:15" x14ac:dyDescent="0.2">
      <c r="A1848">
        <f>IFERROR(記録__2[[#This Row],[競技番号]],"")</f>
        <v>30</v>
      </c>
      <c r="B1848">
        <f>IFERROR(記録__2[[#This Row],[選手番号]],"")</f>
        <v>46</v>
      </c>
      <c r="C1848" t="str">
        <f>IFERROR(VLOOKUP(B1848,選手番号!F:J,4,0),"")</f>
        <v>菅野　　笙</v>
      </c>
      <c r="D1848" t="str">
        <f>IFERROR(VLOOKUP(B1848,選手番号!F:K,6,0),"")</f>
        <v>五百木ＳＣ</v>
      </c>
      <c r="E1848" t="str">
        <f>IFERROR(VLOOKUP(B1848,チーム番号!E:F,2,0),"")</f>
        <v/>
      </c>
      <c r="F1848">
        <f>IFERROR(VLOOKUP(A1848,プログラム!B:C,2,0),"")</f>
        <v>30</v>
      </c>
      <c r="G1848" t="str">
        <f t="shared" si="56"/>
        <v>4600030</v>
      </c>
      <c r="H1848">
        <f>IFERROR(記録__2[[#This Row],[組]],"")</f>
        <v>3</v>
      </c>
      <c r="I1848">
        <f>IFERROR(記録__2[[#This Row],[水路]],"")</f>
        <v>7</v>
      </c>
      <c r="J1848" t="str">
        <f>IFERROR(VLOOKUP(F1848,競技順!B:Q,14,0),"")</f>
        <v/>
      </c>
      <c r="K1848" t="str">
        <f>IFERROR(VLOOKUP(F1848,競技順!B:P,15,0),"")</f>
        <v>男子</v>
      </c>
      <c r="L1848" t="str">
        <f>IFERROR(VLOOKUP(F1848,競技順!B:N,13,0),"")</f>
        <v xml:space="preserve"> 100m</v>
      </c>
      <c r="M1848" t="str">
        <f>IFERROR(VLOOKUP(F1848,競技順!B:K,10,0),"")</f>
        <v>バタフライ</v>
      </c>
      <c r="N1848" t="str">
        <f>IFERROR(VLOOKUP(F1848,競技順!B:Q,16,0),"")</f>
        <v>タイム決勝</v>
      </c>
      <c r="O1848" t="str">
        <f t="shared" si="57"/>
        <v xml:space="preserve"> 男子  100m バタフライ タイム決勝</v>
      </c>
    </row>
    <row r="1849" spans="1:15" x14ac:dyDescent="0.2">
      <c r="A1849">
        <f>IFERROR(記録__2[[#This Row],[競技番号]],"")</f>
        <v>30</v>
      </c>
      <c r="B1849">
        <f>IFERROR(記録__2[[#This Row],[選手番号]],"")</f>
        <v>591</v>
      </c>
      <c r="C1849" t="str">
        <f>IFERROR(VLOOKUP(B1849,選手番号!F:J,4,0),"")</f>
        <v>東谷　一輝</v>
      </c>
      <c r="D1849" t="str">
        <f>IFERROR(VLOOKUP(B1849,選手番号!F:K,6,0),"")</f>
        <v>MESSA</v>
      </c>
      <c r="E1849" t="str">
        <f>IFERROR(VLOOKUP(B1849,チーム番号!E:F,2,0),"")</f>
        <v/>
      </c>
      <c r="F1849">
        <f>IFERROR(VLOOKUP(A1849,プログラム!B:C,2,0),"")</f>
        <v>30</v>
      </c>
      <c r="G1849" t="str">
        <f t="shared" si="56"/>
        <v>59100030</v>
      </c>
      <c r="H1849">
        <f>IFERROR(記録__2[[#This Row],[組]],"")</f>
        <v>3</v>
      </c>
      <c r="I1849">
        <f>IFERROR(記録__2[[#This Row],[水路]],"")</f>
        <v>8</v>
      </c>
      <c r="J1849" t="str">
        <f>IFERROR(VLOOKUP(F1849,競技順!B:Q,14,0),"")</f>
        <v/>
      </c>
      <c r="K1849" t="str">
        <f>IFERROR(VLOOKUP(F1849,競技順!B:P,15,0),"")</f>
        <v>男子</v>
      </c>
      <c r="L1849" t="str">
        <f>IFERROR(VLOOKUP(F1849,競技順!B:N,13,0),"")</f>
        <v xml:space="preserve"> 100m</v>
      </c>
      <c r="M1849" t="str">
        <f>IFERROR(VLOOKUP(F1849,競技順!B:K,10,0),"")</f>
        <v>バタフライ</v>
      </c>
      <c r="N1849" t="str">
        <f>IFERROR(VLOOKUP(F1849,競技順!B:Q,16,0),"")</f>
        <v>タイム決勝</v>
      </c>
      <c r="O1849" t="str">
        <f t="shared" si="57"/>
        <v xml:space="preserve"> 男子  100m バタフライ タイム決勝</v>
      </c>
    </row>
    <row r="1850" spans="1:15" x14ac:dyDescent="0.2">
      <c r="A1850">
        <f>IFERROR(記録__2[[#This Row],[競技番号]],"")</f>
        <v>30</v>
      </c>
      <c r="B1850">
        <f>IFERROR(記録__2[[#This Row],[選手番号]],"")</f>
        <v>170</v>
      </c>
      <c r="C1850" t="str">
        <f>IFERROR(VLOOKUP(B1850,選手番号!F:J,4,0),"")</f>
        <v>塩出　大剛</v>
      </c>
      <c r="D1850" t="str">
        <f>IFERROR(VLOOKUP(B1850,選手番号!F:K,6,0),"")</f>
        <v>西条ＳＣ</v>
      </c>
      <c r="E1850" t="str">
        <f>IFERROR(VLOOKUP(B1850,チーム番号!E:F,2,0),"")</f>
        <v/>
      </c>
      <c r="F1850">
        <f>IFERROR(VLOOKUP(A1850,プログラム!B:C,2,0),"")</f>
        <v>30</v>
      </c>
      <c r="G1850" t="str">
        <f t="shared" si="56"/>
        <v>17000030</v>
      </c>
      <c r="H1850">
        <f>IFERROR(記録__2[[#This Row],[組]],"")</f>
        <v>4</v>
      </c>
      <c r="I1850">
        <f>IFERROR(記録__2[[#This Row],[水路]],"")</f>
        <v>1</v>
      </c>
      <c r="J1850" t="str">
        <f>IFERROR(VLOOKUP(F1850,競技順!B:Q,14,0),"")</f>
        <v/>
      </c>
      <c r="K1850" t="str">
        <f>IFERROR(VLOOKUP(F1850,競技順!B:P,15,0),"")</f>
        <v>男子</v>
      </c>
      <c r="L1850" t="str">
        <f>IFERROR(VLOOKUP(F1850,競技順!B:N,13,0),"")</f>
        <v xml:space="preserve"> 100m</v>
      </c>
      <c r="M1850" t="str">
        <f>IFERROR(VLOOKUP(F1850,競技順!B:K,10,0),"")</f>
        <v>バタフライ</v>
      </c>
      <c r="N1850" t="str">
        <f>IFERROR(VLOOKUP(F1850,競技順!B:Q,16,0),"")</f>
        <v>タイム決勝</v>
      </c>
      <c r="O1850" t="str">
        <f t="shared" si="57"/>
        <v xml:space="preserve"> 男子  100m バタフライ タイム決勝</v>
      </c>
    </row>
    <row r="1851" spans="1:15" x14ac:dyDescent="0.2">
      <c r="A1851">
        <f>IFERROR(記録__2[[#This Row],[競技番号]],"")</f>
        <v>30</v>
      </c>
      <c r="B1851">
        <f>IFERROR(記録__2[[#This Row],[選手番号]],"")</f>
        <v>254</v>
      </c>
      <c r="C1851" t="str">
        <f>IFERROR(VLOOKUP(B1851,選手番号!F:J,4,0),"")</f>
        <v>玉井　淳規</v>
      </c>
      <c r="D1851" t="str">
        <f>IFERROR(VLOOKUP(B1851,選手番号!F:K,6,0),"")</f>
        <v>八幡浜ＳＣ</v>
      </c>
      <c r="E1851" t="str">
        <f>IFERROR(VLOOKUP(B1851,チーム番号!E:F,2,0),"")</f>
        <v/>
      </c>
      <c r="F1851">
        <f>IFERROR(VLOOKUP(A1851,プログラム!B:C,2,0),"")</f>
        <v>30</v>
      </c>
      <c r="G1851" t="str">
        <f t="shared" si="56"/>
        <v>25400030</v>
      </c>
      <c r="H1851">
        <f>IFERROR(記録__2[[#This Row],[組]],"")</f>
        <v>4</v>
      </c>
      <c r="I1851">
        <f>IFERROR(記録__2[[#This Row],[水路]],"")</f>
        <v>2</v>
      </c>
      <c r="J1851" t="str">
        <f>IFERROR(VLOOKUP(F1851,競技順!B:Q,14,0),"")</f>
        <v/>
      </c>
      <c r="K1851" t="str">
        <f>IFERROR(VLOOKUP(F1851,競技順!B:P,15,0),"")</f>
        <v>男子</v>
      </c>
      <c r="L1851" t="str">
        <f>IFERROR(VLOOKUP(F1851,競技順!B:N,13,0),"")</f>
        <v xml:space="preserve"> 100m</v>
      </c>
      <c r="M1851" t="str">
        <f>IFERROR(VLOOKUP(F1851,競技順!B:K,10,0),"")</f>
        <v>バタフライ</v>
      </c>
      <c r="N1851" t="str">
        <f>IFERROR(VLOOKUP(F1851,競技順!B:Q,16,0),"")</f>
        <v>タイム決勝</v>
      </c>
      <c r="O1851" t="str">
        <f t="shared" si="57"/>
        <v xml:space="preserve"> 男子  100m バタフライ タイム決勝</v>
      </c>
    </row>
    <row r="1852" spans="1:15" x14ac:dyDescent="0.2">
      <c r="A1852">
        <f>IFERROR(記録__2[[#This Row],[競技番号]],"")</f>
        <v>30</v>
      </c>
      <c r="B1852">
        <f>IFERROR(記録__2[[#This Row],[選手番号]],"")</f>
        <v>438</v>
      </c>
      <c r="C1852" t="str">
        <f>IFERROR(VLOOKUP(B1852,選手番号!F:J,4,0),"")</f>
        <v>松浦　　蒼</v>
      </c>
      <c r="D1852" t="str">
        <f>IFERROR(VLOOKUP(B1852,選手番号!F:K,6,0),"")</f>
        <v>フィッタ重信</v>
      </c>
      <c r="E1852" t="str">
        <f>IFERROR(VLOOKUP(B1852,チーム番号!E:F,2,0),"")</f>
        <v/>
      </c>
      <c r="F1852">
        <f>IFERROR(VLOOKUP(A1852,プログラム!B:C,2,0),"")</f>
        <v>30</v>
      </c>
      <c r="G1852" t="str">
        <f t="shared" si="56"/>
        <v>43800030</v>
      </c>
      <c r="H1852">
        <f>IFERROR(記録__2[[#This Row],[組]],"")</f>
        <v>4</v>
      </c>
      <c r="I1852">
        <f>IFERROR(記録__2[[#This Row],[水路]],"")</f>
        <v>3</v>
      </c>
      <c r="J1852" t="str">
        <f>IFERROR(VLOOKUP(F1852,競技順!B:Q,14,0),"")</f>
        <v/>
      </c>
      <c r="K1852" t="str">
        <f>IFERROR(VLOOKUP(F1852,競技順!B:P,15,0),"")</f>
        <v>男子</v>
      </c>
      <c r="L1852" t="str">
        <f>IFERROR(VLOOKUP(F1852,競技順!B:N,13,0),"")</f>
        <v xml:space="preserve"> 100m</v>
      </c>
      <c r="M1852" t="str">
        <f>IFERROR(VLOOKUP(F1852,競技順!B:K,10,0),"")</f>
        <v>バタフライ</v>
      </c>
      <c r="N1852" t="str">
        <f>IFERROR(VLOOKUP(F1852,競技順!B:Q,16,0),"")</f>
        <v>タイム決勝</v>
      </c>
      <c r="O1852" t="str">
        <f t="shared" si="57"/>
        <v xml:space="preserve"> 男子  100m バタフライ タイム決勝</v>
      </c>
    </row>
    <row r="1853" spans="1:15" x14ac:dyDescent="0.2">
      <c r="A1853">
        <f>IFERROR(記録__2[[#This Row],[競技番号]],"")</f>
        <v>30</v>
      </c>
      <c r="B1853">
        <f>IFERROR(記録__2[[#This Row],[選手番号]],"")</f>
        <v>112</v>
      </c>
      <c r="C1853" t="str">
        <f>IFERROR(VLOOKUP(B1853,選手番号!F:J,4,0),"")</f>
        <v>長野　　弘</v>
      </c>
      <c r="D1853" t="str">
        <f>IFERROR(VLOOKUP(B1853,選手番号!F:K,6,0),"")</f>
        <v>南海ＤＣ</v>
      </c>
      <c r="E1853" t="str">
        <f>IFERROR(VLOOKUP(B1853,チーム番号!E:F,2,0),"")</f>
        <v/>
      </c>
      <c r="F1853">
        <f>IFERROR(VLOOKUP(A1853,プログラム!B:C,2,0),"")</f>
        <v>30</v>
      </c>
      <c r="G1853" t="str">
        <f t="shared" si="56"/>
        <v>11200030</v>
      </c>
      <c r="H1853">
        <f>IFERROR(記録__2[[#This Row],[組]],"")</f>
        <v>4</v>
      </c>
      <c r="I1853">
        <f>IFERROR(記録__2[[#This Row],[水路]],"")</f>
        <v>4</v>
      </c>
      <c r="J1853" t="str">
        <f>IFERROR(VLOOKUP(F1853,競技順!B:Q,14,0),"")</f>
        <v/>
      </c>
      <c r="K1853" t="str">
        <f>IFERROR(VLOOKUP(F1853,競技順!B:P,15,0),"")</f>
        <v>男子</v>
      </c>
      <c r="L1853" t="str">
        <f>IFERROR(VLOOKUP(F1853,競技順!B:N,13,0),"")</f>
        <v xml:space="preserve"> 100m</v>
      </c>
      <c r="M1853" t="str">
        <f>IFERROR(VLOOKUP(F1853,競技順!B:K,10,0),"")</f>
        <v>バタフライ</v>
      </c>
      <c r="N1853" t="str">
        <f>IFERROR(VLOOKUP(F1853,競技順!B:Q,16,0),"")</f>
        <v>タイム決勝</v>
      </c>
      <c r="O1853" t="str">
        <f t="shared" si="57"/>
        <v xml:space="preserve"> 男子  100m バタフライ タイム決勝</v>
      </c>
    </row>
    <row r="1854" spans="1:15" x14ac:dyDescent="0.2">
      <c r="A1854">
        <f>IFERROR(記録__2[[#This Row],[競技番号]],"")</f>
        <v>30</v>
      </c>
      <c r="B1854">
        <f>IFERROR(記録__2[[#This Row],[選手番号]],"")</f>
        <v>115</v>
      </c>
      <c r="C1854" t="str">
        <f>IFERROR(VLOOKUP(B1854,選手番号!F:J,4,0),"")</f>
        <v>玉井　悠亜</v>
      </c>
      <c r="D1854" t="str">
        <f>IFERROR(VLOOKUP(B1854,選手番号!F:K,6,0),"")</f>
        <v>南海ＤＣ</v>
      </c>
      <c r="E1854" t="str">
        <f>IFERROR(VLOOKUP(B1854,チーム番号!E:F,2,0),"")</f>
        <v/>
      </c>
      <c r="F1854">
        <f>IFERROR(VLOOKUP(A1854,プログラム!B:C,2,0),"")</f>
        <v>30</v>
      </c>
      <c r="G1854" t="str">
        <f t="shared" si="56"/>
        <v>11500030</v>
      </c>
      <c r="H1854">
        <f>IFERROR(記録__2[[#This Row],[組]],"")</f>
        <v>4</v>
      </c>
      <c r="I1854">
        <f>IFERROR(記録__2[[#This Row],[水路]],"")</f>
        <v>5</v>
      </c>
      <c r="J1854" t="str">
        <f>IFERROR(VLOOKUP(F1854,競技順!B:Q,14,0),"")</f>
        <v/>
      </c>
      <c r="K1854" t="str">
        <f>IFERROR(VLOOKUP(F1854,競技順!B:P,15,0),"")</f>
        <v>男子</v>
      </c>
      <c r="L1854" t="str">
        <f>IFERROR(VLOOKUP(F1854,競技順!B:N,13,0),"")</f>
        <v xml:space="preserve"> 100m</v>
      </c>
      <c r="M1854" t="str">
        <f>IFERROR(VLOOKUP(F1854,競技順!B:K,10,0),"")</f>
        <v>バタフライ</v>
      </c>
      <c r="N1854" t="str">
        <f>IFERROR(VLOOKUP(F1854,競技順!B:Q,16,0),"")</f>
        <v>タイム決勝</v>
      </c>
      <c r="O1854" t="str">
        <f t="shared" si="57"/>
        <v xml:space="preserve"> 男子  100m バタフライ タイム決勝</v>
      </c>
    </row>
    <row r="1855" spans="1:15" x14ac:dyDescent="0.2">
      <c r="A1855">
        <f>IFERROR(記録__2[[#This Row],[競技番号]],"")</f>
        <v>30</v>
      </c>
      <c r="B1855">
        <f>IFERROR(記録__2[[#This Row],[選手番号]],"")</f>
        <v>184</v>
      </c>
      <c r="C1855" t="str">
        <f>IFERROR(VLOOKUP(B1855,選手番号!F:J,4,0),"")</f>
        <v>田中　稔也</v>
      </c>
      <c r="D1855" t="str">
        <f>IFERROR(VLOOKUP(B1855,選手番号!F:K,6,0),"")</f>
        <v>ＭＧ瀬戸内</v>
      </c>
      <c r="E1855" t="str">
        <f>IFERROR(VLOOKUP(B1855,チーム番号!E:F,2,0),"")</f>
        <v/>
      </c>
      <c r="F1855">
        <f>IFERROR(VLOOKUP(A1855,プログラム!B:C,2,0),"")</f>
        <v>30</v>
      </c>
      <c r="G1855" t="str">
        <f t="shared" si="56"/>
        <v>18400030</v>
      </c>
      <c r="H1855">
        <f>IFERROR(記録__2[[#This Row],[組]],"")</f>
        <v>4</v>
      </c>
      <c r="I1855">
        <f>IFERROR(記録__2[[#This Row],[水路]],"")</f>
        <v>6</v>
      </c>
      <c r="J1855" t="str">
        <f>IFERROR(VLOOKUP(F1855,競技順!B:Q,14,0),"")</f>
        <v/>
      </c>
      <c r="K1855" t="str">
        <f>IFERROR(VLOOKUP(F1855,競技順!B:P,15,0),"")</f>
        <v>男子</v>
      </c>
      <c r="L1855" t="str">
        <f>IFERROR(VLOOKUP(F1855,競技順!B:N,13,0),"")</f>
        <v xml:space="preserve"> 100m</v>
      </c>
      <c r="M1855" t="str">
        <f>IFERROR(VLOOKUP(F1855,競技順!B:K,10,0),"")</f>
        <v>バタフライ</v>
      </c>
      <c r="N1855" t="str">
        <f>IFERROR(VLOOKUP(F1855,競技順!B:Q,16,0),"")</f>
        <v>タイム決勝</v>
      </c>
      <c r="O1855" t="str">
        <f t="shared" si="57"/>
        <v xml:space="preserve"> 男子  100m バタフライ タイム決勝</v>
      </c>
    </row>
    <row r="1856" spans="1:15" x14ac:dyDescent="0.2">
      <c r="A1856">
        <f>IFERROR(記録__2[[#This Row],[競技番号]],"")</f>
        <v>30</v>
      </c>
      <c r="B1856">
        <f>IFERROR(記録__2[[#This Row],[選手番号]],"")</f>
        <v>204</v>
      </c>
      <c r="C1856" t="str">
        <f>IFERROR(VLOOKUP(B1856,選手番号!F:J,4,0),"")</f>
        <v>岡本　悠希</v>
      </c>
      <c r="D1856" t="str">
        <f>IFERROR(VLOOKUP(B1856,選手番号!F:K,6,0),"")</f>
        <v>ファイブテン</v>
      </c>
      <c r="E1856" t="str">
        <f>IFERROR(VLOOKUP(B1856,チーム番号!E:F,2,0),"")</f>
        <v/>
      </c>
      <c r="F1856">
        <f>IFERROR(VLOOKUP(A1856,プログラム!B:C,2,0),"")</f>
        <v>30</v>
      </c>
      <c r="G1856" t="str">
        <f t="shared" si="56"/>
        <v>20400030</v>
      </c>
      <c r="H1856">
        <f>IFERROR(記録__2[[#This Row],[組]],"")</f>
        <v>4</v>
      </c>
      <c r="I1856">
        <f>IFERROR(記録__2[[#This Row],[水路]],"")</f>
        <v>7</v>
      </c>
      <c r="J1856" t="str">
        <f>IFERROR(VLOOKUP(F1856,競技順!B:Q,14,0),"")</f>
        <v/>
      </c>
      <c r="K1856" t="str">
        <f>IFERROR(VLOOKUP(F1856,競技順!B:P,15,0),"")</f>
        <v>男子</v>
      </c>
      <c r="L1856" t="str">
        <f>IFERROR(VLOOKUP(F1856,競技順!B:N,13,0),"")</f>
        <v xml:space="preserve"> 100m</v>
      </c>
      <c r="M1856" t="str">
        <f>IFERROR(VLOOKUP(F1856,競技順!B:K,10,0),"")</f>
        <v>バタフライ</v>
      </c>
      <c r="N1856" t="str">
        <f>IFERROR(VLOOKUP(F1856,競技順!B:Q,16,0),"")</f>
        <v>タイム決勝</v>
      </c>
      <c r="O1856" t="str">
        <f t="shared" si="57"/>
        <v xml:space="preserve"> 男子  100m バタフライ タイム決勝</v>
      </c>
    </row>
    <row r="1857" spans="1:15" x14ac:dyDescent="0.2">
      <c r="A1857">
        <f>IFERROR(記録__2[[#This Row],[競技番号]],"")</f>
        <v>30</v>
      </c>
      <c r="B1857">
        <f>IFERROR(記録__2[[#This Row],[選手番号]],"")</f>
        <v>477</v>
      </c>
      <c r="C1857" t="str">
        <f>IFERROR(VLOOKUP(B1857,選手番号!F:J,4,0),"")</f>
        <v>畔地　俊輔</v>
      </c>
      <c r="D1857" t="str">
        <f>IFERROR(VLOOKUP(B1857,選手番号!F:K,6,0),"")</f>
        <v>フィッタ吉田</v>
      </c>
      <c r="E1857" t="str">
        <f>IFERROR(VLOOKUP(B1857,チーム番号!E:F,2,0),"")</f>
        <v/>
      </c>
      <c r="F1857">
        <f>IFERROR(VLOOKUP(A1857,プログラム!B:C,2,0),"")</f>
        <v>30</v>
      </c>
      <c r="G1857" t="str">
        <f t="shared" si="56"/>
        <v>47700030</v>
      </c>
      <c r="H1857">
        <f>IFERROR(記録__2[[#This Row],[組]],"")</f>
        <v>4</v>
      </c>
      <c r="I1857">
        <f>IFERROR(記録__2[[#This Row],[水路]],"")</f>
        <v>8</v>
      </c>
      <c r="J1857" t="str">
        <f>IFERROR(VLOOKUP(F1857,競技順!B:Q,14,0),"")</f>
        <v/>
      </c>
      <c r="K1857" t="str">
        <f>IFERROR(VLOOKUP(F1857,競技順!B:P,15,0),"")</f>
        <v>男子</v>
      </c>
      <c r="L1857" t="str">
        <f>IFERROR(VLOOKUP(F1857,競技順!B:N,13,0),"")</f>
        <v xml:space="preserve"> 100m</v>
      </c>
      <c r="M1857" t="str">
        <f>IFERROR(VLOOKUP(F1857,競技順!B:K,10,0),"")</f>
        <v>バタフライ</v>
      </c>
      <c r="N1857" t="str">
        <f>IFERROR(VLOOKUP(F1857,競技順!B:Q,16,0),"")</f>
        <v>タイム決勝</v>
      </c>
      <c r="O1857" t="str">
        <f t="shared" si="57"/>
        <v xml:space="preserve"> 男子  100m バタフライ タイム決勝</v>
      </c>
    </row>
    <row r="1858" spans="1:15" x14ac:dyDescent="0.2">
      <c r="A1858">
        <f>IFERROR(記録__2[[#This Row],[競技番号]],"")</f>
        <v>31</v>
      </c>
      <c r="B1858">
        <f>IFERROR(記録__2[[#This Row],[選手番号]],"")</f>
        <v>0</v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>
        <f>IFERROR(VLOOKUP(A1858,プログラム!B:C,2,0),"")</f>
        <v>31</v>
      </c>
      <c r="G1858" t="str">
        <f t="shared" si="56"/>
        <v>000031</v>
      </c>
      <c r="H1858">
        <f>IFERROR(記録__2[[#This Row],[組]],"")</f>
        <v>1</v>
      </c>
      <c r="I1858">
        <f>IFERROR(記録__2[[#This Row],[水路]],"")</f>
        <v>1</v>
      </c>
      <c r="J1858" t="str">
        <f>IFERROR(VLOOKUP(F1858,競技順!B:Q,14,0),"")</f>
        <v/>
      </c>
      <c r="K1858" t="str">
        <f>IFERROR(VLOOKUP(F1858,競技順!B:P,15,0),"")</f>
        <v>女子</v>
      </c>
      <c r="L1858" t="str">
        <f>IFERROR(VLOOKUP(F1858,競技順!B:N,13,0),"")</f>
        <v xml:space="preserve"> 400m</v>
      </c>
      <c r="M1858" t="str">
        <f>IFERROR(VLOOKUP(F1858,競技順!B:K,10,0),"")</f>
        <v>自由形</v>
      </c>
      <c r="N1858" t="str">
        <f>IFERROR(VLOOKUP(F1858,競技順!B:Q,16,0),"")</f>
        <v>タイム決勝</v>
      </c>
      <c r="O1858" t="str">
        <f t="shared" si="57"/>
        <v xml:space="preserve"> 女子  400m 自由形 タイム決勝</v>
      </c>
    </row>
    <row r="1859" spans="1:15" x14ac:dyDescent="0.2">
      <c r="A1859">
        <f>IFERROR(記録__2[[#This Row],[競技番号]],"")</f>
        <v>31</v>
      </c>
      <c r="B1859">
        <f>IFERROR(記録__2[[#This Row],[選手番号]],"")</f>
        <v>0</v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>
        <f>IFERROR(VLOOKUP(A1859,プログラム!B:C,2,0),"")</f>
        <v>31</v>
      </c>
      <c r="G1859" t="str">
        <f t="shared" ref="G1859:G1922" si="58">CONCATENATE(B1859,0,0,0,F1859)</f>
        <v>000031</v>
      </c>
      <c r="H1859">
        <f>IFERROR(記録__2[[#This Row],[組]],"")</f>
        <v>1</v>
      </c>
      <c r="I1859">
        <f>IFERROR(記録__2[[#This Row],[水路]],"")</f>
        <v>2</v>
      </c>
      <c r="J1859" t="str">
        <f>IFERROR(VLOOKUP(F1859,競技順!B:Q,14,0),"")</f>
        <v/>
      </c>
      <c r="K1859" t="str">
        <f>IFERROR(VLOOKUP(F1859,競技順!B:P,15,0),"")</f>
        <v>女子</v>
      </c>
      <c r="L1859" t="str">
        <f>IFERROR(VLOOKUP(F1859,競技順!B:N,13,0),"")</f>
        <v xml:space="preserve"> 400m</v>
      </c>
      <c r="M1859" t="str">
        <f>IFERROR(VLOOKUP(F1859,競技順!B:K,10,0),"")</f>
        <v>自由形</v>
      </c>
      <c r="N1859" t="str">
        <f>IFERROR(VLOOKUP(F1859,競技順!B:Q,16,0),"")</f>
        <v>タイム決勝</v>
      </c>
      <c r="O1859" t="str">
        <f t="shared" ref="O1859:O1922" si="59">CONCATENATE(J1859," ",K1859," ",L1859," ",M1859," ",N1859)</f>
        <v xml:space="preserve"> 女子  400m 自由形 タイム決勝</v>
      </c>
    </row>
    <row r="1860" spans="1:15" x14ac:dyDescent="0.2">
      <c r="A1860">
        <f>IFERROR(記録__2[[#This Row],[競技番号]],"")</f>
        <v>31</v>
      </c>
      <c r="B1860">
        <f>IFERROR(記録__2[[#This Row],[選手番号]],"")</f>
        <v>320</v>
      </c>
      <c r="C1860" t="str">
        <f>IFERROR(VLOOKUP(B1860,選手番号!F:J,4,0),"")</f>
        <v>西崎　　凛</v>
      </c>
      <c r="D1860" t="str">
        <f>IFERROR(VLOOKUP(B1860,選手番号!F:K,6,0),"")</f>
        <v>石原SC山越</v>
      </c>
      <c r="E1860" t="str">
        <f>IFERROR(VLOOKUP(B1860,チーム番号!E:F,2,0),"")</f>
        <v/>
      </c>
      <c r="F1860">
        <f>IFERROR(VLOOKUP(A1860,プログラム!B:C,2,0),"")</f>
        <v>31</v>
      </c>
      <c r="G1860" t="str">
        <f t="shared" si="58"/>
        <v>32000031</v>
      </c>
      <c r="H1860">
        <f>IFERROR(記録__2[[#This Row],[組]],"")</f>
        <v>1</v>
      </c>
      <c r="I1860">
        <f>IFERROR(記録__2[[#This Row],[水路]],"")</f>
        <v>3</v>
      </c>
      <c r="J1860" t="str">
        <f>IFERROR(VLOOKUP(F1860,競技順!B:Q,14,0),"")</f>
        <v/>
      </c>
      <c r="K1860" t="str">
        <f>IFERROR(VLOOKUP(F1860,競技順!B:P,15,0),"")</f>
        <v>女子</v>
      </c>
      <c r="L1860" t="str">
        <f>IFERROR(VLOOKUP(F1860,競技順!B:N,13,0),"")</f>
        <v xml:space="preserve"> 400m</v>
      </c>
      <c r="M1860" t="str">
        <f>IFERROR(VLOOKUP(F1860,競技順!B:K,10,0),"")</f>
        <v>自由形</v>
      </c>
      <c r="N1860" t="str">
        <f>IFERROR(VLOOKUP(F1860,競技順!B:Q,16,0),"")</f>
        <v>タイム決勝</v>
      </c>
      <c r="O1860" t="str">
        <f t="shared" si="59"/>
        <v xml:space="preserve"> 女子  400m 自由形 タイム決勝</v>
      </c>
    </row>
    <row r="1861" spans="1:15" x14ac:dyDescent="0.2">
      <c r="A1861">
        <f>IFERROR(記録__2[[#This Row],[競技番号]],"")</f>
        <v>31</v>
      </c>
      <c r="B1861">
        <f>IFERROR(記録__2[[#This Row],[選手番号]],"")</f>
        <v>280</v>
      </c>
      <c r="C1861" t="str">
        <f>IFERROR(VLOOKUP(B1861,選手番号!F:J,4,0),"")</f>
        <v>兵頭　萌綾</v>
      </c>
      <c r="D1861" t="str">
        <f>IFERROR(VLOOKUP(B1861,選手番号!F:K,6,0),"")</f>
        <v>八幡浜ＳＣ</v>
      </c>
      <c r="E1861" t="str">
        <f>IFERROR(VLOOKUP(B1861,チーム番号!E:F,2,0),"")</f>
        <v/>
      </c>
      <c r="F1861">
        <f>IFERROR(VLOOKUP(A1861,プログラム!B:C,2,0),"")</f>
        <v>31</v>
      </c>
      <c r="G1861" t="str">
        <f t="shared" si="58"/>
        <v>28000031</v>
      </c>
      <c r="H1861">
        <f>IFERROR(記録__2[[#This Row],[組]],"")</f>
        <v>1</v>
      </c>
      <c r="I1861">
        <f>IFERROR(記録__2[[#This Row],[水路]],"")</f>
        <v>4</v>
      </c>
      <c r="J1861" t="str">
        <f>IFERROR(VLOOKUP(F1861,競技順!B:Q,14,0),"")</f>
        <v/>
      </c>
      <c r="K1861" t="str">
        <f>IFERROR(VLOOKUP(F1861,競技順!B:P,15,0),"")</f>
        <v>女子</v>
      </c>
      <c r="L1861" t="str">
        <f>IFERROR(VLOOKUP(F1861,競技順!B:N,13,0),"")</f>
        <v xml:space="preserve"> 400m</v>
      </c>
      <c r="M1861" t="str">
        <f>IFERROR(VLOOKUP(F1861,競技順!B:K,10,0),"")</f>
        <v>自由形</v>
      </c>
      <c r="N1861" t="str">
        <f>IFERROR(VLOOKUP(F1861,競技順!B:Q,16,0),"")</f>
        <v>タイム決勝</v>
      </c>
      <c r="O1861" t="str">
        <f t="shared" si="59"/>
        <v xml:space="preserve"> 女子  400m 自由形 タイム決勝</v>
      </c>
    </row>
    <row r="1862" spans="1:15" x14ac:dyDescent="0.2">
      <c r="A1862">
        <f>IFERROR(記録__2[[#This Row],[競技番号]],"")</f>
        <v>31</v>
      </c>
      <c r="B1862">
        <f>IFERROR(記録__2[[#This Row],[選手番号]],"")</f>
        <v>631</v>
      </c>
      <c r="C1862" t="str">
        <f>IFERROR(VLOOKUP(B1862,選手番号!F:J,4,0),"")</f>
        <v>柴田　紗希</v>
      </c>
      <c r="D1862" t="str">
        <f>IFERROR(VLOOKUP(B1862,選手番号!F:K,6,0),"")</f>
        <v>ﾓｰﾆSS</v>
      </c>
      <c r="E1862" t="str">
        <f>IFERROR(VLOOKUP(B1862,チーム番号!E:F,2,0),"")</f>
        <v/>
      </c>
      <c r="F1862">
        <f>IFERROR(VLOOKUP(A1862,プログラム!B:C,2,0),"")</f>
        <v>31</v>
      </c>
      <c r="G1862" t="str">
        <f t="shared" si="58"/>
        <v>63100031</v>
      </c>
      <c r="H1862">
        <f>IFERROR(記録__2[[#This Row],[組]],"")</f>
        <v>1</v>
      </c>
      <c r="I1862">
        <f>IFERROR(記録__2[[#This Row],[水路]],"")</f>
        <v>5</v>
      </c>
      <c r="J1862" t="str">
        <f>IFERROR(VLOOKUP(F1862,競技順!B:Q,14,0),"")</f>
        <v/>
      </c>
      <c r="K1862" t="str">
        <f>IFERROR(VLOOKUP(F1862,競技順!B:P,15,0),"")</f>
        <v>女子</v>
      </c>
      <c r="L1862" t="str">
        <f>IFERROR(VLOOKUP(F1862,競技順!B:N,13,0),"")</f>
        <v xml:space="preserve"> 400m</v>
      </c>
      <c r="M1862" t="str">
        <f>IFERROR(VLOOKUP(F1862,競技順!B:K,10,0),"")</f>
        <v>自由形</v>
      </c>
      <c r="N1862" t="str">
        <f>IFERROR(VLOOKUP(F1862,競技順!B:Q,16,0),"")</f>
        <v>タイム決勝</v>
      </c>
      <c r="O1862" t="str">
        <f t="shared" si="59"/>
        <v xml:space="preserve"> 女子  400m 自由形 タイム決勝</v>
      </c>
    </row>
    <row r="1863" spans="1:15" x14ac:dyDescent="0.2">
      <c r="A1863">
        <f>IFERROR(記録__2[[#This Row],[競技番号]],"")</f>
        <v>31</v>
      </c>
      <c r="B1863">
        <f>IFERROR(記録__2[[#This Row],[選手番号]],"")</f>
        <v>0</v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>
        <f>IFERROR(VLOOKUP(A1863,プログラム!B:C,2,0),"")</f>
        <v>31</v>
      </c>
      <c r="G1863" t="str">
        <f t="shared" si="58"/>
        <v>000031</v>
      </c>
      <c r="H1863">
        <f>IFERROR(記録__2[[#This Row],[組]],"")</f>
        <v>1</v>
      </c>
      <c r="I1863">
        <f>IFERROR(記録__2[[#This Row],[水路]],"")</f>
        <v>6</v>
      </c>
      <c r="J1863" t="str">
        <f>IFERROR(VLOOKUP(F1863,競技順!B:Q,14,0),"")</f>
        <v/>
      </c>
      <c r="K1863" t="str">
        <f>IFERROR(VLOOKUP(F1863,競技順!B:P,15,0),"")</f>
        <v>女子</v>
      </c>
      <c r="L1863" t="str">
        <f>IFERROR(VLOOKUP(F1863,競技順!B:N,13,0),"")</f>
        <v xml:space="preserve"> 400m</v>
      </c>
      <c r="M1863" t="str">
        <f>IFERROR(VLOOKUP(F1863,競技順!B:K,10,0),"")</f>
        <v>自由形</v>
      </c>
      <c r="N1863" t="str">
        <f>IFERROR(VLOOKUP(F1863,競技順!B:Q,16,0),"")</f>
        <v>タイム決勝</v>
      </c>
      <c r="O1863" t="str">
        <f t="shared" si="59"/>
        <v xml:space="preserve"> 女子  400m 自由形 タイム決勝</v>
      </c>
    </row>
    <row r="1864" spans="1:15" x14ac:dyDescent="0.2">
      <c r="A1864">
        <f>IFERROR(記録__2[[#This Row],[競技番号]],"")</f>
        <v>31</v>
      </c>
      <c r="B1864">
        <f>IFERROR(記録__2[[#This Row],[選手番号]],"")</f>
        <v>0</v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>
        <f>IFERROR(VLOOKUP(A1864,プログラム!B:C,2,0),"")</f>
        <v>31</v>
      </c>
      <c r="G1864" t="str">
        <f t="shared" si="58"/>
        <v>000031</v>
      </c>
      <c r="H1864">
        <f>IFERROR(記録__2[[#This Row],[組]],"")</f>
        <v>1</v>
      </c>
      <c r="I1864">
        <f>IFERROR(記録__2[[#This Row],[水路]],"")</f>
        <v>7</v>
      </c>
      <c r="J1864" t="str">
        <f>IFERROR(VLOOKUP(F1864,競技順!B:Q,14,0),"")</f>
        <v/>
      </c>
      <c r="K1864" t="str">
        <f>IFERROR(VLOOKUP(F1864,競技順!B:P,15,0),"")</f>
        <v>女子</v>
      </c>
      <c r="L1864" t="str">
        <f>IFERROR(VLOOKUP(F1864,競技順!B:N,13,0),"")</f>
        <v xml:space="preserve"> 400m</v>
      </c>
      <c r="M1864" t="str">
        <f>IFERROR(VLOOKUP(F1864,競技順!B:K,10,0),"")</f>
        <v>自由形</v>
      </c>
      <c r="N1864" t="str">
        <f>IFERROR(VLOOKUP(F1864,競技順!B:Q,16,0),"")</f>
        <v>タイム決勝</v>
      </c>
      <c r="O1864" t="str">
        <f t="shared" si="59"/>
        <v xml:space="preserve"> 女子  400m 自由形 タイム決勝</v>
      </c>
    </row>
    <row r="1865" spans="1:15" x14ac:dyDescent="0.2">
      <c r="A1865">
        <f>IFERROR(記録__2[[#This Row],[競技番号]],"")</f>
        <v>31</v>
      </c>
      <c r="B1865">
        <f>IFERROR(記録__2[[#This Row],[選手番号]],"")</f>
        <v>0</v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>
        <f>IFERROR(VLOOKUP(A1865,プログラム!B:C,2,0),"")</f>
        <v>31</v>
      </c>
      <c r="G1865" t="str">
        <f t="shared" si="58"/>
        <v>000031</v>
      </c>
      <c r="H1865">
        <f>IFERROR(記録__2[[#This Row],[組]],"")</f>
        <v>1</v>
      </c>
      <c r="I1865">
        <f>IFERROR(記録__2[[#This Row],[水路]],"")</f>
        <v>8</v>
      </c>
      <c r="J1865" t="str">
        <f>IFERROR(VLOOKUP(F1865,競技順!B:Q,14,0),"")</f>
        <v/>
      </c>
      <c r="K1865" t="str">
        <f>IFERROR(VLOOKUP(F1865,競技順!B:P,15,0),"")</f>
        <v>女子</v>
      </c>
      <c r="L1865" t="str">
        <f>IFERROR(VLOOKUP(F1865,競技順!B:N,13,0),"")</f>
        <v xml:space="preserve"> 400m</v>
      </c>
      <c r="M1865" t="str">
        <f>IFERROR(VLOOKUP(F1865,競技順!B:K,10,0),"")</f>
        <v>自由形</v>
      </c>
      <c r="N1865" t="str">
        <f>IFERROR(VLOOKUP(F1865,競技順!B:Q,16,0),"")</f>
        <v>タイム決勝</v>
      </c>
      <c r="O1865" t="str">
        <f t="shared" si="59"/>
        <v xml:space="preserve"> 女子  400m 自由形 タイム決勝</v>
      </c>
    </row>
    <row r="1866" spans="1:15" x14ac:dyDescent="0.2">
      <c r="A1866">
        <f>IFERROR(記録__2[[#This Row],[競技番号]],"")</f>
        <v>31</v>
      </c>
      <c r="B1866">
        <f>IFERROR(記録__2[[#This Row],[選手番号]],"")</f>
        <v>0</v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>
        <f>IFERROR(VLOOKUP(A1866,プログラム!B:C,2,0),"")</f>
        <v>31</v>
      </c>
      <c r="G1866" t="str">
        <f t="shared" si="58"/>
        <v>000031</v>
      </c>
      <c r="H1866">
        <f>IFERROR(記録__2[[#This Row],[組]],"")</f>
        <v>2</v>
      </c>
      <c r="I1866">
        <f>IFERROR(記録__2[[#This Row],[水路]],"")</f>
        <v>1</v>
      </c>
      <c r="J1866" t="str">
        <f>IFERROR(VLOOKUP(F1866,競技順!B:Q,14,0),"")</f>
        <v/>
      </c>
      <c r="K1866" t="str">
        <f>IFERROR(VLOOKUP(F1866,競技順!B:P,15,0),"")</f>
        <v>女子</v>
      </c>
      <c r="L1866" t="str">
        <f>IFERROR(VLOOKUP(F1866,競技順!B:N,13,0),"")</f>
        <v xml:space="preserve"> 400m</v>
      </c>
      <c r="M1866" t="str">
        <f>IFERROR(VLOOKUP(F1866,競技順!B:K,10,0),"")</f>
        <v>自由形</v>
      </c>
      <c r="N1866" t="str">
        <f>IFERROR(VLOOKUP(F1866,競技順!B:Q,16,0),"")</f>
        <v>タイム決勝</v>
      </c>
      <c r="O1866" t="str">
        <f t="shared" si="59"/>
        <v xml:space="preserve"> 女子  400m 自由形 タイム決勝</v>
      </c>
    </row>
    <row r="1867" spans="1:15" x14ac:dyDescent="0.2">
      <c r="A1867">
        <f>IFERROR(記録__2[[#This Row],[競技番号]],"")</f>
        <v>31</v>
      </c>
      <c r="B1867">
        <f>IFERROR(記録__2[[#This Row],[選手番号]],"")</f>
        <v>632</v>
      </c>
      <c r="C1867" t="str">
        <f>IFERROR(VLOOKUP(B1867,選手番号!F:J,4,0),"")</f>
        <v>濱田　莉子</v>
      </c>
      <c r="D1867" t="str">
        <f>IFERROR(VLOOKUP(B1867,選手番号!F:K,6,0),"")</f>
        <v>ﾓｰﾆSS</v>
      </c>
      <c r="E1867" t="str">
        <f>IFERROR(VLOOKUP(B1867,チーム番号!E:F,2,0),"")</f>
        <v/>
      </c>
      <c r="F1867">
        <f>IFERROR(VLOOKUP(A1867,プログラム!B:C,2,0),"")</f>
        <v>31</v>
      </c>
      <c r="G1867" t="str">
        <f t="shared" si="58"/>
        <v>63200031</v>
      </c>
      <c r="H1867">
        <f>IFERROR(記録__2[[#This Row],[組]],"")</f>
        <v>2</v>
      </c>
      <c r="I1867">
        <f>IFERROR(記録__2[[#This Row],[水路]],"")</f>
        <v>2</v>
      </c>
      <c r="J1867" t="str">
        <f>IFERROR(VLOOKUP(F1867,競技順!B:Q,14,0),"")</f>
        <v/>
      </c>
      <c r="K1867" t="str">
        <f>IFERROR(VLOOKUP(F1867,競技順!B:P,15,0),"")</f>
        <v>女子</v>
      </c>
      <c r="L1867" t="str">
        <f>IFERROR(VLOOKUP(F1867,競技順!B:N,13,0),"")</f>
        <v xml:space="preserve"> 400m</v>
      </c>
      <c r="M1867" t="str">
        <f>IFERROR(VLOOKUP(F1867,競技順!B:K,10,0),"")</f>
        <v>自由形</v>
      </c>
      <c r="N1867" t="str">
        <f>IFERROR(VLOOKUP(F1867,競技順!B:Q,16,0),"")</f>
        <v>タイム決勝</v>
      </c>
      <c r="O1867" t="str">
        <f t="shared" si="59"/>
        <v xml:space="preserve"> 女子  400m 自由形 タイム決勝</v>
      </c>
    </row>
    <row r="1868" spans="1:15" x14ac:dyDescent="0.2">
      <c r="A1868">
        <f>IFERROR(記録__2[[#This Row],[競技番号]],"")</f>
        <v>31</v>
      </c>
      <c r="B1868">
        <f>IFERROR(記録__2[[#This Row],[選手番号]],"")</f>
        <v>710</v>
      </c>
      <c r="C1868" t="str">
        <f>IFERROR(VLOOKUP(B1868,選手番号!F:J,4,0),"")</f>
        <v>谷本いづみ</v>
      </c>
      <c r="D1868" t="str">
        <f>IFERROR(VLOOKUP(B1868,選手番号!F:K,6,0),"")</f>
        <v>えいしSC松山</v>
      </c>
      <c r="E1868" t="str">
        <f>IFERROR(VLOOKUP(B1868,チーム番号!E:F,2,0),"")</f>
        <v/>
      </c>
      <c r="F1868">
        <f>IFERROR(VLOOKUP(A1868,プログラム!B:C,2,0),"")</f>
        <v>31</v>
      </c>
      <c r="G1868" t="str">
        <f t="shared" si="58"/>
        <v>71000031</v>
      </c>
      <c r="H1868">
        <f>IFERROR(記録__2[[#This Row],[組]],"")</f>
        <v>2</v>
      </c>
      <c r="I1868">
        <f>IFERROR(記録__2[[#This Row],[水路]],"")</f>
        <v>3</v>
      </c>
      <c r="J1868" t="str">
        <f>IFERROR(VLOOKUP(F1868,競技順!B:Q,14,0),"")</f>
        <v/>
      </c>
      <c r="K1868" t="str">
        <f>IFERROR(VLOOKUP(F1868,競技順!B:P,15,0),"")</f>
        <v>女子</v>
      </c>
      <c r="L1868" t="str">
        <f>IFERROR(VLOOKUP(F1868,競技順!B:N,13,0),"")</f>
        <v xml:space="preserve"> 400m</v>
      </c>
      <c r="M1868" t="str">
        <f>IFERROR(VLOOKUP(F1868,競技順!B:K,10,0),"")</f>
        <v>自由形</v>
      </c>
      <c r="N1868" t="str">
        <f>IFERROR(VLOOKUP(F1868,競技順!B:Q,16,0),"")</f>
        <v>タイム決勝</v>
      </c>
      <c r="O1868" t="str">
        <f t="shared" si="59"/>
        <v xml:space="preserve"> 女子  400m 自由形 タイム決勝</v>
      </c>
    </row>
    <row r="1869" spans="1:15" x14ac:dyDescent="0.2">
      <c r="A1869">
        <f>IFERROR(記録__2[[#This Row],[競技番号]],"")</f>
        <v>31</v>
      </c>
      <c r="B1869">
        <f>IFERROR(記録__2[[#This Row],[選手番号]],"")</f>
        <v>139</v>
      </c>
      <c r="C1869" t="str">
        <f>IFERROR(VLOOKUP(B1869,選手番号!F:J,4,0),"")</f>
        <v>岡本　望愛</v>
      </c>
      <c r="D1869" t="str">
        <f>IFERROR(VLOOKUP(B1869,選手番号!F:K,6,0),"")</f>
        <v>南海ＤＣ</v>
      </c>
      <c r="E1869" t="str">
        <f>IFERROR(VLOOKUP(B1869,チーム番号!E:F,2,0),"")</f>
        <v/>
      </c>
      <c r="F1869">
        <f>IFERROR(VLOOKUP(A1869,プログラム!B:C,2,0),"")</f>
        <v>31</v>
      </c>
      <c r="G1869" t="str">
        <f t="shared" si="58"/>
        <v>13900031</v>
      </c>
      <c r="H1869">
        <f>IFERROR(記録__2[[#This Row],[組]],"")</f>
        <v>2</v>
      </c>
      <c r="I1869">
        <f>IFERROR(記録__2[[#This Row],[水路]],"")</f>
        <v>4</v>
      </c>
      <c r="J1869" t="str">
        <f>IFERROR(VLOOKUP(F1869,競技順!B:Q,14,0),"")</f>
        <v/>
      </c>
      <c r="K1869" t="str">
        <f>IFERROR(VLOOKUP(F1869,競技順!B:P,15,0),"")</f>
        <v>女子</v>
      </c>
      <c r="L1869" t="str">
        <f>IFERROR(VLOOKUP(F1869,競技順!B:N,13,0),"")</f>
        <v xml:space="preserve"> 400m</v>
      </c>
      <c r="M1869" t="str">
        <f>IFERROR(VLOOKUP(F1869,競技順!B:K,10,0),"")</f>
        <v>自由形</v>
      </c>
      <c r="N1869" t="str">
        <f>IFERROR(VLOOKUP(F1869,競技順!B:Q,16,0),"")</f>
        <v>タイム決勝</v>
      </c>
      <c r="O1869" t="str">
        <f t="shared" si="59"/>
        <v xml:space="preserve"> 女子  400m 自由形 タイム決勝</v>
      </c>
    </row>
    <row r="1870" spans="1:15" x14ac:dyDescent="0.2">
      <c r="A1870">
        <f>IFERROR(記録__2[[#This Row],[競技番号]],"")</f>
        <v>31</v>
      </c>
      <c r="B1870">
        <f>IFERROR(記録__2[[#This Row],[選手番号]],"")</f>
        <v>179</v>
      </c>
      <c r="C1870" t="str">
        <f>IFERROR(VLOOKUP(B1870,選手番号!F:J,4,0),"")</f>
        <v>三宅　玲奈</v>
      </c>
      <c r="D1870" t="str">
        <f>IFERROR(VLOOKUP(B1870,選手番号!F:K,6,0),"")</f>
        <v>西条ＳＣ</v>
      </c>
      <c r="E1870" t="str">
        <f>IFERROR(VLOOKUP(B1870,チーム番号!E:F,2,0),"")</f>
        <v/>
      </c>
      <c r="F1870">
        <f>IFERROR(VLOOKUP(A1870,プログラム!B:C,2,0),"")</f>
        <v>31</v>
      </c>
      <c r="G1870" t="str">
        <f t="shared" si="58"/>
        <v>17900031</v>
      </c>
      <c r="H1870">
        <f>IFERROR(記録__2[[#This Row],[組]],"")</f>
        <v>2</v>
      </c>
      <c r="I1870">
        <f>IFERROR(記録__2[[#This Row],[水路]],"")</f>
        <v>5</v>
      </c>
      <c r="J1870" t="str">
        <f>IFERROR(VLOOKUP(F1870,競技順!B:Q,14,0),"")</f>
        <v/>
      </c>
      <c r="K1870" t="str">
        <f>IFERROR(VLOOKUP(F1870,競技順!B:P,15,0),"")</f>
        <v>女子</v>
      </c>
      <c r="L1870" t="str">
        <f>IFERROR(VLOOKUP(F1870,競技順!B:N,13,0),"")</f>
        <v xml:space="preserve"> 400m</v>
      </c>
      <c r="M1870" t="str">
        <f>IFERROR(VLOOKUP(F1870,競技順!B:K,10,0),"")</f>
        <v>自由形</v>
      </c>
      <c r="N1870" t="str">
        <f>IFERROR(VLOOKUP(F1870,競技順!B:Q,16,0),"")</f>
        <v>タイム決勝</v>
      </c>
      <c r="O1870" t="str">
        <f t="shared" si="59"/>
        <v xml:space="preserve"> 女子  400m 自由形 タイム決勝</v>
      </c>
    </row>
    <row r="1871" spans="1:15" x14ac:dyDescent="0.2">
      <c r="A1871">
        <f>IFERROR(記録__2[[#This Row],[競技番号]],"")</f>
        <v>31</v>
      </c>
      <c r="B1871">
        <f>IFERROR(記録__2[[#This Row],[選手番号]],"")</f>
        <v>277</v>
      </c>
      <c r="C1871" t="str">
        <f>IFERROR(VLOOKUP(B1871,選手番号!F:J,4,0),"")</f>
        <v>宇都宮由奈</v>
      </c>
      <c r="D1871" t="str">
        <f>IFERROR(VLOOKUP(B1871,選手番号!F:K,6,0),"")</f>
        <v>八幡浜ＳＣ</v>
      </c>
      <c r="E1871" t="str">
        <f>IFERROR(VLOOKUP(B1871,チーム番号!E:F,2,0),"")</f>
        <v/>
      </c>
      <c r="F1871">
        <f>IFERROR(VLOOKUP(A1871,プログラム!B:C,2,0),"")</f>
        <v>31</v>
      </c>
      <c r="G1871" t="str">
        <f t="shared" si="58"/>
        <v>27700031</v>
      </c>
      <c r="H1871">
        <f>IFERROR(記録__2[[#This Row],[組]],"")</f>
        <v>2</v>
      </c>
      <c r="I1871">
        <f>IFERROR(記録__2[[#This Row],[水路]],"")</f>
        <v>6</v>
      </c>
      <c r="J1871" t="str">
        <f>IFERROR(VLOOKUP(F1871,競技順!B:Q,14,0),"")</f>
        <v/>
      </c>
      <c r="K1871" t="str">
        <f>IFERROR(VLOOKUP(F1871,競技順!B:P,15,0),"")</f>
        <v>女子</v>
      </c>
      <c r="L1871" t="str">
        <f>IFERROR(VLOOKUP(F1871,競技順!B:N,13,0),"")</f>
        <v xml:space="preserve"> 400m</v>
      </c>
      <c r="M1871" t="str">
        <f>IFERROR(VLOOKUP(F1871,競技順!B:K,10,0),"")</f>
        <v>自由形</v>
      </c>
      <c r="N1871" t="str">
        <f>IFERROR(VLOOKUP(F1871,競技順!B:Q,16,0),"")</f>
        <v>タイム決勝</v>
      </c>
      <c r="O1871" t="str">
        <f t="shared" si="59"/>
        <v xml:space="preserve"> 女子  400m 自由形 タイム決勝</v>
      </c>
    </row>
    <row r="1872" spans="1:15" x14ac:dyDescent="0.2">
      <c r="A1872">
        <f>IFERROR(記録__2[[#This Row],[競技番号]],"")</f>
        <v>31</v>
      </c>
      <c r="B1872">
        <f>IFERROR(記録__2[[#This Row],[選手番号]],"")</f>
        <v>576</v>
      </c>
      <c r="C1872" t="str">
        <f>IFERROR(VLOOKUP(B1872,選手番号!F:J,4,0),"")</f>
        <v>渡邊　柚希</v>
      </c>
      <c r="D1872" t="str">
        <f>IFERROR(VLOOKUP(B1872,選手番号!F:K,6,0),"")</f>
        <v>ﾌｨｯﾀｴﾐﾌﾙ松前</v>
      </c>
      <c r="E1872" t="str">
        <f>IFERROR(VLOOKUP(B1872,チーム番号!E:F,2,0),"")</f>
        <v/>
      </c>
      <c r="F1872">
        <f>IFERROR(VLOOKUP(A1872,プログラム!B:C,2,0),"")</f>
        <v>31</v>
      </c>
      <c r="G1872" t="str">
        <f t="shared" si="58"/>
        <v>57600031</v>
      </c>
      <c r="H1872">
        <f>IFERROR(記録__2[[#This Row],[組]],"")</f>
        <v>2</v>
      </c>
      <c r="I1872">
        <f>IFERROR(記録__2[[#This Row],[水路]],"")</f>
        <v>7</v>
      </c>
      <c r="J1872" t="str">
        <f>IFERROR(VLOOKUP(F1872,競技順!B:Q,14,0),"")</f>
        <v/>
      </c>
      <c r="K1872" t="str">
        <f>IFERROR(VLOOKUP(F1872,競技順!B:P,15,0),"")</f>
        <v>女子</v>
      </c>
      <c r="L1872" t="str">
        <f>IFERROR(VLOOKUP(F1872,競技順!B:N,13,0),"")</f>
        <v xml:space="preserve"> 400m</v>
      </c>
      <c r="M1872" t="str">
        <f>IFERROR(VLOOKUP(F1872,競技順!B:K,10,0),"")</f>
        <v>自由形</v>
      </c>
      <c r="N1872" t="str">
        <f>IFERROR(VLOOKUP(F1872,競技順!B:Q,16,0),"")</f>
        <v>タイム決勝</v>
      </c>
      <c r="O1872" t="str">
        <f t="shared" si="59"/>
        <v xml:space="preserve"> 女子  400m 自由形 タイム決勝</v>
      </c>
    </row>
    <row r="1873" spans="1:15" x14ac:dyDescent="0.2">
      <c r="A1873">
        <f>IFERROR(記録__2[[#This Row],[競技番号]],"")</f>
        <v>31</v>
      </c>
      <c r="B1873">
        <f>IFERROR(記録__2[[#This Row],[選手番号]],"")</f>
        <v>0</v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>
        <f>IFERROR(VLOOKUP(A1873,プログラム!B:C,2,0),"")</f>
        <v>31</v>
      </c>
      <c r="G1873" t="str">
        <f t="shared" si="58"/>
        <v>000031</v>
      </c>
      <c r="H1873">
        <f>IFERROR(記録__2[[#This Row],[組]],"")</f>
        <v>2</v>
      </c>
      <c r="I1873">
        <f>IFERROR(記録__2[[#This Row],[水路]],"")</f>
        <v>8</v>
      </c>
      <c r="J1873" t="str">
        <f>IFERROR(VLOOKUP(F1873,競技順!B:Q,14,0),"")</f>
        <v/>
      </c>
      <c r="K1873" t="str">
        <f>IFERROR(VLOOKUP(F1873,競技順!B:P,15,0),"")</f>
        <v>女子</v>
      </c>
      <c r="L1873" t="str">
        <f>IFERROR(VLOOKUP(F1873,競技順!B:N,13,0),"")</f>
        <v xml:space="preserve"> 400m</v>
      </c>
      <c r="M1873" t="str">
        <f>IFERROR(VLOOKUP(F1873,競技順!B:K,10,0),"")</f>
        <v>自由形</v>
      </c>
      <c r="N1873" t="str">
        <f>IFERROR(VLOOKUP(F1873,競技順!B:Q,16,0),"")</f>
        <v>タイム決勝</v>
      </c>
      <c r="O1873" t="str">
        <f t="shared" si="59"/>
        <v xml:space="preserve"> 女子  400m 自由形 タイム決勝</v>
      </c>
    </row>
    <row r="1874" spans="1:15" x14ac:dyDescent="0.2">
      <c r="A1874">
        <f>IFERROR(記録__2[[#This Row],[競技番号]],"")</f>
        <v>32</v>
      </c>
      <c r="B1874">
        <f>IFERROR(記録__2[[#This Row],[選手番号]],"")</f>
        <v>0</v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>
        <f>IFERROR(VLOOKUP(A1874,プログラム!B:C,2,0),"")</f>
        <v>32</v>
      </c>
      <c r="G1874" t="str">
        <f t="shared" si="58"/>
        <v>000032</v>
      </c>
      <c r="H1874">
        <f>IFERROR(記録__2[[#This Row],[組]],"")</f>
        <v>1</v>
      </c>
      <c r="I1874">
        <f>IFERROR(記録__2[[#This Row],[水路]],"")</f>
        <v>1</v>
      </c>
      <c r="J1874" t="str">
        <f>IFERROR(VLOOKUP(F1874,競技順!B:Q,14,0),"")</f>
        <v/>
      </c>
      <c r="K1874" t="str">
        <f>IFERROR(VLOOKUP(F1874,競技順!B:P,15,0),"")</f>
        <v>男子</v>
      </c>
      <c r="L1874" t="str">
        <f>IFERROR(VLOOKUP(F1874,競技順!B:N,13,0),"")</f>
        <v xml:space="preserve"> 400m</v>
      </c>
      <c r="M1874" t="str">
        <f>IFERROR(VLOOKUP(F1874,競技順!B:K,10,0),"")</f>
        <v>自由形</v>
      </c>
      <c r="N1874" t="str">
        <f>IFERROR(VLOOKUP(F1874,競技順!B:Q,16,0),"")</f>
        <v>タイム決勝</v>
      </c>
      <c r="O1874" t="str">
        <f t="shared" si="59"/>
        <v xml:space="preserve"> 男子  400m 自由形 タイム決勝</v>
      </c>
    </row>
    <row r="1875" spans="1:15" x14ac:dyDescent="0.2">
      <c r="A1875">
        <f>IFERROR(記録__2[[#This Row],[競技番号]],"")</f>
        <v>32</v>
      </c>
      <c r="B1875">
        <f>IFERROR(記録__2[[#This Row],[選手番号]],"")</f>
        <v>21</v>
      </c>
      <c r="C1875" t="str">
        <f>IFERROR(VLOOKUP(B1875,選手番号!F:J,4,0),"")</f>
        <v>冨岡　幹太</v>
      </c>
      <c r="D1875" t="str">
        <f>IFERROR(VLOOKUP(B1875,選手番号!F:K,6,0),"")</f>
        <v>松山中央高</v>
      </c>
      <c r="E1875" t="str">
        <f>IFERROR(VLOOKUP(B1875,チーム番号!E:F,2,0),"")</f>
        <v/>
      </c>
      <c r="F1875">
        <f>IFERROR(VLOOKUP(A1875,プログラム!B:C,2,0),"")</f>
        <v>32</v>
      </c>
      <c r="G1875" t="str">
        <f t="shared" si="58"/>
        <v>2100032</v>
      </c>
      <c r="H1875">
        <f>IFERROR(記録__2[[#This Row],[組]],"")</f>
        <v>1</v>
      </c>
      <c r="I1875">
        <f>IFERROR(記録__2[[#This Row],[水路]],"")</f>
        <v>2</v>
      </c>
      <c r="J1875" t="str">
        <f>IFERROR(VLOOKUP(F1875,競技順!B:Q,14,0),"")</f>
        <v/>
      </c>
      <c r="K1875" t="str">
        <f>IFERROR(VLOOKUP(F1875,競技順!B:P,15,0),"")</f>
        <v>男子</v>
      </c>
      <c r="L1875" t="str">
        <f>IFERROR(VLOOKUP(F1875,競技順!B:N,13,0),"")</f>
        <v xml:space="preserve"> 400m</v>
      </c>
      <c r="M1875" t="str">
        <f>IFERROR(VLOOKUP(F1875,競技順!B:K,10,0),"")</f>
        <v>自由形</v>
      </c>
      <c r="N1875" t="str">
        <f>IFERROR(VLOOKUP(F1875,競技順!B:Q,16,0),"")</f>
        <v>タイム決勝</v>
      </c>
      <c r="O1875" t="str">
        <f t="shared" si="59"/>
        <v xml:space="preserve"> 男子  400m 自由形 タイム決勝</v>
      </c>
    </row>
    <row r="1876" spans="1:15" x14ac:dyDescent="0.2">
      <c r="A1876">
        <f>IFERROR(記録__2[[#This Row],[競技番号]],"")</f>
        <v>32</v>
      </c>
      <c r="B1876">
        <f>IFERROR(記録__2[[#This Row],[選手番号]],"")</f>
        <v>3</v>
      </c>
      <c r="C1876" t="str">
        <f>IFERROR(VLOOKUP(B1876,選手番号!F:J,4,0),"")</f>
        <v>松岡　拓史</v>
      </c>
      <c r="D1876" t="str">
        <f>IFERROR(VLOOKUP(B1876,選手番号!F:K,6,0),"")</f>
        <v>松山西中等</v>
      </c>
      <c r="E1876" t="str">
        <f>IFERROR(VLOOKUP(B1876,チーム番号!E:F,2,0),"")</f>
        <v/>
      </c>
      <c r="F1876">
        <f>IFERROR(VLOOKUP(A1876,プログラム!B:C,2,0),"")</f>
        <v>32</v>
      </c>
      <c r="G1876" t="str">
        <f t="shared" si="58"/>
        <v>300032</v>
      </c>
      <c r="H1876">
        <f>IFERROR(記録__2[[#This Row],[組]],"")</f>
        <v>1</v>
      </c>
      <c r="I1876">
        <f>IFERROR(記録__2[[#This Row],[水路]],"")</f>
        <v>3</v>
      </c>
      <c r="J1876" t="str">
        <f>IFERROR(VLOOKUP(F1876,競技順!B:Q,14,0),"")</f>
        <v/>
      </c>
      <c r="K1876" t="str">
        <f>IFERROR(VLOOKUP(F1876,競技順!B:P,15,0),"")</f>
        <v>男子</v>
      </c>
      <c r="L1876" t="str">
        <f>IFERROR(VLOOKUP(F1876,競技順!B:N,13,0),"")</f>
        <v xml:space="preserve"> 400m</v>
      </c>
      <c r="M1876" t="str">
        <f>IFERROR(VLOOKUP(F1876,競技順!B:K,10,0),"")</f>
        <v>自由形</v>
      </c>
      <c r="N1876" t="str">
        <f>IFERROR(VLOOKUP(F1876,競技順!B:Q,16,0),"")</f>
        <v>タイム決勝</v>
      </c>
      <c r="O1876" t="str">
        <f t="shared" si="59"/>
        <v xml:space="preserve"> 男子  400m 自由形 タイム決勝</v>
      </c>
    </row>
    <row r="1877" spans="1:15" x14ac:dyDescent="0.2">
      <c r="A1877">
        <f>IFERROR(記録__2[[#This Row],[競技番号]],"")</f>
        <v>32</v>
      </c>
      <c r="B1877">
        <f>IFERROR(記録__2[[#This Row],[選手番号]],"")</f>
        <v>263</v>
      </c>
      <c r="C1877" t="str">
        <f>IFERROR(VLOOKUP(B1877,選手番号!F:J,4,0),"")</f>
        <v>白石　一颯</v>
      </c>
      <c r="D1877" t="str">
        <f>IFERROR(VLOOKUP(B1877,選手番号!F:K,6,0),"")</f>
        <v>八幡浜ＳＣ</v>
      </c>
      <c r="E1877" t="str">
        <f>IFERROR(VLOOKUP(B1877,チーム番号!E:F,2,0),"")</f>
        <v/>
      </c>
      <c r="F1877">
        <f>IFERROR(VLOOKUP(A1877,プログラム!B:C,2,0),"")</f>
        <v>32</v>
      </c>
      <c r="G1877" t="str">
        <f t="shared" si="58"/>
        <v>26300032</v>
      </c>
      <c r="H1877">
        <f>IFERROR(記録__2[[#This Row],[組]],"")</f>
        <v>1</v>
      </c>
      <c r="I1877">
        <f>IFERROR(記録__2[[#This Row],[水路]],"")</f>
        <v>4</v>
      </c>
      <c r="J1877" t="str">
        <f>IFERROR(VLOOKUP(F1877,競技順!B:Q,14,0),"")</f>
        <v/>
      </c>
      <c r="K1877" t="str">
        <f>IFERROR(VLOOKUP(F1877,競技順!B:P,15,0),"")</f>
        <v>男子</v>
      </c>
      <c r="L1877" t="str">
        <f>IFERROR(VLOOKUP(F1877,競技順!B:N,13,0),"")</f>
        <v xml:space="preserve"> 400m</v>
      </c>
      <c r="M1877" t="str">
        <f>IFERROR(VLOOKUP(F1877,競技順!B:K,10,0),"")</f>
        <v>自由形</v>
      </c>
      <c r="N1877" t="str">
        <f>IFERROR(VLOOKUP(F1877,競技順!B:Q,16,0),"")</f>
        <v>タイム決勝</v>
      </c>
      <c r="O1877" t="str">
        <f t="shared" si="59"/>
        <v xml:space="preserve"> 男子  400m 自由形 タイム決勝</v>
      </c>
    </row>
    <row r="1878" spans="1:15" x14ac:dyDescent="0.2">
      <c r="A1878">
        <f>IFERROR(記録__2[[#This Row],[競技番号]],"")</f>
        <v>32</v>
      </c>
      <c r="B1878">
        <f>IFERROR(記録__2[[#This Row],[選手番号]],"")</f>
        <v>677</v>
      </c>
      <c r="C1878" t="str">
        <f>IFERROR(VLOOKUP(B1878,選手番号!F:J,4,0),"")</f>
        <v>中島　健斗</v>
      </c>
      <c r="D1878" t="str">
        <f>IFERROR(VLOOKUP(B1878,選手番号!F:K,6,0),"")</f>
        <v>えいしSC砥部</v>
      </c>
      <c r="E1878" t="str">
        <f>IFERROR(VLOOKUP(B1878,チーム番号!E:F,2,0),"")</f>
        <v/>
      </c>
      <c r="F1878">
        <f>IFERROR(VLOOKUP(A1878,プログラム!B:C,2,0),"")</f>
        <v>32</v>
      </c>
      <c r="G1878" t="str">
        <f t="shared" si="58"/>
        <v>67700032</v>
      </c>
      <c r="H1878">
        <f>IFERROR(記録__2[[#This Row],[組]],"")</f>
        <v>1</v>
      </c>
      <c r="I1878">
        <f>IFERROR(記録__2[[#This Row],[水路]],"")</f>
        <v>5</v>
      </c>
      <c r="J1878" t="str">
        <f>IFERROR(VLOOKUP(F1878,競技順!B:Q,14,0),"")</f>
        <v/>
      </c>
      <c r="K1878" t="str">
        <f>IFERROR(VLOOKUP(F1878,競技順!B:P,15,0),"")</f>
        <v>男子</v>
      </c>
      <c r="L1878" t="str">
        <f>IFERROR(VLOOKUP(F1878,競技順!B:N,13,0),"")</f>
        <v xml:space="preserve"> 400m</v>
      </c>
      <c r="M1878" t="str">
        <f>IFERROR(VLOOKUP(F1878,競技順!B:K,10,0),"")</f>
        <v>自由形</v>
      </c>
      <c r="N1878" t="str">
        <f>IFERROR(VLOOKUP(F1878,競技順!B:Q,16,0),"")</f>
        <v>タイム決勝</v>
      </c>
      <c r="O1878" t="str">
        <f t="shared" si="59"/>
        <v xml:space="preserve"> 男子  400m 自由形 タイム決勝</v>
      </c>
    </row>
    <row r="1879" spans="1:15" x14ac:dyDescent="0.2">
      <c r="A1879">
        <f>IFERROR(記録__2[[#This Row],[競技番号]],"")</f>
        <v>32</v>
      </c>
      <c r="B1879">
        <f>IFERROR(記録__2[[#This Row],[選手番号]],"")</f>
        <v>678</v>
      </c>
      <c r="C1879" t="str">
        <f>IFERROR(VLOOKUP(B1879,選手番号!F:J,4,0),"")</f>
        <v>酒井　悠利</v>
      </c>
      <c r="D1879" t="str">
        <f>IFERROR(VLOOKUP(B1879,選手番号!F:K,6,0),"")</f>
        <v>えいしSC砥部</v>
      </c>
      <c r="E1879" t="str">
        <f>IFERROR(VLOOKUP(B1879,チーム番号!E:F,2,0),"")</f>
        <v/>
      </c>
      <c r="F1879">
        <f>IFERROR(VLOOKUP(A1879,プログラム!B:C,2,0),"")</f>
        <v>32</v>
      </c>
      <c r="G1879" t="str">
        <f t="shared" si="58"/>
        <v>67800032</v>
      </c>
      <c r="H1879">
        <f>IFERROR(記録__2[[#This Row],[組]],"")</f>
        <v>1</v>
      </c>
      <c r="I1879">
        <f>IFERROR(記録__2[[#This Row],[水路]],"")</f>
        <v>6</v>
      </c>
      <c r="J1879" t="str">
        <f>IFERROR(VLOOKUP(F1879,競技順!B:Q,14,0),"")</f>
        <v/>
      </c>
      <c r="K1879" t="str">
        <f>IFERROR(VLOOKUP(F1879,競技順!B:P,15,0),"")</f>
        <v>男子</v>
      </c>
      <c r="L1879" t="str">
        <f>IFERROR(VLOOKUP(F1879,競技順!B:N,13,0),"")</f>
        <v xml:space="preserve"> 400m</v>
      </c>
      <c r="M1879" t="str">
        <f>IFERROR(VLOOKUP(F1879,競技順!B:K,10,0),"")</f>
        <v>自由形</v>
      </c>
      <c r="N1879" t="str">
        <f>IFERROR(VLOOKUP(F1879,競技順!B:Q,16,0),"")</f>
        <v>タイム決勝</v>
      </c>
      <c r="O1879" t="str">
        <f t="shared" si="59"/>
        <v xml:space="preserve"> 男子  400m 自由形 タイム決勝</v>
      </c>
    </row>
    <row r="1880" spans="1:15" x14ac:dyDescent="0.2">
      <c r="A1880">
        <f>IFERROR(記録__2[[#This Row],[競技番号]],"")</f>
        <v>32</v>
      </c>
      <c r="B1880">
        <f>IFERROR(記録__2[[#This Row],[選手番号]],"")</f>
        <v>189</v>
      </c>
      <c r="C1880" t="str">
        <f>IFERROR(VLOOKUP(B1880,選手番号!F:J,4,0),"")</f>
        <v>曽我部有利</v>
      </c>
      <c r="D1880" t="str">
        <f>IFERROR(VLOOKUP(B1880,選手番号!F:K,6,0),"")</f>
        <v>ＭＧ瀬戸内</v>
      </c>
      <c r="E1880" t="str">
        <f>IFERROR(VLOOKUP(B1880,チーム番号!E:F,2,0),"")</f>
        <v/>
      </c>
      <c r="F1880">
        <f>IFERROR(VLOOKUP(A1880,プログラム!B:C,2,0),"")</f>
        <v>32</v>
      </c>
      <c r="G1880" t="str">
        <f t="shared" si="58"/>
        <v>18900032</v>
      </c>
      <c r="H1880">
        <f>IFERROR(記録__2[[#This Row],[組]],"")</f>
        <v>1</v>
      </c>
      <c r="I1880">
        <f>IFERROR(記録__2[[#This Row],[水路]],"")</f>
        <v>7</v>
      </c>
      <c r="J1880" t="str">
        <f>IFERROR(VLOOKUP(F1880,競技順!B:Q,14,0),"")</f>
        <v/>
      </c>
      <c r="K1880" t="str">
        <f>IFERROR(VLOOKUP(F1880,競技順!B:P,15,0),"")</f>
        <v>男子</v>
      </c>
      <c r="L1880" t="str">
        <f>IFERROR(VLOOKUP(F1880,競技順!B:N,13,0),"")</f>
        <v xml:space="preserve"> 400m</v>
      </c>
      <c r="M1880" t="str">
        <f>IFERROR(VLOOKUP(F1880,競技順!B:K,10,0),"")</f>
        <v>自由形</v>
      </c>
      <c r="N1880" t="str">
        <f>IFERROR(VLOOKUP(F1880,競技順!B:Q,16,0),"")</f>
        <v>タイム決勝</v>
      </c>
      <c r="O1880" t="str">
        <f t="shared" si="59"/>
        <v xml:space="preserve"> 男子  400m 自由形 タイム決勝</v>
      </c>
    </row>
    <row r="1881" spans="1:15" x14ac:dyDescent="0.2">
      <c r="A1881">
        <f>IFERROR(記録__2[[#This Row],[競技番号]],"")</f>
        <v>32</v>
      </c>
      <c r="B1881">
        <f>IFERROR(記録__2[[#This Row],[選手番号]],"")</f>
        <v>0</v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>
        <f>IFERROR(VLOOKUP(A1881,プログラム!B:C,2,0),"")</f>
        <v>32</v>
      </c>
      <c r="G1881" t="str">
        <f t="shared" si="58"/>
        <v>000032</v>
      </c>
      <c r="H1881">
        <f>IFERROR(記録__2[[#This Row],[組]],"")</f>
        <v>1</v>
      </c>
      <c r="I1881">
        <f>IFERROR(記録__2[[#This Row],[水路]],"")</f>
        <v>8</v>
      </c>
      <c r="J1881" t="str">
        <f>IFERROR(VLOOKUP(F1881,競技順!B:Q,14,0),"")</f>
        <v/>
      </c>
      <c r="K1881" t="str">
        <f>IFERROR(VLOOKUP(F1881,競技順!B:P,15,0),"")</f>
        <v>男子</v>
      </c>
      <c r="L1881" t="str">
        <f>IFERROR(VLOOKUP(F1881,競技順!B:N,13,0),"")</f>
        <v xml:space="preserve"> 400m</v>
      </c>
      <c r="M1881" t="str">
        <f>IFERROR(VLOOKUP(F1881,競技順!B:K,10,0),"")</f>
        <v>自由形</v>
      </c>
      <c r="N1881" t="str">
        <f>IFERROR(VLOOKUP(F1881,競技順!B:Q,16,0),"")</f>
        <v>タイム決勝</v>
      </c>
      <c r="O1881" t="str">
        <f t="shared" si="59"/>
        <v xml:space="preserve"> 男子  400m 自由形 タイム決勝</v>
      </c>
    </row>
    <row r="1882" spans="1:15" x14ac:dyDescent="0.2">
      <c r="A1882">
        <f>IFERROR(記録__2[[#This Row],[競技番号]],"")</f>
        <v>32</v>
      </c>
      <c r="B1882">
        <f>IFERROR(記録__2[[#This Row],[選手番号]],"")</f>
        <v>622</v>
      </c>
      <c r="C1882" t="str">
        <f>IFERROR(VLOOKUP(B1882,選手番号!F:J,4,0),"")</f>
        <v>山本　遥大</v>
      </c>
      <c r="D1882" t="str">
        <f>IFERROR(VLOOKUP(B1882,選手番号!F:K,6,0),"")</f>
        <v>ﾓｰﾆSS</v>
      </c>
      <c r="E1882" t="str">
        <f>IFERROR(VLOOKUP(B1882,チーム番号!E:F,2,0),"")</f>
        <v/>
      </c>
      <c r="F1882">
        <f>IFERROR(VLOOKUP(A1882,プログラム!B:C,2,0),"")</f>
        <v>32</v>
      </c>
      <c r="G1882" t="str">
        <f t="shared" si="58"/>
        <v>62200032</v>
      </c>
      <c r="H1882">
        <f>IFERROR(記録__2[[#This Row],[組]],"")</f>
        <v>2</v>
      </c>
      <c r="I1882">
        <f>IFERROR(記録__2[[#This Row],[水路]],"")</f>
        <v>1</v>
      </c>
      <c r="J1882" t="str">
        <f>IFERROR(VLOOKUP(F1882,競技順!B:Q,14,0),"")</f>
        <v/>
      </c>
      <c r="K1882" t="str">
        <f>IFERROR(VLOOKUP(F1882,競技順!B:P,15,0),"")</f>
        <v>男子</v>
      </c>
      <c r="L1882" t="str">
        <f>IFERROR(VLOOKUP(F1882,競技順!B:N,13,0),"")</f>
        <v xml:space="preserve"> 400m</v>
      </c>
      <c r="M1882" t="str">
        <f>IFERROR(VLOOKUP(F1882,競技順!B:K,10,0),"")</f>
        <v>自由形</v>
      </c>
      <c r="N1882" t="str">
        <f>IFERROR(VLOOKUP(F1882,競技順!B:Q,16,0),"")</f>
        <v>タイム決勝</v>
      </c>
      <c r="O1882" t="str">
        <f t="shared" si="59"/>
        <v xml:space="preserve"> 男子  400m 自由形 タイム決勝</v>
      </c>
    </row>
    <row r="1883" spans="1:15" x14ac:dyDescent="0.2">
      <c r="A1883">
        <f>IFERROR(記録__2[[#This Row],[競技番号]],"")</f>
        <v>32</v>
      </c>
      <c r="B1883">
        <f>IFERROR(記録__2[[#This Row],[選手番号]],"")</f>
        <v>118</v>
      </c>
      <c r="C1883" t="str">
        <f>IFERROR(VLOOKUP(B1883,選手番号!F:J,4,0),"")</f>
        <v>渡部　泰成</v>
      </c>
      <c r="D1883" t="str">
        <f>IFERROR(VLOOKUP(B1883,選手番号!F:K,6,0),"")</f>
        <v>南海ＤＣ</v>
      </c>
      <c r="E1883" t="str">
        <f>IFERROR(VLOOKUP(B1883,チーム番号!E:F,2,0),"")</f>
        <v/>
      </c>
      <c r="F1883">
        <f>IFERROR(VLOOKUP(A1883,プログラム!B:C,2,0),"")</f>
        <v>32</v>
      </c>
      <c r="G1883" t="str">
        <f t="shared" si="58"/>
        <v>11800032</v>
      </c>
      <c r="H1883">
        <f>IFERROR(記録__2[[#This Row],[組]],"")</f>
        <v>2</v>
      </c>
      <c r="I1883">
        <f>IFERROR(記録__2[[#This Row],[水路]],"")</f>
        <v>2</v>
      </c>
      <c r="J1883" t="str">
        <f>IFERROR(VLOOKUP(F1883,競技順!B:Q,14,0),"")</f>
        <v/>
      </c>
      <c r="K1883" t="str">
        <f>IFERROR(VLOOKUP(F1883,競技順!B:P,15,0),"")</f>
        <v>男子</v>
      </c>
      <c r="L1883" t="str">
        <f>IFERROR(VLOOKUP(F1883,競技順!B:N,13,0),"")</f>
        <v xml:space="preserve"> 400m</v>
      </c>
      <c r="M1883" t="str">
        <f>IFERROR(VLOOKUP(F1883,競技順!B:K,10,0),"")</f>
        <v>自由形</v>
      </c>
      <c r="N1883" t="str">
        <f>IFERROR(VLOOKUP(F1883,競技順!B:Q,16,0),"")</f>
        <v>タイム決勝</v>
      </c>
      <c r="O1883" t="str">
        <f t="shared" si="59"/>
        <v xml:space="preserve"> 男子  400m 自由形 タイム決勝</v>
      </c>
    </row>
    <row r="1884" spans="1:15" x14ac:dyDescent="0.2">
      <c r="A1884">
        <f>IFERROR(記録__2[[#This Row],[競技番号]],"")</f>
        <v>32</v>
      </c>
      <c r="B1884">
        <f>IFERROR(記録__2[[#This Row],[選手番号]],"")</f>
        <v>400</v>
      </c>
      <c r="C1884" t="str">
        <f>IFERROR(VLOOKUP(B1884,選手番号!F:J,4,0),"")</f>
        <v>藤並　拓郎</v>
      </c>
      <c r="D1884" t="str">
        <f>IFERROR(VLOOKUP(B1884,選手番号!F:K,6,0),"")</f>
        <v>フィッタ松山</v>
      </c>
      <c r="E1884" t="str">
        <f>IFERROR(VLOOKUP(B1884,チーム番号!E:F,2,0),"")</f>
        <v/>
      </c>
      <c r="F1884">
        <f>IFERROR(VLOOKUP(A1884,プログラム!B:C,2,0),"")</f>
        <v>32</v>
      </c>
      <c r="G1884" t="str">
        <f t="shared" si="58"/>
        <v>40000032</v>
      </c>
      <c r="H1884">
        <f>IFERROR(記録__2[[#This Row],[組]],"")</f>
        <v>2</v>
      </c>
      <c r="I1884">
        <f>IFERROR(記録__2[[#This Row],[水路]],"")</f>
        <v>3</v>
      </c>
      <c r="J1884" t="str">
        <f>IFERROR(VLOOKUP(F1884,競技順!B:Q,14,0),"")</f>
        <v/>
      </c>
      <c r="K1884" t="str">
        <f>IFERROR(VLOOKUP(F1884,競技順!B:P,15,0),"")</f>
        <v>男子</v>
      </c>
      <c r="L1884" t="str">
        <f>IFERROR(VLOOKUP(F1884,競技順!B:N,13,0),"")</f>
        <v xml:space="preserve"> 400m</v>
      </c>
      <c r="M1884" t="str">
        <f>IFERROR(VLOOKUP(F1884,競技順!B:K,10,0),"")</f>
        <v>自由形</v>
      </c>
      <c r="N1884" t="str">
        <f>IFERROR(VLOOKUP(F1884,競技順!B:Q,16,0),"")</f>
        <v>タイム決勝</v>
      </c>
      <c r="O1884" t="str">
        <f t="shared" si="59"/>
        <v xml:space="preserve"> 男子  400m 自由形 タイム決勝</v>
      </c>
    </row>
    <row r="1885" spans="1:15" x14ac:dyDescent="0.2">
      <c r="A1885">
        <f>IFERROR(記録__2[[#This Row],[競技番号]],"")</f>
        <v>32</v>
      </c>
      <c r="B1885">
        <f>IFERROR(記録__2[[#This Row],[選手番号]],"")</f>
        <v>503</v>
      </c>
      <c r="C1885" t="str">
        <f>IFERROR(VLOOKUP(B1885,選手番号!F:J,4,0),"")</f>
        <v>竹本　大輝</v>
      </c>
      <c r="D1885" t="str">
        <f>IFERROR(VLOOKUP(B1885,選手番号!F:K,6,0),"")</f>
        <v>Ryuow</v>
      </c>
      <c r="E1885" t="str">
        <f>IFERROR(VLOOKUP(B1885,チーム番号!E:F,2,0),"")</f>
        <v/>
      </c>
      <c r="F1885">
        <f>IFERROR(VLOOKUP(A1885,プログラム!B:C,2,0),"")</f>
        <v>32</v>
      </c>
      <c r="G1885" t="str">
        <f t="shared" si="58"/>
        <v>50300032</v>
      </c>
      <c r="H1885">
        <f>IFERROR(記録__2[[#This Row],[組]],"")</f>
        <v>2</v>
      </c>
      <c r="I1885">
        <f>IFERROR(記録__2[[#This Row],[水路]],"")</f>
        <v>4</v>
      </c>
      <c r="J1885" t="str">
        <f>IFERROR(VLOOKUP(F1885,競技順!B:Q,14,0),"")</f>
        <v/>
      </c>
      <c r="K1885" t="str">
        <f>IFERROR(VLOOKUP(F1885,競技順!B:P,15,0),"")</f>
        <v>男子</v>
      </c>
      <c r="L1885" t="str">
        <f>IFERROR(VLOOKUP(F1885,競技順!B:N,13,0),"")</f>
        <v xml:space="preserve"> 400m</v>
      </c>
      <c r="M1885" t="str">
        <f>IFERROR(VLOOKUP(F1885,競技順!B:K,10,0),"")</f>
        <v>自由形</v>
      </c>
      <c r="N1885" t="str">
        <f>IFERROR(VLOOKUP(F1885,競技順!B:Q,16,0),"")</f>
        <v>タイム決勝</v>
      </c>
      <c r="O1885" t="str">
        <f t="shared" si="59"/>
        <v xml:space="preserve"> 男子  400m 自由形 タイム決勝</v>
      </c>
    </row>
    <row r="1886" spans="1:15" x14ac:dyDescent="0.2">
      <c r="A1886">
        <f>IFERROR(記録__2[[#This Row],[競技番号]],"")</f>
        <v>32</v>
      </c>
      <c r="B1886">
        <f>IFERROR(記録__2[[#This Row],[選手番号]],"")</f>
        <v>335</v>
      </c>
      <c r="C1886" t="str">
        <f>IFERROR(VLOOKUP(B1886,選手番号!F:J,4,0),"")</f>
        <v>鎌田　凌徳</v>
      </c>
      <c r="D1886" t="str">
        <f>IFERROR(VLOOKUP(B1886,選手番号!F:K,6,0),"")</f>
        <v>ＭＧ双葉</v>
      </c>
      <c r="E1886" t="str">
        <f>IFERROR(VLOOKUP(B1886,チーム番号!E:F,2,0),"")</f>
        <v/>
      </c>
      <c r="F1886">
        <f>IFERROR(VLOOKUP(A1886,プログラム!B:C,2,0),"")</f>
        <v>32</v>
      </c>
      <c r="G1886" t="str">
        <f t="shared" si="58"/>
        <v>33500032</v>
      </c>
      <c r="H1886">
        <f>IFERROR(記録__2[[#This Row],[組]],"")</f>
        <v>2</v>
      </c>
      <c r="I1886">
        <f>IFERROR(記録__2[[#This Row],[水路]],"")</f>
        <v>5</v>
      </c>
      <c r="J1886" t="str">
        <f>IFERROR(VLOOKUP(F1886,競技順!B:Q,14,0),"")</f>
        <v/>
      </c>
      <c r="K1886" t="str">
        <f>IFERROR(VLOOKUP(F1886,競技順!B:P,15,0),"")</f>
        <v>男子</v>
      </c>
      <c r="L1886" t="str">
        <f>IFERROR(VLOOKUP(F1886,競技順!B:N,13,0),"")</f>
        <v xml:space="preserve"> 400m</v>
      </c>
      <c r="M1886" t="str">
        <f>IFERROR(VLOOKUP(F1886,競技順!B:K,10,0),"")</f>
        <v>自由形</v>
      </c>
      <c r="N1886" t="str">
        <f>IFERROR(VLOOKUP(F1886,競技順!B:Q,16,0),"")</f>
        <v>タイム決勝</v>
      </c>
      <c r="O1886" t="str">
        <f t="shared" si="59"/>
        <v xml:space="preserve"> 男子  400m 自由形 タイム決勝</v>
      </c>
    </row>
    <row r="1887" spans="1:15" x14ac:dyDescent="0.2">
      <c r="A1887">
        <f>IFERROR(記録__2[[#This Row],[競技番号]],"")</f>
        <v>32</v>
      </c>
      <c r="B1887">
        <f>IFERROR(記録__2[[#This Row],[選手番号]],"")</f>
        <v>251</v>
      </c>
      <c r="C1887" t="str">
        <f>IFERROR(VLOOKUP(B1887,選手番号!F:J,4,0),"")</f>
        <v>竹井　絢翔</v>
      </c>
      <c r="D1887" t="str">
        <f>IFERROR(VLOOKUP(B1887,選手番号!F:K,6,0),"")</f>
        <v>八幡浜ＳＣ</v>
      </c>
      <c r="E1887" t="str">
        <f>IFERROR(VLOOKUP(B1887,チーム番号!E:F,2,0),"")</f>
        <v/>
      </c>
      <c r="F1887">
        <f>IFERROR(VLOOKUP(A1887,プログラム!B:C,2,0),"")</f>
        <v>32</v>
      </c>
      <c r="G1887" t="str">
        <f t="shared" si="58"/>
        <v>25100032</v>
      </c>
      <c r="H1887">
        <f>IFERROR(記録__2[[#This Row],[組]],"")</f>
        <v>2</v>
      </c>
      <c r="I1887">
        <f>IFERROR(記録__2[[#This Row],[水路]],"")</f>
        <v>6</v>
      </c>
      <c r="J1887" t="str">
        <f>IFERROR(VLOOKUP(F1887,競技順!B:Q,14,0),"")</f>
        <v/>
      </c>
      <c r="K1887" t="str">
        <f>IFERROR(VLOOKUP(F1887,競技順!B:P,15,0),"")</f>
        <v>男子</v>
      </c>
      <c r="L1887" t="str">
        <f>IFERROR(VLOOKUP(F1887,競技順!B:N,13,0),"")</f>
        <v xml:space="preserve"> 400m</v>
      </c>
      <c r="M1887" t="str">
        <f>IFERROR(VLOOKUP(F1887,競技順!B:K,10,0),"")</f>
        <v>自由形</v>
      </c>
      <c r="N1887" t="str">
        <f>IFERROR(VLOOKUP(F1887,競技順!B:Q,16,0),"")</f>
        <v>タイム決勝</v>
      </c>
      <c r="O1887" t="str">
        <f t="shared" si="59"/>
        <v xml:space="preserve"> 男子  400m 自由形 タイム決勝</v>
      </c>
    </row>
    <row r="1888" spans="1:15" x14ac:dyDescent="0.2">
      <c r="A1888">
        <f>IFERROR(記録__2[[#This Row],[競技番号]],"")</f>
        <v>32</v>
      </c>
      <c r="B1888">
        <f>IFERROR(記録__2[[#This Row],[選手番号]],"")</f>
        <v>673</v>
      </c>
      <c r="C1888" t="str">
        <f>IFERROR(VLOOKUP(B1888,選手番号!F:J,4,0),"")</f>
        <v>宮崎　朔汰</v>
      </c>
      <c r="D1888" t="str">
        <f>IFERROR(VLOOKUP(B1888,選手番号!F:K,6,0),"")</f>
        <v>えいしSC砥部</v>
      </c>
      <c r="E1888" t="str">
        <f>IFERROR(VLOOKUP(B1888,チーム番号!E:F,2,0),"")</f>
        <v/>
      </c>
      <c r="F1888">
        <f>IFERROR(VLOOKUP(A1888,プログラム!B:C,2,0),"")</f>
        <v>32</v>
      </c>
      <c r="G1888" t="str">
        <f t="shared" si="58"/>
        <v>67300032</v>
      </c>
      <c r="H1888">
        <f>IFERROR(記録__2[[#This Row],[組]],"")</f>
        <v>2</v>
      </c>
      <c r="I1888">
        <f>IFERROR(記録__2[[#This Row],[水路]],"")</f>
        <v>7</v>
      </c>
      <c r="J1888" t="str">
        <f>IFERROR(VLOOKUP(F1888,競技順!B:Q,14,0),"")</f>
        <v/>
      </c>
      <c r="K1888" t="str">
        <f>IFERROR(VLOOKUP(F1888,競技順!B:P,15,0),"")</f>
        <v>男子</v>
      </c>
      <c r="L1888" t="str">
        <f>IFERROR(VLOOKUP(F1888,競技順!B:N,13,0),"")</f>
        <v xml:space="preserve"> 400m</v>
      </c>
      <c r="M1888" t="str">
        <f>IFERROR(VLOOKUP(F1888,競技順!B:K,10,0),"")</f>
        <v>自由形</v>
      </c>
      <c r="N1888" t="str">
        <f>IFERROR(VLOOKUP(F1888,競技順!B:Q,16,0),"")</f>
        <v>タイム決勝</v>
      </c>
      <c r="O1888" t="str">
        <f t="shared" si="59"/>
        <v xml:space="preserve"> 男子  400m 自由形 タイム決勝</v>
      </c>
    </row>
    <row r="1889" spans="1:15" x14ac:dyDescent="0.2">
      <c r="A1889">
        <f>IFERROR(記録__2[[#This Row],[競技番号]],"")</f>
        <v>32</v>
      </c>
      <c r="B1889">
        <f>IFERROR(記録__2[[#This Row],[選手番号]],"")</f>
        <v>529</v>
      </c>
      <c r="C1889" t="str">
        <f>IFERROR(VLOOKUP(B1889,選手番号!F:J,4,0),"")</f>
        <v>藤原　明士</v>
      </c>
      <c r="D1889" t="str">
        <f>IFERROR(VLOOKUP(B1889,選手番号!F:K,6,0),"")</f>
        <v>ﾌｧｲﾌﾞﾃﾝ東予</v>
      </c>
      <c r="E1889" t="str">
        <f>IFERROR(VLOOKUP(B1889,チーム番号!E:F,2,0),"")</f>
        <v/>
      </c>
      <c r="F1889">
        <f>IFERROR(VLOOKUP(A1889,プログラム!B:C,2,0),"")</f>
        <v>32</v>
      </c>
      <c r="G1889" t="str">
        <f t="shared" si="58"/>
        <v>52900032</v>
      </c>
      <c r="H1889">
        <f>IFERROR(記録__2[[#This Row],[組]],"")</f>
        <v>2</v>
      </c>
      <c r="I1889">
        <f>IFERROR(記録__2[[#This Row],[水路]],"")</f>
        <v>8</v>
      </c>
      <c r="J1889" t="str">
        <f>IFERROR(VLOOKUP(F1889,競技順!B:Q,14,0),"")</f>
        <v/>
      </c>
      <c r="K1889" t="str">
        <f>IFERROR(VLOOKUP(F1889,競技順!B:P,15,0),"")</f>
        <v>男子</v>
      </c>
      <c r="L1889" t="str">
        <f>IFERROR(VLOOKUP(F1889,競技順!B:N,13,0),"")</f>
        <v xml:space="preserve"> 400m</v>
      </c>
      <c r="M1889" t="str">
        <f>IFERROR(VLOOKUP(F1889,競技順!B:K,10,0),"")</f>
        <v>自由形</v>
      </c>
      <c r="N1889" t="str">
        <f>IFERROR(VLOOKUP(F1889,競技順!B:Q,16,0),"")</f>
        <v>タイム決勝</v>
      </c>
      <c r="O1889" t="str">
        <f t="shared" si="59"/>
        <v xml:space="preserve"> 男子  400m 自由形 タイム決勝</v>
      </c>
    </row>
    <row r="1890" spans="1:15" x14ac:dyDescent="0.2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 x14ac:dyDescent="0.2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 x14ac:dyDescent="0.2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 x14ac:dyDescent="0.2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 x14ac:dyDescent="0.2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 x14ac:dyDescent="0.2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 x14ac:dyDescent="0.2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 x14ac:dyDescent="0.2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 x14ac:dyDescent="0.2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 x14ac:dyDescent="0.2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 x14ac:dyDescent="0.2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 x14ac:dyDescent="0.2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 x14ac:dyDescent="0.2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 x14ac:dyDescent="0.2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 x14ac:dyDescent="0.2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 x14ac:dyDescent="0.2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 x14ac:dyDescent="0.2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 x14ac:dyDescent="0.2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 x14ac:dyDescent="0.2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 x14ac:dyDescent="0.2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 x14ac:dyDescent="0.2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 x14ac:dyDescent="0.2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 x14ac:dyDescent="0.2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 x14ac:dyDescent="0.2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 x14ac:dyDescent="0.2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 x14ac:dyDescent="0.2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 x14ac:dyDescent="0.2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 x14ac:dyDescent="0.2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 x14ac:dyDescent="0.2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 x14ac:dyDescent="0.2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 x14ac:dyDescent="0.2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 x14ac:dyDescent="0.2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 x14ac:dyDescent="0.2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 x14ac:dyDescent="0.2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 x14ac:dyDescent="0.2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 x14ac:dyDescent="0.2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 x14ac:dyDescent="0.2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 x14ac:dyDescent="0.2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 x14ac:dyDescent="0.2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 x14ac:dyDescent="0.2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 x14ac:dyDescent="0.2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 x14ac:dyDescent="0.2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 x14ac:dyDescent="0.2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 x14ac:dyDescent="0.2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 x14ac:dyDescent="0.2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 x14ac:dyDescent="0.2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 x14ac:dyDescent="0.2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 x14ac:dyDescent="0.2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 x14ac:dyDescent="0.2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 x14ac:dyDescent="0.2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 x14ac:dyDescent="0.2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 x14ac:dyDescent="0.2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 x14ac:dyDescent="0.2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 x14ac:dyDescent="0.2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 x14ac:dyDescent="0.2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 x14ac:dyDescent="0.2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 x14ac:dyDescent="0.2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 x14ac:dyDescent="0.2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 x14ac:dyDescent="0.2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 x14ac:dyDescent="0.2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 x14ac:dyDescent="0.2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 x14ac:dyDescent="0.2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 x14ac:dyDescent="0.2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 x14ac:dyDescent="0.2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 x14ac:dyDescent="0.2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 x14ac:dyDescent="0.2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 x14ac:dyDescent="0.2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 x14ac:dyDescent="0.2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 x14ac:dyDescent="0.2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 x14ac:dyDescent="0.2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 x14ac:dyDescent="0.2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 x14ac:dyDescent="0.2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 x14ac:dyDescent="0.2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 x14ac:dyDescent="0.2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 x14ac:dyDescent="0.2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 x14ac:dyDescent="0.2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 x14ac:dyDescent="0.2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 x14ac:dyDescent="0.2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 x14ac:dyDescent="0.2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 x14ac:dyDescent="0.2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 x14ac:dyDescent="0.2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 x14ac:dyDescent="0.2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 x14ac:dyDescent="0.2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 x14ac:dyDescent="0.2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 x14ac:dyDescent="0.2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 x14ac:dyDescent="0.2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 x14ac:dyDescent="0.2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 x14ac:dyDescent="0.2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 x14ac:dyDescent="0.2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 x14ac:dyDescent="0.2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 x14ac:dyDescent="0.2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 x14ac:dyDescent="0.2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 x14ac:dyDescent="0.2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 x14ac:dyDescent="0.2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 x14ac:dyDescent="0.2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 x14ac:dyDescent="0.2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 x14ac:dyDescent="0.2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 x14ac:dyDescent="0.2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 x14ac:dyDescent="0.2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 x14ac:dyDescent="0.2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 x14ac:dyDescent="0.2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 x14ac:dyDescent="0.2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 x14ac:dyDescent="0.2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 x14ac:dyDescent="0.2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 x14ac:dyDescent="0.2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 x14ac:dyDescent="0.2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 x14ac:dyDescent="0.2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 x14ac:dyDescent="0.2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 x14ac:dyDescent="0.2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 x14ac:dyDescent="0.2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 x14ac:dyDescent="0.2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 x14ac:dyDescent="0.2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 x14ac:dyDescent="0.2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 x14ac:dyDescent="0.2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 x14ac:dyDescent="0.2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 x14ac:dyDescent="0.2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 x14ac:dyDescent="0.2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 x14ac:dyDescent="0.2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 x14ac:dyDescent="0.2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 x14ac:dyDescent="0.2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 x14ac:dyDescent="0.2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 x14ac:dyDescent="0.2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 x14ac:dyDescent="0.2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 x14ac:dyDescent="0.2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 x14ac:dyDescent="0.2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 x14ac:dyDescent="0.2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 x14ac:dyDescent="0.2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 x14ac:dyDescent="0.2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 x14ac:dyDescent="0.2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 x14ac:dyDescent="0.2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 x14ac:dyDescent="0.2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 x14ac:dyDescent="0.2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 x14ac:dyDescent="0.2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 x14ac:dyDescent="0.2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 x14ac:dyDescent="0.2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 x14ac:dyDescent="0.2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 x14ac:dyDescent="0.2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 x14ac:dyDescent="0.2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 x14ac:dyDescent="0.2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 x14ac:dyDescent="0.2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 x14ac:dyDescent="0.2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 x14ac:dyDescent="0.2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 x14ac:dyDescent="0.2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 x14ac:dyDescent="0.2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 x14ac:dyDescent="0.2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 x14ac:dyDescent="0.2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 x14ac:dyDescent="0.2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 x14ac:dyDescent="0.2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 x14ac:dyDescent="0.2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 x14ac:dyDescent="0.2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 x14ac:dyDescent="0.2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 x14ac:dyDescent="0.2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 x14ac:dyDescent="0.2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 x14ac:dyDescent="0.2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 x14ac:dyDescent="0.2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 x14ac:dyDescent="0.2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 x14ac:dyDescent="0.2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 x14ac:dyDescent="0.2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 x14ac:dyDescent="0.2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 x14ac:dyDescent="0.2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 x14ac:dyDescent="0.2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 x14ac:dyDescent="0.2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 x14ac:dyDescent="0.2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 x14ac:dyDescent="0.2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 x14ac:dyDescent="0.2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 x14ac:dyDescent="0.2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 x14ac:dyDescent="0.2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 x14ac:dyDescent="0.2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 x14ac:dyDescent="0.2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 x14ac:dyDescent="0.2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 x14ac:dyDescent="0.2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 x14ac:dyDescent="0.2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 x14ac:dyDescent="0.2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 x14ac:dyDescent="0.2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 x14ac:dyDescent="0.2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 x14ac:dyDescent="0.2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 x14ac:dyDescent="0.2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 x14ac:dyDescent="0.2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 x14ac:dyDescent="0.2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 x14ac:dyDescent="0.2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 x14ac:dyDescent="0.2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 x14ac:dyDescent="0.2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 x14ac:dyDescent="0.2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 x14ac:dyDescent="0.2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 x14ac:dyDescent="0.2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 x14ac:dyDescent="0.2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 x14ac:dyDescent="0.2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 x14ac:dyDescent="0.2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 x14ac:dyDescent="0.2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 x14ac:dyDescent="0.2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 x14ac:dyDescent="0.2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 x14ac:dyDescent="0.2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 x14ac:dyDescent="0.2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 x14ac:dyDescent="0.2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 x14ac:dyDescent="0.2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 x14ac:dyDescent="0.2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 x14ac:dyDescent="0.2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 x14ac:dyDescent="0.2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 x14ac:dyDescent="0.2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 x14ac:dyDescent="0.2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 x14ac:dyDescent="0.2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 x14ac:dyDescent="0.2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 x14ac:dyDescent="0.2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 x14ac:dyDescent="0.2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 x14ac:dyDescent="0.2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 x14ac:dyDescent="0.2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 x14ac:dyDescent="0.2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 x14ac:dyDescent="0.2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 x14ac:dyDescent="0.2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 x14ac:dyDescent="0.2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 x14ac:dyDescent="0.2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 x14ac:dyDescent="0.2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 x14ac:dyDescent="0.2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 x14ac:dyDescent="0.2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 x14ac:dyDescent="0.2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 x14ac:dyDescent="0.2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 x14ac:dyDescent="0.2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 x14ac:dyDescent="0.2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 x14ac:dyDescent="0.2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 x14ac:dyDescent="0.2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 x14ac:dyDescent="0.2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 x14ac:dyDescent="0.2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 x14ac:dyDescent="0.2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 x14ac:dyDescent="0.2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 x14ac:dyDescent="0.2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 x14ac:dyDescent="0.2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 x14ac:dyDescent="0.2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 x14ac:dyDescent="0.2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 x14ac:dyDescent="0.2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 x14ac:dyDescent="0.2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 x14ac:dyDescent="0.2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 x14ac:dyDescent="0.2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 x14ac:dyDescent="0.2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 x14ac:dyDescent="0.2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 x14ac:dyDescent="0.2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 x14ac:dyDescent="0.2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 x14ac:dyDescent="0.2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 x14ac:dyDescent="0.2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 x14ac:dyDescent="0.2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 x14ac:dyDescent="0.2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 x14ac:dyDescent="0.2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 x14ac:dyDescent="0.2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 x14ac:dyDescent="0.2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 x14ac:dyDescent="0.2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 x14ac:dyDescent="0.2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 x14ac:dyDescent="0.2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 x14ac:dyDescent="0.2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 x14ac:dyDescent="0.2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 x14ac:dyDescent="0.2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 x14ac:dyDescent="0.2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 x14ac:dyDescent="0.2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 x14ac:dyDescent="0.2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 x14ac:dyDescent="0.2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 x14ac:dyDescent="0.2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 x14ac:dyDescent="0.2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 x14ac:dyDescent="0.2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 x14ac:dyDescent="0.2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 x14ac:dyDescent="0.2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 x14ac:dyDescent="0.2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 x14ac:dyDescent="0.2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 x14ac:dyDescent="0.2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 x14ac:dyDescent="0.2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 x14ac:dyDescent="0.2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 x14ac:dyDescent="0.2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 x14ac:dyDescent="0.2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 x14ac:dyDescent="0.2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 x14ac:dyDescent="0.2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 x14ac:dyDescent="0.2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 x14ac:dyDescent="0.2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 x14ac:dyDescent="0.2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 x14ac:dyDescent="0.2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 x14ac:dyDescent="0.2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 x14ac:dyDescent="0.2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 x14ac:dyDescent="0.2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 x14ac:dyDescent="0.2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 x14ac:dyDescent="0.2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 x14ac:dyDescent="0.2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 x14ac:dyDescent="0.2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 x14ac:dyDescent="0.2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 x14ac:dyDescent="0.2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 x14ac:dyDescent="0.2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 x14ac:dyDescent="0.2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 x14ac:dyDescent="0.2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 x14ac:dyDescent="0.2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 x14ac:dyDescent="0.2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 x14ac:dyDescent="0.2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 x14ac:dyDescent="0.2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 x14ac:dyDescent="0.2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 x14ac:dyDescent="0.2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 x14ac:dyDescent="0.2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 x14ac:dyDescent="0.2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 x14ac:dyDescent="0.2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 x14ac:dyDescent="0.2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 x14ac:dyDescent="0.2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 x14ac:dyDescent="0.2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 x14ac:dyDescent="0.2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 x14ac:dyDescent="0.2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 x14ac:dyDescent="0.2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 x14ac:dyDescent="0.2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 x14ac:dyDescent="0.2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 x14ac:dyDescent="0.2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 x14ac:dyDescent="0.2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 x14ac:dyDescent="0.2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 x14ac:dyDescent="0.2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 x14ac:dyDescent="0.2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 x14ac:dyDescent="0.2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 x14ac:dyDescent="0.2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 x14ac:dyDescent="0.2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 x14ac:dyDescent="0.2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 x14ac:dyDescent="0.2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 x14ac:dyDescent="0.2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 x14ac:dyDescent="0.2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 x14ac:dyDescent="0.2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 x14ac:dyDescent="0.2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 x14ac:dyDescent="0.2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 x14ac:dyDescent="0.2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 x14ac:dyDescent="0.2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 x14ac:dyDescent="0.2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 x14ac:dyDescent="0.2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 x14ac:dyDescent="0.2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 x14ac:dyDescent="0.2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 x14ac:dyDescent="0.2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 x14ac:dyDescent="0.2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 x14ac:dyDescent="0.2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 x14ac:dyDescent="0.2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 x14ac:dyDescent="0.2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 x14ac:dyDescent="0.2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 x14ac:dyDescent="0.2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 x14ac:dyDescent="0.2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 x14ac:dyDescent="0.2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 x14ac:dyDescent="0.2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 x14ac:dyDescent="0.2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 x14ac:dyDescent="0.2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 x14ac:dyDescent="0.2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 x14ac:dyDescent="0.2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 x14ac:dyDescent="0.2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 x14ac:dyDescent="0.2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 x14ac:dyDescent="0.2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 x14ac:dyDescent="0.2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 x14ac:dyDescent="0.2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 x14ac:dyDescent="0.2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 x14ac:dyDescent="0.2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 x14ac:dyDescent="0.2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 x14ac:dyDescent="0.2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 x14ac:dyDescent="0.2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 x14ac:dyDescent="0.2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 x14ac:dyDescent="0.2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 x14ac:dyDescent="0.2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 x14ac:dyDescent="0.2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 x14ac:dyDescent="0.2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 x14ac:dyDescent="0.2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 x14ac:dyDescent="0.2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 x14ac:dyDescent="0.2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 x14ac:dyDescent="0.2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 x14ac:dyDescent="0.2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 x14ac:dyDescent="0.2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 x14ac:dyDescent="0.2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 x14ac:dyDescent="0.2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 x14ac:dyDescent="0.2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 x14ac:dyDescent="0.2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 x14ac:dyDescent="0.2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 x14ac:dyDescent="0.2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 x14ac:dyDescent="0.2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 x14ac:dyDescent="0.2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 x14ac:dyDescent="0.2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 x14ac:dyDescent="0.2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 x14ac:dyDescent="0.2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 x14ac:dyDescent="0.2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 x14ac:dyDescent="0.2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 x14ac:dyDescent="0.2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 x14ac:dyDescent="0.2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 x14ac:dyDescent="0.2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 x14ac:dyDescent="0.2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 x14ac:dyDescent="0.2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 x14ac:dyDescent="0.2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 x14ac:dyDescent="0.2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 x14ac:dyDescent="0.2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 x14ac:dyDescent="0.2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 x14ac:dyDescent="0.2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 x14ac:dyDescent="0.2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 x14ac:dyDescent="0.2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 x14ac:dyDescent="0.2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 x14ac:dyDescent="0.2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 x14ac:dyDescent="0.2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 x14ac:dyDescent="0.2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 x14ac:dyDescent="0.2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 x14ac:dyDescent="0.2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 x14ac:dyDescent="0.2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 x14ac:dyDescent="0.2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 x14ac:dyDescent="0.2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 x14ac:dyDescent="0.2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 x14ac:dyDescent="0.2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 x14ac:dyDescent="0.2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 x14ac:dyDescent="0.2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 x14ac:dyDescent="0.2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 x14ac:dyDescent="0.2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 x14ac:dyDescent="0.2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 x14ac:dyDescent="0.2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 x14ac:dyDescent="0.2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 x14ac:dyDescent="0.2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 x14ac:dyDescent="0.2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 x14ac:dyDescent="0.2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 x14ac:dyDescent="0.2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 x14ac:dyDescent="0.2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 x14ac:dyDescent="0.2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 x14ac:dyDescent="0.2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 x14ac:dyDescent="0.2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 x14ac:dyDescent="0.2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 x14ac:dyDescent="0.2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 x14ac:dyDescent="0.2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 x14ac:dyDescent="0.2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 x14ac:dyDescent="0.2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 x14ac:dyDescent="0.2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 x14ac:dyDescent="0.2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 x14ac:dyDescent="0.2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 x14ac:dyDescent="0.2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 x14ac:dyDescent="0.2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 x14ac:dyDescent="0.2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 x14ac:dyDescent="0.2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 x14ac:dyDescent="0.2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 x14ac:dyDescent="0.2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 x14ac:dyDescent="0.2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 x14ac:dyDescent="0.2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 x14ac:dyDescent="0.2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 x14ac:dyDescent="0.2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 x14ac:dyDescent="0.2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 x14ac:dyDescent="0.2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 x14ac:dyDescent="0.2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 x14ac:dyDescent="0.2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 x14ac:dyDescent="0.2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 x14ac:dyDescent="0.2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 x14ac:dyDescent="0.2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 x14ac:dyDescent="0.2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 x14ac:dyDescent="0.2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 x14ac:dyDescent="0.2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 x14ac:dyDescent="0.2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 x14ac:dyDescent="0.2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 x14ac:dyDescent="0.2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 x14ac:dyDescent="0.2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 x14ac:dyDescent="0.2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 x14ac:dyDescent="0.2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 x14ac:dyDescent="0.2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 x14ac:dyDescent="0.2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 x14ac:dyDescent="0.2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 x14ac:dyDescent="0.2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 x14ac:dyDescent="0.2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 x14ac:dyDescent="0.2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 x14ac:dyDescent="0.2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 x14ac:dyDescent="0.2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 x14ac:dyDescent="0.2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 x14ac:dyDescent="0.2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 x14ac:dyDescent="0.2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 x14ac:dyDescent="0.2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 x14ac:dyDescent="0.2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 x14ac:dyDescent="0.2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 x14ac:dyDescent="0.2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 x14ac:dyDescent="0.2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 x14ac:dyDescent="0.2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 x14ac:dyDescent="0.2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 x14ac:dyDescent="0.2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 x14ac:dyDescent="0.2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 x14ac:dyDescent="0.2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 x14ac:dyDescent="0.2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 x14ac:dyDescent="0.2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 x14ac:dyDescent="0.2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 x14ac:dyDescent="0.2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 x14ac:dyDescent="0.2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 x14ac:dyDescent="0.2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 x14ac:dyDescent="0.2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 x14ac:dyDescent="0.2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 x14ac:dyDescent="0.2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 x14ac:dyDescent="0.2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 x14ac:dyDescent="0.2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 x14ac:dyDescent="0.2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 x14ac:dyDescent="0.2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 x14ac:dyDescent="0.2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 x14ac:dyDescent="0.2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 x14ac:dyDescent="0.2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 x14ac:dyDescent="0.2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 x14ac:dyDescent="0.2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 x14ac:dyDescent="0.2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 x14ac:dyDescent="0.2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 x14ac:dyDescent="0.2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 x14ac:dyDescent="0.2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 x14ac:dyDescent="0.2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 x14ac:dyDescent="0.2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 x14ac:dyDescent="0.2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 x14ac:dyDescent="0.2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 x14ac:dyDescent="0.2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 x14ac:dyDescent="0.2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 x14ac:dyDescent="0.2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 x14ac:dyDescent="0.2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 x14ac:dyDescent="0.2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 x14ac:dyDescent="0.2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 x14ac:dyDescent="0.2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 x14ac:dyDescent="0.2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 x14ac:dyDescent="0.2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 x14ac:dyDescent="0.2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 x14ac:dyDescent="0.2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 x14ac:dyDescent="0.2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 x14ac:dyDescent="0.2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 x14ac:dyDescent="0.2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 x14ac:dyDescent="0.2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 x14ac:dyDescent="0.2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 x14ac:dyDescent="0.2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 x14ac:dyDescent="0.2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 x14ac:dyDescent="0.2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 x14ac:dyDescent="0.2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 x14ac:dyDescent="0.2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 x14ac:dyDescent="0.2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 x14ac:dyDescent="0.2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 x14ac:dyDescent="0.2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 x14ac:dyDescent="0.2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 x14ac:dyDescent="0.2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 x14ac:dyDescent="0.2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 x14ac:dyDescent="0.2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 x14ac:dyDescent="0.2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 x14ac:dyDescent="0.2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 x14ac:dyDescent="0.2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 x14ac:dyDescent="0.2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 x14ac:dyDescent="0.2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 x14ac:dyDescent="0.2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 x14ac:dyDescent="0.2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 x14ac:dyDescent="0.2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 x14ac:dyDescent="0.2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 x14ac:dyDescent="0.2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 x14ac:dyDescent="0.2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 x14ac:dyDescent="0.2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 x14ac:dyDescent="0.2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 x14ac:dyDescent="0.2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 x14ac:dyDescent="0.2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 x14ac:dyDescent="0.2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 x14ac:dyDescent="0.2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 x14ac:dyDescent="0.2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 x14ac:dyDescent="0.2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 x14ac:dyDescent="0.2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 x14ac:dyDescent="0.2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 x14ac:dyDescent="0.2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 x14ac:dyDescent="0.2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 x14ac:dyDescent="0.2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 x14ac:dyDescent="0.2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 x14ac:dyDescent="0.2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 x14ac:dyDescent="0.2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 x14ac:dyDescent="0.2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 x14ac:dyDescent="0.2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 x14ac:dyDescent="0.2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 x14ac:dyDescent="0.2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 x14ac:dyDescent="0.2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 x14ac:dyDescent="0.2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 x14ac:dyDescent="0.2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 x14ac:dyDescent="0.2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 x14ac:dyDescent="0.2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 x14ac:dyDescent="0.2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 x14ac:dyDescent="0.2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 x14ac:dyDescent="0.2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 x14ac:dyDescent="0.2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 x14ac:dyDescent="0.2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 x14ac:dyDescent="0.2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 x14ac:dyDescent="0.2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 x14ac:dyDescent="0.2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 x14ac:dyDescent="0.2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 x14ac:dyDescent="0.2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 x14ac:dyDescent="0.2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 x14ac:dyDescent="0.2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 x14ac:dyDescent="0.2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 x14ac:dyDescent="0.2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 x14ac:dyDescent="0.2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 x14ac:dyDescent="0.2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 x14ac:dyDescent="0.2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 x14ac:dyDescent="0.2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 x14ac:dyDescent="0.2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 x14ac:dyDescent="0.2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 x14ac:dyDescent="0.2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 x14ac:dyDescent="0.2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 x14ac:dyDescent="0.2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 x14ac:dyDescent="0.2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 x14ac:dyDescent="0.2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 x14ac:dyDescent="0.2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 x14ac:dyDescent="0.2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 x14ac:dyDescent="0.2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 x14ac:dyDescent="0.2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 x14ac:dyDescent="0.2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 x14ac:dyDescent="0.2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 x14ac:dyDescent="0.2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 x14ac:dyDescent="0.2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 x14ac:dyDescent="0.2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 x14ac:dyDescent="0.2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 x14ac:dyDescent="0.2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 x14ac:dyDescent="0.2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 x14ac:dyDescent="0.2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 x14ac:dyDescent="0.2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 x14ac:dyDescent="0.2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 x14ac:dyDescent="0.2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 x14ac:dyDescent="0.2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 x14ac:dyDescent="0.2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 x14ac:dyDescent="0.2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 x14ac:dyDescent="0.2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 x14ac:dyDescent="0.2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 x14ac:dyDescent="0.2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 x14ac:dyDescent="0.2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 x14ac:dyDescent="0.2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 x14ac:dyDescent="0.2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 x14ac:dyDescent="0.2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 x14ac:dyDescent="0.2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 x14ac:dyDescent="0.2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 x14ac:dyDescent="0.2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 x14ac:dyDescent="0.2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 x14ac:dyDescent="0.2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 x14ac:dyDescent="0.2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 x14ac:dyDescent="0.2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 x14ac:dyDescent="0.2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 x14ac:dyDescent="0.2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 x14ac:dyDescent="0.2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 x14ac:dyDescent="0.2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 x14ac:dyDescent="0.2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 x14ac:dyDescent="0.2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 x14ac:dyDescent="0.2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 x14ac:dyDescent="0.2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 x14ac:dyDescent="0.2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 x14ac:dyDescent="0.2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 x14ac:dyDescent="0.2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 x14ac:dyDescent="0.2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 x14ac:dyDescent="0.2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 x14ac:dyDescent="0.2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 x14ac:dyDescent="0.2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 x14ac:dyDescent="0.2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 x14ac:dyDescent="0.2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 x14ac:dyDescent="0.2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 x14ac:dyDescent="0.2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 x14ac:dyDescent="0.2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 x14ac:dyDescent="0.2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 x14ac:dyDescent="0.2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 x14ac:dyDescent="0.2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 x14ac:dyDescent="0.2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 x14ac:dyDescent="0.2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 x14ac:dyDescent="0.2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 x14ac:dyDescent="0.2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 x14ac:dyDescent="0.2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 x14ac:dyDescent="0.2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 x14ac:dyDescent="0.2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 x14ac:dyDescent="0.2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 x14ac:dyDescent="0.2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 x14ac:dyDescent="0.2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 x14ac:dyDescent="0.2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 x14ac:dyDescent="0.2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 x14ac:dyDescent="0.2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 x14ac:dyDescent="0.2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 x14ac:dyDescent="0.2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 x14ac:dyDescent="0.2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 x14ac:dyDescent="0.2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 x14ac:dyDescent="0.2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 x14ac:dyDescent="0.2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 x14ac:dyDescent="0.2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 x14ac:dyDescent="0.2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 x14ac:dyDescent="0.2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 x14ac:dyDescent="0.2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 x14ac:dyDescent="0.2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 x14ac:dyDescent="0.2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 x14ac:dyDescent="0.2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 x14ac:dyDescent="0.2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 x14ac:dyDescent="0.2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 x14ac:dyDescent="0.2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 x14ac:dyDescent="0.2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 x14ac:dyDescent="0.2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 x14ac:dyDescent="0.2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 x14ac:dyDescent="0.2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 x14ac:dyDescent="0.2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 x14ac:dyDescent="0.2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 x14ac:dyDescent="0.2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 x14ac:dyDescent="0.2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 x14ac:dyDescent="0.2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 x14ac:dyDescent="0.2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 x14ac:dyDescent="0.2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 x14ac:dyDescent="0.2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 x14ac:dyDescent="0.2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 x14ac:dyDescent="0.2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 x14ac:dyDescent="0.2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 x14ac:dyDescent="0.2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 x14ac:dyDescent="0.2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 x14ac:dyDescent="0.2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 x14ac:dyDescent="0.2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 x14ac:dyDescent="0.2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 x14ac:dyDescent="0.2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 x14ac:dyDescent="0.2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 x14ac:dyDescent="0.2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 x14ac:dyDescent="0.2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 x14ac:dyDescent="0.2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 x14ac:dyDescent="0.2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 x14ac:dyDescent="0.2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 x14ac:dyDescent="0.2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 x14ac:dyDescent="0.2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 x14ac:dyDescent="0.2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 x14ac:dyDescent="0.2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 x14ac:dyDescent="0.2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 x14ac:dyDescent="0.2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 x14ac:dyDescent="0.2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 x14ac:dyDescent="0.2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 x14ac:dyDescent="0.2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 x14ac:dyDescent="0.2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 x14ac:dyDescent="0.2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 x14ac:dyDescent="0.2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 x14ac:dyDescent="0.2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 x14ac:dyDescent="0.2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 x14ac:dyDescent="0.2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 x14ac:dyDescent="0.2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 x14ac:dyDescent="0.2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 x14ac:dyDescent="0.2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 x14ac:dyDescent="0.2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 x14ac:dyDescent="0.2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 x14ac:dyDescent="0.2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 x14ac:dyDescent="0.2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 x14ac:dyDescent="0.2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 x14ac:dyDescent="0.2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 x14ac:dyDescent="0.2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 x14ac:dyDescent="0.2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 x14ac:dyDescent="0.2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 x14ac:dyDescent="0.2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 x14ac:dyDescent="0.2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 x14ac:dyDescent="0.2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 x14ac:dyDescent="0.2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 x14ac:dyDescent="0.2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 x14ac:dyDescent="0.2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 x14ac:dyDescent="0.2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 x14ac:dyDescent="0.2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 x14ac:dyDescent="0.2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 x14ac:dyDescent="0.2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 x14ac:dyDescent="0.2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 x14ac:dyDescent="0.2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 x14ac:dyDescent="0.2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 x14ac:dyDescent="0.2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 x14ac:dyDescent="0.2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 x14ac:dyDescent="0.2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 x14ac:dyDescent="0.2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 x14ac:dyDescent="0.2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 x14ac:dyDescent="0.2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 x14ac:dyDescent="0.2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 x14ac:dyDescent="0.2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 x14ac:dyDescent="0.2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 x14ac:dyDescent="0.2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 x14ac:dyDescent="0.2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 x14ac:dyDescent="0.2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 x14ac:dyDescent="0.2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 x14ac:dyDescent="0.2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 x14ac:dyDescent="0.2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 x14ac:dyDescent="0.2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 x14ac:dyDescent="0.2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 x14ac:dyDescent="0.2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 x14ac:dyDescent="0.2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 x14ac:dyDescent="0.2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 x14ac:dyDescent="0.2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 x14ac:dyDescent="0.2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 x14ac:dyDescent="0.2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 x14ac:dyDescent="0.2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 x14ac:dyDescent="0.2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 x14ac:dyDescent="0.2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 x14ac:dyDescent="0.2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 x14ac:dyDescent="0.2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 x14ac:dyDescent="0.2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 x14ac:dyDescent="0.2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 x14ac:dyDescent="0.2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 x14ac:dyDescent="0.2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 x14ac:dyDescent="0.2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 x14ac:dyDescent="0.2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 x14ac:dyDescent="0.2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 x14ac:dyDescent="0.2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 x14ac:dyDescent="0.2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 x14ac:dyDescent="0.2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 x14ac:dyDescent="0.2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 x14ac:dyDescent="0.2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 x14ac:dyDescent="0.2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 x14ac:dyDescent="0.2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 x14ac:dyDescent="0.2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 x14ac:dyDescent="0.2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 x14ac:dyDescent="0.2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 x14ac:dyDescent="0.2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 x14ac:dyDescent="0.2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 x14ac:dyDescent="0.2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 x14ac:dyDescent="0.2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 x14ac:dyDescent="0.2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 x14ac:dyDescent="0.2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 x14ac:dyDescent="0.2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 x14ac:dyDescent="0.2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 x14ac:dyDescent="0.2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 x14ac:dyDescent="0.2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 x14ac:dyDescent="0.2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 x14ac:dyDescent="0.2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 x14ac:dyDescent="0.2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 x14ac:dyDescent="0.2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 x14ac:dyDescent="0.2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 x14ac:dyDescent="0.2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 x14ac:dyDescent="0.2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 x14ac:dyDescent="0.2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 x14ac:dyDescent="0.2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 x14ac:dyDescent="0.2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 x14ac:dyDescent="0.2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 x14ac:dyDescent="0.2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 x14ac:dyDescent="0.2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 x14ac:dyDescent="0.2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 x14ac:dyDescent="0.2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 x14ac:dyDescent="0.2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 x14ac:dyDescent="0.2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 x14ac:dyDescent="0.2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 x14ac:dyDescent="0.2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 x14ac:dyDescent="0.2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 x14ac:dyDescent="0.2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 x14ac:dyDescent="0.2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 x14ac:dyDescent="0.2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 x14ac:dyDescent="0.2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 x14ac:dyDescent="0.2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 x14ac:dyDescent="0.2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 x14ac:dyDescent="0.2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 x14ac:dyDescent="0.2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 x14ac:dyDescent="0.2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 x14ac:dyDescent="0.2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 x14ac:dyDescent="0.2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 x14ac:dyDescent="0.2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 x14ac:dyDescent="0.2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 x14ac:dyDescent="0.2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 x14ac:dyDescent="0.2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 x14ac:dyDescent="0.2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 x14ac:dyDescent="0.2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 x14ac:dyDescent="0.2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 x14ac:dyDescent="0.2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 x14ac:dyDescent="0.2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 x14ac:dyDescent="0.2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 x14ac:dyDescent="0.2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 x14ac:dyDescent="0.2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 x14ac:dyDescent="0.2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 x14ac:dyDescent="0.2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 x14ac:dyDescent="0.2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 x14ac:dyDescent="0.2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 x14ac:dyDescent="0.2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 x14ac:dyDescent="0.2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 x14ac:dyDescent="0.2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 x14ac:dyDescent="0.2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 x14ac:dyDescent="0.2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 x14ac:dyDescent="0.2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 x14ac:dyDescent="0.2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 x14ac:dyDescent="0.2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 x14ac:dyDescent="0.2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 x14ac:dyDescent="0.2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 x14ac:dyDescent="0.2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 x14ac:dyDescent="0.2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 x14ac:dyDescent="0.2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 x14ac:dyDescent="0.2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 x14ac:dyDescent="0.2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 x14ac:dyDescent="0.2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 x14ac:dyDescent="0.2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 x14ac:dyDescent="0.2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 x14ac:dyDescent="0.2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 x14ac:dyDescent="0.2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 x14ac:dyDescent="0.2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 x14ac:dyDescent="0.2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 x14ac:dyDescent="0.2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 x14ac:dyDescent="0.2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 x14ac:dyDescent="0.2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 x14ac:dyDescent="0.2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 x14ac:dyDescent="0.2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 x14ac:dyDescent="0.2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 x14ac:dyDescent="0.2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 x14ac:dyDescent="0.2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 x14ac:dyDescent="0.2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 x14ac:dyDescent="0.2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 x14ac:dyDescent="0.2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 x14ac:dyDescent="0.2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 x14ac:dyDescent="0.2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 x14ac:dyDescent="0.2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 x14ac:dyDescent="0.2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 x14ac:dyDescent="0.2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 x14ac:dyDescent="0.2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 x14ac:dyDescent="0.2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 x14ac:dyDescent="0.2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 x14ac:dyDescent="0.2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 x14ac:dyDescent="0.2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 x14ac:dyDescent="0.2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 x14ac:dyDescent="0.2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 x14ac:dyDescent="0.2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 x14ac:dyDescent="0.2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 x14ac:dyDescent="0.2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 x14ac:dyDescent="0.2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 x14ac:dyDescent="0.2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 x14ac:dyDescent="0.2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 x14ac:dyDescent="0.2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 x14ac:dyDescent="0.2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 x14ac:dyDescent="0.2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 x14ac:dyDescent="0.2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 x14ac:dyDescent="0.2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 x14ac:dyDescent="0.2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 x14ac:dyDescent="0.2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 x14ac:dyDescent="0.2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 x14ac:dyDescent="0.2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 x14ac:dyDescent="0.2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 x14ac:dyDescent="0.2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 x14ac:dyDescent="0.2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 x14ac:dyDescent="0.2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 x14ac:dyDescent="0.2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 x14ac:dyDescent="0.2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 x14ac:dyDescent="0.2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 x14ac:dyDescent="0.2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 x14ac:dyDescent="0.2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 x14ac:dyDescent="0.2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 x14ac:dyDescent="0.2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 x14ac:dyDescent="0.2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 x14ac:dyDescent="0.2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 x14ac:dyDescent="0.2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 x14ac:dyDescent="0.2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 x14ac:dyDescent="0.2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 x14ac:dyDescent="0.2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 x14ac:dyDescent="0.2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 x14ac:dyDescent="0.2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 x14ac:dyDescent="0.2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 x14ac:dyDescent="0.2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 x14ac:dyDescent="0.2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 x14ac:dyDescent="0.2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 x14ac:dyDescent="0.2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 x14ac:dyDescent="0.2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 x14ac:dyDescent="0.2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 x14ac:dyDescent="0.2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 x14ac:dyDescent="0.2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 x14ac:dyDescent="0.2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 x14ac:dyDescent="0.2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 x14ac:dyDescent="0.2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 x14ac:dyDescent="0.2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 x14ac:dyDescent="0.2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 x14ac:dyDescent="0.2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 x14ac:dyDescent="0.2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 x14ac:dyDescent="0.2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 x14ac:dyDescent="0.2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 x14ac:dyDescent="0.2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 x14ac:dyDescent="0.2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 x14ac:dyDescent="0.2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 x14ac:dyDescent="0.2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 x14ac:dyDescent="0.2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 x14ac:dyDescent="0.2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 x14ac:dyDescent="0.2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 x14ac:dyDescent="0.2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 x14ac:dyDescent="0.2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 x14ac:dyDescent="0.2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 x14ac:dyDescent="0.2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 x14ac:dyDescent="0.2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 x14ac:dyDescent="0.2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 x14ac:dyDescent="0.2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 x14ac:dyDescent="0.2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 x14ac:dyDescent="0.2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 x14ac:dyDescent="0.2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 x14ac:dyDescent="0.2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 x14ac:dyDescent="0.2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 x14ac:dyDescent="0.2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 x14ac:dyDescent="0.2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 x14ac:dyDescent="0.2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 x14ac:dyDescent="0.2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 x14ac:dyDescent="0.2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 x14ac:dyDescent="0.2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 x14ac:dyDescent="0.2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 x14ac:dyDescent="0.2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 x14ac:dyDescent="0.2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 x14ac:dyDescent="0.2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 x14ac:dyDescent="0.2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 x14ac:dyDescent="0.2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 x14ac:dyDescent="0.2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 x14ac:dyDescent="0.2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 x14ac:dyDescent="0.2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 x14ac:dyDescent="0.2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 x14ac:dyDescent="0.2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 x14ac:dyDescent="0.2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 x14ac:dyDescent="0.2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 x14ac:dyDescent="0.2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 x14ac:dyDescent="0.2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 x14ac:dyDescent="0.2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 x14ac:dyDescent="0.2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 x14ac:dyDescent="0.2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 x14ac:dyDescent="0.2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 x14ac:dyDescent="0.2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 x14ac:dyDescent="0.2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 x14ac:dyDescent="0.2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 x14ac:dyDescent="0.2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 x14ac:dyDescent="0.2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 x14ac:dyDescent="0.2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 x14ac:dyDescent="0.2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 x14ac:dyDescent="0.2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 x14ac:dyDescent="0.2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 x14ac:dyDescent="0.2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 x14ac:dyDescent="0.2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 x14ac:dyDescent="0.2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 x14ac:dyDescent="0.2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 x14ac:dyDescent="0.2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 x14ac:dyDescent="0.2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 x14ac:dyDescent="0.2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 x14ac:dyDescent="0.2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 x14ac:dyDescent="0.2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 x14ac:dyDescent="0.2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 x14ac:dyDescent="0.2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 x14ac:dyDescent="0.2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 x14ac:dyDescent="0.2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 x14ac:dyDescent="0.2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 x14ac:dyDescent="0.2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 x14ac:dyDescent="0.2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 x14ac:dyDescent="0.2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 x14ac:dyDescent="0.2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 x14ac:dyDescent="0.2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 x14ac:dyDescent="0.2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 x14ac:dyDescent="0.2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 x14ac:dyDescent="0.2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 x14ac:dyDescent="0.2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 x14ac:dyDescent="0.2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 x14ac:dyDescent="0.2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 x14ac:dyDescent="0.2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 x14ac:dyDescent="0.2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 x14ac:dyDescent="0.2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 x14ac:dyDescent="0.2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 x14ac:dyDescent="0.2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 x14ac:dyDescent="0.2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 x14ac:dyDescent="0.2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 x14ac:dyDescent="0.2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 x14ac:dyDescent="0.2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 x14ac:dyDescent="0.2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 x14ac:dyDescent="0.2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 x14ac:dyDescent="0.2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 x14ac:dyDescent="0.2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 x14ac:dyDescent="0.2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 x14ac:dyDescent="0.2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 x14ac:dyDescent="0.2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 x14ac:dyDescent="0.2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 x14ac:dyDescent="0.2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 x14ac:dyDescent="0.2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 x14ac:dyDescent="0.2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 x14ac:dyDescent="0.2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 x14ac:dyDescent="0.2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 x14ac:dyDescent="0.2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 x14ac:dyDescent="0.2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 x14ac:dyDescent="0.2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 x14ac:dyDescent="0.2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 x14ac:dyDescent="0.2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 x14ac:dyDescent="0.2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 x14ac:dyDescent="0.2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 x14ac:dyDescent="0.2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 x14ac:dyDescent="0.2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 x14ac:dyDescent="0.2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 x14ac:dyDescent="0.2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 x14ac:dyDescent="0.2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 x14ac:dyDescent="0.2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 x14ac:dyDescent="0.2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 x14ac:dyDescent="0.2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 x14ac:dyDescent="0.2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 x14ac:dyDescent="0.2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 x14ac:dyDescent="0.2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 x14ac:dyDescent="0.2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 x14ac:dyDescent="0.2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 x14ac:dyDescent="0.2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 x14ac:dyDescent="0.2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 x14ac:dyDescent="0.2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 x14ac:dyDescent="0.2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 x14ac:dyDescent="0.2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 x14ac:dyDescent="0.2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 x14ac:dyDescent="0.2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 x14ac:dyDescent="0.2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 x14ac:dyDescent="0.2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 x14ac:dyDescent="0.2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 x14ac:dyDescent="0.2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 x14ac:dyDescent="0.2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 x14ac:dyDescent="0.2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 x14ac:dyDescent="0.2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 x14ac:dyDescent="0.2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 x14ac:dyDescent="0.2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 x14ac:dyDescent="0.2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 x14ac:dyDescent="0.2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 x14ac:dyDescent="0.2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 x14ac:dyDescent="0.2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 x14ac:dyDescent="0.2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 x14ac:dyDescent="0.2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 x14ac:dyDescent="0.2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 x14ac:dyDescent="0.2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 x14ac:dyDescent="0.2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 x14ac:dyDescent="0.2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 x14ac:dyDescent="0.2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 x14ac:dyDescent="0.2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 x14ac:dyDescent="0.2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 x14ac:dyDescent="0.2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 x14ac:dyDescent="0.2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 x14ac:dyDescent="0.2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 x14ac:dyDescent="0.2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 x14ac:dyDescent="0.2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 x14ac:dyDescent="0.2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 x14ac:dyDescent="0.2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 x14ac:dyDescent="0.2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 x14ac:dyDescent="0.2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 x14ac:dyDescent="0.2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 x14ac:dyDescent="0.2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 x14ac:dyDescent="0.2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 x14ac:dyDescent="0.2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 x14ac:dyDescent="0.2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 x14ac:dyDescent="0.2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 x14ac:dyDescent="0.2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 x14ac:dyDescent="0.2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 x14ac:dyDescent="0.2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 x14ac:dyDescent="0.2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 x14ac:dyDescent="0.2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 x14ac:dyDescent="0.2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 x14ac:dyDescent="0.2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 x14ac:dyDescent="0.2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 x14ac:dyDescent="0.2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 x14ac:dyDescent="0.2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 x14ac:dyDescent="0.2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 x14ac:dyDescent="0.2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 x14ac:dyDescent="0.2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 x14ac:dyDescent="0.2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 x14ac:dyDescent="0.2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 x14ac:dyDescent="0.2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 x14ac:dyDescent="0.2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 x14ac:dyDescent="0.2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 x14ac:dyDescent="0.2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 x14ac:dyDescent="0.2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1" zoomScale="142" zoomScaleNormal="142" workbookViewId="0">
      <selection activeCell="N18" sqref="N18"/>
    </sheetView>
  </sheetViews>
  <sheetFormatPr defaultRowHeight="13.2" x14ac:dyDescent="0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 x14ac:dyDescent="0.2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45824</v>
      </c>
      <c r="P1" s="6" t="s">
        <v>282</v>
      </c>
    </row>
    <row r="2" spans="6:16" x14ac:dyDescent="0.2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宮内啓士郎</v>
      </c>
      <c r="J2" s="34" t="str">
        <f>IFERROR(選手__2[[#This Row],[氏名カナ]],"")</f>
        <v>ﾐﾔｳﾁ ｹｲｼﾛｳ</v>
      </c>
      <c r="K2" s="34" t="str">
        <f>IFERROR(選手__2[[#This Row],[所属名称１]],"")</f>
        <v>松山西中等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2</v>
      </c>
      <c r="O2" s="10">
        <f>IFERROR(選手__2[[#This Row],[生年月日]],"")</f>
        <v>39198</v>
      </c>
      <c r="P2">
        <f>IFERROR(DATEDIF(O2,$O$1,"y"),"")</f>
        <v>18</v>
      </c>
    </row>
    <row r="3" spans="6:16" x14ac:dyDescent="0.2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石川　智暉</v>
      </c>
      <c r="J3" s="34" t="str">
        <f>IFERROR(選手__2[[#This Row],[氏名カナ]],"")</f>
        <v>ｲｼｶﾜ ﾄﾓｷ</v>
      </c>
      <c r="K3" s="34" t="str">
        <f>IFERROR(選手__2[[#This Row],[所属名称１]],"")</f>
        <v>松山西中等</v>
      </c>
      <c r="L3" s="34">
        <f>IFERROR(選手__2[[#This Row],[学校コード]],"")</f>
        <v>3</v>
      </c>
      <c r="M3" s="35" t="str">
        <f>IFERROR(VLOOKUP(L3,色々!G:H,2,0),"")</f>
        <v>高校</v>
      </c>
      <c r="N3" s="36">
        <f>IFERROR(選手__2[[#This Row],[学年]],"")</f>
        <v>2</v>
      </c>
      <c r="O3" s="10">
        <f>IFERROR(選手__2[[#This Row],[生年月日]],"")</f>
        <v>39334</v>
      </c>
      <c r="P3">
        <f t="shared" ref="P3:P66" si="0">IFERROR(DATEDIF(O3,$O$1,"y"),"")</f>
        <v>17</v>
      </c>
    </row>
    <row r="4" spans="6:16" x14ac:dyDescent="0.2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松岡　拓史</v>
      </c>
      <c r="J4" s="34" t="str">
        <f>IFERROR(選手__2[[#This Row],[氏名カナ]],"")</f>
        <v>ﾏﾂｵｶ ﾀｸﾐ</v>
      </c>
      <c r="K4" s="34" t="str">
        <f>IFERROR(選手__2[[#This Row],[所属名称１]],"")</f>
        <v>松山西中等</v>
      </c>
      <c r="L4" s="34">
        <f>IFERROR(選手__2[[#This Row],[学校コード]],"")</f>
        <v>3</v>
      </c>
      <c r="M4" s="35" t="str">
        <f>IFERROR(VLOOKUP(L4,色々!G:H,2,0),"")</f>
        <v>高校</v>
      </c>
      <c r="N4" s="36">
        <f>IFERROR(選手__2[[#This Row],[学年]],"")</f>
        <v>2</v>
      </c>
      <c r="O4" s="10">
        <f>IFERROR(選手__2[[#This Row],[生年月日]],"")</f>
        <v>39465</v>
      </c>
      <c r="P4">
        <f t="shared" si="0"/>
        <v>17</v>
      </c>
    </row>
    <row r="5" spans="6:16" x14ac:dyDescent="0.2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藤山　大輝</v>
      </c>
      <c r="J5" s="34" t="str">
        <f>IFERROR(選手__2[[#This Row],[氏名カナ]],"")</f>
        <v>ﾌｼﾞﾔﾏ ﾀｲｷ</v>
      </c>
      <c r="K5" s="34" t="str">
        <f>IFERROR(選手__2[[#This Row],[所属名称１]],"")</f>
        <v>松山西中等</v>
      </c>
      <c r="L5" s="34">
        <f>IFERROR(選手__2[[#This Row],[学校コード]],"")</f>
        <v>3</v>
      </c>
      <c r="M5" s="35" t="str">
        <f>IFERROR(VLOOKUP(L5,色々!G:H,2,0),"")</f>
        <v>高校</v>
      </c>
      <c r="N5" s="36">
        <f>IFERROR(選手__2[[#This Row],[学年]],"")</f>
        <v>1</v>
      </c>
      <c r="O5" s="10">
        <f>IFERROR(選手__2[[#This Row],[生年月日]],"")</f>
        <v>39540</v>
      </c>
      <c r="P5">
        <f t="shared" si="0"/>
        <v>17</v>
      </c>
    </row>
    <row r="6" spans="6:16" x14ac:dyDescent="0.2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根本　大雅</v>
      </c>
      <c r="J6" s="34" t="str">
        <f>IFERROR(選手__2[[#This Row],[氏名カナ]],"")</f>
        <v>ﾈﾓﾄ ﾀｲｶﾞ</v>
      </c>
      <c r="K6" s="34" t="str">
        <f>IFERROR(選手__2[[#This Row],[所属名称１]],"")</f>
        <v>松山西中等</v>
      </c>
      <c r="L6" s="34">
        <f>IFERROR(選手__2[[#This Row],[学校コード]],"")</f>
        <v>3</v>
      </c>
      <c r="M6" s="35" t="str">
        <f>IFERROR(VLOOKUP(L6,色々!G:H,2,0),"")</f>
        <v>高校</v>
      </c>
      <c r="N6" s="36">
        <f>IFERROR(選手__2[[#This Row],[学年]],"")</f>
        <v>1</v>
      </c>
      <c r="O6" s="10">
        <f>IFERROR(選手__2[[#This Row],[生年月日]],"")</f>
        <v>39559</v>
      </c>
      <c r="P6">
        <f t="shared" si="0"/>
        <v>17</v>
      </c>
    </row>
    <row r="7" spans="6:16" x14ac:dyDescent="0.2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忽那　海音</v>
      </c>
      <c r="J7" s="34" t="str">
        <f>IFERROR(選手__2[[#This Row],[氏名カナ]],"")</f>
        <v>ｸﾂﾅ ｶｲﾄ</v>
      </c>
      <c r="K7" s="34" t="str">
        <f>IFERROR(選手__2[[#This Row],[所属名称１]],"")</f>
        <v>松山西中等</v>
      </c>
      <c r="L7" s="34">
        <f>IFERROR(選手__2[[#This Row],[学校コード]],"")</f>
        <v>3</v>
      </c>
      <c r="M7" s="35" t="str">
        <f>IFERROR(VLOOKUP(L7,色々!G:H,2,0),"")</f>
        <v>高校</v>
      </c>
      <c r="N7" s="36">
        <f>IFERROR(選手__2[[#This Row],[学年]],"")</f>
        <v>1</v>
      </c>
      <c r="O7" s="10">
        <f>IFERROR(選手__2[[#This Row],[生年月日]],"")</f>
        <v>39572</v>
      </c>
      <c r="P7">
        <f t="shared" si="0"/>
        <v>17</v>
      </c>
    </row>
    <row r="8" spans="6:16" x14ac:dyDescent="0.2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別府　和哉</v>
      </c>
      <c r="J8" s="34" t="str">
        <f>IFERROR(選手__2[[#This Row],[氏名カナ]],"")</f>
        <v>ﾍﾞｯﾌﾟ ｶｽﾞﾔ</v>
      </c>
      <c r="K8" s="34" t="str">
        <f>IFERROR(選手__2[[#This Row],[所属名称１]],"")</f>
        <v>松山西中等</v>
      </c>
      <c r="L8" s="34">
        <f>IFERROR(選手__2[[#This Row],[学校コード]],"")</f>
        <v>3</v>
      </c>
      <c r="M8" s="35" t="str">
        <f>IFERROR(VLOOKUP(L8,色々!G:H,2,0),"")</f>
        <v>高校</v>
      </c>
      <c r="N8" s="36">
        <f>IFERROR(選手__2[[#This Row],[学年]],"")</f>
        <v>1</v>
      </c>
      <c r="O8" s="10">
        <f>IFERROR(選手__2[[#This Row],[生年月日]],"")</f>
        <v>39780</v>
      </c>
      <c r="P8">
        <f t="shared" si="0"/>
        <v>16</v>
      </c>
    </row>
    <row r="9" spans="6:16" x14ac:dyDescent="0.2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池内　亮真</v>
      </c>
      <c r="J9" s="34" t="str">
        <f>IFERROR(選手__2[[#This Row],[氏名カナ]],"")</f>
        <v>ｲｹｳﾁ ﾘｮｳﾏ</v>
      </c>
      <c r="K9" s="34" t="str">
        <f>IFERROR(選手__2[[#This Row],[所属名称１]],"")</f>
        <v>松山西中等</v>
      </c>
      <c r="L9" s="34">
        <f>IFERROR(選手__2[[#This Row],[学校コード]],"")</f>
        <v>3</v>
      </c>
      <c r="M9" s="35" t="str">
        <f>IFERROR(VLOOKUP(L9,色々!G:H,2,0),"")</f>
        <v>高校</v>
      </c>
      <c r="N9" s="36">
        <f>IFERROR(選手__2[[#This Row],[学年]],"")</f>
        <v>1</v>
      </c>
      <c r="O9" s="10">
        <f>IFERROR(選手__2[[#This Row],[生年月日]],"")</f>
        <v>39822</v>
      </c>
      <c r="P9">
        <f t="shared" si="0"/>
        <v>16</v>
      </c>
    </row>
    <row r="10" spans="6:16" x14ac:dyDescent="0.2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荒金淳一郎</v>
      </c>
      <c r="J10" s="34" t="str">
        <f>IFERROR(選手__2[[#This Row],[氏名カナ]],"")</f>
        <v>ｱﾗｶﾈ ｼﾞｭﾝｲﾁﾛｳ</v>
      </c>
      <c r="K10" s="34" t="str">
        <f>IFERROR(選手__2[[#This Row],[所属名称１]],"")</f>
        <v>松山北高</v>
      </c>
      <c r="L10" s="34">
        <f>IFERROR(選手__2[[#This Row],[学校コード]],"")</f>
        <v>3</v>
      </c>
      <c r="M10" s="35" t="str">
        <f>IFERROR(VLOOKUP(L10,色々!G:H,2,0),"")</f>
        <v>高校</v>
      </c>
      <c r="N10" s="36">
        <f>IFERROR(選手__2[[#This Row],[学年]],"")</f>
        <v>2</v>
      </c>
      <c r="O10" s="10">
        <f>IFERROR(選手__2[[#This Row],[生年月日]],"")</f>
        <v>39213</v>
      </c>
      <c r="P10">
        <f t="shared" si="0"/>
        <v>18</v>
      </c>
    </row>
    <row r="11" spans="6:16" x14ac:dyDescent="0.2">
      <c r="F11" s="34">
        <f>IFERROR(選手__2[[#This Row],[選手番号]],"")</f>
        <v>10</v>
      </c>
      <c r="G11" s="34">
        <f>IFERROR(選手__2[[#This Row],[性別コード]],"")</f>
        <v>1</v>
      </c>
      <c r="H11" s="34" t="str">
        <f>IFERROR(VLOOKUP(G11,色々!P:Q,2,0),"")</f>
        <v>男子</v>
      </c>
      <c r="I11" s="34" t="str">
        <f>IFERROR(選手__2[[#This Row],[氏名]],"")</f>
        <v>運勢　　叶</v>
      </c>
      <c r="J11" s="34" t="str">
        <f>IFERROR(選手__2[[#This Row],[氏名カナ]],"")</f>
        <v>ｳﾝｾｲ ｶﾅﾀ</v>
      </c>
      <c r="K11" s="34" t="str">
        <f>IFERROR(選手__2[[#This Row],[所属名称１]],"")</f>
        <v>松山北高</v>
      </c>
      <c r="L11" s="34">
        <f>IFERROR(選手__2[[#This Row],[学校コード]],"")</f>
        <v>3</v>
      </c>
      <c r="M11" s="35" t="str">
        <f>IFERROR(VLOOKUP(L11,色々!G:H,2,0),"")</f>
        <v>高校</v>
      </c>
      <c r="N11" s="36">
        <f>IFERROR(選手__2[[#This Row],[学年]],"")</f>
        <v>2</v>
      </c>
      <c r="O11" s="10">
        <f>IFERROR(選手__2[[#This Row],[生年月日]],"")</f>
        <v>39253</v>
      </c>
      <c r="P11">
        <f t="shared" si="0"/>
        <v>17</v>
      </c>
    </row>
    <row r="12" spans="6:16" x14ac:dyDescent="0.2">
      <c r="F12" s="34">
        <f>IFERROR(選手__2[[#This Row],[選手番号]],"")</f>
        <v>11</v>
      </c>
      <c r="G12" s="34">
        <f>IFERROR(選手__2[[#This Row],[性別コード]],"")</f>
        <v>1</v>
      </c>
      <c r="H12" s="34" t="str">
        <f>IFERROR(VLOOKUP(G12,色々!P:Q,2,0),"")</f>
        <v>男子</v>
      </c>
      <c r="I12" s="34" t="str">
        <f>IFERROR(選手__2[[#This Row],[氏名]],"")</f>
        <v>森　　恒成</v>
      </c>
      <c r="J12" s="34" t="str">
        <f>IFERROR(選手__2[[#This Row],[氏名カナ]],"")</f>
        <v>ﾓﾘ ｺｳｾｲ</v>
      </c>
      <c r="K12" s="34" t="str">
        <f>IFERROR(選手__2[[#This Row],[所属名称１]],"")</f>
        <v>松山北高</v>
      </c>
      <c r="L12" s="34">
        <f>IFERROR(選手__2[[#This Row],[学校コード]],"")</f>
        <v>3</v>
      </c>
      <c r="M12" s="35" t="str">
        <f>IFERROR(VLOOKUP(L12,色々!G:H,2,0),"")</f>
        <v>高校</v>
      </c>
      <c r="N12" s="36">
        <f>IFERROR(選手__2[[#This Row],[学年]],"")</f>
        <v>2</v>
      </c>
      <c r="O12" s="10">
        <f>IFERROR(選手__2[[#This Row],[生年月日]],"")</f>
        <v>39322</v>
      </c>
      <c r="P12">
        <f t="shared" si="0"/>
        <v>17</v>
      </c>
    </row>
    <row r="13" spans="6:16" x14ac:dyDescent="0.2">
      <c r="F13" s="34">
        <f>IFERROR(選手__2[[#This Row],[選手番号]],"")</f>
        <v>12</v>
      </c>
      <c r="G13" s="34">
        <f>IFERROR(選手__2[[#This Row],[性別コード]],"")</f>
        <v>1</v>
      </c>
      <c r="H13" s="34" t="str">
        <f>IFERROR(VLOOKUP(G13,色々!P:Q,2,0),"")</f>
        <v>男子</v>
      </c>
      <c r="I13" s="34" t="str">
        <f>IFERROR(選手__2[[#This Row],[氏名]],"")</f>
        <v>三浦　晴人</v>
      </c>
      <c r="J13" s="34" t="str">
        <f>IFERROR(選手__2[[#This Row],[氏名カナ]],"")</f>
        <v>ﾐｳﾗ ﾊﾙﾄ</v>
      </c>
      <c r="K13" s="34" t="str">
        <f>IFERROR(選手__2[[#This Row],[所属名称１]],"")</f>
        <v>松山北高</v>
      </c>
      <c r="L13" s="34">
        <f>IFERROR(選手__2[[#This Row],[学校コード]],"")</f>
        <v>3</v>
      </c>
      <c r="M13" s="35" t="str">
        <f>IFERROR(VLOOKUP(L13,色々!G:H,2,0),"")</f>
        <v>高校</v>
      </c>
      <c r="N13" s="36">
        <f>IFERROR(選手__2[[#This Row],[学年]],"")</f>
        <v>2</v>
      </c>
      <c r="O13" s="10">
        <f>IFERROR(選手__2[[#This Row],[生年月日]],"")</f>
        <v>39365</v>
      </c>
      <c r="P13">
        <f t="shared" si="0"/>
        <v>17</v>
      </c>
    </row>
    <row r="14" spans="6:16" x14ac:dyDescent="0.2">
      <c r="F14" s="34">
        <f>IFERROR(選手__2[[#This Row],[選手番号]],"")</f>
        <v>13</v>
      </c>
      <c r="G14" s="34">
        <f>IFERROR(選手__2[[#This Row],[性別コード]],"")</f>
        <v>1</v>
      </c>
      <c r="H14" s="34" t="str">
        <f>IFERROR(VLOOKUP(G14,色々!P:Q,2,0),"")</f>
        <v>男子</v>
      </c>
      <c r="I14" s="34" t="str">
        <f>IFERROR(選手__2[[#This Row],[氏名]],"")</f>
        <v>池田　昂生</v>
      </c>
      <c r="J14" s="34" t="str">
        <f>IFERROR(選手__2[[#This Row],[氏名カナ]],"")</f>
        <v>ｲｹﾀﾞ ｺｳｾｲ</v>
      </c>
      <c r="K14" s="34" t="str">
        <f>IFERROR(選手__2[[#This Row],[所属名称１]],"")</f>
        <v>松山北高</v>
      </c>
      <c r="L14" s="34">
        <f>IFERROR(選手__2[[#This Row],[学校コード]],"")</f>
        <v>3</v>
      </c>
      <c r="M14" s="35" t="str">
        <f>IFERROR(VLOOKUP(L14,色々!G:H,2,0),"")</f>
        <v>高校</v>
      </c>
      <c r="N14" s="36">
        <f>IFERROR(選手__2[[#This Row],[学年]],"")</f>
        <v>2</v>
      </c>
      <c r="O14" s="10">
        <f>IFERROR(選手__2[[#This Row],[生年月日]],"")</f>
        <v>39393</v>
      </c>
      <c r="P14">
        <f t="shared" si="0"/>
        <v>17</v>
      </c>
    </row>
    <row r="15" spans="6:16" x14ac:dyDescent="0.2">
      <c r="F15" s="34">
        <f>IFERROR(選手__2[[#This Row],[選手番号]],"")</f>
        <v>14</v>
      </c>
      <c r="G15" s="34">
        <f>IFERROR(選手__2[[#This Row],[性別コード]],"")</f>
        <v>1</v>
      </c>
      <c r="H15" s="34" t="str">
        <f>IFERROR(VLOOKUP(G15,色々!P:Q,2,0),"")</f>
        <v>男子</v>
      </c>
      <c r="I15" s="34" t="str">
        <f>IFERROR(選手__2[[#This Row],[氏名]],"")</f>
        <v>藤村洸太郎</v>
      </c>
      <c r="J15" s="34" t="str">
        <f>IFERROR(選手__2[[#This Row],[氏名カナ]],"")</f>
        <v>ﾌｼﾞﾑﾗ ｺｳﾀﾛｳ</v>
      </c>
      <c r="K15" s="34" t="str">
        <f>IFERROR(選手__2[[#This Row],[所属名称１]],"")</f>
        <v>松山北高</v>
      </c>
      <c r="L15" s="34">
        <f>IFERROR(選手__2[[#This Row],[学校コード]],"")</f>
        <v>3</v>
      </c>
      <c r="M15" s="35" t="str">
        <f>IFERROR(VLOOKUP(L15,色々!G:H,2,0),"")</f>
        <v>高校</v>
      </c>
      <c r="N15" s="36">
        <f>IFERROR(選手__2[[#This Row],[学年]],"")</f>
        <v>2</v>
      </c>
      <c r="O15" s="10">
        <f>IFERROR(選手__2[[#This Row],[生年月日]],"")</f>
        <v>39394</v>
      </c>
      <c r="P15">
        <f t="shared" si="0"/>
        <v>17</v>
      </c>
    </row>
    <row r="16" spans="6:16" x14ac:dyDescent="0.2">
      <c r="F16" s="34">
        <f>IFERROR(選手__2[[#This Row],[選手番号]],"")</f>
        <v>15</v>
      </c>
      <c r="G16" s="34">
        <f>IFERROR(選手__2[[#This Row],[性別コード]],"")</f>
        <v>1</v>
      </c>
      <c r="H16" s="34" t="str">
        <f>IFERROR(VLOOKUP(G16,色々!P:Q,2,0),"")</f>
        <v>男子</v>
      </c>
      <c r="I16" s="34" t="str">
        <f>IFERROR(選手__2[[#This Row],[氏名]],"")</f>
        <v>細川　遥翔</v>
      </c>
      <c r="J16" s="34" t="str">
        <f>IFERROR(選手__2[[#This Row],[氏名カナ]],"")</f>
        <v>ﾎｿｶﾜ ﾊﾙﾄ</v>
      </c>
      <c r="K16" s="34" t="str">
        <f>IFERROR(選手__2[[#This Row],[所属名称１]],"")</f>
        <v>松山北高</v>
      </c>
      <c r="L16" s="34">
        <f>IFERROR(選手__2[[#This Row],[学校コード]],"")</f>
        <v>3</v>
      </c>
      <c r="M16" s="35" t="str">
        <f>IFERROR(VLOOKUP(L16,色々!G:H,2,0),"")</f>
        <v>高校</v>
      </c>
      <c r="N16" s="36">
        <f>IFERROR(選手__2[[#This Row],[学年]],"")</f>
        <v>1</v>
      </c>
      <c r="O16" s="10">
        <f>IFERROR(選手__2[[#This Row],[生年月日]],"")</f>
        <v>39583</v>
      </c>
      <c r="P16">
        <f t="shared" si="0"/>
        <v>17</v>
      </c>
    </row>
    <row r="17" spans="6:16" x14ac:dyDescent="0.2">
      <c r="F17" s="34">
        <f>IFERROR(選手__2[[#This Row],[選手番号]],"")</f>
        <v>16</v>
      </c>
      <c r="G17" s="34">
        <f>IFERROR(選手__2[[#This Row],[性別コード]],"")</f>
        <v>2</v>
      </c>
      <c r="H17" s="34" t="str">
        <f>IFERROR(VLOOKUP(G17,色々!P:Q,2,0),"")</f>
        <v>女子</v>
      </c>
      <c r="I17" s="34" t="str">
        <f>IFERROR(選手__2[[#This Row],[氏名]],"")</f>
        <v>大川　心暖</v>
      </c>
      <c r="J17" s="34" t="str">
        <f>IFERROR(選手__2[[#This Row],[氏名カナ]],"")</f>
        <v>ｵｵｶﾜ ｼｵﾝ</v>
      </c>
      <c r="K17" s="34" t="str">
        <f>IFERROR(選手__2[[#This Row],[所属名称１]],"")</f>
        <v>松山北高</v>
      </c>
      <c r="L17" s="34">
        <f>IFERROR(選手__2[[#This Row],[学校コード]],"")</f>
        <v>3</v>
      </c>
      <c r="M17" s="35" t="str">
        <f>IFERROR(VLOOKUP(L17,色々!G:H,2,0),"")</f>
        <v>高校</v>
      </c>
      <c r="N17" s="36">
        <f>IFERROR(選手__2[[#This Row],[学年]],"")</f>
        <v>3</v>
      </c>
      <c r="O17" s="10">
        <f>IFERROR(選手__2[[#This Row],[生年月日]],"")</f>
        <v>39112</v>
      </c>
      <c r="P17">
        <f t="shared" si="0"/>
        <v>18</v>
      </c>
    </row>
    <row r="18" spans="6:16" x14ac:dyDescent="0.2">
      <c r="F18" s="34">
        <f>IFERROR(選手__2[[#This Row],[選手番号]],"")</f>
        <v>17</v>
      </c>
      <c r="G18" s="34">
        <f>IFERROR(選手__2[[#This Row],[性別コード]],"")</f>
        <v>2</v>
      </c>
      <c r="H18" s="34" t="str">
        <f>IFERROR(VLOOKUP(G18,色々!P:Q,2,0),"")</f>
        <v>女子</v>
      </c>
      <c r="I18" s="34" t="str">
        <f>IFERROR(選手__2[[#This Row],[氏名]],"")</f>
        <v>山﨑　陽羽</v>
      </c>
      <c r="J18" s="34" t="str">
        <f>IFERROR(選手__2[[#This Row],[氏名カナ]],"")</f>
        <v>ﾔﾏｻｷ ﾋﾜ</v>
      </c>
      <c r="K18" s="34" t="str">
        <f>IFERROR(選手__2[[#This Row],[所属名称１]],"")</f>
        <v>松山北高</v>
      </c>
      <c r="L18" s="34">
        <f>IFERROR(選手__2[[#This Row],[学校コード]],"")</f>
        <v>3</v>
      </c>
      <c r="M18" s="35" t="str">
        <f>IFERROR(VLOOKUP(L18,色々!G:H,2,0),"")</f>
        <v>高校</v>
      </c>
      <c r="N18" s="36">
        <f>IFERROR(選手__2[[#This Row],[学年]],"")</f>
        <v>2</v>
      </c>
      <c r="O18" s="10">
        <f>IFERROR(選手__2[[#This Row],[生年月日]],"")</f>
        <v>39353</v>
      </c>
      <c r="P18">
        <f t="shared" si="0"/>
        <v>17</v>
      </c>
    </row>
    <row r="19" spans="6:16" x14ac:dyDescent="0.2">
      <c r="F19" s="34">
        <f>IFERROR(選手__2[[#This Row],[選手番号]],"")</f>
        <v>18</v>
      </c>
      <c r="G19" s="34">
        <f>IFERROR(選手__2[[#This Row],[性別コード]],"")</f>
        <v>2</v>
      </c>
      <c r="H19" s="34" t="str">
        <f>IFERROR(VLOOKUP(G19,色々!P:Q,2,0),"")</f>
        <v>女子</v>
      </c>
      <c r="I19" s="34" t="str">
        <f>IFERROR(選手__2[[#This Row],[氏名]],"")</f>
        <v>梶谷　知花</v>
      </c>
      <c r="J19" s="34" t="str">
        <f>IFERROR(選手__2[[#This Row],[氏名カナ]],"")</f>
        <v>ｶｼﾞﾀﾆ ﾁﾊﾅ</v>
      </c>
      <c r="K19" s="34" t="str">
        <f>IFERROR(選手__2[[#This Row],[所属名称１]],"")</f>
        <v>松山北高</v>
      </c>
      <c r="L19" s="34">
        <f>IFERROR(選手__2[[#This Row],[学校コード]],"")</f>
        <v>3</v>
      </c>
      <c r="M19" s="35" t="str">
        <f>IFERROR(VLOOKUP(L19,色々!G:H,2,0),"")</f>
        <v>高校</v>
      </c>
      <c r="N19" s="36">
        <f>IFERROR(選手__2[[#This Row],[学年]],"")</f>
        <v>2</v>
      </c>
      <c r="O19" s="10">
        <f>IFERROR(選手__2[[#This Row],[生年月日]],"")</f>
        <v>39474</v>
      </c>
      <c r="P19">
        <f t="shared" si="0"/>
        <v>17</v>
      </c>
    </row>
    <row r="20" spans="6:16" x14ac:dyDescent="0.2">
      <c r="F20" s="34">
        <f>IFERROR(選手__2[[#This Row],[選手番号]],"")</f>
        <v>19</v>
      </c>
      <c r="G20" s="34">
        <f>IFERROR(選手__2[[#This Row],[性別コード]],"")</f>
        <v>1</v>
      </c>
      <c r="H20" s="34" t="str">
        <f>IFERROR(VLOOKUP(G20,色々!P:Q,2,0),"")</f>
        <v>男子</v>
      </c>
      <c r="I20" s="34" t="str">
        <f>IFERROR(選手__2[[#This Row],[氏名]],"")</f>
        <v>三宅　秀明</v>
      </c>
      <c r="J20" s="34" t="str">
        <f>IFERROR(選手__2[[#This Row],[氏名カナ]],"")</f>
        <v>ﾐﾔｹ ﾋﾃﾞｱｷ</v>
      </c>
      <c r="K20" s="34" t="str">
        <f>IFERROR(選手__2[[#This Row],[所属名称１]],"")</f>
        <v>松山中央高</v>
      </c>
      <c r="L20" s="34">
        <f>IFERROR(選手__2[[#This Row],[学校コード]],"")</f>
        <v>3</v>
      </c>
      <c r="M20" s="35" t="str">
        <f>IFERROR(VLOOKUP(L20,色々!G:H,2,0),"")</f>
        <v>高校</v>
      </c>
      <c r="N20" s="36">
        <f>IFERROR(選手__2[[#This Row],[学年]],"")</f>
        <v>3</v>
      </c>
      <c r="O20" s="10">
        <f>IFERROR(選手__2[[#This Row],[生年月日]],"")</f>
        <v>38936</v>
      </c>
      <c r="P20">
        <f t="shared" si="0"/>
        <v>18</v>
      </c>
    </row>
    <row r="21" spans="6:16" x14ac:dyDescent="0.2">
      <c r="F21" s="34">
        <f>IFERROR(選手__2[[#This Row],[選手番号]],"")</f>
        <v>20</v>
      </c>
      <c r="G21" s="34">
        <f>IFERROR(選手__2[[#This Row],[性別コード]],"")</f>
        <v>1</v>
      </c>
      <c r="H21" s="34" t="str">
        <f>IFERROR(VLOOKUP(G21,色々!P:Q,2,0),"")</f>
        <v>男子</v>
      </c>
      <c r="I21" s="34" t="str">
        <f>IFERROR(選手__2[[#This Row],[氏名]],"")</f>
        <v>日野　遥斗</v>
      </c>
      <c r="J21" s="34" t="str">
        <f>IFERROR(選手__2[[#This Row],[氏名カナ]],"")</f>
        <v>ﾋﾉ ﾊﾙﾄ</v>
      </c>
      <c r="K21" s="34" t="str">
        <f>IFERROR(選手__2[[#This Row],[所属名称１]],"")</f>
        <v>松山中央高</v>
      </c>
      <c r="L21" s="34">
        <f>IFERROR(選手__2[[#This Row],[学校コード]],"")</f>
        <v>3</v>
      </c>
      <c r="M21" s="35" t="str">
        <f>IFERROR(VLOOKUP(L21,色々!G:H,2,0),"")</f>
        <v>高校</v>
      </c>
      <c r="N21" s="36">
        <f>IFERROR(選手__2[[#This Row],[学年]],"")</f>
        <v>2</v>
      </c>
      <c r="O21" s="10">
        <f>IFERROR(選手__2[[#This Row],[生年月日]],"")</f>
        <v>39221</v>
      </c>
      <c r="P21">
        <f t="shared" si="0"/>
        <v>18</v>
      </c>
    </row>
    <row r="22" spans="6:16" x14ac:dyDescent="0.2">
      <c r="F22" s="34">
        <f>IFERROR(選手__2[[#This Row],[選手番号]],"")</f>
        <v>21</v>
      </c>
      <c r="G22" s="34">
        <f>IFERROR(選手__2[[#This Row],[性別コード]],"")</f>
        <v>1</v>
      </c>
      <c r="H22" s="34" t="str">
        <f>IFERROR(VLOOKUP(G22,色々!P:Q,2,0),"")</f>
        <v>男子</v>
      </c>
      <c r="I22" s="34" t="str">
        <f>IFERROR(選手__2[[#This Row],[氏名]],"")</f>
        <v>冨岡　幹太</v>
      </c>
      <c r="J22" s="34" t="str">
        <f>IFERROR(選手__2[[#This Row],[氏名カナ]],"")</f>
        <v>ﾄﾐｵｶ ｶﾝﾀ</v>
      </c>
      <c r="K22" s="34" t="str">
        <f>IFERROR(選手__2[[#This Row],[所属名称１]],"")</f>
        <v>松山中央高</v>
      </c>
      <c r="L22" s="34">
        <f>IFERROR(選手__2[[#This Row],[学校コード]],"")</f>
        <v>3</v>
      </c>
      <c r="M22" s="35" t="str">
        <f>IFERROR(VLOOKUP(L22,色々!G:H,2,0),"")</f>
        <v>高校</v>
      </c>
      <c r="N22" s="36">
        <f>IFERROR(選手__2[[#This Row],[学年]],"")</f>
        <v>2</v>
      </c>
      <c r="O22" s="10">
        <f>IFERROR(選手__2[[#This Row],[生年月日]],"")</f>
        <v>39267</v>
      </c>
      <c r="P22">
        <f t="shared" si="0"/>
        <v>17</v>
      </c>
    </row>
    <row r="23" spans="6:16" x14ac:dyDescent="0.2">
      <c r="F23" s="34">
        <f>IFERROR(選手__2[[#This Row],[選手番号]],"")</f>
        <v>22</v>
      </c>
      <c r="G23" s="34">
        <f>IFERROR(選手__2[[#This Row],[性別コード]],"")</f>
        <v>1</v>
      </c>
      <c r="H23" s="34" t="str">
        <f>IFERROR(VLOOKUP(G23,色々!P:Q,2,0),"")</f>
        <v>男子</v>
      </c>
      <c r="I23" s="34" t="str">
        <f>IFERROR(選手__2[[#This Row],[氏名]],"")</f>
        <v>渡部　与景</v>
      </c>
      <c r="J23" s="34" t="str">
        <f>IFERROR(選手__2[[#This Row],[氏名カナ]],"")</f>
        <v>ﾜﾀﾅﾍﾞ ｸﾐｶｹﾞ</v>
      </c>
      <c r="K23" s="34" t="str">
        <f>IFERROR(選手__2[[#This Row],[所属名称１]],"")</f>
        <v>松山中央高</v>
      </c>
      <c r="L23" s="34">
        <f>IFERROR(選手__2[[#This Row],[学校コード]],"")</f>
        <v>3</v>
      </c>
      <c r="M23" s="35" t="str">
        <f>IFERROR(VLOOKUP(L23,色々!G:H,2,0),"")</f>
        <v>高校</v>
      </c>
      <c r="N23" s="36">
        <f>IFERROR(選手__2[[#This Row],[学年]],"")</f>
        <v>2</v>
      </c>
      <c r="O23" s="10">
        <f>IFERROR(選手__2[[#This Row],[生年月日]],"")</f>
        <v>39301</v>
      </c>
      <c r="P23">
        <f t="shared" si="0"/>
        <v>17</v>
      </c>
    </row>
    <row r="24" spans="6:16" x14ac:dyDescent="0.2">
      <c r="F24" s="34">
        <f>IFERROR(選手__2[[#This Row],[選手番号]],"")</f>
        <v>23</v>
      </c>
      <c r="G24" s="34">
        <f>IFERROR(選手__2[[#This Row],[性別コード]],"")</f>
        <v>1</v>
      </c>
      <c r="H24" s="34" t="str">
        <f>IFERROR(VLOOKUP(G24,色々!P:Q,2,0),"")</f>
        <v>男子</v>
      </c>
      <c r="I24" s="34" t="str">
        <f>IFERROR(選手__2[[#This Row],[氏名]],"")</f>
        <v>中山　太智</v>
      </c>
      <c r="J24" s="34" t="str">
        <f>IFERROR(選手__2[[#This Row],[氏名カナ]],"")</f>
        <v>ﾅｶﾔﾏ ﾀｲﾁ</v>
      </c>
      <c r="K24" s="34" t="str">
        <f>IFERROR(選手__2[[#This Row],[所属名称１]],"")</f>
        <v>松山中央高</v>
      </c>
      <c r="L24" s="34">
        <f>IFERROR(選手__2[[#This Row],[学校コード]],"")</f>
        <v>3</v>
      </c>
      <c r="M24" s="35" t="str">
        <f>IFERROR(VLOOKUP(L24,色々!G:H,2,0),"")</f>
        <v>高校</v>
      </c>
      <c r="N24" s="36">
        <f>IFERROR(選手__2[[#This Row],[学年]],"")</f>
        <v>2</v>
      </c>
      <c r="O24" s="10">
        <f>IFERROR(選手__2[[#This Row],[生年月日]],"")</f>
        <v>39319</v>
      </c>
      <c r="P24">
        <f t="shared" si="0"/>
        <v>17</v>
      </c>
    </row>
    <row r="25" spans="6:16" x14ac:dyDescent="0.2">
      <c r="F25" s="34">
        <f>IFERROR(選手__2[[#This Row],[選手番号]],"")</f>
        <v>24</v>
      </c>
      <c r="G25" s="34">
        <f>IFERROR(選手__2[[#This Row],[性別コード]],"")</f>
        <v>1</v>
      </c>
      <c r="H25" s="34" t="str">
        <f>IFERROR(VLOOKUP(G25,色々!P:Q,2,0),"")</f>
        <v>男子</v>
      </c>
      <c r="I25" s="34" t="str">
        <f>IFERROR(選手__2[[#This Row],[氏名]],"")</f>
        <v>金野　穂積</v>
      </c>
      <c r="J25" s="34" t="str">
        <f>IFERROR(選手__2[[#This Row],[氏名カナ]],"")</f>
        <v>ｶﾈﾉ ﾎﾂﾞﾐ</v>
      </c>
      <c r="K25" s="34" t="str">
        <f>IFERROR(選手__2[[#This Row],[所属名称１]],"")</f>
        <v>松山中央高</v>
      </c>
      <c r="L25" s="34">
        <f>IFERROR(選手__2[[#This Row],[学校コード]],"")</f>
        <v>3</v>
      </c>
      <c r="M25" s="35" t="str">
        <f>IFERROR(VLOOKUP(L25,色々!G:H,2,0),"")</f>
        <v>高校</v>
      </c>
      <c r="N25" s="36">
        <f>IFERROR(選手__2[[#This Row],[学年]],"")</f>
        <v>2</v>
      </c>
      <c r="O25" s="10">
        <f>IFERROR(選手__2[[#This Row],[生年月日]],"")</f>
        <v>39383</v>
      </c>
      <c r="P25">
        <f t="shared" si="0"/>
        <v>17</v>
      </c>
    </row>
    <row r="26" spans="6:16" x14ac:dyDescent="0.2">
      <c r="F26" s="34">
        <f>IFERROR(選手__2[[#This Row],[選手番号]],"")</f>
        <v>25</v>
      </c>
      <c r="G26" s="34">
        <f>IFERROR(選手__2[[#This Row],[性別コード]],"")</f>
        <v>1</v>
      </c>
      <c r="H26" s="34" t="str">
        <f>IFERROR(VLOOKUP(G26,色々!P:Q,2,0),"")</f>
        <v>男子</v>
      </c>
      <c r="I26" s="34" t="str">
        <f>IFERROR(選手__2[[#This Row],[氏名]],"")</f>
        <v>金並　悠真</v>
      </c>
      <c r="J26" s="34" t="str">
        <f>IFERROR(選手__2[[#This Row],[氏名カナ]],"")</f>
        <v>ｷﾝﾅﾐ ﾕｳﾏ</v>
      </c>
      <c r="K26" s="34" t="str">
        <f>IFERROR(選手__2[[#This Row],[所属名称１]],"")</f>
        <v>松山中央高</v>
      </c>
      <c r="L26" s="34">
        <f>IFERROR(選手__2[[#This Row],[学校コード]],"")</f>
        <v>3</v>
      </c>
      <c r="M26" s="35" t="str">
        <f>IFERROR(VLOOKUP(L26,色々!G:H,2,0),"")</f>
        <v>高校</v>
      </c>
      <c r="N26" s="36">
        <f>IFERROR(選手__2[[#This Row],[学年]],"")</f>
        <v>1</v>
      </c>
      <c r="O26" s="10">
        <f>IFERROR(選手__2[[#This Row],[生年月日]],"")</f>
        <v>39544</v>
      </c>
      <c r="P26">
        <f t="shared" si="0"/>
        <v>17</v>
      </c>
    </row>
    <row r="27" spans="6:16" x14ac:dyDescent="0.2">
      <c r="F27" s="34">
        <f>IFERROR(選手__2[[#This Row],[選手番号]],"")</f>
        <v>26</v>
      </c>
      <c r="G27" s="34">
        <f>IFERROR(選手__2[[#This Row],[性別コード]],"")</f>
        <v>1</v>
      </c>
      <c r="H27" s="34" t="str">
        <f>IFERROR(VLOOKUP(G27,色々!P:Q,2,0),"")</f>
        <v>男子</v>
      </c>
      <c r="I27" s="34" t="str">
        <f>IFERROR(選手__2[[#This Row],[氏名]],"")</f>
        <v>福本　　竣</v>
      </c>
      <c r="J27" s="34" t="str">
        <f>IFERROR(選手__2[[#This Row],[氏名カナ]],"")</f>
        <v>ﾌｸﾓﾄ ｼｭﾝ</v>
      </c>
      <c r="K27" s="34" t="str">
        <f>IFERROR(選手__2[[#This Row],[所属名称１]],"")</f>
        <v>松山中央高</v>
      </c>
      <c r="L27" s="34">
        <f>IFERROR(選手__2[[#This Row],[学校コード]],"")</f>
        <v>3</v>
      </c>
      <c r="M27" s="35" t="str">
        <f>IFERROR(VLOOKUP(L27,色々!G:H,2,0),"")</f>
        <v>高校</v>
      </c>
      <c r="N27" s="36">
        <f>IFERROR(選手__2[[#This Row],[学年]],"")</f>
        <v>1</v>
      </c>
      <c r="O27" s="10">
        <f>IFERROR(選手__2[[#This Row],[生年月日]],"")</f>
        <v>39562</v>
      </c>
      <c r="P27">
        <f t="shared" si="0"/>
        <v>17</v>
      </c>
    </row>
    <row r="28" spans="6:16" x14ac:dyDescent="0.2">
      <c r="F28" s="34">
        <f>IFERROR(選手__2[[#This Row],[選手番号]],"")</f>
        <v>27</v>
      </c>
      <c r="G28" s="34">
        <f>IFERROR(選手__2[[#This Row],[性別コード]],"")</f>
        <v>1</v>
      </c>
      <c r="H28" s="34" t="str">
        <f>IFERROR(VLOOKUP(G28,色々!P:Q,2,0),"")</f>
        <v>男子</v>
      </c>
      <c r="I28" s="34" t="str">
        <f>IFERROR(選手__2[[#This Row],[氏名]],"")</f>
        <v>三原　大知</v>
      </c>
      <c r="J28" s="34" t="str">
        <f>IFERROR(選手__2[[#This Row],[氏名カナ]],"")</f>
        <v>ﾐﾊﾗ ﾀﾞｲﾁ</v>
      </c>
      <c r="K28" s="34" t="str">
        <f>IFERROR(選手__2[[#This Row],[所属名称１]],"")</f>
        <v>松山中央高</v>
      </c>
      <c r="L28" s="34">
        <f>IFERROR(選手__2[[#This Row],[学校コード]],"")</f>
        <v>3</v>
      </c>
      <c r="M28" s="35" t="str">
        <f>IFERROR(VLOOKUP(L28,色々!G:H,2,0),"")</f>
        <v>高校</v>
      </c>
      <c r="N28" s="36">
        <f>IFERROR(選手__2[[#This Row],[学年]],"")</f>
        <v>1</v>
      </c>
      <c r="O28" s="10">
        <f>IFERROR(選手__2[[#This Row],[生年月日]],"")</f>
        <v>39620</v>
      </c>
      <c r="P28">
        <f t="shared" si="0"/>
        <v>16</v>
      </c>
    </row>
    <row r="29" spans="6:16" x14ac:dyDescent="0.2">
      <c r="F29" s="34">
        <f>IFERROR(選手__2[[#This Row],[選手番号]],"")</f>
        <v>28</v>
      </c>
      <c r="G29" s="34">
        <f>IFERROR(選手__2[[#This Row],[性別コード]],"")</f>
        <v>1</v>
      </c>
      <c r="H29" s="34" t="str">
        <f>IFERROR(VLOOKUP(G29,色々!P:Q,2,0),"")</f>
        <v>男子</v>
      </c>
      <c r="I29" s="34" t="str">
        <f>IFERROR(選手__2[[#This Row],[氏名]],"")</f>
        <v>小松　　蒼</v>
      </c>
      <c r="J29" s="34" t="str">
        <f>IFERROR(選手__2[[#This Row],[氏名カナ]],"")</f>
        <v>ｺﾏﾂ ｿｳ</v>
      </c>
      <c r="K29" s="34" t="str">
        <f>IFERROR(選手__2[[#This Row],[所属名称１]],"")</f>
        <v>松山中央高</v>
      </c>
      <c r="L29" s="34">
        <f>IFERROR(選手__2[[#This Row],[学校コード]],"")</f>
        <v>3</v>
      </c>
      <c r="M29" s="35" t="str">
        <f>IFERROR(VLOOKUP(L29,色々!G:H,2,0),"")</f>
        <v>高校</v>
      </c>
      <c r="N29" s="36">
        <f>IFERROR(選手__2[[#This Row],[学年]],"")</f>
        <v>1</v>
      </c>
      <c r="O29" s="10">
        <f>IFERROR(選手__2[[#This Row],[生年月日]],"")</f>
        <v>39707</v>
      </c>
      <c r="P29">
        <f t="shared" si="0"/>
        <v>16</v>
      </c>
    </row>
    <row r="30" spans="6:16" x14ac:dyDescent="0.2">
      <c r="F30" s="34">
        <f>IFERROR(選手__2[[#This Row],[選手番号]],"")</f>
        <v>29</v>
      </c>
      <c r="G30" s="34">
        <f>IFERROR(選手__2[[#This Row],[性別コード]],"")</f>
        <v>1</v>
      </c>
      <c r="H30" s="34" t="str">
        <f>IFERROR(VLOOKUP(G30,色々!P:Q,2,0),"")</f>
        <v>男子</v>
      </c>
      <c r="I30" s="34" t="str">
        <f>IFERROR(選手__2[[#This Row],[氏名]],"")</f>
        <v>松澤　克己</v>
      </c>
      <c r="J30" s="34" t="str">
        <f>IFERROR(選手__2[[#This Row],[氏名カナ]],"")</f>
        <v>ﾏﾂｻﾞﾜ ｶﾂﾐ</v>
      </c>
      <c r="K30" s="34" t="str">
        <f>IFERROR(選手__2[[#This Row],[所属名称１]],"")</f>
        <v>松山中央高</v>
      </c>
      <c r="L30" s="34">
        <f>IFERROR(選手__2[[#This Row],[学校コード]],"")</f>
        <v>3</v>
      </c>
      <c r="M30" s="35" t="str">
        <f>IFERROR(VLOOKUP(L30,色々!G:H,2,0),"")</f>
        <v>高校</v>
      </c>
      <c r="N30" s="36">
        <f>IFERROR(選手__2[[#This Row],[学年]],"")</f>
        <v>1</v>
      </c>
      <c r="O30" s="10">
        <f>IFERROR(選手__2[[#This Row],[生年月日]],"")</f>
        <v>39739</v>
      </c>
      <c r="P30">
        <f t="shared" si="0"/>
        <v>16</v>
      </c>
    </row>
    <row r="31" spans="6:16" x14ac:dyDescent="0.2">
      <c r="F31" s="34">
        <f>IFERROR(選手__2[[#This Row],[選手番号]],"")</f>
        <v>30</v>
      </c>
      <c r="G31" s="34">
        <f>IFERROR(選手__2[[#This Row],[性別コード]],"")</f>
        <v>1</v>
      </c>
      <c r="H31" s="34" t="str">
        <f>IFERROR(VLOOKUP(G31,色々!P:Q,2,0),"")</f>
        <v>男子</v>
      </c>
      <c r="I31" s="34" t="str">
        <f>IFERROR(選手__2[[#This Row],[氏名]],"")</f>
        <v>河野　大誠</v>
      </c>
      <c r="J31" s="34" t="str">
        <f>IFERROR(選手__2[[#This Row],[氏名カナ]],"")</f>
        <v>ｺｳﾉ ﾀｲｾｲ</v>
      </c>
      <c r="K31" s="34" t="str">
        <f>IFERROR(選手__2[[#This Row],[所属名称１]],"")</f>
        <v>松山中央高</v>
      </c>
      <c r="L31" s="34">
        <f>IFERROR(選手__2[[#This Row],[学校コード]],"")</f>
        <v>3</v>
      </c>
      <c r="M31" s="35" t="str">
        <f>IFERROR(VLOOKUP(L31,色々!G:H,2,0),"")</f>
        <v>高校</v>
      </c>
      <c r="N31" s="36">
        <f>IFERROR(選手__2[[#This Row],[学年]],"")</f>
        <v>1</v>
      </c>
      <c r="O31" s="10">
        <f>IFERROR(選手__2[[#This Row],[生年月日]],"")</f>
        <v>39839</v>
      </c>
      <c r="P31">
        <f t="shared" si="0"/>
        <v>16</v>
      </c>
    </row>
    <row r="32" spans="6:16" x14ac:dyDescent="0.2">
      <c r="F32" s="34">
        <f>IFERROR(選手__2[[#This Row],[選手番号]],"")</f>
        <v>31</v>
      </c>
      <c r="G32" s="34">
        <f>IFERROR(選手__2[[#This Row],[性別コード]],"")</f>
        <v>1</v>
      </c>
      <c r="H32" s="34" t="str">
        <f>IFERROR(VLOOKUP(G32,色々!P:Q,2,0),"")</f>
        <v>男子</v>
      </c>
      <c r="I32" s="34" t="str">
        <f>IFERROR(選手__2[[#This Row],[氏名]],"")</f>
        <v>森田　涼介</v>
      </c>
      <c r="J32" s="34" t="str">
        <f>IFERROR(選手__2[[#This Row],[氏名カナ]],"")</f>
        <v>ﾓﾘﾀ ﾘｮｳｽｹ</v>
      </c>
      <c r="K32" s="34" t="str">
        <f>IFERROR(選手__2[[#This Row],[所属名称１]],"")</f>
        <v>松山中央高</v>
      </c>
      <c r="L32" s="34">
        <f>IFERROR(選手__2[[#This Row],[学校コード]],"")</f>
        <v>3</v>
      </c>
      <c r="M32" s="35" t="str">
        <f>IFERROR(VLOOKUP(L32,色々!G:H,2,0),"")</f>
        <v>高校</v>
      </c>
      <c r="N32" s="36">
        <f>IFERROR(選手__2[[#This Row],[学年]],"")</f>
        <v>1</v>
      </c>
      <c r="O32" s="10">
        <f>IFERROR(選手__2[[#This Row],[生年月日]],"")</f>
        <v>39845</v>
      </c>
      <c r="P32">
        <f t="shared" si="0"/>
        <v>16</v>
      </c>
    </row>
    <row r="33" spans="6:16" x14ac:dyDescent="0.2">
      <c r="F33" s="34">
        <f>IFERROR(選手__2[[#This Row],[選手番号]],"")</f>
        <v>32</v>
      </c>
      <c r="G33" s="34">
        <f>IFERROR(選手__2[[#This Row],[性別コード]],"")</f>
        <v>1</v>
      </c>
      <c r="H33" s="34" t="str">
        <f>IFERROR(VLOOKUP(G33,色々!P:Q,2,0),"")</f>
        <v>男子</v>
      </c>
      <c r="I33" s="34" t="str">
        <f>IFERROR(選手__2[[#This Row],[氏名]],"")</f>
        <v>芳野　慶次</v>
      </c>
      <c r="J33" s="34" t="str">
        <f>IFERROR(選手__2[[#This Row],[氏名カナ]],"")</f>
        <v>ﾖｼﾉ ｹｲｼﾞ</v>
      </c>
      <c r="K33" s="34" t="str">
        <f>IFERROR(選手__2[[#This Row],[所属名称１]],"")</f>
        <v>松山中央高</v>
      </c>
      <c r="L33" s="34">
        <f>IFERROR(選手__2[[#This Row],[学校コード]],"")</f>
        <v>3</v>
      </c>
      <c r="M33" s="35" t="str">
        <f>IFERROR(VLOOKUP(L33,色々!G:H,2,0),"")</f>
        <v>高校</v>
      </c>
      <c r="N33" s="36">
        <f>IFERROR(選手__2[[#This Row],[学年]],"")</f>
        <v>1</v>
      </c>
      <c r="O33" s="10">
        <f>IFERROR(選手__2[[#This Row],[生年月日]],"")</f>
        <v>39865</v>
      </c>
      <c r="P33">
        <f t="shared" si="0"/>
        <v>16</v>
      </c>
    </row>
    <row r="34" spans="6:16" x14ac:dyDescent="0.2">
      <c r="F34" s="34">
        <f>IFERROR(選手__2[[#This Row],[選手番号]],"")</f>
        <v>33</v>
      </c>
      <c r="G34" s="34">
        <f>IFERROR(選手__2[[#This Row],[性別コード]],"")</f>
        <v>2</v>
      </c>
      <c r="H34" s="34" t="str">
        <f>IFERROR(VLOOKUP(G34,色々!P:Q,2,0),"")</f>
        <v>女子</v>
      </c>
      <c r="I34" s="34" t="str">
        <f>IFERROR(選手__2[[#This Row],[氏名]],"")</f>
        <v>武本　　渚</v>
      </c>
      <c r="J34" s="34" t="str">
        <f>IFERROR(選手__2[[#This Row],[氏名カナ]],"")</f>
        <v>ﾀｹﾓﾄ ﾅｷﾞｻ</v>
      </c>
      <c r="K34" s="34" t="str">
        <f>IFERROR(選手__2[[#This Row],[所属名称１]],"")</f>
        <v>松山中央高</v>
      </c>
      <c r="L34" s="34">
        <f>IFERROR(選手__2[[#This Row],[学校コード]],"")</f>
        <v>3</v>
      </c>
      <c r="M34" s="35" t="str">
        <f>IFERROR(VLOOKUP(L34,色々!G:H,2,0),"")</f>
        <v>高校</v>
      </c>
      <c r="N34" s="36">
        <f>IFERROR(選手__2[[#This Row],[学年]],"")</f>
        <v>2</v>
      </c>
      <c r="O34" s="10">
        <f>IFERROR(選手__2[[#This Row],[生年月日]],"")</f>
        <v>39266</v>
      </c>
      <c r="P34">
        <f t="shared" si="0"/>
        <v>17</v>
      </c>
    </row>
    <row r="35" spans="6:16" x14ac:dyDescent="0.2">
      <c r="F35" s="34">
        <f>IFERROR(選手__2[[#This Row],[選手番号]],"")</f>
        <v>34</v>
      </c>
      <c r="G35" s="34">
        <f>IFERROR(選手__2[[#This Row],[性別コード]],"")</f>
        <v>2</v>
      </c>
      <c r="H35" s="34" t="str">
        <f>IFERROR(VLOOKUP(G35,色々!P:Q,2,0),"")</f>
        <v>女子</v>
      </c>
      <c r="I35" s="34" t="str">
        <f>IFERROR(選手__2[[#This Row],[氏名]],"")</f>
        <v>越智　美翔</v>
      </c>
      <c r="J35" s="34" t="str">
        <f>IFERROR(選手__2[[#This Row],[氏名カナ]],"")</f>
        <v>ｵﾁ ﾐﾄ</v>
      </c>
      <c r="K35" s="34" t="str">
        <f>IFERROR(選手__2[[#This Row],[所属名称１]],"")</f>
        <v>松山中央高</v>
      </c>
      <c r="L35" s="34">
        <f>IFERROR(選手__2[[#This Row],[学校コード]],"")</f>
        <v>3</v>
      </c>
      <c r="M35" s="35" t="str">
        <f>IFERROR(VLOOKUP(L35,色々!G:H,2,0),"")</f>
        <v>高校</v>
      </c>
      <c r="N35" s="36">
        <f>IFERROR(選手__2[[#This Row],[学年]],"")</f>
        <v>2</v>
      </c>
      <c r="O35" s="10">
        <f>IFERROR(選手__2[[#This Row],[生年月日]],"")</f>
        <v>39340</v>
      </c>
      <c r="P35">
        <f t="shared" si="0"/>
        <v>17</v>
      </c>
    </row>
    <row r="36" spans="6:16" x14ac:dyDescent="0.2">
      <c r="F36" s="34">
        <f>IFERROR(選手__2[[#This Row],[選手番号]],"")</f>
        <v>35</v>
      </c>
      <c r="G36" s="34">
        <f>IFERROR(選手__2[[#This Row],[性別コード]],"")</f>
        <v>2</v>
      </c>
      <c r="H36" s="34" t="str">
        <f>IFERROR(VLOOKUP(G36,色々!P:Q,2,0),"")</f>
        <v>女子</v>
      </c>
      <c r="I36" s="34" t="str">
        <f>IFERROR(選手__2[[#This Row],[氏名]],"")</f>
        <v>内田　明花</v>
      </c>
      <c r="J36" s="34" t="str">
        <f>IFERROR(選手__2[[#This Row],[氏名カナ]],"")</f>
        <v>ｳﾁﾀﾞ ﾊﾙｶ</v>
      </c>
      <c r="K36" s="34" t="str">
        <f>IFERROR(選手__2[[#This Row],[所属名称１]],"")</f>
        <v>松山中央高</v>
      </c>
      <c r="L36" s="34">
        <f>IFERROR(選手__2[[#This Row],[学校コード]],"")</f>
        <v>3</v>
      </c>
      <c r="M36" s="35" t="str">
        <f>IFERROR(VLOOKUP(L36,色々!G:H,2,0),"")</f>
        <v>高校</v>
      </c>
      <c r="N36" s="36">
        <f>IFERROR(選手__2[[#This Row],[学年]],"")</f>
        <v>2</v>
      </c>
      <c r="O36" s="10">
        <f>IFERROR(選手__2[[#This Row],[生年月日]],"")</f>
        <v>39477</v>
      </c>
      <c r="P36">
        <f t="shared" si="0"/>
        <v>17</v>
      </c>
    </row>
    <row r="37" spans="6:16" x14ac:dyDescent="0.2">
      <c r="F37" s="34">
        <f>IFERROR(選手__2[[#This Row],[選手番号]],"")</f>
        <v>36</v>
      </c>
      <c r="G37" s="34">
        <f>IFERROR(選手__2[[#This Row],[性別コード]],"")</f>
        <v>2</v>
      </c>
      <c r="H37" s="34" t="str">
        <f>IFERROR(VLOOKUP(G37,色々!P:Q,2,0),"")</f>
        <v>女子</v>
      </c>
      <c r="I37" s="34" t="str">
        <f>IFERROR(選手__2[[#This Row],[氏名]],"")</f>
        <v>朝倉　寧々</v>
      </c>
      <c r="J37" s="34" t="str">
        <f>IFERROR(選手__2[[#This Row],[氏名カナ]],"")</f>
        <v>ｱｻｸﾗ ﾈﾈ</v>
      </c>
      <c r="K37" s="34" t="str">
        <f>IFERROR(選手__2[[#This Row],[所属名称１]],"")</f>
        <v>松山中央高</v>
      </c>
      <c r="L37" s="34">
        <f>IFERROR(選手__2[[#This Row],[学校コード]],"")</f>
        <v>3</v>
      </c>
      <c r="M37" s="35" t="str">
        <f>IFERROR(VLOOKUP(L37,色々!G:H,2,0),"")</f>
        <v>高校</v>
      </c>
      <c r="N37" s="36">
        <f>IFERROR(選手__2[[#This Row],[学年]],"")</f>
        <v>1</v>
      </c>
      <c r="O37" s="10">
        <f>IFERROR(選手__2[[#This Row],[生年月日]],"")</f>
        <v>39564</v>
      </c>
      <c r="P37">
        <f t="shared" si="0"/>
        <v>17</v>
      </c>
    </row>
    <row r="38" spans="6:16" x14ac:dyDescent="0.2">
      <c r="F38" s="34">
        <f>IFERROR(選手__2[[#This Row],[選手番号]],"")</f>
        <v>37</v>
      </c>
      <c r="G38" s="34">
        <f>IFERROR(選手__2[[#This Row],[性別コード]],"")</f>
        <v>2</v>
      </c>
      <c r="H38" s="34" t="str">
        <f>IFERROR(VLOOKUP(G38,色々!P:Q,2,0),"")</f>
        <v>女子</v>
      </c>
      <c r="I38" s="34" t="str">
        <f>IFERROR(選手__2[[#This Row],[氏名]],"")</f>
        <v>篠原　羽音</v>
      </c>
      <c r="J38" s="34" t="str">
        <f>IFERROR(選手__2[[#This Row],[氏名カナ]],"")</f>
        <v>ｼﾉﾊﾗ ﾊﾉﾝ</v>
      </c>
      <c r="K38" s="34" t="str">
        <f>IFERROR(選手__2[[#This Row],[所属名称１]],"")</f>
        <v>松山中央高</v>
      </c>
      <c r="L38" s="34">
        <f>IFERROR(選手__2[[#This Row],[学校コード]],"")</f>
        <v>3</v>
      </c>
      <c r="M38" s="35" t="str">
        <f>IFERROR(VLOOKUP(L38,色々!G:H,2,0),"")</f>
        <v>高校</v>
      </c>
      <c r="N38" s="36">
        <f>IFERROR(選手__2[[#This Row],[学年]],"")</f>
        <v>1</v>
      </c>
      <c r="O38" s="10">
        <f>IFERROR(選手__2[[#This Row],[生年月日]],"")</f>
        <v>39635</v>
      </c>
      <c r="P38">
        <f t="shared" si="0"/>
        <v>16</v>
      </c>
    </row>
    <row r="39" spans="6:16" x14ac:dyDescent="0.2">
      <c r="F39" s="34">
        <f>IFERROR(選手__2[[#This Row],[選手番号]],"")</f>
        <v>38</v>
      </c>
      <c r="G39" s="34">
        <f>IFERROR(選手__2[[#This Row],[性別コード]],"")</f>
        <v>1</v>
      </c>
      <c r="H39" s="34" t="str">
        <f>IFERROR(VLOOKUP(G39,色々!P:Q,2,0),"")</f>
        <v>男子</v>
      </c>
      <c r="I39" s="34" t="str">
        <f>IFERROR(選手__2[[#This Row],[氏名]],"")</f>
        <v>松本　瑛騎</v>
      </c>
      <c r="J39" s="34" t="str">
        <f>IFERROR(選手__2[[#This Row],[氏名カナ]],"")</f>
        <v>ﾏﾂﾓﾄ ｴｲｷ</v>
      </c>
      <c r="K39" s="34" t="str">
        <f>IFERROR(選手__2[[#This Row],[所属名称１]],"")</f>
        <v>五百木ＳＣ</v>
      </c>
      <c r="L39" s="34">
        <f>IFERROR(選手__2[[#This Row],[学校コード]],"")</f>
        <v>3</v>
      </c>
      <c r="M39" s="35" t="str">
        <f>IFERROR(VLOOKUP(L39,色々!G:H,2,0),"")</f>
        <v>高校</v>
      </c>
      <c r="N39" s="36">
        <f>IFERROR(選手__2[[#This Row],[学年]],"")</f>
        <v>2</v>
      </c>
      <c r="O39" s="10">
        <f>IFERROR(選手__2[[#This Row],[生年月日]],"")</f>
        <v>39310</v>
      </c>
      <c r="P39">
        <f t="shared" si="0"/>
        <v>17</v>
      </c>
    </row>
    <row r="40" spans="6:16" x14ac:dyDescent="0.2">
      <c r="F40" s="34">
        <f>IFERROR(選手__2[[#This Row],[選手番号]],"")</f>
        <v>39</v>
      </c>
      <c r="G40" s="34">
        <f>IFERROR(選手__2[[#This Row],[性別コード]],"")</f>
        <v>1</v>
      </c>
      <c r="H40" s="34" t="str">
        <f>IFERROR(VLOOKUP(G40,色々!P:Q,2,0),"")</f>
        <v>男子</v>
      </c>
      <c r="I40" s="34" t="str">
        <f>IFERROR(選手__2[[#This Row],[氏名]],"")</f>
        <v>荒木　颯斗</v>
      </c>
      <c r="J40" s="34" t="str">
        <f>IFERROR(選手__2[[#This Row],[氏名カナ]],"")</f>
        <v>ｱﾗｷ ﾊﾔﾄ</v>
      </c>
      <c r="K40" s="34" t="str">
        <f>IFERROR(選手__2[[#This Row],[所属名称１]],"")</f>
        <v>五百木ＳＣ</v>
      </c>
      <c r="L40" s="34">
        <f>IFERROR(選手__2[[#This Row],[学校コード]],"")</f>
        <v>3</v>
      </c>
      <c r="M40" s="35" t="str">
        <f>IFERROR(VLOOKUP(L40,色々!G:H,2,0),"")</f>
        <v>高校</v>
      </c>
      <c r="N40" s="36">
        <f>IFERROR(選手__2[[#This Row],[学年]],"")</f>
        <v>2</v>
      </c>
      <c r="O40" s="10">
        <f>IFERROR(選手__2[[#This Row],[生年月日]],"")</f>
        <v>39361</v>
      </c>
      <c r="P40">
        <f t="shared" si="0"/>
        <v>17</v>
      </c>
    </row>
    <row r="41" spans="6:16" x14ac:dyDescent="0.2">
      <c r="F41" s="34">
        <f>IFERROR(選手__2[[#This Row],[選手番号]],"")</f>
        <v>40</v>
      </c>
      <c r="G41" s="34">
        <f>IFERROR(選手__2[[#This Row],[性別コード]],"")</f>
        <v>1</v>
      </c>
      <c r="H41" s="34" t="str">
        <f>IFERROR(VLOOKUP(G41,色々!P:Q,2,0),"")</f>
        <v>男子</v>
      </c>
      <c r="I41" s="34" t="str">
        <f>IFERROR(選手__2[[#This Row],[氏名]],"")</f>
        <v>奥本　真心</v>
      </c>
      <c r="J41" s="34" t="str">
        <f>IFERROR(選手__2[[#This Row],[氏名カナ]],"")</f>
        <v>ｵｸﾓﾄ ｼﾝ</v>
      </c>
      <c r="K41" s="34" t="str">
        <f>IFERROR(選手__2[[#This Row],[所属名称１]],"")</f>
        <v>五百木ＳＣ</v>
      </c>
      <c r="L41" s="34">
        <f>IFERROR(選手__2[[#This Row],[学校コード]],"")</f>
        <v>3</v>
      </c>
      <c r="M41" s="35" t="str">
        <f>IFERROR(VLOOKUP(L41,色々!G:H,2,0),"")</f>
        <v>高校</v>
      </c>
      <c r="N41" s="36">
        <f>IFERROR(選手__2[[#This Row],[学年]],"")</f>
        <v>1</v>
      </c>
      <c r="O41" s="10">
        <f>IFERROR(選手__2[[#This Row],[生年月日]],"")</f>
        <v>39897</v>
      </c>
      <c r="P41">
        <f t="shared" si="0"/>
        <v>16</v>
      </c>
    </row>
    <row r="42" spans="6:16" x14ac:dyDescent="0.2">
      <c r="F42" s="34">
        <f>IFERROR(選手__2[[#This Row],[選手番号]],"")</f>
        <v>41</v>
      </c>
      <c r="G42" s="34">
        <f>IFERROR(選手__2[[#This Row],[性別コード]],"")</f>
        <v>1</v>
      </c>
      <c r="H42" s="34" t="str">
        <f>IFERROR(VLOOKUP(G42,色々!P:Q,2,0),"")</f>
        <v>男子</v>
      </c>
      <c r="I42" s="34" t="str">
        <f>IFERROR(選手__2[[#This Row],[氏名]],"")</f>
        <v>阪田　雄太</v>
      </c>
      <c r="J42" s="34" t="str">
        <f>IFERROR(選手__2[[#This Row],[氏名カナ]],"")</f>
        <v>ｻｶﾀ ﾕｳﾀ</v>
      </c>
      <c r="K42" s="34" t="str">
        <f>IFERROR(選手__2[[#This Row],[所属名称１]],"")</f>
        <v>五百木ＳＣ</v>
      </c>
      <c r="L42" s="34">
        <f>IFERROR(選手__2[[#This Row],[学校コード]],"")</f>
        <v>2</v>
      </c>
      <c r="M42" s="35" t="str">
        <f>IFERROR(VLOOKUP(L42,色々!G:H,2,0),"")</f>
        <v>中学</v>
      </c>
      <c r="N42" s="36">
        <f>IFERROR(選手__2[[#This Row],[学年]],"")</f>
        <v>3</v>
      </c>
      <c r="O42" s="10">
        <f>IFERROR(選手__2[[#This Row],[生年月日]],"")</f>
        <v>40218</v>
      </c>
      <c r="P42">
        <f t="shared" si="0"/>
        <v>15</v>
      </c>
    </row>
    <row r="43" spans="6:16" x14ac:dyDescent="0.2">
      <c r="F43" s="34">
        <f>IFERROR(選手__2[[#This Row],[選手番号]],"")</f>
        <v>42</v>
      </c>
      <c r="G43" s="34">
        <f>IFERROR(選手__2[[#This Row],[性別コード]],"")</f>
        <v>1</v>
      </c>
      <c r="H43" s="34" t="str">
        <f>IFERROR(VLOOKUP(G43,色々!P:Q,2,0),"")</f>
        <v>男子</v>
      </c>
      <c r="I43" s="34" t="str">
        <f>IFERROR(選手__2[[#This Row],[氏名]],"")</f>
        <v>玉井　央輔</v>
      </c>
      <c r="J43" s="34" t="str">
        <f>IFERROR(選手__2[[#This Row],[氏名カナ]],"")</f>
        <v>ﾀﾏｲ ｵｳｽｹ</v>
      </c>
      <c r="K43" s="34" t="str">
        <f>IFERROR(選手__2[[#This Row],[所属名称１]],"")</f>
        <v>五百木ＳＣ</v>
      </c>
      <c r="L43" s="34">
        <f>IFERROR(選手__2[[#This Row],[学校コード]],"")</f>
        <v>2</v>
      </c>
      <c r="M43" s="35" t="str">
        <f>IFERROR(VLOOKUP(L43,色々!G:H,2,0),"")</f>
        <v>中学</v>
      </c>
      <c r="N43" s="36">
        <f>IFERROR(選手__2[[#This Row],[学年]],"")</f>
        <v>3</v>
      </c>
      <c r="O43" s="10">
        <f>IFERROR(選手__2[[#This Row],[生年月日]],"")</f>
        <v>40252</v>
      </c>
      <c r="P43">
        <f t="shared" si="0"/>
        <v>15</v>
      </c>
    </row>
    <row r="44" spans="6:16" x14ac:dyDescent="0.2">
      <c r="F44" s="34">
        <f>IFERROR(選手__2[[#This Row],[選手番号]],"")</f>
        <v>43</v>
      </c>
      <c r="G44" s="34">
        <f>IFERROR(選手__2[[#This Row],[性別コード]],"")</f>
        <v>1</v>
      </c>
      <c r="H44" s="34" t="str">
        <f>IFERROR(VLOOKUP(G44,色々!P:Q,2,0),"")</f>
        <v>男子</v>
      </c>
      <c r="I44" s="34" t="str">
        <f>IFERROR(選手__2[[#This Row],[氏名]],"")</f>
        <v>近藤　麻斗</v>
      </c>
      <c r="J44" s="34" t="str">
        <f>IFERROR(選手__2[[#This Row],[氏名カナ]],"")</f>
        <v>ｺﾝﾄﾞｳ ｱｻﾄ</v>
      </c>
      <c r="K44" s="34" t="str">
        <f>IFERROR(選手__2[[#This Row],[所属名称１]],"")</f>
        <v>五百木ＳＣ</v>
      </c>
      <c r="L44" s="34">
        <f>IFERROR(選手__2[[#This Row],[学校コード]],"")</f>
        <v>2</v>
      </c>
      <c r="M44" s="35" t="str">
        <f>IFERROR(VLOOKUP(L44,色々!G:H,2,0),"")</f>
        <v>中学</v>
      </c>
      <c r="N44" s="36">
        <f>IFERROR(選手__2[[#This Row],[学年]],"")</f>
        <v>1</v>
      </c>
      <c r="O44" s="10">
        <f>IFERROR(選手__2[[#This Row],[生年月日]],"")</f>
        <v>40892</v>
      </c>
      <c r="P44">
        <f t="shared" si="0"/>
        <v>13</v>
      </c>
    </row>
    <row r="45" spans="6:16" x14ac:dyDescent="0.2">
      <c r="F45" s="34">
        <f>IFERROR(選手__2[[#This Row],[選手番号]],"")</f>
        <v>44</v>
      </c>
      <c r="G45" s="34">
        <f>IFERROR(選手__2[[#This Row],[性別コード]],"")</f>
        <v>1</v>
      </c>
      <c r="H45" s="34" t="str">
        <f>IFERROR(VLOOKUP(G45,色々!P:Q,2,0),"")</f>
        <v>男子</v>
      </c>
      <c r="I45" s="34" t="str">
        <f>IFERROR(選手__2[[#This Row],[氏名]],"")</f>
        <v>中岡　翔大</v>
      </c>
      <c r="J45" s="34" t="str">
        <f>IFERROR(選手__2[[#This Row],[氏名カナ]],"")</f>
        <v>ﾅｶｵｶ ｼｮｳﾀ</v>
      </c>
      <c r="K45" s="34" t="str">
        <f>IFERROR(選手__2[[#This Row],[所属名称１]],"")</f>
        <v>五百木ＳＣ</v>
      </c>
      <c r="L45" s="34">
        <f>IFERROR(選手__2[[#This Row],[学校コード]],"")</f>
        <v>2</v>
      </c>
      <c r="M45" s="35" t="str">
        <f>IFERROR(VLOOKUP(L45,色々!G:H,2,0),"")</f>
        <v>中学</v>
      </c>
      <c r="N45" s="36">
        <f>IFERROR(選手__2[[#This Row],[学年]],"")</f>
        <v>1</v>
      </c>
      <c r="O45" s="10">
        <f>IFERROR(選手__2[[#This Row],[生年月日]],"")</f>
        <v>40953</v>
      </c>
      <c r="P45">
        <f t="shared" si="0"/>
        <v>13</v>
      </c>
    </row>
    <row r="46" spans="6:16" x14ac:dyDescent="0.2">
      <c r="F46" s="34">
        <f>IFERROR(選手__2[[#This Row],[選手番号]],"")</f>
        <v>45</v>
      </c>
      <c r="G46" s="34">
        <f>IFERROR(選手__2[[#This Row],[性別コード]],"")</f>
        <v>1</v>
      </c>
      <c r="H46" s="34" t="str">
        <f>IFERROR(VLOOKUP(G46,色々!P:Q,2,0),"")</f>
        <v>男子</v>
      </c>
      <c r="I46" s="34" t="str">
        <f>IFERROR(選手__2[[#This Row],[氏名]],"")</f>
        <v>後藤　希望</v>
      </c>
      <c r="J46" s="34" t="str">
        <f>IFERROR(選手__2[[#This Row],[氏名カナ]],"")</f>
        <v>ｺﾞﾄｳ ﾉｿﾞﾑ</v>
      </c>
      <c r="K46" s="34" t="str">
        <f>IFERROR(選手__2[[#This Row],[所属名称１]],"")</f>
        <v>五百木ＳＣ</v>
      </c>
      <c r="L46" s="34">
        <f>IFERROR(選手__2[[#This Row],[学校コード]],"")</f>
        <v>2</v>
      </c>
      <c r="M46" s="35" t="str">
        <f>IFERROR(VLOOKUP(L46,色々!G:H,2,0),"")</f>
        <v>中学</v>
      </c>
      <c r="N46" s="36">
        <f>IFERROR(選手__2[[#This Row],[学年]],"")</f>
        <v>1</v>
      </c>
      <c r="O46" s="10">
        <f>IFERROR(選手__2[[#This Row],[生年月日]],"")</f>
        <v>40981</v>
      </c>
      <c r="P46">
        <f t="shared" si="0"/>
        <v>13</v>
      </c>
    </row>
    <row r="47" spans="6:16" x14ac:dyDescent="0.2">
      <c r="F47" s="34">
        <f>IFERROR(選手__2[[#This Row],[選手番号]],"")</f>
        <v>46</v>
      </c>
      <c r="G47" s="34">
        <f>IFERROR(選手__2[[#This Row],[性別コード]],"")</f>
        <v>1</v>
      </c>
      <c r="H47" s="34" t="str">
        <f>IFERROR(VLOOKUP(G47,色々!P:Q,2,0),"")</f>
        <v>男子</v>
      </c>
      <c r="I47" s="34" t="str">
        <f>IFERROR(選手__2[[#This Row],[氏名]],"")</f>
        <v>菅野　　笙</v>
      </c>
      <c r="J47" s="34" t="str">
        <f>IFERROR(選手__2[[#This Row],[氏名カナ]],"")</f>
        <v>ｶﾝﾉ ｿｳ</v>
      </c>
      <c r="K47" s="34" t="str">
        <f>IFERROR(選手__2[[#This Row],[所属名称１]],"")</f>
        <v>五百木ＳＣ</v>
      </c>
      <c r="L47" s="34">
        <f>IFERROR(選手__2[[#This Row],[学校コード]],"")</f>
        <v>1</v>
      </c>
      <c r="M47" s="35" t="str">
        <f>IFERROR(VLOOKUP(L47,色々!G:H,2,0),"")</f>
        <v>小学</v>
      </c>
      <c r="N47" s="36">
        <f>IFERROR(選手__2[[#This Row],[学年]],"")</f>
        <v>6</v>
      </c>
      <c r="O47" s="10">
        <f>IFERROR(選手__2[[#This Row],[生年月日]],"")</f>
        <v>41056</v>
      </c>
      <c r="P47">
        <f t="shared" si="0"/>
        <v>13</v>
      </c>
    </row>
    <row r="48" spans="6:16" x14ac:dyDescent="0.2">
      <c r="F48" s="34">
        <f>IFERROR(選手__2[[#This Row],[選手番号]],"")</f>
        <v>47</v>
      </c>
      <c r="G48" s="34">
        <f>IFERROR(選手__2[[#This Row],[性別コード]],"")</f>
        <v>1</v>
      </c>
      <c r="H48" s="34" t="str">
        <f>IFERROR(VLOOKUP(G48,色々!P:Q,2,0),"")</f>
        <v>男子</v>
      </c>
      <c r="I48" s="34" t="str">
        <f>IFERROR(選手__2[[#This Row],[氏名]],"")</f>
        <v>山田　哲生</v>
      </c>
      <c r="J48" s="34" t="str">
        <f>IFERROR(選手__2[[#This Row],[氏名カナ]],"")</f>
        <v>ﾔﾏﾀﾞ ﾃｯｾｲ</v>
      </c>
      <c r="K48" s="34" t="str">
        <f>IFERROR(選手__2[[#This Row],[所属名称１]],"")</f>
        <v>五百木ＳＣ</v>
      </c>
      <c r="L48" s="34">
        <f>IFERROR(選手__2[[#This Row],[学校コード]],"")</f>
        <v>1</v>
      </c>
      <c r="M48" s="35" t="str">
        <f>IFERROR(VLOOKUP(L48,色々!G:H,2,0),"")</f>
        <v>小学</v>
      </c>
      <c r="N48" s="36">
        <f>IFERROR(選手__2[[#This Row],[学年]],"")</f>
        <v>6</v>
      </c>
      <c r="O48" s="10">
        <f>IFERROR(選手__2[[#This Row],[生年月日]],"")</f>
        <v>41132</v>
      </c>
      <c r="P48">
        <f t="shared" si="0"/>
        <v>12</v>
      </c>
    </row>
    <row r="49" spans="6:16" x14ac:dyDescent="0.2">
      <c r="F49" s="34">
        <f>IFERROR(選手__2[[#This Row],[選手番号]],"")</f>
        <v>48</v>
      </c>
      <c r="G49" s="34">
        <f>IFERROR(選手__2[[#This Row],[性別コード]],"")</f>
        <v>1</v>
      </c>
      <c r="H49" s="34" t="str">
        <f>IFERROR(VLOOKUP(G49,色々!P:Q,2,0),"")</f>
        <v>男子</v>
      </c>
      <c r="I49" s="34" t="str">
        <f>IFERROR(選手__2[[#This Row],[氏名]],"")</f>
        <v>本田　洸大</v>
      </c>
      <c r="J49" s="34" t="str">
        <f>IFERROR(選手__2[[#This Row],[氏名カナ]],"")</f>
        <v>ﾎﾝﾀﾞ ｺｳﾀ</v>
      </c>
      <c r="K49" s="34" t="str">
        <f>IFERROR(選手__2[[#This Row],[所属名称１]],"")</f>
        <v>五百木ＳＣ</v>
      </c>
      <c r="L49" s="34">
        <f>IFERROR(選手__2[[#This Row],[学校コード]],"")</f>
        <v>1</v>
      </c>
      <c r="M49" s="35" t="str">
        <f>IFERROR(VLOOKUP(L49,色々!G:H,2,0),"")</f>
        <v>小学</v>
      </c>
      <c r="N49" s="36">
        <f>IFERROR(選手__2[[#This Row],[学年]],"")</f>
        <v>6</v>
      </c>
      <c r="O49" s="10">
        <f>IFERROR(選手__2[[#This Row],[生年月日]],"")</f>
        <v>41173</v>
      </c>
      <c r="P49">
        <f t="shared" si="0"/>
        <v>12</v>
      </c>
    </row>
    <row r="50" spans="6:16" x14ac:dyDescent="0.2">
      <c r="F50" s="34">
        <f>IFERROR(選手__2[[#This Row],[選手番号]],"")</f>
        <v>49</v>
      </c>
      <c r="G50" s="34">
        <f>IFERROR(選手__2[[#This Row],[性別コード]],"")</f>
        <v>1</v>
      </c>
      <c r="H50" s="34" t="str">
        <f>IFERROR(VLOOKUP(G50,色々!P:Q,2,0),"")</f>
        <v>男子</v>
      </c>
      <c r="I50" s="34" t="str">
        <f>IFERROR(選手__2[[#This Row],[氏名]],"")</f>
        <v>門田　煌征</v>
      </c>
      <c r="J50" s="34" t="str">
        <f>IFERROR(選手__2[[#This Row],[氏名カナ]],"")</f>
        <v>ｶﾄﾞﾀ ｺｳｾｲ</v>
      </c>
      <c r="K50" s="34" t="str">
        <f>IFERROR(選手__2[[#This Row],[所属名称１]],"")</f>
        <v>五百木ＳＣ</v>
      </c>
      <c r="L50" s="34">
        <f>IFERROR(選手__2[[#This Row],[学校コード]],"")</f>
        <v>1</v>
      </c>
      <c r="M50" s="35" t="str">
        <f>IFERROR(VLOOKUP(L50,色々!G:H,2,0),"")</f>
        <v>小学</v>
      </c>
      <c r="N50" s="36">
        <f>IFERROR(選手__2[[#This Row],[学年]],"")</f>
        <v>6</v>
      </c>
      <c r="O50" s="10">
        <f>IFERROR(選手__2[[#This Row],[生年月日]],"")</f>
        <v>41189</v>
      </c>
      <c r="P50">
        <f t="shared" si="0"/>
        <v>12</v>
      </c>
    </row>
    <row r="51" spans="6:16" x14ac:dyDescent="0.2">
      <c r="F51" s="34">
        <f>IFERROR(選手__2[[#This Row],[選手番号]],"")</f>
        <v>50</v>
      </c>
      <c r="G51" s="34">
        <f>IFERROR(選手__2[[#This Row],[性別コード]],"")</f>
        <v>1</v>
      </c>
      <c r="H51" s="34" t="str">
        <f>IFERROR(VLOOKUP(G51,色々!P:Q,2,0),"")</f>
        <v>男子</v>
      </c>
      <c r="I51" s="34" t="str">
        <f>IFERROR(選手__2[[#This Row],[氏名]],"")</f>
        <v>鶴原　　空</v>
      </c>
      <c r="J51" s="34" t="str">
        <f>IFERROR(選手__2[[#This Row],[氏名カナ]],"")</f>
        <v>ﾂﾙﾊﾗ ｿﾗ</v>
      </c>
      <c r="K51" s="34" t="str">
        <f>IFERROR(選手__2[[#This Row],[所属名称１]],"")</f>
        <v>五百木ＳＣ</v>
      </c>
      <c r="L51" s="34">
        <f>IFERROR(選手__2[[#This Row],[学校コード]],"")</f>
        <v>1</v>
      </c>
      <c r="M51" s="35" t="str">
        <f>IFERROR(VLOOKUP(L51,色々!G:H,2,0),"")</f>
        <v>小学</v>
      </c>
      <c r="N51" s="36">
        <f>IFERROR(選手__2[[#This Row],[学年]],"")</f>
        <v>6</v>
      </c>
      <c r="O51" s="10">
        <f>IFERROR(選手__2[[#This Row],[生年月日]],"")</f>
        <v>41240</v>
      </c>
      <c r="P51">
        <f t="shared" si="0"/>
        <v>12</v>
      </c>
    </row>
    <row r="52" spans="6:16" x14ac:dyDescent="0.2">
      <c r="F52" s="34">
        <f>IFERROR(選手__2[[#This Row],[選手番号]],"")</f>
        <v>51</v>
      </c>
      <c r="G52" s="34">
        <f>IFERROR(選手__2[[#This Row],[性別コード]],"")</f>
        <v>1</v>
      </c>
      <c r="H52" s="34" t="str">
        <f>IFERROR(VLOOKUP(G52,色々!P:Q,2,0),"")</f>
        <v>男子</v>
      </c>
      <c r="I52" s="34" t="str">
        <f>IFERROR(選手__2[[#This Row],[氏名]],"")</f>
        <v>中矢　景介</v>
      </c>
      <c r="J52" s="34" t="str">
        <f>IFERROR(選手__2[[#This Row],[氏名カナ]],"")</f>
        <v>ﾅｶﾔ ｹｲｽｹ</v>
      </c>
      <c r="K52" s="34" t="str">
        <f>IFERROR(選手__2[[#This Row],[所属名称１]],"")</f>
        <v>五百木ＳＣ</v>
      </c>
      <c r="L52" s="34">
        <f>IFERROR(選手__2[[#This Row],[学校コード]],"")</f>
        <v>1</v>
      </c>
      <c r="M52" s="35" t="str">
        <f>IFERROR(VLOOKUP(L52,色々!G:H,2,0),"")</f>
        <v>小学</v>
      </c>
      <c r="N52" s="36">
        <f>IFERROR(選手__2[[#This Row],[学年]],"")</f>
        <v>6</v>
      </c>
      <c r="O52" s="10">
        <f>IFERROR(選手__2[[#This Row],[生年月日]],"")</f>
        <v>41249</v>
      </c>
      <c r="P52">
        <f t="shared" si="0"/>
        <v>12</v>
      </c>
    </row>
    <row r="53" spans="6:16" x14ac:dyDescent="0.2">
      <c r="F53" s="34">
        <f>IFERROR(選手__2[[#This Row],[選手番号]],"")</f>
        <v>52</v>
      </c>
      <c r="G53" s="34">
        <f>IFERROR(選手__2[[#This Row],[性別コード]],"")</f>
        <v>1</v>
      </c>
      <c r="H53" s="34" t="str">
        <f>IFERROR(VLOOKUP(G53,色々!P:Q,2,0),"")</f>
        <v>男子</v>
      </c>
      <c r="I53" s="34" t="str">
        <f>IFERROR(選手__2[[#This Row],[氏名]],"")</f>
        <v>高橋　龍正</v>
      </c>
      <c r="J53" s="34" t="str">
        <f>IFERROR(選手__2[[#This Row],[氏名カナ]],"")</f>
        <v>ﾀｶﾊｼ ﾘｭｳｾｲ</v>
      </c>
      <c r="K53" s="34" t="str">
        <f>IFERROR(選手__2[[#This Row],[所属名称１]],"")</f>
        <v>五百木ＳＣ</v>
      </c>
      <c r="L53" s="34">
        <f>IFERROR(選手__2[[#This Row],[学校コード]],"")</f>
        <v>1</v>
      </c>
      <c r="M53" s="35" t="str">
        <f>IFERROR(VLOOKUP(L53,色々!G:H,2,0),"")</f>
        <v>小学</v>
      </c>
      <c r="N53" s="36">
        <f>IFERROR(選手__2[[#This Row],[学年]],"")</f>
        <v>6</v>
      </c>
      <c r="O53" s="10">
        <f>IFERROR(選手__2[[#This Row],[生年月日]],"")</f>
        <v>41249</v>
      </c>
      <c r="P53">
        <f t="shared" si="0"/>
        <v>12</v>
      </c>
    </row>
    <row r="54" spans="6:16" x14ac:dyDescent="0.2">
      <c r="F54" s="34">
        <f>IFERROR(選手__2[[#This Row],[選手番号]],"")</f>
        <v>53</v>
      </c>
      <c r="G54" s="34">
        <f>IFERROR(選手__2[[#This Row],[性別コード]],"")</f>
        <v>1</v>
      </c>
      <c r="H54" s="34" t="str">
        <f>IFERROR(VLOOKUP(G54,色々!P:Q,2,0),"")</f>
        <v>男子</v>
      </c>
      <c r="I54" s="34" t="str">
        <f>IFERROR(選手__2[[#This Row],[氏名]],"")</f>
        <v>白石　瑛汰</v>
      </c>
      <c r="J54" s="34" t="str">
        <f>IFERROR(選手__2[[#This Row],[氏名カナ]],"")</f>
        <v>ｼﾗｲｼ ｴｲﾀ</v>
      </c>
      <c r="K54" s="34" t="str">
        <f>IFERROR(選手__2[[#This Row],[所属名称１]],"")</f>
        <v>五百木ＳＣ</v>
      </c>
      <c r="L54" s="34">
        <f>IFERROR(選手__2[[#This Row],[学校コード]],"")</f>
        <v>1</v>
      </c>
      <c r="M54" s="35" t="str">
        <f>IFERROR(VLOOKUP(L54,色々!G:H,2,0),"")</f>
        <v>小学</v>
      </c>
      <c r="N54" s="36">
        <f>IFERROR(選手__2[[#This Row],[学年]],"")</f>
        <v>5</v>
      </c>
      <c r="O54" s="10">
        <f>IFERROR(選手__2[[#This Row],[生年月日]],"")</f>
        <v>41519</v>
      </c>
      <c r="P54">
        <f t="shared" si="0"/>
        <v>11</v>
      </c>
    </row>
    <row r="55" spans="6:16" x14ac:dyDescent="0.2">
      <c r="F55" s="34">
        <f>IFERROR(選手__2[[#This Row],[選手番号]],"")</f>
        <v>54</v>
      </c>
      <c r="G55" s="34">
        <f>IFERROR(選手__2[[#This Row],[性別コード]],"")</f>
        <v>1</v>
      </c>
      <c r="H55" s="34" t="str">
        <f>IFERROR(VLOOKUP(G55,色々!P:Q,2,0),"")</f>
        <v>男子</v>
      </c>
      <c r="I55" s="34" t="str">
        <f>IFERROR(選手__2[[#This Row],[氏名]],"")</f>
        <v>町田　大樹</v>
      </c>
      <c r="J55" s="34" t="str">
        <f>IFERROR(選手__2[[#This Row],[氏名カナ]],"")</f>
        <v>ﾏﾁﾀﾞ ﾋﾛｷ</v>
      </c>
      <c r="K55" s="34" t="str">
        <f>IFERROR(選手__2[[#This Row],[所属名称１]],"")</f>
        <v>五百木ＳＣ</v>
      </c>
      <c r="L55" s="34">
        <f>IFERROR(選手__2[[#This Row],[学校コード]],"")</f>
        <v>1</v>
      </c>
      <c r="M55" s="35" t="str">
        <f>IFERROR(VLOOKUP(L55,色々!G:H,2,0),"")</f>
        <v>小学</v>
      </c>
      <c r="N55" s="36">
        <f>IFERROR(選手__2[[#This Row],[学年]],"")</f>
        <v>5</v>
      </c>
      <c r="O55" s="10">
        <f>IFERROR(選手__2[[#This Row],[生年月日]],"")</f>
        <v>41573</v>
      </c>
      <c r="P55">
        <f t="shared" si="0"/>
        <v>11</v>
      </c>
    </row>
    <row r="56" spans="6:16" x14ac:dyDescent="0.2">
      <c r="F56" s="34">
        <f>IFERROR(選手__2[[#This Row],[選手番号]],"")</f>
        <v>55</v>
      </c>
      <c r="G56" s="34">
        <f>IFERROR(選手__2[[#This Row],[性別コード]],"")</f>
        <v>1</v>
      </c>
      <c r="H56" s="34" t="str">
        <f>IFERROR(VLOOKUP(G56,色々!P:Q,2,0),"")</f>
        <v>男子</v>
      </c>
      <c r="I56" s="34" t="str">
        <f>IFERROR(選手__2[[#This Row],[氏名]],"")</f>
        <v>金子　祐也</v>
      </c>
      <c r="J56" s="34" t="str">
        <f>IFERROR(選手__2[[#This Row],[氏名カナ]],"")</f>
        <v>ｶﾈｺ ﾕｳﾔ</v>
      </c>
      <c r="K56" s="34" t="str">
        <f>IFERROR(選手__2[[#This Row],[所属名称１]],"")</f>
        <v>五百木ＳＣ</v>
      </c>
      <c r="L56" s="34">
        <f>IFERROR(選手__2[[#This Row],[学校コード]],"")</f>
        <v>1</v>
      </c>
      <c r="M56" s="35" t="str">
        <f>IFERROR(VLOOKUP(L56,色々!G:H,2,0),"")</f>
        <v>小学</v>
      </c>
      <c r="N56" s="36">
        <f>IFERROR(選手__2[[#This Row],[学年]],"")</f>
        <v>5</v>
      </c>
      <c r="O56" s="10">
        <f>IFERROR(選手__2[[#This Row],[生年月日]],"")</f>
        <v>41580</v>
      </c>
      <c r="P56">
        <f t="shared" si="0"/>
        <v>11</v>
      </c>
    </row>
    <row r="57" spans="6:16" x14ac:dyDescent="0.2">
      <c r="F57" s="34">
        <f>IFERROR(選手__2[[#This Row],[選手番号]],"")</f>
        <v>56</v>
      </c>
      <c r="G57" s="34">
        <f>IFERROR(選手__2[[#This Row],[性別コード]],"")</f>
        <v>1</v>
      </c>
      <c r="H57" s="34" t="str">
        <f>IFERROR(VLOOKUP(G57,色々!P:Q,2,0),"")</f>
        <v>男子</v>
      </c>
      <c r="I57" s="34" t="str">
        <f>IFERROR(選手__2[[#This Row],[氏名]],"")</f>
        <v>山本　凌奨</v>
      </c>
      <c r="J57" s="34" t="str">
        <f>IFERROR(選手__2[[#This Row],[氏名カナ]],"")</f>
        <v>ﾔﾏﾓﾄ ﾘｮｳｽｹ</v>
      </c>
      <c r="K57" s="34" t="str">
        <f>IFERROR(選手__2[[#This Row],[所属名称１]],"")</f>
        <v>五百木ＳＣ</v>
      </c>
      <c r="L57" s="34">
        <f>IFERROR(選手__2[[#This Row],[学校コード]],"")</f>
        <v>1</v>
      </c>
      <c r="M57" s="35" t="str">
        <f>IFERROR(VLOOKUP(L57,色々!G:H,2,0),"")</f>
        <v>小学</v>
      </c>
      <c r="N57" s="36">
        <f>IFERROR(選手__2[[#This Row],[学年]],"")</f>
        <v>5</v>
      </c>
      <c r="O57" s="10">
        <f>IFERROR(選手__2[[#This Row],[生年月日]],"")</f>
        <v>41680</v>
      </c>
      <c r="P57">
        <f t="shared" si="0"/>
        <v>11</v>
      </c>
    </row>
    <row r="58" spans="6:16" x14ac:dyDescent="0.2">
      <c r="F58" s="34">
        <f>IFERROR(選手__2[[#This Row],[選手番号]],"")</f>
        <v>57</v>
      </c>
      <c r="G58" s="34">
        <f>IFERROR(選手__2[[#This Row],[性別コード]],"")</f>
        <v>1</v>
      </c>
      <c r="H58" s="34" t="str">
        <f>IFERROR(VLOOKUP(G58,色々!P:Q,2,0),"")</f>
        <v>男子</v>
      </c>
      <c r="I58" s="34" t="str">
        <f>IFERROR(選手__2[[#This Row],[氏名]],"")</f>
        <v>二宮　凜翔</v>
      </c>
      <c r="J58" s="34" t="str">
        <f>IFERROR(選手__2[[#This Row],[氏名カナ]],"")</f>
        <v>ﾆﾉﾐﾔ ﾘﾝﾄ</v>
      </c>
      <c r="K58" s="34" t="str">
        <f>IFERROR(選手__2[[#This Row],[所属名称１]],"")</f>
        <v>五百木ＳＣ</v>
      </c>
      <c r="L58" s="34">
        <f>IFERROR(選手__2[[#This Row],[学校コード]],"")</f>
        <v>1</v>
      </c>
      <c r="M58" s="35" t="str">
        <f>IFERROR(VLOOKUP(L58,色々!G:H,2,0),"")</f>
        <v>小学</v>
      </c>
      <c r="N58" s="36">
        <f>IFERROR(選手__2[[#This Row],[学年]],"")</f>
        <v>5</v>
      </c>
      <c r="O58" s="10">
        <f>IFERROR(選手__2[[#This Row],[生年月日]],"")</f>
        <v>41687</v>
      </c>
      <c r="P58">
        <f t="shared" si="0"/>
        <v>11</v>
      </c>
    </row>
    <row r="59" spans="6:16" x14ac:dyDescent="0.2">
      <c r="F59" s="34">
        <f>IFERROR(選手__2[[#This Row],[選手番号]],"")</f>
        <v>58</v>
      </c>
      <c r="G59" s="34">
        <f>IFERROR(選手__2[[#This Row],[性別コード]],"")</f>
        <v>1</v>
      </c>
      <c r="H59" s="34" t="str">
        <f>IFERROR(VLOOKUP(G59,色々!P:Q,2,0),"")</f>
        <v>男子</v>
      </c>
      <c r="I59" s="34" t="str">
        <f>IFERROR(選手__2[[#This Row],[氏名]],"")</f>
        <v>西川　　慶</v>
      </c>
      <c r="J59" s="34" t="str">
        <f>IFERROR(選手__2[[#This Row],[氏名カナ]],"")</f>
        <v>ﾆｼｶﾜ ｹｲ</v>
      </c>
      <c r="K59" s="34" t="str">
        <f>IFERROR(選手__2[[#This Row],[所属名称１]],"")</f>
        <v>五百木ＳＣ</v>
      </c>
      <c r="L59" s="34">
        <f>IFERROR(選手__2[[#This Row],[学校コード]],"")</f>
        <v>1</v>
      </c>
      <c r="M59" s="35" t="str">
        <f>IFERROR(VLOOKUP(L59,色々!G:H,2,0),"")</f>
        <v>小学</v>
      </c>
      <c r="N59" s="36">
        <f>IFERROR(選手__2[[#This Row],[学年]],"")</f>
        <v>4</v>
      </c>
      <c r="O59" s="10">
        <f>IFERROR(選手__2[[#This Row],[生年月日]],"")</f>
        <v>41875</v>
      </c>
      <c r="P59">
        <f t="shared" si="0"/>
        <v>10</v>
      </c>
    </row>
    <row r="60" spans="6:16" x14ac:dyDescent="0.2">
      <c r="F60" s="34">
        <f>IFERROR(選手__2[[#This Row],[選手番号]],"")</f>
        <v>59</v>
      </c>
      <c r="G60" s="34">
        <f>IFERROR(選手__2[[#This Row],[性別コード]],"")</f>
        <v>1</v>
      </c>
      <c r="H60" s="34" t="str">
        <f>IFERROR(VLOOKUP(G60,色々!P:Q,2,0),"")</f>
        <v>男子</v>
      </c>
      <c r="I60" s="34" t="str">
        <f>IFERROR(選手__2[[#This Row],[氏名]],"")</f>
        <v>岡田　大和</v>
      </c>
      <c r="J60" s="34" t="str">
        <f>IFERROR(選手__2[[#This Row],[氏名カナ]],"")</f>
        <v>ｵｶﾀﾞ ﾔﾏﾄ</v>
      </c>
      <c r="K60" s="34" t="str">
        <f>IFERROR(選手__2[[#This Row],[所属名称１]],"")</f>
        <v>五百木ＳＣ</v>
      </c>
      <c r="L60" s="34">
        <f>IFERROR(選手__2[[#This Row],[学校コード]],"")</f>
        <v>1</v>
      </c>
      <c r="M60" s="35" t="str">
        <f>IFERROR(VLOOKUP(L60,色々!G:H,2,0),"")</f>
        <v>小学</v>
      </c>
      <c r="N60" s="36">
        <f>IFERROR(選手__2[[#This Row],[学年]],"")</f>
        <v>4</v>
      </c>
      <c r="O60" s="10">
        <f>IFERROR(選手__2[[#This Row],[生年月日]],"")</f>
        <v>41893</v>
      </c>
      <c r="P60">
        <f t="shared" si="0"/>
        <v>10</v>
      </c>
    </row>
    <row r="61" spans="6:16" x14ac:dyDescent="0.2">
      <c r="F61" s="34">
        <f>IFERROR(選手__2[[#This Row],[選手番号]],"")</f>
        <v>60</v>
      </c>
      <c r="G61" s="34">
        <f>IFERROR(選手__2[[#This Row],[性別コード]],"")</f>
        <v>1</v>
      </c>
      <c r="H61" s="34" t="str">
        <f>IFERROR(VLOOKUP(G61,色々!P:Q,2,0),"")</f>
        <v>男子</v>
      </c>
      <c r="I61" s="34" t="str">
        <f>IFERROR(選手__2[[#This Row],[氏名]],"")</f>
        <v>渡邊　正一</v>
      </c>
      <c r="J61" s="34" t="str">
        <f>IFERROR(選手__2[[#This Row],[氏名カナ]],"")</f>
        <v>ﾜﾀﾅﾍﾞ ﾏｻﾋﾄ</v>
      </c>
      <c r="K61" s="34" t="str">
        <f>IFERROR(選手__2[[#This Row],[所属名称１]],"")</f>
        <v>五百木ＳＣ</v>
      </c>
      <c r="L61" s="34">
        <f>IFERROR(選手__2[[#This Row],[学校コード]],"")</f>
        <v>1</v>
      </c>
      <c r="M61" s="35" t="str">
        <f>IFERROR(VLOOKUP(L61,色々!G:H,2,0),"")</f>
        <v>小学</v>
      </c>
      <c r="N61" s="36">
        <f>IFERROR(選手__2[[#This Row],[学年]],"")</f>
        <v>4</v>
      </c>
      <c r="O61" s="10">
        <f>IFERROR(選手__2[[#This Row],[生年月日]],"")</f>
        <v>41999</v>
      </c>
      <c r="P61">
        <f t="shared" si="0"/>
        <v>10</v>
      </c>
    </row>
    <row r="62" spans="6:16" x14ac:dyDescent="0.2">
      <c r="F62" s="34">
        <f>IFERROR(選手__2[[#This Row],[選手番号]],"")</f>
        <v>61</v>
      </c>
      <c r="G62" s="34">
        <f>IFERROR(選手__2[[#This Row],[性別コード]],"")</f>
        <v>1</v>
      </c>
      <c r="H62" s="34" t="str">
        <f>IFERROR(VLOOKUP(G62,色々!P:Q,2,0),"")</f>
        <v>男子</v>
      </c>
      <c r="I62" s="34" t="str">
        <f>IFERROR(選手__2[[#This Row],[氏名]],"")</f>
        <v>上田　大智</v>
      </c>
      <c r="J62" s="34" t="str">
        <f>IFERROR(選手__2[[#This Row],[氏名カナ]],"")</f>
        <v>ｳｴﾀﾞ ﾀﾞｲﾁ</v>
      </c>
      <c r="K62" s="34" t="str">
        <f>IFERROR(選手__2[[#This Row],[所属名称１]],"")</f>
        <v>五百木ＳＣ</v>
      </c>
      <c r="L62" s="34">
        <f>IFERROR(選手__2[[#This Row],[学校コード]],"")</f>
        <v>1</v>
      </c>
      <c r="M62" s="35" t="str">
        <f>IFERROR(VLOOKUP(L62,色々!G:H,2,0),"")</f>
        <v>小学</v>
      </c>
      <c r="N62" s="36">
        <f>IFERROR(選手__2[[#This Row],[学年]],"")</f>
        <v>4</v>
      </c>
      <c r="O62" s="10">
        <f>IFERROR(選手__2[[#This Row],[生年月日]],"")</f>
        <v>42077</v>
      </c>
      <c r="P62">
        <f t="shared" si="0"/>
        <v>10</v>
      </c>
    </row>
    <row r="63" spans="6:16" x14ac:dyDescent="0.2">
      <c r="F63" s="34">
        <f>IFERROR(選手__2[[#This Row],[選手番号]],"")</f>
        <v>62</v>
      </c>
      <c r="G63" s="34">
        <f>IFERROR(選手__2[[#This Row],[性別コード]],"")</f>
        <v>1</v>
      </c>
      <c r="H63" s="34" t="str">
        <f>IFERROR(VLOOKUP(G63,色々!P:Q,2,0),"")</f>
        <v>男子</v>
      </c>
      <c r="I63" s="34" t="str">
        <f>IFERROR(選手__2[[#This Row],[氏名]],"")</f>
        <v>鴨川　朔歩</v>
      </c>
      <c r="J63" s="34" t="str">
        <f>IFERROR(選手__2[[#This Row],[氏名カナ]],"")</f>
        <v>ｶﾓｶﾞﾜ ｻｸﾄ</v>
      </c>
      <c r="K63" s="34" t="str">
        <f>IFERROR(選手__2[[#This Row],[所属名称１]],"")</f>
        <v>五百木ＳＣ</v>
      </c>
      <c r="L63" s="34">
        <f>IFERROR(選手__2[[#This Row],[学校コード]],"")</f>
        <v>1</v>
      </c>
      <c r="M63" s="35" t="str">
        <f>IFERROR(VLOOKUP(L63,色々!G:H,2,0),"")</f>
        <v>小学</v>
      </c>
      <c r="N63" s="36">
        <f>IFERROR(選手__2[[#This Row],[学年]],"")</f>
        <v>3</v>
      </c>
      <c r="O63" s="10">
        <f>IFERROR(選手__2[[#This Row],[生年月日]],"")</f>
        <v>42248</v>
      </c>
      <c r="P63">
        <f t="shared" si="0"/>
        <v>9</v>
      </c>
    </row>
    <row r="64" spans="6:16" x14ac:dyDescent="0.2">
      <c r="F64" s="34">
        <f>IFERROR(選手__2[[#This Row],[選手番号]],"")</f>
        <v>63</v>
      </c>
      <c r="G64" s="34">
        <f>IFERROR(選手__2[[#This Row],[性別コード]],"")</f>
        <v>1</v>
      </c>
      <c r="H64" s="34" t="str">
        <f>IFERROR(VLOOKUP(G64,色々!P:Q,2,0),"")</f>
        <v>男子</v>
      </c>
      <c r="I64" s="34" t="str">
        <f>IFERROR(選手__2[[#This Row],[氏名]],"")</f>
        <v>伊藤　毅哉</v>
      </c>
      <c r="J64" s="34" t="str">
        <f>IFERROR(選手__2[[#This Row],[氏名カナ]],"")</f>
        <v>ｲﾄｳ ﾀｶﾔ</v>
      </c>
      <c r="K64" s="34" t="str">
        <f>IFERROR(選手__2[[#This Row],[所属名称１]],"")</f>
        <v>五百木ＳＣ</v>
      </c>
      <c r="L64" s="34">
        <f>IFERROR(選手__2[[#This Row],[学校コード]],"")</f>
        <v>1</v>
      </c>
      <c r="M64" s="35" t="str">
        <f>IFERROR(VLOOKUP(L64,色々!G:H,2,0),"")</f>
        <v>小学</v>
      </c>
      <c r="N64" s="36">
        <f>IFERROR(選手__2[[#This Row],[学年]],"")</f>
        <v>3</v>
      </c>
      <c r="O64" s="10">
        <f>IFERROR(選手__2[[#This Row],[生年月日]],"")</f>
        <v>42335</v>
      </c>
      <c r="P64">
        <f t="shared" si="0"/>
        <v>9</v>
      </c>
    </row>
    <row r="65" spans="6:16" x14ac:dyDescent="0.2">
      <c r="F65" s="34">
        <f>IFERROR(選手__2[[#This Row],[選手番号]],"")</f>
        <v>64</v>
      </c>
      <c r="G65" s="34">
        <f>IFERROR(選手__2[[#This Row],[性別コード]],"")</f>
        <v>1</v>
      </c>
      <c r="H65" s="34" t="str">
        <f>IFERROR(VLOOKUP(G65,色々!P:Q,2,0),"")</f>
        <v>男子</v>
      </c>
      <c r="I65" s="34" t="str">
        <f>IFERROR(選手__2[[#This Row],[氏名]],"")</f>
        <v>二宮　礼翔</v>
      </c>
      <c r="J65" s="34" t="str">
        <f>IFERROR(選手__2[[#This Row],[氏名カナ]],"")</f>
        <v>ﾆﾉﾐﾔ ｱﾔﾄ</v>
      </c>
      <c r="K65" s="34" t="str">
        <f>IFERROR(選手__2[[#This Row],[所属名称１]],"")</f>
        <v>五百木ＳＣ</v>
      </c>
      <c r="L65" s="34">
        <f>IFERROR(選手__2[[#This Row],[学校コード]],"")</f>
        <v>1</v>
      </c>
      <c r="M65" s="35" t="str">
        <f>IFERROR(VLOOKUP(L65,色々!G:H,2,0),"")</f>
        <v>小学</v>
      </c>
      <c r="N65" s="36">
        <f>IFERROR(選手__2[[#This Row],[学年]],"")</f>
        <v>3</v>
      </c>
      <c r="O65" s="10">
        <f>IFERROR(選手__2[[#This Row],[生年月日]],"")</f>
        <v>42338</v>
      </c>
      <c r="P65">
        <f t="shared" si="0"/>
        <v>9</v>
      </c>
    </row>
    <row r="66" spans="6:16" x14ac:dyDescent="0.2">
      <c r="F66" s="34">
        <f>IFERROR(選手__2[[#This Row],[選手番号]],"")</f>
        <v>65</v>
      </c>
      <c r="G66" s="34">
        <f>IFERROR(選手__2[[#This Row],[性別コード]],"")</f>
        <v>1</v>
      </c>
      <c r="H66" s="34" t="str">
        <f>IFERROR(VLOOKUP(G66,色々!P:Q,2,0),"")</f>
        <v>男子</v>
      </c>
      <c r="I66" s="34" t="str">
        <f>IFERROR(選手__2[[#This Row],[氏名]],"")</f>
        <v>小野　快晟</v>
      </c>
      <c r="J66" s="34" t="str">
        <f>IFERROR(選手__2[[#This Row],[氏名カナ]],"")</f>
        <v>ｵﾉ ｶｲｾｲ</v>
      </c>
      <c r="K66" s="34" t="str">
        <f>IFERROR(選手__2[[#This Row],[所属名称１]],"")</f>
        <v>五百木ＳＣ</v>
      </c>
      <c r="L66" s="34">
        <f>IFERROR(選手__2[[#This Row],[学校コード]],"")</f>
        <v>1</v>
      </c>
      <c r="M66" s="35" t="str">
        <f>IFERROR(VLOOKUP(L66,色々!G:H,2,0),"")</f>
        <v>小学</v>
      </c>
      <c r="N66" s="36">
        <f>IFERROR(選手__2[[#This Row],[学年]],"")</f>
        <v>2</v>
      </c>
      <c r="O66" s="10">
        <f>IFERROR(選手__2[[#This Row],[生年月日]],"")</f>
        <v>42509</v>
      </c>
      <c r="P66">
        <f t="shared" si="0"/>
        <v>9</v>
      </c>
    </row>
    <row r="67" spans="6:16" x14ac:dyDescent="0.2">
      <c r="F67" s="34">
        <f>IFERROR(選手__2[[#This Row],[選手番号]],"")</f>
        <v>66</v>
      </c>
      <c r="G67" s="34">
        <f>IFERROR(選手__2[[#This Row],[性別コード]],"")</f>
        <v>1</v>
      </c>
      <c r="H67" s="34" t="str">
        <f>IFERROR(VLOOKUP(G67,色々!P:Q,2,0),"")</f>
        <v>男子</v>
      </c>
      <c r="I67" s="34" t="str">
        <f>IFERROR(選手__2[[#This Row],[氏名]],"")</f>
        <v>町田　瑛仁</v>
      </c>
      <c r="J67" s="34" t="str">
        <f>IFERROR(選手__2[[#This Row],[氏名カナ]],"")</f>
        <v>ﾏﾁﾀﾞ ｴｲﾄ</v>
      </c>
      <c r="K67" s="34" t="str">
        <f>IFERROR(選手__2[[#This Row],[所属名称１]],"")</f>
        <v>五百木ＳＣ</v>
      </c>
      <c r="L67" s="34">
        <f>IFERROR(選手__2[[#This Row],[学校コード]],"")</f>
        <v>1</v>
      </c>
      <c r="M67" s="35" t="str">
        <f>IFERROR(VLOOKUP(L67,色々!G:H,2,0),"")</f>
        <v>小学</v>
      </c>
      <c r="N67" s="36">
        <f>IFERROR(選手__2[[#This Row],[学年]],"")</f>
        <v>2</v>
      </c>
      <c r="O67" s="10">
        <f>IFERROR(選手__2[[#This Row],[生年月日]],"")</f>
        <v>42516</v>
      </c>
      <c r="P67">
        <f t="shared" ref="P67:P130" si="1">IFERROR(DATEDIF(O67,$O$1,"y"),"")</f>
        <v>9</v>
      </c>
    </row>
    <row r="68" spans="6:16" x14ac:dyDescent="0.2">
      <c r="F68" s="34">
        <f>IFERROR(選手__2[[#This Row],[選手番号]],"")</f>
        <v>67</v>
      </c>
      <c r="G68" s="34">
        <f>IFERROR(選手__2[[#This Row],[性別コード]],"")</f>
        <v>1</v>
      </c>
      <c r="H68" s="34" t="str">
        <f>IFERROR(VLOOKUP(G68,色々!P:Q,2,0),"")</f>
        <v>男子</v>
      </c>
      <c r="I68" s="34" t="str">
        <f>IFERROR(選手__2[[#This Row],[氏名]],"")</f>
        <v>山田　瑛心</v>
      </c>
      <c r="J68" s="34" t="str">
        <f>IFERROR(選手__2[[#This Row],[氏名カナ]],"")</f>
        <v>ﾔﾏﾀﾞ ｴｲｼﾝ</v>
      </c>
      <c r="K68" s="34" t="str">
        <f>IFERROR(選手__2[[#This Row],[所属名称１]],"")</f>
        <v>五百木ＳＣ</v>
      </c>
      <c r="L68" s="34">
        <f>IFERROR(選手__2[[#This Row],[学校コード]],"")</f>
        <v>1</v>
      </c>
      <c r="M68" s="35" t="str">
        <f>IFERROR(VLOOKUP(L68,色々!G:H,2,0),"")</f>
        <v>小学</v>
      </c>
      <c r="N68" s="36">
        <f>IFERROR(選手__2[[#This Row],[学年]],"")</f>
        <v>2</v>
      </c>
      <c r="O68" s="10">
        <f>IFERROR(選手__2[[#This Row],[生年月日]],"")</f>
        <v>42560</v>
      </c>
      <c r="P68">
        <f t="shared" si="1"/>
        <v>8</v>
      </c>
    </row>
    <row r="69" spans="6:16" x14ac:dyDescent="0.2">
      <c r="F69" s="34">
        <f>IFERROR(選手__2[[#This Row],[選手番号]],"")</f>
        <v>68</v>
      </c>
      <c r="G69" s="34">
        <f>IFERROR(選手__2[[#This Row],[性別コード]],"")</f>
        <v>1</v>
      </c>
      <c r="H69" s="34" t="str">
        <f>IFERROR(VLOOKUP(G69,色々!P:Q,2,0),"")</f>
        <v>男子</v>
      </c>
      <c r="I69" s="34" t="str">
        <f>IFERROR(選手__2[[#This Row],[氏名]],"")</f>
        <v>藤田　煌平</v>
      </c>
      <c r="J69" s="34" t="str">
        <f>IFERROR(選手__2[[#This Row],[氏名カナ]],"")</f>
        <v>ﾌｼﾞﾀ ｺｳﾍｲ</v>
      </c>
      <c r="K69" s="34" t="str">
        <f>IFERROR(選手__2[[#This Row],[所属名称１]],"")</f>
        <v>五百木ＳＣ</v>
      </c>
      <c r="L69" s="34">
        <f>IFERROR(選手__2[[#This Row],[学校コード]],"")</f>
        <v>1</v>
      </c>
      <c r="M69" s="35" t="str">
        <f>IFERROR(VLOOKUP(L69,色々!G:H,2,0),"")</f>
        <v>小学</v>
      </c>
      <c r="N69" s="36">
        <f>IFERROR(選手__2[[#This Row],[学年]],"")</f>
        <v>2</v>
      </c>
      <c r="O69" s="10">
        <f>IFERROR(選手__2[[#This Row],[生年月日]],"")</f>
        <v>42677</v>
      </c>
      <c r="P69">
        <f t="shared" si="1"/>
        <v>8</v>
      </c>
    </row>
    <row r="70" spans="6:16" x14ac:dyDescent="0.2">
      <c r="F70" s="34">
        <f>IFERROR(選手__2[[#This Row],[選手番号]],"")</f>
        <v>69</v>
      </c>
      <c r="G70" s="34">
        <f>IFERROR(選手__2[[#This Row],[性別コード]],"")</f>
        <v>1</v>
      </c>
      <c r="H70" s="34" t="str">
        <f>IFERROR(VLOOKUP(G70,色々!P:Q,2,0),"")</f>
        <v>男子</v>
      </c>
      <c r="I70" s="34" t="str">
        <f>IFERROR(選手__2[[#This Row],[氏名]],"")</f>
        <v>岡田　大河</v>
      </c>
      <c r="J70" s="34" t="str">
        <f>IFERROR(選手__2[[#This Row],[氏名カナ]],"")</f>
        <v>ｵｶﾀﾞ ﾀｲｶﾞ</v>
      </c>
      <c r="K70" s="34" t="str">
        <f>IFERROR(選手__2[[#This Row],[所属名称１]],"")</f>
        <v>五百木ＳＣ</v>
      </c>
      <c r="L70" s="34">
        <f>IFERROR(選手__2[[#This Row],[学校コード]],"")</f>
        <v>1</v>
      </c>
      <c r="M70" s="35" t="str">
        <f>IFERROR(VLOOKUP(L70,色々!G:H,2,0),"")</f>
        <v>小学</v>
      </c>
      <c r="N70" s="36">
        <f>IFERROR(選手__2[[#This Row],[学年]],"")</f>
        <v>2</v>
      </c>
      <c r="O70" s="10">
        <f>IFERROR(選手__2[[#This Row],[生年月日]],"")</f>
        <v>42677</v>
      </c>
      <c r="P70">
        <f t="shared" si="1"/>
        <v>8</v>
      </c>
    </row>
    <row r="71" spans="6:16" x14ac:dyDescent="0.2">
      <c r="F71" s="34">
        <f>IFERROR(選手__2[[#This Row],[選手番号]],"")</f>
        <v>70</v>
      </c>
      <c r="G71" s="34">
        <f>IFERROR(選手__2[[#This Row],[性別コード]],"")</f>
        <v>1</v>
      </c>
      <c r="H71" s="34" t="str">
        <f>IFERROR(VLOOKUP(G71,色々!P:Q,2,0),"")</f>
        <v>男子</v>
      </c>
      <c r="I71" s="34" t="str">
        <f>IFERROR(選手__2[[#This Row],[氏名]],"")</f>
        <v>高橋　優斗</v>
      </c>
      <c r="J71" s="34" t="str">
        <f>IFERROR(選手__2[[#This Row],[氏名カナ]],"")</f>
        <v>ﾀｶﾊｼ ﾕｳﾄ</v>
      </c>
      <c r="K71" s="34" t="str">
        <f>IFERROR(選手__2[[#This Row],[所属名称１]],"")</f>
        <v>五百木ＳＣ</v>
      </c>
      <c r="L71" s="34">
        <f>IFERROR(選手__2[[#This Row],[学校コード]],"")</f>
        <v>1</v>
      </c>
      <c r="M71" s="35" t="str">
        <f>IFERROR(VLOOKUP(L71,色々!G:H,2,0),"")</f>
        <v>小学</v>
      </c>
      <c r="N71" s="36">
        <f>IFERROR(選手__2[[#This Row],[学年]],"")</f>
        <v>2</v>
      </c>
      <c r="O71" s="10">
        <f>IFERROR(選手__2[[#This Row],[生年月日]],"")</f>
        <v>42679</v>
      </c>
      <c r="P71">
        <f t="shared" si="1"/>
        <v>8</v>
      </c>
    </row>
    <row r="72" spans="6:16" x14ac:dyDescent="0.2">
      <c r="F72" s="34">
        <f>IFERROR(選手__2[[#This Row],[選手番号]],"")</f>
        <v>71</v>
      </c>
      <c r="G72" s="34">
        <f>IFERROR(選手__2[[#This Row],[性別コード]],"")</f>
        <v>1</v>
      </c>
      <c r="H72" s="34" t="str">
        <f>IFERROR(VLOOKUP(G72,色々!P:Q,2,0),"")</f>
        <v>男子</v>
      </c>
      <c r="I72" s="34" t="str">
        <f>IFERROR(選手__2[[#This Row],[氏名]],"")</f>
        <v>渡邊　零士</v>
      </c>
      <c r="J72" s="34" t="str">
        <f>IFERROR(選手__2[[#This Row],[氏名カナ]],"")</f>
        <v>ﾜﾀﾅﾍﾞ ﾚｲｼﾞ</v>
      </c>
      <c r="K72" s="34" t="str">
        <f>IFERROR(選手__2[[#This Row],[所属名称１]],"")</f>
        <v>五百木ＳＣ</v>
      </c>
      <c r="L72" s="34">
        <f>IFERROR(選手__2[[#This Row],[学校コード]],"")</f>
        <v>1</v>
      </c>
      <c r="M72" s="35" t="str">
        <f>IFERROR(VLOOKUP(L72,色々!G:H,2,0),"")</f>
        <v>小学</v>
      </c>
      <c r="N72" s="36">
        <f>IFERROR(選手__2[[#This Row],[学年]],"")</f>
        <v>2</v>
      </c>
      <c r="O72" s="10">
        <f>IFERROR(選手__2[[#This Row],[生年月日]],"")</f>
        <v>42703</v>
      </c>
      <c r="P72">
        <f t="shared" si="1"/>
        <v>8</v>
      </c>
    </row>
    <row r="73" spans="6:16" x14ac:dyDescent="0.2">
      <c r="F73" s="34">
        <f>IFERROR(選手__2[[#This Row],[選手番号]],"")</f>
        <v>72</v>
      </c>
      <c r="G73" s="34">
        <f>IFERROR(選手__2[[#This Row],[性別コード]],"")</f>
        <v>1</v>
      </c>
      <c r="H73" s="34" t="str">
        <f>IFERROR(VLOOKUP(G73,色々!P:Q,2,0),"")</f>
        <v>男子</v>
      </c>
      <c r="I73" s="34" t="str">
        <f>IFERROR(選手__2[[#This Row],[氏名]],"")</f>
        <v>中矢　蒼紫</v>
      </c>
      <c r="J73" s="34" t="str">
        <f>IFERROR(選手__2[[#This Row],[氏名カナ]],"")</f>
        <v>ﾅｶﾔ ｱｵｼ</v>
      </c>
      <c r="K73" s="34" t="str">
        <f>IFERROR(選手__2[[#This Row],[所属名称１]],"")</f>
        <v>五百木ＳＣ</v>
      </c>
      <c r="L73" s="34">
        <f>IFERROR(選手__2[[#This Row],[学校コード]],"")</f>
        <v>1</v>
      </c>
      <c r="M73" s="35" t="str">
        <f>IFERROR(VLOOKUP(L73,色々!G:H,2,0),"")</f>
        <v>小学</v>
      </c>
      <c r="N73" s="36">
        <f>IFERROR(選手__2[[#This Row],[学年]],"")</f>
        <v>1</v>
      </c>
      <c r="O73" s="10">
        <f>IFERROR(選手__2[[#This Row],[生年月日]],"")</f>
        <v>43155</v>
      </c>
      <c r="P73">
        <f t="shared" si="1"/>
        <v>7</v>
      </c>
    </row>
    <row r="74" spans="6:16" x14ac:dyDescent="0.2">
      <c r="F74" s="34">
        <f>IFERROR(選手__2[[#This Row],[選手番号]],"")</f>
        <v>73</v>
      </c>
      <c r="G74" s="34">
        <f>IFERROR(選手__2[[#This Row],[性別コード]],"")</f>
        <v>1</v>
      </c>
      <c r="H74" s="34" t="str">
        <f>IFERROR(VLOOKUP(G74,色々!P:Q,2,0),"")</f>
        <v>男子</v>
      </c>
      <c r="I74" s="34" t="str">
        <f>IFERROR(選手__2[[#This Row],[氏名]],"")</f>
        <v>鶴原　　碧</v>
      </c>
      <c r="J74" s="34" t="str">
        <f>IFERROR(選手__2[[#This Row],[氏名カナ]],"")</f>
        <v>ﾂﾙﾊﾗ ｱｵ</v>
      </c>
      <c r="K74" s="34" t="str">
        <f>IFERROR(選手__2[[#This Row],[所属名称１]],"")</f>
        <v>五百木ＳＣ</v>
      </c>
      <c r="L74" s="34">
        <f>IFERROR(選手__2[[#This Row],[学校コード]],"")</f>
        <v>1</v>
      </c>
      <c r="M74" s="35" t="str">
        <f>IFERROR(VLOOKUP(L74,色々!G:H,2,0),"")</f>
        <v>小学</v>
      </c>
      <c r="N74" s="36">
        <f>IFERROR(選手__2[[#This Row],[学年]],"")</f>
        <v>1</v>
      </c>
      <c r="O74" s="10">
        <f>IFERROR(選手__2[[#This Row],[生年月日]],"")</f>
        <v>43176</v>
      </c>
      <c r="P74">
        <f t="shared" si="1"/>
        <v>7</v>
      </c>
    </row>
    <row r="75" spans="6:16" x14ac:dyDescent="0.2">
      <c r="F75" s="34">
        <f>IFERROR(選手__2[[#This Row],[選手番号]],"")</f>
        <v>74</v>
      </c>
      <c r="G75" s="34">
        <f>IFERROR(選手__2[[#This Row],[性別コード]],"")</f>
        <v>1</v>
      </c>
      <c r="H75" s="34" t="str">
        <f>IFERROR(VLOOKUP(G75,色々!P:Q,2,0),"")</f>
        <v>男子</v>
      </c>
      <c r="I75" s="34" t="str">
        <f>IFERROR(選手__2[[#This Row],[氏名]],"")</f>
        <v>二宮　涼翔</v>
      </c>
      <c r="J75" s="34" t="str">
        <f>IFERROR(選手__2[[#This Row],[氏名カナ]],"")</f>
        <v>ﾆﾉﾐﾔ ｷﾖﾄ</v>
      </c>
      <c r="K75" s="34" t="str">
        <f>IFERROR(選手__2[[#This Row],[所属名称１]],"")</f>
        <v>五百木ＳＣ</v>
      </c>
      <c r="L75" s="34">
        <f>IFERROR(選手__2[[#This Row],[学校コード]],"")</f>
        <v>0</v>
      </c>
      <c r="M75" s="35" t="str">
        <f>IFERROR(VLOOKUP(L75,色々!G:H,2,0),"")</f>
        <v>幼児</v>
      </c>
      <c r="N75" s="36">
        <f>IFERROR(選手__2[[#This Row],[学年]],"")</f>
        <v>0</v>
      </c>
      <c r="O75" s="10">
        <f>IFERROR(選手__2[[#This Row],[生年月日]],"")</f>
        <v>43284</v>
      </c>
      <c r="P75">
        <f t="shared" si="1"/>
        <v>6</v>
      </c>
    </row>
    <row r="76" spans="6:16" x14ac:dyDescent="0.2">
      <c r="F76" s="34">
        <f>IFERROR(選手__2[[#This Row],[選手番号]],"")</f>
        <v>75</v>
      </c>
      <c r="G76" s="34">
        <f>IFERROR(選手__2[[#This Row],[性別コード]],"")</f>
        <v>2</v>
      </c>
      <c r="H76" s="34" t="str">
        <f>IFERROR(VLOOKUP(G76,色々!P:Q,2,0),"")</f>
        <v>女子</v>
      </c>
      <c r="I76" s="34" t="str">
        <f>IFERROR(選手__2[[#This Row],[氏名]],"")</f>
        <v>芝　　怜菜</v>
      </c>
      <c r="J76" s="34" t="str">
        <f>IFERROR(選手__2[[#This Row],[氏名カナ]],"")</f>
        <v>ｼﾊﾞ ﾚｲﾅ</v>
      </c>
      <c r="K76" s="34" t="str">
        <f>IFERROR(選手__2[[#This Row],[所属名称１]],"")</f>
        <v>五百木ＳＣ</v>
      </c>
      <c r="L76" s="34">
        <f>IFERROR(選手__2[[#This Row],[学校コード]],"")</f>
        <v>3</v>
      </c>
      <c r="M76" s="35" t="str">
        <f>IFERROR(VLOOKUP(L76,色々!G:H,2,0),"")</f>
        <v>高校</v>
      </c>
      <c r="N76" s="36">
        <f>IFERROR(選手__2[[#This Row],[学年]],"")</f>
        <v>3</v>
      </c>
      <c r="O76" s="10">
        <f>IFERROR(選手__2[[#This Row],[生年月日]],"")</f>
        <v>38839</v>
      </c>
      <c r="P76">
        <f t="shared" si="1"/>
        <v>19</v>
      </c>
    </row>
    <row r="77" spans="6:16" x14ac:dyDescent="0.2">
      <c r="F77" s="34">
        <f>IFERROR(選手__2[[#This Row],[選手番号]],"")</f>
        <v>76</v>
      </c>
      <c r="G77" s="34">
        <f>IFERROR(選手__2[[#This Row],[性別コード]],"")</f>
        <v>2</v>
      </c>
      <c r="H77" s="34" t="str">
        <f>IFERROR(VLOOKUP(G77,色々!P:Q,2,0),"")</f>
        <v>女子</v>
      </c>
      <c r="I77" s="34" t="str">
        <f>IFERROR(選手__2[[#This Row],[氏名]],"")</f>
        <v>桑村　叶海</v>
      </c>
      <c r="J77" s="34" t="str">
        <f>IFERROR(選手__2[[#This Row],[氏名カナ]],"")</f>
        <v>ｸﾜﾑﾗ ｶﾅﾐ</v>
      </c>
      <c r="K77" s="34" t="str">
        <f>IFERROR(選手__2[[#This Row],[所属名称１]],"")</f>
        <v>五百木ＳＣ</v>
      </c>
      <c r="L77" s="34">
        <f>IFERROR(選手__2[[#This Row],[学校コード]],"")</f>
        <v>3</v>
      </c>
      <c r="M77" s="35" t="str">
        <f>IFERROR(VLOOKUP(L77,色々!G:H,2,0),"")</f>
        <v>高校</v>
      </c>
      <c r="N77" s="36">
        <f>IFERROR(選手__2[[#This Row],[学年]],"")</f>
        <v>1</v>
      </c>
      <c r="O77" s="10">
        <f>IFERROR(選手__2[[#This Row],[生年月日]],"")</f>
        <v>39596</v>
      </c>
      <c r="P77">
        <f t="shared" si="1"/>
        <v>17</v>
      </c>
    </row>
    <row r="78" spans="6:16" x14ac:dyDescent="0.2">
      <c r="F78" s="34">
        <f>IFERROR(選手__2[[#This Row],[選手番号]],"")</f>
        <v>77</v>
      </c>
      <c r="G78" s="34">
        <f>IFERROR(選手__2[[#This Row],[性別コード]],"")</f>
        <v>2</v>
      </c>
      <c r="H78" s="34" t="str">
        <f>IFERROR(VLOOKUP(G78,色々!P:Q,2,0),"")</f>
        <v>女子</v>
      </c>
      <c r="I78" s="34" t="str">
        <f>IFERROR(選手__2[[#This Row],[氏名]],"")</f>
        <v>田村　　菫</v>
      </c>
      <c r="J78" s="34" t="str">
        <f>IFERROR(選手__2[[#This Row],[氏名カナ]],"")</f>
        <v>ﾀﾑﾗ ｽﾐﾚ</v>
      </c>
      <c r="K78" s="34" t="str">
        <f>IFERROR(選手__2[[#This Row],[所属名称１]],"")</f>
        <v>五百木ＳＣ</v>
      </c>
      <c r="L78" s="34">
        <f>IFERROR(選手__2[[#This Row],[学校コード]],"")</f>
        <v>3</v>
      </c>
      <c r="M78" s="35" t="str">
        <f>IFERROR(VLOOKUP(L78,色々!G:H,2,0),"")</f>
        <v>高校</v>
      </c>
      <c r="N78" s="36">
        <f>IFERROR(選手__2[[#This Row],[学年]],"")</f>
        <v>1</v>
      </c>
      <c r="O78" s="10">
        <f>IFERROR(選手__2[[#This Row],[生年月日]],"")</f>
        <v>39607</v>
      </c>
      <c r="P78">
        <f t="shared" si="1"/>
        <v>17</v>
      </c>
    </row>
    <row r="79" spans="6:16" x14ac:dyDescent="0.2">
      <c r="F79" s="34">
        <f>IFERROR(選手__2[[#This Row],[選手番号]],"")</f>
        <v>78</v>
      </c>
      <c r="G79" s="34">
        <f>IFERROR(選手__2[[#This Row],[性別コード]],"")</f>
        <v>2</v>
      </c>
      <c r="H79" s="34" t="str">
        <f>IFERROR(VLOOKUP(G79,色々!P:Q,2,0),"")</f>
        <v>女子</v>
      </c>
      <c r="I79" s="34" t="str">
        <f>IFERROR(選手__2[[#This Row],[氏名]],"")</f>
        <v>中岡　果音</v>
      </c>
      <c r="J79" s="34" t="str">
        <f>IFERROR(選手__2[[#This Row],[氏名カナ]],"")</f>
        <v>ﾅｶｵｶ ｶﾉﾝ</v>
      </c>
      <c r="K79" s="34" t="str">
        <f>IFERROR(選手__2[[#This Row],[所属名称１]],"")</f>
        <v>五百木ＳＣ</v>
      </c>
      <c r="L79" s="34">
        <f>IFERROR(選手__2[[#This Row],[学校コード]],"")</f>
        <v>3</v>
      </c>
      <c r="M79" s="35" t="str">
        <f>IFERROR(VLOOKUP(L79,色々!G:H,2,0),"")</f>
        <v>高校</v>
      </c>
      <c r="N79" s="36">
        <f>IFERROR(選手__2[[#This Row],[学年]],"")</f>
        <v>1</v>
      </c>
      <c r="O79" s="10">
        <f>IFERROR(選手__2[[#This Row],[生年月日]],"")</f>
        <v>39665</v>
      </c>
      <c r="P79">
        <f t="shared" si="1"/>
        <v>16</v>
      </c>
    </row>
    <row r="80" spans="6:16" x14ac:dyDescent="0.2">
      <c r="F80" s="34">
        <f>IFERROR(選手__2[[#This Row],[選手番号]],"")</f>
        <v>79</v>
      </c>
      <c r="G80" s="34">
        <f>IFERROR(選手__2[[#This Row],[性別コード]],"")</f>
        <v>2</v>
      </c>
      <c r="H80" s="34" t="str">
        <f>IFERROR(VLOOKUP(G80,色々!P:Q,2,0),"")</f>
        <v>女子</v>
      </c>
      <c r="I80" s="34" t="str">
        <f>IFERROR(選手__2[[#This Row],[氏名]],"")</f>
        <v>髙岡　美空</v>
      </c>
      <c r="J80" s="34" t="str">
        <f>IFERROR(選手__2[[#This Row],[氏名カナ]],"")</f>
        <v>ﾀｶｵｶ ﾐｸ</v>
      </c>
      <c r="K80" s="34" t="str">
        <f>IFERROR(選手__2[[#This Row],[所属名称１]],"")</f>
        <v>五百木ＳＣ</v>
      </c>
      <c r="L80" s="34">
        <f>IFERROR(選手__2[[#This Row],[学校コード]],"")</f>
        <v>3</v>
      </c>
      <c r="M80" s="35" t="str">
        <f>IFERROR(VLOOKUP(L80,色々!G:H,2,0),"")</f>
        <v>高校</v>
      </c>
      <c r="N80" s="36">
        <f>IFERROR(選手__2[[#This Row],[学年]],"")</f>
        <v>1</v>
      </c>
      <c r="O80" s="10">
        <f>IFERROR(選手__2[[#This Row],[生年月日]],"")</f>
        <v>39803</v>
      </c>
      <c r="P80">
        <f t="shared" si="1"/>
        <v>16</v>
      </c>
    </row>
    <row r="81" spans="6:16" x14ac:dyDescent="0.2">
      <c r="F81" s="34">
        <f>IFERROR(選手__2[[#This Row],[選手番号]],"")</f>
        <v>80</v>
      </c>
      <c r="G81" s="34">
        <f>IFERROR(選手__2[[#This Row],[性別コード]],"")</f>
        <v>2</v>
      </c>
      <c r="H81" s="34" t="str">
        <f>IFERROR(VLOOKUP(G81,色々!P:Q,2,0),"")</f>
        <v>女子</v>
      </c>
      <c r="I81" s="34" t="str">
        <f>IFERROR(選手__2[[#This Row],[氏名]],"")</f>
        <v>秀野　　葵</v>
      </c>
      <c r="J81" s="34" t="str">
        <f>IFERROR(選手__2[[#This Row],[氏名カナ]],"")</f>
        <v>ｼｭｳﾉ ｱｵｲ</v>
      </c>
      <c r="K81" s="34" t="str">
        <f>IFERROR(選手__2[[#This Row],[所属名称１]],"")</f>
        <v>五百木ＳＣ</v>
      </c>
      <c r="L81" s="34">
        <f>IFERROR(選手__2[[#This Row],[学校コード]],"")</f>
        <v>2</v>
      </c>
      <c r="M81" s="35" t="str">
        <f>IFERROR(VLOOKUP(L81,色々!G:H,2,0),"")</f>
        <v>中学</v>
      </c>
      <c r="N81" s="36">
        <f>IFERROR(選手__2[[#This Row],[学年]],"")</f>
        <v>3</v>
      </c>
      <c r="O81" s="10">
        <f>IFERROR(選手__2[[#This Row],[生年月日]],"")</f>
        <v>40031</v>
      </c>
      <c r="P81">
        <f t="shared" si="1"/>
        <v>15</v>
      </c>
    </row>
    <row r="82" spans="6:16" x14ac:dyDescent="0.2">
      <c r="F82" s="34">
        <f>IFERROR(選手__2[[#This Row],[選手番号]],"")</f>
        <v>81</v>
      </c>
      <c r="G82" s="34">
        <f>IFERROR(選手__2[[#This Row],[性別コード]],"")</f>
        <v>2</v>
      </c>
      <c r="H82" s="34" t="str">
        <f>IFERROR(VLOOKUP(G82,色々!P:Q,2,0),"")</f>
        <v>女子</v>
      </c>
      <c r="I82" s="34" t="str">
        <f>IFERROR(選手__2[[#This Row],[氏名]],"")</f>
        <v>井上　心稟</v>
      </c>
      <c r="J82" s="34" t="str">
        <f>IFERROR(選手__2[[#This Row],[氏名カナ]],"")</f>
        <v>ｲﾉｳｴ ｺｺﾘ</v>
      </c>
      <c r="K82" s="34" t="str">
        <f>IFERROR(選手__2[[#This Row],[所属名称１]],"")</f>
        <v>五百木ＳＣ</v>
      </c>
      <c r="L82" s="34">
        <f>IFERROR(選手__2[[#This Row],[学校コード]],"")</f>
        <v>2</v>
      </c>
      <c r="M82" s="35" t="str">
        <f>IFERROR(VLOOKUP(L82,色々!G:H,2,0),"")</f>
        <v>中学</v>
      </c>
      <c r="N82" s="36">
        <f>IFERROR(選手__2[[#This Row],[学年]],"")</f>
        <v>2</v>
      </c>
      <c r="O82" s="10">
        <f>IFERROR(選手__2[[#This Row],[生年月日]],"")</f>
        <v>40422</v>
      </c>
      <c r="P82">
        <f t="shared" si="1"/>
        <v>14</v>
      </c>
    </row>
    <row r="83" spans="6:16" x14ac:dyDescent="0.2">
      <c r="F83" s="34">
        <f>IFERROR(選手__2[[#This Row],[選手番号]],"")</f>
        <v>82</v>
      </c>
      <c r="G83" s="34">
        <f>IFERROR(選手__2[[#This Row],[性別コード]],"")</f>
        <v>2</v>
      </c>
      <c r="H83" s="34" t="str">
        <f>IFERROR(VLOOKUP(G83,色々!P:Q,2,0),"")</f>
        <v>女子</v>
      </c>
      <c r="I83" s="34" t="str">
        <f>IFERROR(選手__2[[#This Row],[氏名]],"")</f>
        <v>山本　　実</v>
      </c>
      <c r="J83" s="34" t="str">
        <f>IFERROR(選手__2[[#This Row],[氏名カナ]],"")</f>
        <v>ﾔﾏﾓﾄ ﾐﾉﾘ</v>
      </c>
      <c r="K83" s="34" t="str">
        <f>IFERROR(選手__2[[#This Row],[所属名称１]],"")</f>
        <v>五百木ＳＣ</v>
      </c>
      <c r="L83" s="34">
        <f>IFERROR(選手__2[[#This Row],[学校コード]],"")</f>
        <v>2</v>
      </c>
      <c r="M83" s="35" t="str">
        <f>IFERROR(VLOOKUP(L83,色々!G:H,2,0),"")</f>
        <v>中学</v>
      </c>
      <c r="N83" s="36">
        <f>IFERROR(選手__2[[#This Row],[学年]],"")</f>
        <v>2</v>
      </c>
      <c r="O83" s="10">
        <f>IFERROR(選手__2[[#This Row],[生年月日]],"")</f>
        <v>40453</v>
      </c>
      <c r="P83">
        <f t="shared" si="1"/>
        <v>14</v>
      </c>
    </row>
    <row r="84" spans="6:16" x14ac:dyDescent="0.2">
      <c r="F84" s="34">
        <f>IFERROR(選手__2[[#This Row],[選手番号]],"")</f>
        <v>83</v>
      </c>
      <c r="G84" s="34">
        <f>IFERROR(選手__2[[#This Row],[性別コード]],"")</f>
        <v>2</v>
      </c>
      <c r="H84" s="34" t="str">
        <f>IFERROR(VLOOKUP(G84,色々!P:Q,2,0),"")</f>
        <v>女子</v>
      </c>
      <c r="I84" s="34" t="str">
        <f>IFERROR(選手__2[[#This Row],[氏名]],"")</f>
        <v>小笠原美帆</v>
      </c>
      <c r="J84" s="34" t="str">
        <f>IFERROR(選手__2[[#This Row],[氏名カナ]],"")</f>
        <v>ｵｶﾞｻﾜﾗ ﾐﾎ</v>
      </c>
      <c r="K84" s="34" t="str">
        <f>IFERROR(選手__2[[#This Row],[所属名称１]],"")</f>
        <v>五百木ＳＣ</v>
      </c>
      <c r="L84" s="34">
        <f>IFERROR(選手__2[[#This Row],[学校コード]],"")</f>
        <v>2</v>
      </c>
      <c r="M84" s="35" t="str">
        <f>IFERROR(VLOOKUP(L84,色々!G:H,2,0),"")</f>
        <v>中学</v>
      </c>
      <c r="N84" s="36">
        <f>IFERROR(選手__2[[#This Row],[学年]],"")</f>
        <v>2</v>
      </c>
      <c r="O84" s="10">
        <f>IFERROR(選手__2[[#This Row],[生年月日]],"")</f>
        <v>40559</v>
      </c>
      <c r="P84">
        <f t="shared" si="1"/>
        <v>14</v>
      </c>
    </row>
    <row r="85" spans="6:16" x14ac:dyDescent="0.2">
      <c r="F85" s="34">
        <f>IFERROR(選手__2[[#This Row],[選手番号]],"")</f>
        <v>84</v>
      </c>
      <c r="G85" s="34">
        <f>IFERROR(選手__2[[#This Row],[性別コード]],"")</f>
        <v>2</v>
      </c>
      <c r="H85" s="34" t="str">
        <f>IFERROR(VLOOKUP(G85,色々!P:Q,2,0),"")</f>
        <v>女子</v>
      </c>
      <c r="I85" s="34" t="str">
        <f>IFERROR(選手__2[[#This Row],[氏名]],"")</f>
        <v>門田　陽咲</v>
      </c>
      <c r="J85" s="34" t="str">
        <f>IFERROR(選手__2[[#This Row],[氏名カナ]],"")</f>
        <v>ｶﾄﾞﾀ ﾋｻｷ</v>
      </c>
      <c r="K85" s="34" t="str">
        <f>IFERROR(選手__2[[#This Row],[所属名称１]],"")</f>
        <v>五百木ＳＣ</v>
      </c>
      <c r="L85" s="34">
        <f>IFERROR(選手__2[[#This Row],[学校コード]],"")</f>
        <v>2</v>
      </c>
      <c r="M85" s="35" t="str">
        <f>IFERROR(VLOOKUP(L85,色々!G:H,2,0),"")</f>
        <v>中学</v>
      </c>
      <c r="N85" s="36">
        <f>IFERROR(選手__2[[#This Row],[学年]],"")</f>
        <v>2</v>
      </c>
      <c r="O85" s="10">
        <f>IFERROR(選手__2[[#This Row],[生年月日]],"")</f>
        <v>40584</v>
      </c>
      <c r="P85">
        <f t="shared" si="1"/>
        <v>14</v>
      </c>
    </row>
    <row r="86" spans="6:16" x14ac:dyDescent="0.2">
      <c r="F86" s="34">
        <f>IFERROR(選手__2[[#This Row],[選手番号]],"")</f>
        <v>85</v>
      </c>
      <c r="G86" s="34">
        <f>IFERROR(選手__2[[#This Row],[性別コード]],"")</f>
        <v>2</v>
      </c>
      <c r="H86" s="34" t="str">
        <f>IFERROR(VLOOKUP(G86,色々!P:Q,2,0),"")</f>
        <v>女子</v>
      </c>
      <c r="I86" s="34" t="str">
        <f>IFERROR(選手__2[[#This Row],[氏名]],"")</f>
        <v>森　　美桜</v>
      </c>
      <c r="J86" s="34" t="str">
        <f>IFERROR(選手__2[[#This Row],[氏名カナ]],"")</f>
        <v>ﾓﾘ ﾐｵ</v>
      </c>
      <c r="K86" s="34" t="str">
        <f>IFERROR(選手__2[[#This Row],[所属名称１]],"")</f>
        <v>五百木ＳＣ</v>
      </c>
      <c r="L86" s="34">
        <f>IFERROR(選手__2[[#This Row],[学校コード]],"")</f>
        <v>2</v>
      </c>
      <c r="M86" s="35" t="str">
        <f>IFERROR(VLOOKUP(L86,色々!G:H,2,0),"")</f>
        <v>中学</v>
      </c>
      <c r="N86" s="36">
        <f>IFERROR(選手__2[[#This Row],[学年]],"")</f>
        <v>1</v>
      </c>
      <c r="O86" s="10">
        <f>IFERROR(選手__2[[#This Row],[生年月日]],"")</f>
        <v>40638</v>
      </c>
      <c r="P86">
        <f t="shared" si="1"/>
        <v>14</v>
      </c>
    </row>
    <row r="87" spans="6:16" x14ac:dyDescent="0.2">
      <c r="F87" s="34">
        <f>IFERROR(選手__2[[#This Row],[選手番号]],"")</f>
        <v>86</v>
      </c>
      <c r="G87" s="34">
        <f>IFERROR(選手__2[[#This Row],[性別コード]],"")</f>
        <v>2</v>
      </c>
      <c r="H87" s="34" t="str">
        <f>IFERROR(VLOOKUP(G87,色々!P:Q,2,0),"")</f>
        <v>女子</v>
      </c>
      <c r="I87" s="34" t="str">
        <f>IFERROR(選手__2[[#This Row],[氏名]],"")</f>
        <v>久門　咲和</v>
      </c>
      <c r="J87" s="34" t="str">
        <f>IFERROR(選手__2[[#This Row],[氏名カナ]],"")</f>
        <v>ｸﾓﾝ ｻﾜ</v>
      </c>
      <c r="K87" s="34" t="str">
        <f>IFERROR(選手__2[[#This Row],[所属名称１]],"")</f>
        <v>五百木ＳＣ</v>
      </c>
      <c r="L87" s="34">
        <f>IFERROR(選手__2[[#This Row],[学校コード]],"")</f>
        <v>1</v>
      </c>
      <c r="M87" s="35" t="str">
        <f>IFERROR(VLOOKUP(L87,色々!G:H,2,0),"")</f>
        <v>小学</v>
      </c>
      <c r="N87" s="36">
        <f>IFERROR(選手__2[[#This Row],[学年]],"")</f>
        <v>6</v>
      </c>
      <c r="O87" s="10">
        <f>IFERROR(選手__2[[#This Row],[生年月日]],"")</f>
        <v>41011</v>
      </c>
      <c r="P87">
        <f t="shared" si="1"/>
        <v>13</v>
      </c>
    </row>
    <row r="88" spans="6:16" x14ac:dyDescent="0.2">
      <c r="F88" s="34">
        <f>IFERROR(選手__2[[#This Row],[選手番号]],"")</f>
        <v>87</v>
      </c>
      <c r="G88" s="34">
        <f>IFERROR(選手__2[[#This Row],[性別コード]],"")</f>
        <v>2</v>
      </c>
      <c r="H88" s="34" t="str">
        <f>IFERROR(VLOOKUP(G88,色々!P:Q,2,0),"")</f>
        <v>女子</v>
      </c>
      <c r="I88" s="34" t="str">
        <f>IFERROR(選手__2[[#This Row],[氏名]],"")</f>
        <v>濱田　　彩</v>
      </c>
      <c r="J88" s="34" t="str">
        <f>IFERROR(選手__2[[#This Row],[氏名カナ]],"")</f>
        <v>ﾊﾏﾀﾞ ｱﾔ</v>
      </c>
      <c r="K88" s="34" t="str">
        <f>IFERROR(選手__2[[#This Row],[所属名称１]],"")</f>
        <v>五百木ＳＣ</v>
      </c>
      <c r="L88" s="34">
        <f>IFERROR(選手__2[[#This Row],[学校コード]],"")</f>
        <v>1</v>
      </c>
      <c r="M88" s="35" t="str">
        <f>IFERROR(VLOOKUP(L88,色々!G:H,2,0),"")</f>
        <v>小学</v>
      </c>
      <c r="N88" s="36">
        <f>IFERROR(選手__2[[#This Row],[学年]],"")</f>
        <v>6</v>
      </c>
      <c r="O88" s="10">
        <f>IFERROR(選手__2[[#This Row],[生年月日]],"")</f>
        <v>41117</v>
      </c>
      <c r="P88">
        <f t="shared" si="1"/>
        <v>12</v>
      </c>
    </row>
    <row r="89" spans="6:16" x14ac:dyDescent="0.2">
      <c r="F89" s="34">
        <f>IFERROR(選手__2[[#This Row],[選手番号]],"")</f>
        <v>88</v>
      </c>
      <c r="G89" s="34">
        <f>IFERROR(選手__2[[#This Row],[性別コード]],"")</f>
        <v>2</v>
      </c>
      <c r="H89" s="34" t="str">
        <f>IFERROR(VLOOKUP(G89,色々!P:Q,2,0),"")</f>
        <v>女子</v>
      </c>
      <c r="I89" s="34" t="str">
        <f>IFERROR(選手__2[[#This Row],[氏名]],"")</f>
        <v>安部ななか</v>
      </c>
      <c r="J89" s="34" t="str">
        <f>IFERROR(選手__2[[#This Row],[氏名カナ]],"")</f>
        <v>ｱﾍﾞ ﾅﾅｶ</v>
      </c>
      <c r="K89" s="34" t="str">
        <f>IFERROR(選手__2[[#This Row],[所属名称１]],"")</f>
        <v>五百木ＳＣ</v>
      </c>
      <c r="L89" s="34">
        <f>IFERROR(選手__2[[#This Row],[学校コード]],"")</f>
        <v>1</v>
      </c>
      <c r="M89" s="35" t="str">
        <f>IFERROR(VLOOKUP(L89,色々!G:H,2,0),"")</f>
        <v>小学</v>
      </c>
      <c r="N89" s="36">
        <f>IFERROR(選手__2[[#This Row],[学年]],"")</f>
        <v>6</v>
      </c>
      <c r="O89" s="10">
        <f>IFERROR(選手__2[[#This Row],[生年月日]],"")</f>
        <v>41123</v>
      </c>
      <c r="P89">
        <f t="shared" si="1"/>
        <v>12</v>
      </c>
    </row>
    <row r="90" spans="6:16" x14ac:dyDescent="0.2">
      <c r="F90" s="34">
        <f>IFERROR(選手__2[[#This Row],[選手番号]],"")</f>
        <v>89</v>
      </c>
      <c r="G90" s="34">
        <f>IFERROR(選手__2[[#This Row],[性別コード]],"")</f>
        <v>2</v>
      </c>
      <c r="H90" s="34" t="str">
        <f>IFERROR(VLOOKUP(G90,色々!P:Q,2,0),"")</f>
        <v>女子</v>
      </c>
      <c r="I90" s="34" t="str">
        <f>IFERROR(選手__2[[#This Row],[氏名]],"")</f>
        <v>阪田　心結</v>
      </c>
      <c r="J90" s="34" t="str">
        <f>IFERROR(選手__2[[#This Row],[氏名カナ]],"")</f>
        <v>ｻｶﾀ ﾐﾕ</v>
      </c>
      <c r="K90" s="34" t="str">
        <f>IFERROR(選手__2[[#This Row],[所属名称１]],"")</f>
        <v>五百木ＳＣ</v>
      </c>
      <c r="L90" s="34">
        <f>IFERROR(選手__2[[#This Row],[学校コード]],"")</f>
        <v>1</v>
      </c>
      <c r="M90" s="35" t="str">
        <f>IFERROR(VLOOKUP(L90,色々!G:H,2,0),"")</f>
        <v>小学</v>
      </c>
      <c r="N90" s="36">
        <f>IFERROR(選手__2[[#This Row],[学年]],"")</f>
        <v>6</v>
      </c>
      <c r="O90" s="10">
        <f>IFERROR(選手__2[[#This Row],[生年月日]],"")</f>
        <v>41143</v>
      </c>
      <c r="P90">
        <f t="shared" si="1"/>
        <v>12</v>
      </c>
    </row>
    <row r="91" spans="6:16" x14ac:dyDescent="0.2">
      <c r="F91" s="34">
        <f>IFERROR(選手__2[[#This Row],[選手番号]],"")</f>
        <v>90</v>
      </c>
      <c r="G91" s="34">
        <f>IFERROR(選手__2[[#This Row],[性別コード]],"")</f>
        <v>2</v>
      </c>
      <c r="H91" s="34" t="str">
        <f>IFERROR(VLOOKUP(G91,色々!P:Q,2,0),"")</f>
        <v>女子</v>
      </c>
      <c r="I91" s="34" t="str">
        <f>IFERROR(選手__2[[#This Row],[氏名]],"")</f>
        <v>松岡　怜佳</v>
      </c>
      <c r="J91" s="34" t="str">
        <f>IFERROR(選手__2[[#This Row],[氏名カナ]],"")</f>
        <v>ﾏﾂｵｶ ﾚｲｶ</v>
      </c>
      <c r="K91" s="34" t="str">
        <f>IFERROR(選手__2[[#This Row],[所属名称１]],"")</f>
        <v>五百木ＳＣ</v>
      </c>
      <c r="L91" s="34">
        <f>IFERROR(選手__2[[#This Row],[学校コード]],"")</f>
        <v>1</v>
      </c>
      <c r="M91" s="35" t="str">
        <f>IFERROR(VLOOKUP(L91,色々!G:H,2,0),"")</f>
        <v>小学</v>
      </c>
      <c r="N91" s="36">
        <f>IFERROR(選手__2[[#This Row],[学年]],"")</f>
        <v>6</v>
      </c>
      <c r="O91" s="10">
        <f>IFERROR(選手__2[[#This Row],[生年月日]],"")</f>
        <v>41148</v>
      </c>
      <c r="P91">
        <f t="shared" si="1"/>
        <v>12</v>
      </c>
    </row>
    <row r="92" spans="6:16" x14ac:dyDescent="0.2">
      <c r="F92" s="34">
        <f>IFERROR(選手__2[[#This Row],[選手番号]],"")</f>
        <v>91</v>
      </c>
      <c r="G92" s="34">
        <f>IFERROR(選手__2[[#This Row],[性別コード]],"")</f>
        <v>2</v>
      </c>
      <c r="H92" s="34" t="str">
        <f>IFERROR(VLOOKUP(G92,色々!P:Q,2,0),"")</f>
        <v>女子</v>
      </c>
      <c r="I92" s="34" t="str">
        <f>IFERROR(選手__2[[#This Row],[氏名]],"")</f>
        <v>秀野　　光</v>
      </c>
      <c r="J92" s="34" t="str">
        <f>IFERROR(選手__2[[#This Row],[氏名カナ]],"")</f>
        <v>ｼｭｳﾉ ﾋｶﾘ</v>
      </c>
      <c r="K92" s="34" t="str">
        <f>IFERROR(選手__2[[#This Row],[所属名称１]],"")</f>
        <v>五百木ＳＣ</v>
      </c>
      <c r="L92" s="34">
        <f>IFERROR(選手__2[[#This Row],[学校コード]],"")</f>
        <v>1</v>
      </c>
      <c r="M92" s="35" t="str">
        <f>IFERROR(VLOOKUP(L92,色々!G:H,2,0),"")</f>
        <v>小学</v>
      </c>
      <c r="N92" s="36">
        <f>IFERROR(選手__2[[#This Row],[学年]],"")</f>
        <v>6</v>
      </c>
      <c r="O92" s="10">
        <f>IFERROR(選手__2[[#This Row],[生年月日]],"")</f>
        <v>41327</v>
      </c>
      <c r="P92">
        <f t="shared" si="1"/>
        <v>12</v>
      </c>
    </row>
    <row r="93" spans="6:16" x14ac:dyDescent="0.2">
      <c r="F93" s="34">
        <f>IFERROR(選手__2[[#This Row],[選手番号]],"")</f>
        <v>92</v>
      </c>
      <c r="G93" s="34">
        <f>IFERROR(選手__2[[#This Row],[性別コード]],"")</f>
        <v>2</v>
      </c>
      <c r="H93" s="34" t="str">
        <f>IFERROR(VLOOKUP(G93,色々!P:Q,2,0),"")</f>
        <v>女子</v>
      </c>
      <c r="I93" s="34" t="str">
        <f>IFERROR(選手__2[[#This Row],[氏名]],"")</f>
        <v>中矢　紫媛</v>
      </c>
      <c r="J93" s="34" t="str">
        <f>IFERROR(選手__2[[#This Row],[氏名カナ]],"")</f>
        <v>ﾅｶﾔ ｼｵﾝ</v>
      </c>
      <c r="K93" s="34" t="str">
        <f>IFERROR(選手__2[[#This Row],[所属名称１]],"")</f>
        <v>五百木ＳＣ</v>
      </c>
      <c r="L93" s="34">
        <f>IFERROR(選手__2[[#This Row],[学校コード]],"")</f>
        <v>1</v>
      </c>
      <c r="M93" s="35" t="str">
        <f>IFERROR(VLOOKUP(L93,色々!G:H,2,0),"")</f>
        <v>小学</v>
      </c>
      <c r="N93" s="36">
        <f>IFERROR(選手__2[[#This Row],[学年]],"")</f>
        <v>5</v>
      </c>
      <c r="O93" s="10">
        <f>IFERROR(選手__2[[#This Row],[生年月日]],"")</f>
        <v>41428</v>
      </c>
      <c r="P93">
        <f t="shared" si="1"/>
        <v>12</v>
      </c>
    </row>
    <row r="94" spans="6:16" x14ac:dyDescent="0.2">
      <c r="F94" s="34">
        <f>IFERROR(選手__2[[#This Row],[選手番号]],"")</f>
        <v>93</v>
      </c>
      <c r="G94" s="34">
        <f>IFERROR(選手__2[[#This Row],[性別コード]],"")</f>
        <v>2</v>
      </c>
      <c r="H94" s="34" t="str">
        <f>IFERROR(VLOOKUP(G94,色々!P:Q,2,0),"")</f>
        <v>女子</v>
      </c>
      <c r="I94" s="34" t="str">
        <f>IFERROR(選手__2[[#This Row],[氏名]],"")</f>
        <v>関谷　雪雅</v>
      </c>
      <c r="J94" s="34" t="str">
        <f>IFERROR(選手__2[[#This Row],[氏名カナ]],"")</f>
        <v>ｾｷﾔ ﾕﾏ</v>
      </c>
      <c r="K94" s="34" t="str">
        <f>IFERROR(選手__2[[#This Row],[所属名称１]],"")</f>
        <v>五百木ＳＣ</v>
      </c>
      <c r="L94" s="34">
        <f>IFERROR(選手__2[[#This Row],[学校コード]],"")</f>
        <v>1</v>
      </c>
      <c r="M94" s="35" t="str">
        <f>IFERROR(VLOOKUP(L94,色々!G:H,2,0),"")</f>
        <v>小学</v>
      </c>
      <c r="N94" s="36">
        <f>IFERROR(選手__2[[#This Row],[学年]],"")</f>
        <v>5</v>
      </c>
      <c r="O94" s="10">
        <f>IFERROR(選手__2[[#This Row],[生年月日]],"")</f>
        <v>41659</v>
      </c>
      <c r="P94">
        <f t="shared" si="1"/>
        <v>11</v>
      </c>
    </row>
    <row r="95" spans="6:16" x14ac:dyDescent="0.2">
      <c r="F95" s="34">
        <f>IFERROR(選手__2[[#This Row],[選手番号]],"")</f>
        <v>94</v>
      </c>
      <c r="G95" s="34">
        <f>IFERROR(選手__2[[#This Row],[性別コード]],"")</f>
        <v>2</v>
      </c>
      <c r="H95" s="34" t="str">
        <f>IFERROR(VLOOKUP(G95,色々!P:Q,2,0),"")</f>
        <v>女子</v>
      </c>
      <c r="I95" s="34" t="str">
        <f>IFERROR(選手__2[[#This Row],[氏名]],"")</f>
        <v>玉井　那美</v>
      </c>
      <c r="J95" s="34" t="str">
        <f>IFERROR(選手__2[[#This Row],[氏名カナ]],"")</f>
        <v>ﾀﾏｲ ﾅﾐ</v>
      </c>
      <c r="K95" s="34" t="str">
        <f>IFERROR(選手__2[[#This Row],[所属名称１]],"")</f>
        <v>五百木ＳＣ</v>
      </c>
      <c r="L95" s="34">
        <f>IFERROR(選手__2[[#This Row],[学校コード]],"")</f>
        <v>1</v>
      </c>
      <c r="M95" s="35" t="str">
        <f>IFERROR(VLOOKUP(L95,色々!G:H,2,0),"")</f>
        <v>小学</v>
      </c>
      <c r="N95" s="36">
        <f>IFERROR(選手__2[[#This Row],[学年]],"")</f>
        <v>5</v>
      </c>
      <c r="O95" s="10">
        <f>IFERROR(選手__2[[#This Row],[生年月日]],"")</f>
        <v>41661</v>
      </c>
      <c r="P95">
        <f t="shared" si="1"/>
        <v>11</v>
      </c>
    </row>
    <row r="96" spans="6:16" x14ac:dyDescent="0.2">
      <c r="F96" s="34">
        <f>IFERROR(選手__2[[#This Row],[選手番号]],"")</f>
        <v>95</v>
      </c>
      <c r="G96" s="34">
        <f>IFERROR(選手__2[[#This Row],[性別コード]],"")</f>
        <v>2</v>
      </c>
      <c r="H96" s="34" t="str">
        <f>IFERROR(VLOOKUP(G96,色々!P:Q,2,0),"")</f>
        <v>女子</v>
      </c>
      <c r="I96" s="34" t="str">
        <f>IFERROR(選手__2[[#This Row],[氏名]],"")</f>
        <v>森　　結希</v>
      </c>
      <c r="J96" s="34" t="str">
        <f>IFERROR(選手__2[[#This Row],[氏名カナ]],"")</f>
        <v>ﾓﾘ ﾕｷ</v>
      </c>
      <c r="K96" s="34" t="str">
        <f>IFERROR(選手__2[[#This Row],[所属名称１]],"")</f>
        <v>五百木ＳＣ</v>
      </c>
      <c r="L96" s="34">
        <f>IFERROR(選手__2[[#This Row],[学校コード]],"")</f>
        <v>1</v>
      </c>
      <c r="M96" s="35" t="str">
        <f>IFERROR(VLOOKUP(L96,色々!G:H,2,0),"")</f>
        <v>小学</v>
      </c>
      <c r="N96" s="36">
        <f>IFERROR(選手__2[[#This Row],[学年]],"")</f>
        <v>5</v>
      </c>
      <c r="O96" s="10">
        <f>IFERROR(選手__2[[#This Row],[生年月日]],"")</f>
        <v>41684</v>
      </c>
      <c r="P96">
        <f t="shared" si="1"/>
        <v>11</v>
      </c>
    </row>
    <row r="97" spans="6:16" x14ac:dyDescent="0.2">
      <c r="F97" s="34">
        <f>IFERROR(選手__2[[#This Row],[選手番号]],"")</f>
        <v>96</v>
      </c>
      <c r="G97" s="34">
        <f>IFERROR(選手__2[[#This Row],[性別コード]],"")</f>
        <v>2</v>
      </c>
      <c r="H97" s="34" t="str">
        <f>IFERROR(VLOOKUP(G97,色々!P:Q,2,0),"")</f>
        <v>女子</v>
      </c>
      <c r="I97" s="34" t="str">
        <f>IFERROR(選手__2[[#This Row],[氏名]],"")</f>
        <v>門田　彩聖</v>
      </c>
      <c r="J97" s="34" t="str">
        <f>IFERROR(選手__2[[#This Row],[氏名カナ]],"")</f>
        <v>ｶﾄﾞﾀ ｲﾛｾ</v>
      </c>
      <c r="K97" s="34" t="str">
        <f>IFERROR(選手__2[[#This Row],[所属名称１]],"")</f>
        <v>五百木ＳＣ</v>
      </c>
      <c r="L97" s="34">
        <f>IFERROR(選手__2[[#This Row],[学校コード]],"")</f>
        <v>1</v>
      </c>
      <c r="M97" s="35" t="str">
        <f>IFERROR(VLOOKUP(L97,色々!G:H,2,0),"")</f>
        <v>小学</v>
      </c>
      <c r="N97" s="36">
        <f>IFERROR(選手__2[[#This Row],[学年]],"")</f>
        <v>4</v>
      </c>
      <c r="O97" s="10">
        <f>IFERROR(選手__2[[#This Row],[生年月日]],"")</f>
        <v>41812</v>
      </c>
      <c r="P97">
        <f t="shared" si="1"/>
        <v>10</v>
      </c>
    </row>
    <row r="98" spans="6:16" x14ac:dyDescent="0.2">
      <c r="F98" s="34">
        <f>IFERROR(選手__2[[#This Row],[選手番号]],"")</f>
        <v>97</v>
      </c>
      <c r="G98" s="34">
        <f>IFERROR(選手__2[[#This Row],[性別コード]],"")</f>
        <v>2</v>
      </c>
      <c r="H98" s="34" t="str">
        <f>IFERROR(VLOOKUP(G98,色々!P:Q,2,0),"")</f>
        <v>女子</v>
      </c>
      <c r="I98" s="34" t="str">
        <f>IFERROR(選手__2[[#This Row],[氏名]],"")</f>
        <v>田中　唯那</v>
      </c>
      <c r="J98" s="34" t="str">
        <f>IFERROR(選手__2[[#This Row],[氏名カナ]],"")</f>
        <v>ﾀﾅｶ ﾕｲﾅ</v>
      </c>
      <c r="K98" s="34" t="str">
        <f>IFERROR(選手__2[[#This Row],[所属名称１]],"")</f>
        <v>五百木ＳＣ</v>
      </c>
      <c r="L98" s="34">
        <f>IFERROR(選手__2[[#This Row],[学校コード]],"")</f>
        <v>1</v>
      </c>
      <c r="M98" s="35" t="str">
        <f>IFERROR(VLOOKUP(L98,色々!G:H,2,0),"")</f>
        <v>小学</v>
      </c>
      <c r="N98" s="36">
        <f>IFERROR(選手__2[[#This Row],[学年]],"")</f>
        <v>4</v>
      </c>
      <c r="O98" s="10">
        <f>IFERROR(選手__2[[#This Row],[生年月日]],"")</f>
        <v>41834</v>
      </c>
      <c r="P98">
        <f t="shared" si="1"/>
        <v>10</v>
      </c>
    </row>
    <row r="99" spans="6:16" x14ac:dyDescent="0.2">
      <c r="F99" s="34">
        <f>IFERROR(選手__2[[#This Row],[選手番号]],"")</f>
        <v>98</v>
      </c>
      <c r="G99" s="34">
        <f>IFERROR(選手__2[[#This Row],[性別コード]],"")</f>
        <v>2</v>
      </c>
      <c r="H99" s="34" t="str">
        <f>IFERROR(VLOOKUP(G99,色々!P:Q,2,0),"")</f>
        <v>女子</v>
      </c>
      <c r="I99" s="34" t="str">
        <f>IFERROR(選手__2[[#This Row],[氏名]],"")</f>
        <v>田上和佳奈</v>
      </c>
      <c r="J99" s="34" t="str">
        <f>IFERROR(選手__2[[#This Row],[氏名カナ]],"")</f>
        <v>ﾀｳｴ ﾜｶﾅ</v>
      </c>
      <c r="K99" s="34" t="str">
        <f>IFERROR(選手__2[[#This Row],[所属名称１]],"")</f>
        <v>五百木ＳＣ</v>
      </c>
      <c r="L99" s="34">
        <f>IFERROR(選手__2[[#This Row],[学校コード]],"")</f>
        <v>1</v>
      </c>
      <c r="M99" s="35" t="str">
        <f>IFERROR(VLOOKUP(L99,色々!G:H,2,0),"")</f>
        <v>小学</v>
      </c>
      <c r="N99" s="36">
        <f>IFERROR(選手__2[[#This Row],[学年]],"")</f>
        <v>3</v>
      </c>
      <c r="O99" s="10">
        <f>IFERROR(選手__2[[#This Row],[生年月日]],"")</f>
        <v>42104</v>
      </c>
      <c r="P99">
        <f t="shared" si="1"/>
        <v>10</v>
      </c>
    </row>
    <row r="100" spans="6:16" x14ac:dyDescent="0.2">
      <c r="F100" s="34">
        <f>IFERROR(選手__2[[#This Row],[選手番号]],"")</f>
        <v>99</v>
      </c>
      <c r="G100" s="34">
        <f>IFERROR(選手__2[[#This Row],[性別コード]],"")</f>
        <v>2</v>
      </c>
      <c r="H100" s="34" t="str">
        <f>IFERROR(VLOOKUP(G100,色々!P:Q,2,0),"")</f>
        <v>女子</v>
      </c>
      <c r="I100" s="34" t="str">
        <f>IFERROR(選手__2[[#This Row],[氏名]],"")</f>
        <v>横山　侑那</v>
      </c>
      <c r="J100" s="34" t="str">
        <f>IFERROR(選手__2[[#This Row],[氏名カナ]],"")</f>
        <v>ﾖｺﾔﾏ ﾕｳﾅ</v>
      </c>
      <c r="K100" s="34" t="str">
        <f>IFERROR(選手__2[[#This Row],[所属名称１]],"")</f>
        <v>五百木ＳＣ</v>
      </c>
      <c r="L100" s="34">
        <f>IFERROR(選手__2[[#This Row],[学校コード]],"")</f>
        <v>1</v>
      </c>
      <c r="M100" s="35" t="str">
        <f>IFERROR(VLOOKUP(L100,色々!G:H,2,0),"")</f>
        <v>小学</v>
      </c>
      <c r="N100" s="36">
        <f>IFERROR(選手__2[[#This Row],[学年]],"")</f>
        <v>3</v>
      </c>
      <c r="O100" s="10">
        <f>IFERROR(選手__2[[#This Row],[生年月日]],"")</f>
        <v>42149</v>
      </c>
      <c r="P100">
        <f t="shared" si="1"/>
        <v>10</v>
      </c>
    </row>
    <row r="101" spans="6:16" x14ac:dyDescent="0.2">
      <c r="F101" s="34">
        <f>IFERROR(選手__2[[#This Row],[選手番号]],"")</f>
        <v>100</v>
      </c>
      <c r="G101" s="34">
        <f>IFERROR(選手__2[[#This Row],[性別コード]],"")</f>
        <v>2</v>
      </c>
      <c r="H101" s="34" t="str">
        <f>IFERROR(VLOOKUP(G101,色々!P:Q,2,0),"")</f>
        <v>女子</v>
      </c>
      <c r="I101" s="34" t="str">
        <f>IFERROR(選手__2[[#This Row],[氏名]],"")</f>
        <v>三國　結愛</v>
      </c>
      <c r="J101" s="34" t="str">
        <f>IFERROR(選手__2[[#This Row],[氏名カナ]],"")</f>
        <v>ﾐｸﾆ ﾕｲ</v>
      </c>
      <c r="K101" s="34" t="str">
        <f>IFERROR(選手__2[[#This Row],[所属名称１]],"")</f>
        <v>五百木ＳＣ</v>
      </c>
      <c r="L101" s="34">
        <f>IFERROR(選手__2[[#This Row],[学校コード]],"")</f>
        <v>1</v>
      </c>
      <c r="M101" s="35" t="str">
        <f>IFERROR(VLOOKUP(L101,色々!G:H,2,0),"")</f>
        <v>小学</v>
      </c>
      <c r="N101" s="36">
        <f>IFERROR(選手__2[[#This Row],[学年]],"")</f>
        <v>3</v>
      </c>
      <c r="O101" s="10">
        <f>IFERROR(選手__2[[#This Row],[生年月日]],"")</f>
        <v>42167</v>
      </c>
      <c r="P101">
        <f t="shared" si="1"/>
        <v>10</v>
      </c>
    </row>
    <row r="102" spans="6:16" x14ac:dyDescent="0.2">
      <c r="F102" s="34">
        <f>IFERROR(選手__2[[#This Row],[選手番号]],"")</f>
        <v>101</v>
      </c>
      <c r="G102" s="34">
        <f>IFERROR(選手__2[[#This Row],[性別コード]],"")</f>
        <v>2</v>
      </c>
      <c r="H102" s="34" t="str">
        <f>IFERROR(VLOOKUP(G102,色々!P:Q,2,0),"")</f>
        <v>女子</v>
      </c>
      <c r="I102" s="34" t="str">
        <f>IFERROR(選手__2[[#This Row],[氏名]],"")</f>
        <v>鶴原　加菜</v>
      </c>
      <c r="J102" s="34" t="str">
        <f>IFERROR(選手__2[[#This Row],[氏名カナ]],"")</f>
        <v>ﾂﾙﾊﾗ ｶﾅ</v>
      </c>
      <c r="K102" s="34" t="str">
        <f>IFERROR(選手__2[[#This Row],[所属名称１]],"")</f>
        <v>五百木ＳＣ</v>
      </c>
      <c r="L102" s="34">
        <f>IFERROR(選手__2[[#This Row],[学校コード]],"")</f>
        <v>1</v>
      </c>
      <c r="M102" s="35" t="str">
        <f>IFERROR(VLOOKUP(L102,色々!G:H,2,0),"")</f>
        <v>小学</v>
      </c>
      <c r="N102" s="36">
        <f>IFERROR(選手__2[[#This Row],[学年]],"")</f>
        <v>3</v>
      </c>
      <c r="O102" s="10">
        <f>IFERROR(選手__2[[#This Row],[生年月日]],"")</f>
        <v>42234</v>
      </c>
      <c r="P102">
        <f t="shared" si="1"/>
        <v>9</v>
      </c>
    </row>
    <row r="103" spans="6:16" x14ac:dyDescent="0.2">
      <c r="F103" s="34">
        <f>IFERROR(選手__2[[#This Row],[選手番号]],"")</f>
        <v>102</v>
      </c>
      <c r="G103" s="34">
        <f>IFERROR(選手__2[[#This Row],[性別コード]],"")</f>
        <v>2</v>
      </c>
      <c r="H103" s="34" t="str">
        <f>IFERROR(VLOOKUP(G103,色々!P:Q,2,0),"")</f>
        <v>女子</v>
      </c>
      <c r="I103" s="34" t="str">
        <f>IFERROR(選手__2[[#This Row],[氏名]],"")</f>
        <v>高橋　芽依</v>
      </c>
      <c r="J103" s="34" t="str">
        <f>IFERROR(選手__2[[#This Row],[氏名カナ]],"")</f>
        <v>ﾀｶﾊｼ ﾒｲ</v>
      </c>
      <c r="K103" s="34" t="str">
        <f>IFERROR(選手__2[[#This Row],[所属名称１]],"")</f>
        <v>五百木ＳＣ</v>
      </c>
      <c r="L103" s="34">
        <f>IFERROR(選手__2[[#This Row],[学校コード]],"")</f>
        <v>1</v>
      </c>
      <c r="M103" s="35" t="str">
        <f>IFERROR(VLOOKUP(L103,色々!G:H,2,0),"")</f>
        <v>小学</v>
      </c>
      <c r="N103" s="36">
        <f>IFERROR(選手__2[[#This Row],[学年]],"")</f>
        <v>3</v>
      </c>
      <c r="O103" s="10">
        <f>IFERROR(選手__2[[#This Row],[生年月日]],"")</f>
        <v>42327</v>
      </c>
      <c r="P103">
        <f t="shared" si="1"/>
        <v>9</v>
      </c>
    </row>
    <row r="104" spans="6:16" x14ac:dyDescent="0.2">
      <c r="F104" s="34">
        <f>IFERROR(選手__2[[#This Row],[選手番号]],"")</f>
        <v>103</v>
      </c>
      <c r="G104" s="34">
        <f>IFERROR(選手__2[[#This Row],[性別コード]],"")</f>
        <v>2</v>
      </c>
      <c r="H104" s="34" t="str">
        <f>IFERROR(VLOOKUP(G104,色々!P:Q,2,0),"")</f>
        <v>女子</v>
      </c>
      <c r="I104" s="34" t="str">
        <f>IFERROR(選手__2[[#This Row],[氏名]],"")</f>
        <v>中野　佐南</v>
      </c>
      <c r="J104" s="34" t="str">
        <f>IFERROR(選手__2[[#This Row],[氏名カナ]],"")</f>
        <v>ﾅｶﾉ ｻﾅ</v>
      </c>
      <c r="K104" s="34" t="str">
        <f>IFERROR(選手__2[[#This Row],[所属名称１]],"")</f>
        <v>五百木ＳＣ</v>
      </c>
      <c r="L104" s="34">
        <f>IFERROR(選手__2[[#This Row],[学校コード]],"")</f>
        <v>1</v>
      </c>
      <c r="M104" s="35" t="str">
        <f>IFERROR(VLOOKUP(L104,色々!G:H,2,0),"")</f>
        <v>小学</v>
      </c>
      <c r="N104" s="36">
        <f>IFERROR(選手__2[[#This Row],[学年]],"")</f>
        <v>2</v>
      </c>
      <c r="O104" s="10">
        <f>IFERROR(選手__2[[#This Row],[生年月日]],"")</f>
        <v>42613</v>
      </c>
      <c r="P104">
        <f t="shared" si="1"/>
        <v>8</v>
      </c>
    </row>
    <row r="105" spans="6:16" x14ac:dyDescent="0.2">
      <c r="F105" s="34">
        <f>IFERROR(選手__2[[#This Row],[選手番号]],"")</f>
        <v>104</v>
      </c>
      <c r="G105" s="34">
        <f>IFERROR(選手__2[[#This Row],[性別コード]],"")</f>
        <v>2</v>
      </c>
      <c r="H105" s="34" t="str">
        <f>IFERROR(VLOOKUP(G105,色々!P:Q,2,0),"")</f>
        <v>女子</v>
      </c>
      <c r="I105" s="34" t="str">
        <f>IFERROR(選手__2[[#This Row],[氏名]],"")</f>
        <v>高橋　真凜</v>
      </c>
      <c r="J105" s="34" t="str">
        <f>IFERROR(選手__2[[#This Row],[氏名カナ]],"")</f>
        <v>ﾀｶﾊｼ ﾏﾘﾝ</v>
      </c>
      <c r="K105" s="34" t="str">
        <f>IFERROR(選手__2[[#This Row],[所属名称１]],"")</f>
        <v>五百木ＳＣ</v>
      </c>
      <c r="L105" s="34">
        <f>IFERROR(選手__2[[#This Row],[学校コード]],"")</f>
        <v>1</v>
      </c>
      <c r="M105" s="35" t="str">
        <f>IFERROR(VLOOKUP(L105,色々!G:H,2,0),"")</f>
        <v>小学</v>
      </c>
      <c r="N105" s="36">
        <f>IFERROR(選手__2[[#This Row],[学年]],"")</f>
        <v>2</v>
      </c>
      <c r="O105" s="10">
        <f>IFERROR(選手__2[[#This Row],[生年月日]],"")</f>
        <v>42679</v>
      </c>
      <c r="P105">
        <f t="shared" si="1"/>
        <v>8</v>
      </c>
    </row>
    <row r="106" spans="6:16" x14ac:dyDescent="0.2">
      <c r="F106" s="34">
        <f>IFERROR(選手__2[[#This Row],[選手番号]],"")</f>
        <v>105</v>
      </c>
      <c r="G106" s="34">
        <f>IFERROR(選手__2[[#This Row],[性別コード]],"")</f>
        <v>2</v>
      </c>
      <c r="H106" s="34" t="str">
        <f>IFERROR(VLOOKUP(G106,色々!P:Q,2,0),"")</f>
        <v>女子</v>
      </c>
      <c r="I106" s="34" t="str">
        <f>IFERROR(選手__2[[#This Row],[氏名]],"")</f>
        <v>上杉あおい</v>
      </c>
      <c r="J106" s="34" t="str">
        <f>IFERROR(選手__2[[#This Row],[氏名カナ]],"")</f>
        <v>ｳｴｽｷﾞ ｱｵｲ</v>
      </c>
      <c r="K106" s="34" t="str">
        <f>IFERROR(選手__2[[#This Row],[所属名称１]],"")</f>
        <v>五百木ＳＣ</v>
      </c>
      <c r="L106" s="34">
        <f>IFERROR(選手__2[[#This Row],[学校コード]],"")</f>
        <v>1</v>
      </c>
      <c r="M106" s="35" t="str">
        <f>IFERROR(VLOOKUP(L106,色々!G:H,2,0),"")</f>
        <v>小学</v>
      </c>
      <c r="N106" s="36">
        <f>IFERROR(選手__2[[#This Row],[学年]],"")</f>
        <v>2</v>
      </c>
      <c r="O106" s="10">
        <f>IFERROR(選手__2[[#This Row],[生年月日]],"")</f>
        <v>42734</v>
      </c>
      <c r="P106">
        <f t="shared" si="1"/>
        <v>8</v>
      </c>
    </row>
    <row r="107" spans="6:16" x14ac:dyDescent="0.2">
      <c r="F107" s="34">
        <f>IFERROR(選手__2[[#This Row],[選手番号]],"")</f>
        <v>106</v>
      </c>
      <c r="G107" s="34">
        <f>IFERROR(選手__2[[#This Row],[性別コード]],"")</f>
        <v>2</v>
      </c>
      <c r="H107" s="34" t="str">
        <f>IFERROR(VLOOKUP(G107,色々!P:Q,2,0),"")</f>
        <v>女子</v>
      </c>
      <c r="I107" s="34" t="str">
        <f>IFERROR(選手__2[[#This Row],[氏名]],"")</f>
        <v>豊嶋　あさ</v>
      </c>
      <c r="J107" s="34" t="str">
        <f>IFERROR(選手__2[[#This Row],[氏名カナ]],"")</f>
        <v>ﾄﾖｼﾏ ｱｻ</v>
      </c>
      <c r="K107" s="34" t="str">
        <f>IFERROR(選手__2[[#This Row],[所属名称１]],"")</f>
        <v>五百木ＳＣ</v>
      </c>
      <c r="L107" s="34">
        <f>IFERROR(選手__2[[#This Row],[学校コード]],"")</f>
        <v>1</v>
      </c>
      <c r="M107" s="35" t="str">
        <f>IFERROR(VLOOKUP(L107,色々!G:H,2,0),"")</f>
        <v>小学</v>
      </c>
      <c r="N107" s="36">
        <f>IFERROR(選手__2[[#This Row],[学年]],"")</f>
        <v>1</v>
      </c>
      <c r="O107" s="10">
        <f>IFERROR(選手__2[[#This Row],[生年月日]],"")</f>
        <v>42856</v>
      </c>
      <c r="P107">
        <f t="shared" si="1"/>
        <v>8</v>
      </c>
    </row>
    <row r="108" spans="6:16" x14ac:dyDescent="0.2">
      <c r="F108" s="34">
        <f>IFERROR(選手__2[[#This Row],[選手番号]],"")</f>
        <v>107</v>
      </c>
      <c r="G108" s="34">
        <f>IFERROR(選手__2[[#This Row],[性別コード]],"")</f>
        <v>2</v>
      </c>
      <c r="H108" s="34" t="str">
        <f>IFERROR(VLOOKUP(G108,色々!P:Q,2,0),"")</f>
        <v>女子</v>
      </c>
      <c r="I108" s="34" t="str">
        <f>IFERROR(選手__2[[#This Row],[氏名]],"")</f>
        <v>高橋　沙羅</v>
      </c>
      <c r="J108" s="34" t="str">
        <f>IFERROR(選手__2[[#This Row],[氏名カナ]],"")</f>
        <v>ﾀｶﾊｼ ｻﾗ</v>
      </c>
      <c r="K108" s="34" t="str">
        <f>IFERROR(選手__2[[#This Row],[所属名称１]],"")</f>
        <v>五百木ＳＣ</v>
      </c>
      <c r="L108" s="34">
        <f>IFERROR(選手__2[[#This Row],[学校コード]],"")</f>
        <v>1</v>
      </c>
      <c r="M108" s="35" t="str">
        <f>IFERROR(VLOOKUP(L108,色々!G:H,2,0),"")</f>
        <v>小学</v>
      </c>
      <c r="N108" s="36">
        <f>IFERROR(選手__2[[#This Row],[学年]],"")</f>
        <v>1</v>
      </c>
      <c r="O108" s="10">
        <f>IFERROR(選手__2[[#This Row],[生年月日]],"")</f>
        <v>43153</v>
      </c>
      <c r="P108">
        <f t="shared" si="1"/>
        <v>7</v>
      </c>
    </row>
    <row r="109" spans="6:16" x14ac:dyDescent="0.2">
      <c r="F109" s="34">
        <f>IFERROR(選手__2[[#This Row],[選手番号]],"")</f>
        <v>108</v>
      </c>
      <c r="G109" s="34">
        <f>IFERROR(選手__2[[#This Row],[性別コード]],"")</f>
        <v>2</v>
      </c>
      <c r="H109" s="34" t="str">
        <f>IFERROR(VLOOKUP(G109,色々!P:Q,2,0),"")</f>
        <v>女子</v>
      </c>
      <c r="I109" s="34" t="str">
        <f>IFERROR(選手__2[[#This Row],[氏名]],"")</f>
        <v>上杉　心尊</v>
      </c>
      <c r="J109" s="34" t="str">
        <f>IFERROR(選手__2[[#This Row],[氏名カナ]],"")</f>
        <v>ｳｴｽｷﾞ ﾐｺﾄ</v>
      </c>
      <c r="K109" s="34" t="str">
        <f>IFERROR(選手__2[[#This Row],[所属名称１]],"")</f>
        <v>五百木ＳＣ</v>
      </c>
      <c r="L109" s="34">
        <f>IFERROR(選手__2[[#This Row],[学校コード]],"")</f>
        <v>0</v>
      </c>
      <c r="M109" s="35" t="str">
        <f>IFERROR(VLOOKUP(L109,色々!G:H,2,0),"")</f>
        <v>幼児</v>
      </c>
      <c r="N109" s="36">
        <f>IFERROR(選手__2[[#This Row],[学年]],"")</f>
        <v>0</v>
      </c>
      <c r="O109" s="10">
        <f>IFERROR(選手__2[[#This Row],[生年月日]],"")</f>
        <v>43391</v>
      </c>
      <c r="P109">
        <f t="shared" si="1"/>
        <v>6</v>
      </c>
    </row>
    <row r="110" spans="6:16" x14ac:dyDescent="0.2">
      <c r="F110" s="34">
        <f>IFERROR(選手__2[[#This Row],[選手番号]],"")</f>
        <v>109</v>
      </c>
      <c r="G110" s="34">
        <f>IFERROR(選手__2[[#This Row],[性別コード]],"")</f>
        <v>2</v>
      </c>
      <c r="H110" s="34" t="str">
        <f>IFERROR(VLOOKUP(G110,色々!P:Q,2,0),"")</f>
        <v>女子</v>
      </c>
      <c r="I110" s="34" t="str">
        <f>IFERROR(選手__2[[#This Row],[氏名]],"")</f>
        <v>中野　花音</v>
      </c>
      <c r="J110" s="34" t="str">
        <f>IFERROR(選手__2[[#This Row],[氏名カナ]],"")</f>
        <v>ﾅｶﾉ ｶｵ</v>
      </c>
      <c r="K110" s="34" t="str">
        <f>IFERROR(選手__2[[#This Row],[所属名称１]],"")</f>
        <v>五百木ＳＣ</v>
      </c>
      <c r="L110" s="34">
        <f>IFERROR(選手__2[[#This Row],[学校コード]],"")</f>
        <v>0</v>
      </c>
      <c r="M110" s="35" t="str">
        <f>IFERROR(VLOOKUP(L110,色々!G:H,2,0),"")</f>
        <v>幼児</v>
      </c>
      <c r="N110" s="36">
        <f>IFERROR(選手__2[[#This Row],[学年]],"")</f>
        <v>0</v>
      </c>
      <c r="O110" s="10">
        <f>IFERROR(選手__2[[#This Row],[生年月日]],"")</f>
        <v>43439</v>
      </c>
      <c r="P110">
        <f t="shared" si="1"/>
        <v>6</v>
      </c>
    </row>
    <row r="111" spans="6:16" x14ac:dyDescent="0.2">
      <c r="F111" s="34">
        <f>IFERROR(選手__2[[#This Row],[選手番号]],"")</f>
        <v>110</v>
      </c>
      <c r="G111" s="34">
        <f>IFERROR(選手__2[[#This Row],[性別コード]],"")</f>
        <v>1</v>
      </c>
      <c r="H111" s="34" t="str">
        <f>IFERROR(VLOOKUP(G111,色々!P:Q,2,0),"")</f>
        <v>男子</v>
      </c>
      <c r="I111" s="34" t="str">
        <f>IFERROR(選手__2[[#This Row],[氏名]],"")</f>
        <v>岡本　大翔</v>
      </c>
      <c r="J111" s="34" t="str">
        <f>IFERROR(選手__2[[#This Row],[氏名カナ]],"")</f>
        <v>ｵｶﾓﾄ ﾊﾙﾄ</v>
      </c>
      <c r="K111" s="34" t="str">
        <f>IFERROR(選手__2[[#This Row],[所属名称１]],"")</f>
        <v>南海ＤＣ</v>
      </c>
      <c r="L111" s="34">
        <f>IFERROR(選手__2[[#This Row],[学校コード]],"")</f>
        <v>4</v>
      </c>
      <c r="M111" s="35" t="str">
        <f>IFERROR(VLOOKUP(L111,色々!G:H,2,0),"")</f>
        <v>大学</v>
      </c>
      <c r="N111" s="36">
        <f>IFERROR(選手__2[[#This Row],[学年]],"")</f>
        <v>2</v>
      </c>
      <c r="O111" s="10">
        <f>IFERROR(選手__2[[#This Row],[生年月日]],"")</f>
        <v>38102</v>
      </c>
      <c r="P111">
        <f t="shared" si="1"/>
        <v>21</v>
      </c>
    </row>
    <row r="112" spans="6:16" x14ac:dyDescent="0.2">
      <c r="F112" s="34">
        <f>IFERROR(選手__2[[#This Row],[選手番号]],"")</f>
        <v>111</v>
      </c>
      <c r="G112" s="34">
        <f>IFERROR(選手__2[[#This Row],[性別コード]],"")</f>
        <v>1</v>
      </c>
      <c r="H112" s="34" t="str">
        <f>IFERROR(VLOOKUP(G112,色々!P:Q,2,0),"")</f>
        <v>男子</v>
      </c>
      <c r="I112" s="34" t="str">
        <f>IFERROR(選手__2[[#This Row],[氏名]],"")</f>
        <v>寺尾　温大</v>
      </c>
      <c r="J112" s="34" t="str">
        <f>IFERROR(選手__2[[#This Row],[氏名カナ]],"")</f>
        <v>ﾃﾗｵ ﾊﾙﾄ</v>
      </c>
      <c r="K112" s="34" t="str">
        <f>IFERROR(選手__2[[#This Row],[所属名称１]],"")</f>
        <v>南海ＤＣ</v>
      </c>
      <c r="L112" s="34">
        <f>IFERROR(選手__2[[#This Row],[学校コード]],"")</f>
        <v>4</v>
      </c>
      <c r="M112" s="35" t="str">
        <f>IFERROR(VLOOKUP(L112,色々!G:H,2,0),"")</f>
        <v>大学</v>
      </c>
      <c r="N112" s="36">
        <f>IFERROR(選手__2[[#This Row],[学年]],"")</f>
        <v>1</v>
      </c>
      <c r="O112" s="10">
        <f>IFERROR(選手__2[[#This Row],[生年月日]],"")</f>
        <v>38471</v>
      </c>
      <c r="P112">
        <f t="shared" si="1"/>
        <v>20</v>
      </c>
    </row>
    <row r="113" spans="6:16" x14ac:dyDescent="0.2">
      <c r="F113" s="34">
        <f>IFERROR(選手__2[[#This Row],[選手番号]],"")</f>
        <v>112</v>
      </c>
      <c r="G113" s="34">
        <f>IFERROR(選手__2[[#This Row],[性別コード]],"")</f>
        <v>1</v>
      </c>
      <c r="H113" s="34" t="str">
        <f>IFERROR(VLOOKUP(G113,色々!P:Q,2,0),"")</f>
        <v>男子</v>
      </c>
      <c r="I113" s="34" t="str">
        <f>IFERROR(選手__2[[#This Row],[氏名]],"")</f>
        <v>長野　　弘</v>
      </c>
      <c r="J113" s="34" t="str">
        <f>IFERROR(選手__2[[#This Row],[氏名カナ]],"")</f>
        <v>ﾅｶﾞﾉ ﾋﾛｼ</v>
      </c>
      <c r="K113" s="34" t="str">
        <f>IFERROR(選手__2[[#This Row],[所属名称１]],"")</f>
        <v>南海ＤＣ</v>
      </c>
      <c r="L113" s="34">
        <f>IFERROR(選手__2[[#This Row],[学校コード]],"")</f>
        <v>4</v>
      </c>
      <c r="M113" s="35" t="str">
        <f>IFERROR(VLOOKUP(L113,色々!G:H,2,0),"")</f>
        <v>大学</v>
      </c>
      <c r="N113" s="36">
        <f>IFERROR(選手__2[[#This Row],[学年]],"")</f>
        <v>1</v>
      </c>
      <c r="O113" s="10">
        <f>IFERROR(選手__2[[#This Row],[生年月日]],"")</f>
        <v>38677</v>
      </c>
      <c r="P113">
        <f t="shared" si="1"/>
        <v>19</v>
      </c>
    </row>
    <row r="114" spans="6:16" x14ac:dyDescent="0.2">
      <c r="F114" s="34">
        <f>IFERROR(選手__2[[#This Row],[選手番号]],"")</f>
        <v>113</v>
      </c>
      <c r="G114" s="34">
        <f>IFERROR(選手__2[[#This Row],[性別コード]],"")</f>
        <v>1</v>
      </c>
      <c r="H114" s="34" t="str">
        <f>IFERROR(VLOOKUP(G114,色々!P:Q,2,0),"")</f>
        <v>男子</v>
      </c>
      <c r="I114" s="34" t="str">
        <f>IFERROR(選手__2[[#This Row],[氏名]],"")</f>
        <v>石丸　颯人</v>
      </c>
      <c r="J114" s="34" t="str">
        <f>IFERROR(選手__2[[#This Row],[氏名カナ]],"")</f>
        <v>ｲｼﾏﾙ ﾊﾔﾄ</v>
      </c>
      <c r="K114" s="34" t="str">
        <f>IFERROR(選手__2[[#This Row],[所属名称１]],"")</f>
        <v>南海ＤＣ</v>
      </c>
      <c r="L114" s="34">
        <f>IFERROR(選手__2[[#This Row],[学校コード]],"")</f>
        <v>3</v>
      </c>
      <c r="M114" s="35" t="str">
        <f>IFERROR(VLOOKUP(L114,色々!G:H,2,0),"")</f>
        <v>高校</v>
      </c>
      <c r="N114" s="36">
        <f>IFERROR(選手__2[[#This Row],[学年]],"")</f>
        <v>2</v>
      </c>
      <c r="O114" s="10">
        <f>IFERROR(選手__2[[#This Row],[生年月日]],"")</f>
        <v>39182</v>
      </c>
      <c r="P114">
        <f t="shared" si="1"/>
        <v>18</v>
      </c>
    </row>
    <row r="115" spans="6:16" x14ac:dyDescent="0.2">
      <c r="F115" s="34">
        <f>IFERROR(選手__2[[#This Row],[選手番号]],"")</f>
        <v>114</v>
      </c>
      <c r="G115" s="34">
        <f>IFERROR(選手__2[[#This Row],[性別コード]],"")</f>
        <v>1</v>
      </c>
      <c r="H115" s="34" t="str">
        <f>IFERROR(VLOOKUP(G115,色々!P:Q,2,0),"")</f>
        <v>男子</v>
      </c>
      <c r="I115" s="34" t="str">
        <f>IFERROR(選手__2[[#This Row],[氏名]],"")</f>
        <v>是澤　祥太</v>
      </c>
      <c r="J115" s="34" t="str">
        <f>IFERROR(選手__2[[#This Row],[氏名カナ]],"")</f>
        <v>ｺﾚｻﾜ ｼｮｳﾀ</v>
      </c>
      <c r="K115" s="34" t="str">
        <f>IFERROR(選手__2[[#This Row],[所属名称１]],"")</f>
        <v>南海ＤＣ</v>
      </c>
      <c r="L115" s="34">
        <f>IFERROR(選手__2[[#This Row],[学校コード]],"")</f>
        <v>3</v>
      </c>
      <c r="M115" s="35" t="str">
        <f>IFERROR(VLOOKUP(L115,色々!G:H,2,0),"")</f>
        <v>高校</v>
      </c>
      <c r="N115" s="36">
        <f>IFERROR(選手__2[[#This Row],[学年]],"")</f>
        <v>2</v>
      </c>
      <c r="O115" s="10">
        <f>IFERROR(選手__2[[#This Row],[生年月日]],"")</f>
        <v>39233</v>
      </c>
      <c r="P115">
        <f t="shared" si="1"/>
        <v>18</v>
      </c>
    </row>
    <row r="116" spans="6:16" x14ac:dyDescent="0.2">
      <c r="F116" s="34">
        <f>IFERROR(選手__2[[#This Row],[選手番号]],"")</f>
        <v>115</v>
      </c>
      <c r="G116" s="34">
        <f>IFERROR(選手__2[[#This Row],[性別コード]],"")</f>
        <v>1</v>
      </c>
      <c r="H116" s="34" t="str">
        <f>IFERROR(VLOOKUP(G116,色々!P:Q,2,0),"")</f>
        <v>男子</v>
      </c>
      <c r="I116" s="34" t="str">
        <f>IFERROR(選手__2[[#This Row],[氏名]],"")</f>
        <v>玉井　悠亜</v>
      </c>
      <c r="J116" s="34" t="str">
        <f>IFERROR(選手__2[[#This Row],[氏名カナ]],"")</f>
        <v>ﾀﾏｲ ﾕｳｱ</v>
      </c>
      <c r="K116" s="34" t="str">
        <f>IFERROR(選手__2[[#This Row],[所属名称１]],"")</f>
        <v>南海ＤＣ</v>
      </c>
      <c r="L116" s="34">
        <f>IFERROR(選手__2[[#This Row],[学校コード]],"")</f>
        <v>3</v>
      </c>
      <c r="M116" s="35" t="str">
        <f>IFERROR(VLOOKUP(L116,色々!G:H,2,0),"")</f>
        <v>高校</v>
      </c>
      <c r="N116" s="36">
        <f>IFERROR(選手__2[[#This Row],[学年]],"")</f>
        <v>2</v>
      </c>
      <c r="O116" s="10">
        <f>IFERROR(選手__2[[#This Row],[生年月日]],"")</f>
        <v>39271</v>
      </c>
      <c r="P116">
        <f t="shared" si="1"/>
        <v>17</v>
      </c>
    </row>
    <row r="117" spans="6:16" x14ac:dyDescent="0.2">
      <c r="F117" s="34">
        <f>IFERROR(選手__2[[#This Row],[選手番号]],"")</f>
        <v>116</v>
      </c>
      <c r="G117" s="34">
        <f>IFERROR(選手__2[[#This Row],[性別コード]],"")</f>
        <v>1</v>
      </c>
      <c r="H117" s="34" t="str">
        <f>IFERROR(VLOOKUP(G117,色々!P:Q,2,0),"")</f>
        <v>男子</v>
      </c>
      <c r="I117" s="34" t="str">
        <f>IFERROR(選手__2[[#This Row],[氏名]],"")</f>
        <v>仲嶋隆之介</v>
      </c>
      <c r="J117" s="34" t="str">
        <f>IFERROR(選手__2[[#This Row],[氏名カナ]],"")</f>
        <v>ﾅｶｼﾞﾏ ﾘｭｳﾉｽｹ</v>
      </c>
      <c r="K117" s="34" t="str">
        <f>IFERROR(選手__2[[#This Row],[所属名称１]],"")</f>
        <v>南海ＤＣ</v>
      </c>
      <c r="L117" s="34">
        <f>IFERROR(選手__2[[#This Row],[学校コード]],"")</f>
        <v>3</v>
      </c>
      <c r="M117" s="35" t="str">
        <f>IFERROR(VLOOKUP(L117,色々!G:H,2,0),"")</f>
        <v>高校</v>
      </c>
      <c r="N117" s="36">
        <f>IFERROR(選手__2[[#This Row],[学年]],"")</f>
        <v>2</v>
      </c>
      <c r="O117" s="10">
        <f>IFERROR(選手__2[[#This Row],[生年月日]],"")</f>
        <v>39321</v>
      </c>
      <c r="P117">
        <f t="shared" si="1"/>
        <v>17</v>
      </c>
    </row>
    <row r="118" spans="6:16" x14ac:dyDescent="0.2">
      <c r="F118" s="34">
        <f>IFERROR(選手__2[[#This Row],[選手番号]],"")</f>
        <v>117</v>
      </c>
      <c r="G118" s="34">
        <f>IFERROR(選手__2[[#This Row],[性別コード]],"")</f>
        <v>1</v>
      </c>
      <c r="H118" s="34" t="str">
        <f>IFERROR(VLOOKUP(G118,色々!P:Q,2,0),"")</f>
        <v>男子</v>
      </c>
      <c r="I118" s="34" t="str">
        <f>IFERROR(選手__2[[#This Row],[氏名]],"")</f>
        <v>安永　翔也</v>
      </c>
      <c r="J118" s="34" t="str">
        <f>IFERROR(選手__2[[#This Row],[氏名カナ]],"")</f>
        <v>ﾔｽﾅｶﾞ ｼｮｳﾔ</v>
      </c>
      <c r="K118" s="34" t="str">
        <f>IFERROR(選手__2[[#This Row],[所属名称１]],"")</f>
        <v>南海ＤＣ</v>
      </c>
      <c r="L118" s="34">
        <f>IFERROR(選手__2[[#This Row],[学校コード]],"")</f>
        <v>3</v>
      </c>
      <c r="M118" s="35" t="str">
        <f>IFERROR(VLOOKUP(L118,色々!G:H,2,0),"")</f>
        <v>高校</v>
      </c>
      <c r="N118" s="36">
        <f>IFERROR(選手__2[[#This Row],[学年]],"")</f>
        <v>2</v>
      </c>
      <c r="O118" s="10">
        <f>IFERROR(選手__2[[#This Row],[生年月日]],"")</f>
        <v>39466</v>
      </c>
      <c r="P118">
        <f t="shared" si="1"/>
        <v>17</v>
      </c>
    </row>
    <row r="119" spans="6:16" x14ac:dyDescent="0.2">
      <c r="F119" s="34">
        <f>IFERROR(選手__2[[#This Row],[選手番号]],"")</f>
        <v>118</v>
      </c>
      <c r="G119" s="34">
        <f>IFERROR(選手__2[[#This Row],[性別コード]],"")</f>
        <v>1</v>
      </c>
      <c r="H119" s="34" t="str">
        <f>IFERROR(VLOOKUP(G119,色々!P:Q,2,0),"")</f>
        <v>男子</v>
      </c>
      <c r="I119" s="34" t="str">
        <f>IFERROR(選手__2[[#This Row],[氏名]],"")</f>
        <v>渡部　泰成</v>
      </c>
      <c r="J119" s="34" t="str">
        <f>IFERROR(選手__2[[#This Row],[氏名カナ]],"")</f>
        <v>ﾜﾀﾅﾍﾞ ﾀｲｾｲ</v>
      </c>
      <c r="K119" s="34" t="str">
        <f>IFERROR(選手__2[[#This Row],[所属名称１]],"")</f>
        <v>南海ＤＣ</v>
      </c>
      <c r="L119" s="34">
        <f>IFERROR(選手__2[[#This Row],[学校コード]],"")</f>
        <v>2</v>
      </c>
      <c r="M119" s="35" t="str">
        <f>IFERROR(VLOOKUP(L119,色々!G:H,2,0),"")</f>
        <v>中学</v>
      </c>
      <c r="N119" s="36">
        <f>IFERROR(選手__2[[#This Row],[学年]],"")</f>
        <v>3</v>
      </c>
      <c r="O119" s="10">
        <f>IFERROR(選手__2[[#This Row],[生年月日]],"")</f>
        <v>39933</v>
      </c>
      <c r="P119">
        <f t="shared" si="1"/>
        <v>16</v>
      </c>
    </row>
    <row r="120" spans="6:16" x14ac:dyDescent="0.2">
      <c r="F120" s="34">
        <f>IFERROR(選手__2[[#This Row],[選手番号]],"")</f>
        <v>119</v>
      </c>
      <c r="G120" s="34">
        <f>IFERROR(選手__2[[#This Row],[性別コード]],"")</f>
        <v>1</v>
      </c>
      <c r="H120" s="34" t="str">
        <f>IFERROR(VLOOKUP(G120,色々!P:Q,2,0),"")</f>
        <v>男子</v>
      </c>
      <c r="I120" s="34" t="str">
        <f>IFERROR(選手__2[[#This Row],[氏名]],"")</f>
        <v>大山　葵生</v>
      </c>
      <c r="J120" s="34" t="str">
        <f>IFERROR(選手__2[[#This Row],[氏名カナ]],"")</f>
        <v>ｵｵﾔﾏ ｱｵｲ</v>
      </c>
      <c r="K120" s="34" t="str">
        <f>IFERROR(選手__2[[#This Row],[所属名称１]],"")</f>
        <v>南海ＤＣ</v>
      </c>
      <c r="L120" s="34">
        <f>IFERROR(選手__2[[#This Row],[学校コード]],"")</f>
        <v>2</v>
      </c>
      <c r="M120" s="35" t="str">
        <f>IFERROR(VLOOKUP(L120,色々!G:H,2,0),"")</f>
        <v>中学</v>
      </c>
      <c r="N120" s="36">
        <f>IFERROR(選手__2[[#This Row],[学年]],"")</f>
        <v>2</v>
      </c>
      <c r="O120" s="10">
        <f>IFERROR(選手__2[[#This Row],[生年月日]],"")</f>
        <v>40391</v>
      </c>
      <c r="P120">
        <f t="shared" si="1"/>
        <v>14</v>
      </c>
    </row>
    <row r="121" spans="6:16" x14ac:dyDescent="0.2">
      <c r="F121" s="34">
        <f>IFERROR(選手__2[[#This Row],[選手番号]],"")</f>
        <v>120</v>
      </c>
      <c r="G121" s="34">
        <f>IFERROR(選手__2[[#This Row],[性別コード]],"")</f>
        <v>1</v>
      </c>
      <c r="H121" s="34" t="str">
        <f>IFERROR(VLOOKUP(G121,色々!P:Q,2,0),"")</f>
        <v>男子</v>
      </c>
      <c r="I121" s="34" t="str">
        <f>IFERROR(選手__2[[#This Row],[氏名]],"")</f>
        <v>三谷　航平</v>
      </c>
      <c r="J121" s="34" t="str">
        <f>IFERROR(選手__2[[#This Row],[氏名カナ]],"")</f>
        <v>ﾐﾀﾆ ｺｳﾍｲ</v>
      </c>
      <c r="K121" s="34" t="str">
        <f>IFERROR(選手__2[[#This Row],[所属名称１]],"")</f>
        <v>南海ＤＣ</v>
      </c>
      <c r="L121" s="34">
        <f>IFERROR(選手__2[[#This Row],[学校コード]],"")</f>
        <v>2</v>
      </c>
      <c r="M121" s="35" t="str">
        <f>IFERROR(VLOOKUP(L121,色々!G:H,2,0),"")</f>
        <v>中学</v>
      </c>
      <c r="N121" s="36">
        <f>IFERROR(選手__2[[#This Row],[学年]],"")</f>
        <v>1</v>
      </c>
      <c r="O121" s="10">
        <f>IFERROR(選手__2[[#This Row],[生年月日]],"")</f>
        <v>40677</v>
      </c>
      <c r="P121">
        <f t="shared" si="1"/>
        <v>14</v>
      </c>
    </row>
    <row r="122" spans="6:16" x14ac:dyDescent="0.2">
      <c r="F122" s="34">
        <f>IFERROR(選手__2[[#This Row],[選手番号]],"")</f>
        <v>121</v>
      </c>
      <c r="G122" s="34">
        <f>IFERROR(選手__2[[#This Row],[性別コード]],"")</f>
        <v>1</v>
      </c>
      <c r="H122" s="34" t="str">
        <f>IFERROR(VLOOKUP(G122,色々!P:Q,2,0),"")</f>
        <v>男子</v>
      </c>
      <c r="I122" s="34" t="str">
        <f>IFERROR(選手__2[[#This Row],[氏名]],"")</f>
        <v>木村虎太朗</v>
      </c>
      <c r="J122" s="34" t="str">
        <f>IFERROR(選手__2[[#This Row],[氏名カナ]],"")</f>
        <v>ｷﾑﾗ ｺﾀﾛｳ</v>
      </c>
      <c r="K122" s="34" t="str">
        <f>IFERROR(選手__2[[#This Row],[所属名称１]],"")</f>
        <v>南海ＤＣ</v>
      </c>
      <c r="L122" s="34">
        <f>IFERROR(選手__2[[#This Row],[学校コード]],"")</f>
        <v>2</v>
      </c>
      <c r="M122" s="35" t="str">
        <f>IFERROR(VLOOKUP(L122,色々!G:H,2,0),"")</f>
        <v>中学</v>
      </c>
      <c r="N122" s="36">
        <f>IFERROR(選手__2[[#This Row],[学年]],"")</f>
        <v>1</v>
      </c>
      <c r="O122" s="10">
        <f>IFERROR(選手__2[[#This Row],[生年月日]],"")</f>
        <v>40740</v>
      </c>
      <c r="P122">
        <f t="shared" si="1"/>
        <v>13</v>
      </c>
    </row>
    <row r="123" spans="6:16" x14ac:dyDescent="0.2">
      <c r="F123" s="34">
        <f>IFERROR(選手__2[[#This Row],[選手番号]],"")</f>
        <v>122</v>
      </c>
      <c r="G123" s="34">
        <f>IFERROR(選手__2[[#This Row],[性別コード]],"")</f>
        <v>1</v>
      </c>
      <c r="H123" s="34" t="str">
        <f>IFERROR(VLOOKUP(G123,色々!P:Q,2,0),"")</f>
        <v>男子</v>
      </c>
      <c r="I123" s="34" t="str">
        <f>IFERROR(選手__2[[#This Row],[氏名]],"")</f>
        <v>河内　康伸</v>
      </c>
      <c r="J123" s="34" t="str">
        <f>IFERROR(選手__2[[#This Row],[氏名カナ]],"")</f>
        <v>ｺｳﾁ ﾔｽﾉﾌﾞ</v>
      </c>
      <c r="K123" s="34" t="str">
        <f>IFERROR(選手__2[[#This Row],[所属名称１]],"")</f>
        <v>南海ＤＣ</v>
      </c>
      <c r="L123" s="34">
        <f>IFERROR(選手__2[[#This Row],[学校コード]],"")</f>
        <v>2</v>
      </c>
      <c r="M123" s="35" t="str">
        <f>IFERROR(VLOOKUP(L123,色々!G:H,2,0),"")</f>
        <v>中学</v>
      </c>
      <c r="N123" s="36">
        <f>IFERROR(選手__2[[#This Row],[学年]],"")</f>
        <v>1</v>
      </c>
      <c r="O123" s="10">
        <f>IFERROR(選手__2[[#This Row],[生年月日]],"")</f>
        <v>40873</v>
      </c>
      <c r="P123">
        <f t="shared" si="1"/>
        <v>13</v>
      </c>
    </row>
    <row r="124" spans="6:16" x14ac:dyDescent="0.2">
      <c r="F124" s="34">
        <f>IFERROR(選手__2[[#This Row],[選手番号]],"")</f>
        <v>123</v>
      </c>
      <c r="G124" s="34">
        <f>IFERROR(選手__2[[#This Row],[性別コード]],"")</f>
        <v>1</v>
      </c>
      <c r="H124" s="34" t="str">
        <f>IFERROR(VLOOKUP(G124,色々!P:Q,2,0),"")</f>
        <v>男子</v>
      </c>
      <c r="I124" s="34" t="str">
        <f>IFERROR(選手__2[[#This Row],[氏名]],"")</f>
        <v>玉井　悠慎</v>
      </c>
      <c r="J124" s="34" t="str">
        <f>IFERROR(選手__2[[#This Row],[氏名カナ]],"")</f>
        <v>ﾀﾏｲ ﾕｳﾏ</v>
      </c>
      <c r="K124" s="34" t="str">
        <f>IFERROR(選手__2[[#This Row],[所属名称１]],"")</f>
        <v>南海ＤＣ</v>
      </c>
      <c r="L124" s="34">
        <f>IFERROR(選手__2[[#This Row],[学校コード]],"")</f>
        <v>1</v>
      </c>
      <c r="M124" s="35" t="str">
        <f>IFERROR(VLOOKUP(L124,色々!G:H,2,0),"")</f>
        <v>小学</v>
      </c>
      <c r="N124" s="36">
        <f>IFERROR(選手__2[[#This Row],[学年]],"")</f>
        <v>6</v>
      </c>
      <c r="O124" s="10">
        <f>IFERROR(選手__2[[#This Row],[生年月日]],"")</f>
        <v>41055</v>
      </c>
      <c r="P124">
        <f t="shared" si="1"/>
        <v>13</v>
      </c>
    </row>
    <row r="125" spans="6:16" x14ac:dyDescent="0.2">
      <c r="F125" s="34">
        <f>IFERROR(選手__2[[#This Row],[選手番号]],"")</f>
        <v>124</v>
      </c>
      <c r="G125" s="34">
        <f>IFERROR(選手__2[[#This Row],[性別コード]],"")</f>
        <v>1</v>
      </c>
      <c r="H125" s="34" t="str">
        <f>IFERROR(VLOOKUP(G125,色々!P:Q,2,0),"")</f>
        <v>男子</v>
      </c>
      <c r="I125" s="34" t="str">
        <f>IFERROR(選手__2[[#This Row],[氏名]],"")</f>
        <v>木田　悠晴</v>
      </c>
      <c r="J125" s="34" t="str">
        <f>IFERROR(選手__2[[#This Row],[氏名カナ]],"")</f>
        <v>ｷﾀﾞ ﾕｳｾｲ</v>
      </c>
      <c r="K125" s="34" t="str">
        <f>IFERROR(選手__2[[#This Row],[所属名称１]],"")</f>
        <v>南海ＤＣ</v>
      </c>
      <c r="L125" s="34">
        <f>IFERROR(選手__2[[#This Row],[学校コード]],"")</f>
        <v>1</v>
      </c>
      <c r="M125" s="35" t="str">
        <f>IFERROR(VLOOKUP(L125,色々!G:H,2,0),"")</f>
        <v>小学</v>
      </c>
      <c r="N125" s="36">
        <f>IFERROR(選手__2[[#This Row],[学年]],"")</f>
        <v>6</v>
      </c>
      <c r="O125" s="10">
        <f>IFERROR(選手__2[[#This Row],[生年月日]],"")</f>
        <v>41091</v>
      </c>
      <c r="P125">
        <f t="shared" si="1"/>
        <v>12</v>
      </c>
    </row>
    <row r="126" spans="6:16" x14ac:dyDescent="0.2">
      <c r="F126" s="34">
        <f>IFERROR(選手__2[[#This Row],[選手番号]],"")</f>
        <v>125</v>
      </c>
      <c r="G126" s="34">
        <f>IFERROR(選手__2[[#This Row],[性別コード]],"")</f>
        <v>1</v>
      </c>
      <c r="H126" s="34" t="str">
        <f>IFERROR(VLOOKUP(G126,色々!P:Q,2,0),"")</f>
        <v>男子</v>
      </c>
      <c r="I126" s="34" t="str">
        <f>IFERROR(選手__2[[#This Row],[氏名]],"")</f>
        <v>三浦　正樹</v>
      </c>
      <c r="J126" s="34" t="str">
        <f>IFERROR(選手__2[[#This Row],[氏名カナ]],"")</f>
        <v>ﾐｳﾗ ﾏｻｷ</v>
      </c>
      <c r="K126" s="34" t="str">
        <f>IFERROR(選手__2[[#This Row],[所属名称１]],"")</f>
        <v>南海ＤＣ</v>
      </c>
      <c r="L126" s="34">
        <f>IFERROR(選手__2[[#This Row],[学校コード]],"")</f>
        <v>1</v>
      </c>
      <c r="M126" s="35" t="str">
        <f>IFERROR(VLOOKUP(L126,色々!G:H,2,0),"")</f>
        <v>小学</v>
      </c>
      <c r="N126" s="36">
        <f>IFERROR(選手__2[[#This Row],[学年]],"")</f>
        <v>5</v>
      </c>
      <c r="O126" s="10">
        <f>IFERROR(選手__2[[#This Row],[生年月日]],"")</f>
        <v>41419</v>
      </c>
      <c r="P126">
        <f t="shared" si="1"/>
        <v>12</v>
      </c>
    </row>
    <row r="127" spans="6:16" x14ac:dyDescent="0.2">
      <c r="F127" s="34">
        <f>IFERROR(選手__2[[#This Row],[選手番号]],"")</f>
        <v>126</v>
      </c>
      <c r="G127" s="34">
        <f>IFERROR(選手__2[[#This Row],[性別コード]],"")</f>
        <v>1</v>
      </c>
      <c r="H127" s="34" t="str">
        <f>IFERROR(VLOOKUP(G127,色々!P:Q,2,0),"")</f>
        <v>男子</v>
      </c>
      <c r="I127" s="34" t="str">
        <f>IFERROR(選手__2[[#This Row],[氏名]],"")</f>
        <v>松岡　琉生</v>
      </c>
      <c r="J127" s="34" t="str">
        <f>IFERROR(選手__2[[#This Row],[氏名カナ]],"")</f>
        <v>ﾏﾂｵｶ ﾙｲ</v>
      </c>
      <c r="K127" s="34" t="str">
        <f>IFERROR(選手__2[[#This Row],[所属名称１]],"")</f>
        <v>南海ＤＣ</v>
      </c>
      <c r="L127" s="34">
        <f>IFERROR(選手__2[[#This Row],[学校コード]],"")</f>
        <v>1</v>
      </c>
      <c r="M127" s="35" t="str">
        <f>IFERROR(VLOOKUP(L127,色々!G:H,2,0),"")</f>
        <v>小学</v>
      </c>
      <c r="N127" s="36">
        <f>IFERROR(選手__2[[#This Row],[学年]],"")</f>
        <v>5</v>
      </c>
      <c r="O127" s="10">
        <f>IFERROR(選手__2[[#This Row],[生年月日]],"")</f>
        <v>41524</v>
      </c>
      <c r="P127">
        <f t="shared" si="1"/>
        <v>11</v>
      </c>
    </row>
    <row r="128" spans="6:16" x14ac:dyDescent="0.2">
      <c r="F128" s="34">
        <f>IFERROR(選手__2[[#This Row],[選手番号]],"")</f>
        <v>127</v>
      </c>
      <c r="G128" s="34">
        <f>IFERROR(選手__2[[#This Row],[性別コード]],"")</f>
        <v>1</v>
      </c>
      <c r="H128" s="34" t="str">
        <f>IFERROR(VLOOKUP(G128,色々!P:Q,2,0),"")</f>
        <v>男子</v>
      </c>
      <c r="I128" s="34" t="str">
        <f>IFERROR(選手__2[[#This Row],[氏名]],"")</f>
        <v>木田　啓翔</v>
      </c>
      <c r="J128" s="34" t="str">
        <f>IFERROR(選手__2[[#This Row],[氏名カナ]],"")</f>
        <v>ｷﾀﾞ ｹｲﾄ</v>
      </c>
      <c r="K128" s="34" t="str">
        <f>IFERROR(選手__2[[#This Row],[所属名称１]],"")</f>
        <v>南海ＤＣ</v>
      </c>
      <c r="L128" s="34">
        <f>IFERROR(選手__2[[#This Row],[学校コード]],"")</f>
        <v>1</v>
      </c>
      <c r="M128" s="35" t="str">
        <f>IFERROR(VLOOKUP(L128,色々!G:H,2,0),"")</f>
        <v>小学</v>
      </c>
      <c r="N128" s="36">
        <f>IFERROR(選手__2[[#This Row],[学年]],"")</f>
        <v>5</v>
      </c>
      <c r="O128" s="10">
        <f>IFERROR(選手__2[[#This Row],[生年月日]],"")</f>
        <v>41534</v>
      </c>
      <c r="P128">
        <f t="shared" si="1"/>
        <v>11</v>
      </c>
    </row>
    <row r="129" spans="6:16" x14ac:dyDescent="0.2">
      <c r="F129" s="34">
        <f>IFERROR(選手__2[[#This Row],[選手番号]],"")</f>
        <v>128</v>
      </c>
      <c r="G129" s="34">
        <f>IFERROR(選手__2[[#This Row],[性別コード]],"")</f>
        <v>1</v>
      </c>
      <c r="H129" s="34" t="str">
        <f>IFERROR(VLOOKUP(G129,色々!P:Q,2,0),"")</f>
        <v>男子</v>
      </c>
      <c r="I129" s="34" t="str">
        <f>IFERROR(選手__2[[#This Row],[氏名]],"")</f>
        <v>前野朔太朗</v>
      </c>
      <c r="J129" s="34" t="str">
        <f>IFERROR(選手__2[[#This Row],[氏名カナ]],"")</f>
        <v>ﾏｴﾉ ｻｸﾀﾛｳ</v>
      </c>
      <c r="K129" s="34" t="str">
        <f>IFERROR(選手__2[[#This Row],[所属名称１]],"")</f>
        <v>南海ＤＣ</v>
      </c>
      <c r="L129" s="34">
        <f>IFERROR(選手__2[[#This Row],[学校コード]],"")</f>
        <v>1</v>
      </c>
      <c r="M129" s="35" t="str">
        <f>IFERROR(VLOOKUP(L129,色々!G:H,2,0),"")</f>
        <v>小学</v>
      </c>
      <c r="N129" s="36">
        <f>IFERROR(選手__2[[#This Row],[学年]],"")</f>
        <v>5</v>
      </c>
      <c r="O129" s="10">
        <f>IFERROR(選手__2[[#This Row],[生年月日]],"")</f>
        <v>41590</v>
      </c>
      <c r="P129">
        <f t="shared" si="1"/>
        <v>11</v>
      </c>
    </row>
    <row r="130" spans="6:16" x14ac:dyDescent="0.2">
      <c r="F130" s="34">
        <f>IFERROR(選手__2[[#This Row],[選手番号]],"")</f>
        <v>129</v>
      </c>
      <c r="G130" s="34">
        <f>IFERROR(選手__2[[#This Row],[性別コード]],"")</f>
        <v>1</v>
      </c>
      <c r="H130" s="34" t="str">
        <f>IFERROR(VLOOKUP(G130,色々!P:Q,2,0),"")</f>
        <v>男子</v>
      </c>
      <c r="I130" s="34" t="str">
        <f>IFERROR(選手__2[[#This Row],[氏名]],"")</f>
        <v>村上　優太</v>
      </c>
      <c r="J130" s="34" t="str">
        <f>IFERROR(選手__2[[#This Row],[氏名カナ]],"")</f>
        <v>ﾑﾗｶﾐ ﾕｳﾀ</v>
      </c>
      <c r="K130" s="34" t="str">
        <f>IFERROR(選手__2[[#This Row],[所属名称１]],"")</f>
        <v>南海ＤＣ</v>
      </c>
      <c r="L130" s="34">
        <f>IFERROR(選手__2[[#This Row],[学校コード]],"")</f>
        <v>1</v>
      </c>
      <c r="M130" s="35" t="str">
        <f>IFERROR(VLOOKUP(L130,色々!G:H,2,0),"")</f>
        <v>小学</v>
      </c>
      <c r="N130" s="36">
        <f>IFERROR(選手__2[[#This Row],[学年]],"")</f>
        <v>5</v>
      </c>
      <c r="O130" s="10">
        <f>IFERROR(選手__2[[#This Row],[生年月日]],"")</f>
        <v>41619</v>
      </c>
      <c r="P130">
        <f t="shared" si="1"/>
        <v>11</v>
      </c>
    </row>
    <row r="131" spans="6:16" x14ac:dyDescent="0.2">
      <c r="F131" s="34">
        <f>IFERROR(選手__2[[#This Row],[選手番号]],"")</f>
        <v>130</v>
      </c>
      <c r="G131" s="34">
        <f>IFERROR(選手__2[[#This Row],[性別コード]],"")</f>
        <v>1</v>
      </c>
      <c r="H131" s="34" t="str">
        <f>IFERROR(VLOOKUP(G131,色々!P:Q,2,0),"")</f>
        <v>男子</v>
      </c>
      <c r="I131" s="34" t="str">
        <f>IFERROR(選手__2[[#This Row],[氏名]],"")</f>
        <v>本間　陽翔</v>
      </c>
      <c r="J131" s="34" t="str">
        <f>IFERROR(選手__2[[#This Row],[氏名カナ]],"")</f>
        <v>ﾎﾝﾏ ﾊﾙﾄ</v>
      </c>
      <c r="K131" s="34" t="str">
        <f>IFERROR(選手__2[[#This Row],[所属名称１]],"")</f>
        <v>南海ＤＣ</v>
      </c>
      <c r="L131" s="34">
        <f>IFERROR(選手__2[[#This Row],[学校コード]],"")</f>
        <v>1</v>
      </c>
      <c r="M131" s="35" t="str">
        <f>IFERROR(VLOOKUP(L131,色々!G:H,2,0),"")</f>
        <v>小学</v>
      </c>
      <c r="N131" s="36">
        <f>IFERROR(選手__2[[#This Row],[学年]],"")</f>
        <v>5</v>
      </c>
      <c r="O131" s="10">
        <f>IFERROR(選手__2[[#This Row],[生年月日]],"")</f>
        <v>41672</v>
      </c>
      <c r="P131">
        <f t="shared" ref="P131:P194" si="2">IFERROR(DATEDIF(O131,$O$1,"y"),"")</f>
        <v>11</v>
      </c>
    </row>
    <row r="132" spans="6:16" x14ac:dyDescent="0.2">
      <c r="F132" s="34">
        <f>IFERROR(選手__2[[#This Row],[選手番号]],"")</f>
        <v>131</v>
      </c>
      <c r="G132" s="34">
        <f>IFERROR(選手__2[[#This Row],[性別コード]],"")</f>
        <v>1</v>
      </c>
      <c r="H132" s="34" t="str">
        <f>IFERROR(VLOOKUP(G132,色々!P:Q,2,0),"")</f>
        <v>男子</v>
      </c>
      <c r="I132" s="34" t="str">
        <f>IFERROR(選手__2[[#This Row],[氏名]],"")</f>
        <v>古茂田悠人</v>
      </c>
      <c r="J132" s="34" t="str">
        <f>IFERROR(選手__2[[#This Row],[氏名カナ]],"")</f>
        <v>ｺﾓﾀﾞ ﾕｳﾄ</v>
      </c>
      <c r="K132" s="34" t="str">
        <f>IFERROR(選手__2[[#This Row],[所属名称１]],"")</f>
        <v>南海ＤＣ</v>
      </c>
      <c r="L132" s="34">
        <f>IFERROR(選手__2[[#This Row],[学校コード]],"")</f>
        <v>1</v>
      </c>
      <c r="M132" s="35" t="str">
        <f>IFERROR(VLOOKUP(L132,色々!G:H,2,0),"")</f>
        <v>小学</v>
      </c>
      <c r="N132" s="36">
        <f>IFERROR(選手__2[[#This Row],[学年]],"")</f>
        <v>4</v>
      </c>
      <c r="O132" s="10">
        <f>IFERROR(選手__2[[#This Row],[生年月日]],"")</f>
        <v>41754</v>
      </c>
      <c r="P132">
        <f t="shared" si="2"/>
        <v>11</v>
      </c>
    </row>
    <row r="133" spans="6:16" x14ac:dyDescent="0.2">
      <c r="F133" s="34">
        <f>IFERROR(選手__2[[#This Row],[選手番号]],"")</f>
        <v>132</v>
      </c>
      <c r="G133" s="34">
        <f>IFERROR(選手__2[[#This Row],[性別コード]],"")</f>
        <v>1</v>
      </c>
      <c r="H133" s="34" t="str">
        <f>IFERROR(VLOOKUP(G133,色々!P:Q,2,0),"")</f>
        <v>男子</v>
      </c>
      <c r="I133" s="34" t="str">
        <f>IFERROR(選手__2[[#This Row],[氏名]],"")</f>
        <v>三浦　　巧</v>
      </c>
      <c r="J133" s="34" t="str">
        <f>IFERROR(選手__2[[#This Row],[氏名カナ]],"")</f>
        <v>ﾐｳﾗ ﾀｸﾐ</v>
      </c>
      <c r="K133" s="34" t="str">
        <f>IFERROR(選手__2[[#This Row],[所属名称１]],"")</f>
        <v>南海ＤＣ</v>
      </c>
      <c r="L133" s="34">
        <f>IFERROR(選手__2[[#This Row],[学校コード]],"")</f>
        <v>1</v>
      </c>
      <c r="M133" s="35" t="str">
        <f>IFERROR(VLOOKUP(L133,色々!G:H,2,0),"")</f>
        <v>小学</v>
      </c>
      <c r="N133" s="36">
        <f>IFERROR(選手__2[[#This Row],[学年]],"")</f>
        <v>3</v>
      </c>
      <c r="O133" s="10">
        <f>IFERROR(選手__2[[#This Row],[生年月日]],"")</f>
        <v>42146</v>
      </c>
      <c r="P133">
        <f t="shared" si="2"/>
        <v>10</v>
      </c>
    </row>
    <row r="134" spans="6:16" x14ac:dyDescent="0.2">
      <c r="F134" s="34">
        <f>IFERROR(選手__2[[#This Row],[選手番号]],"")</f>
        <v>133</v>
      </c>
      <c r="G134" s="34">
        <f>IFERROR(選手__2[[#This Row],[性別コード]],"")</f>
        <v>1</v>
      </c>
      <c r="H134" s="34" t="str">
        <f>IFERROR(VLOOKUP(G134,色々!P:Q,2,0),"")</f>
        <v>男子</v>
      </c>
      <c r="I134" s="34" t="str">
        <f>IFERROR(選手__2[[#This Row],[氏名]],"")</f>
        <v>客野　　舜</v>
      </c>
      <c r="J134" s="34" t="str">
        <f>IFERROR(選手__2[[#This Row],[氏名カナ]],"")</f>
        <v>ｷｬｸﾉ ｼｭﾝ</v>
      </c>
      <c r="K134" s="34" t="str">
        <f>IFERROR(選手__2[[#This Row],[所属名称１]],"")</f>
        <v>南海ＤＣ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3</v>
      </c>
      <c r="O134" s="10">
        <f>IFERROR(選手__2[[#This Row],[生年月日]],"")</f>
        <v>42172</v>
      </c>
      <c r="P134">
        <f t="shared" si="2"/>
        <v>9</v>
      </c>
    </row>
    <row r="135" spans="6:16" x14ac:dyDescent="0.2">
      <c r="F135" s="34">
        <f>IFERROR(選手__2[[#This Row],[選手番号]],"")</f>
        <v>134</v>
      </c>
      <c r="G135" s="34">
        <f>IFERROR(選手__2[[#This Row],[性別コード]],"")</f>
        <v>1</v>
      </c>
      <c r="H135" s="34" t="str">
        <f>IFERROR(VLOOKUP(G135,色々!P:Q,2,0),"")</f>
        <v>男子</v>
      </c>
      <c r="I135" s="34" t="str">
        <f>IFERROR(選手__2[[#This Row],[氏名]],"")</f>
        <v>小林　蒼輝</v>
      </c>
      <c r="J135" s="34" t="str">
        <f>IFERROR(選手__2[[#This Row],[氏名カナ]],"")</f>
        <v>ｺﾊﾞﾔｼ ｱｵｷ</v>
      </c>
      <c r="K135" s="34" t="str">
        <f>IFERROR(選手__2[[#This Row],[所属名称１]],"")</f>
        <v>南海ＤＣ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2</v>
      </c>
      <c r="O135" s="10">
        <f>IFERROR(選手__2[[#This Row],[生年月日]],"")</f>
        <v>42473</v>
      </c>
      <c r="P135">
        <f t="shared" si="2"/>
        <v>9</v>
      </c>
    </row>
    <row r="136" spans="6:16" x14ac:dyDescent="0.2">
      <c r="F136" s="34">
        <f>IFERROR(選手__2[[#This Row],[選手番号]],"")</f>
        <v>135</v>
      </c>
      <c r="G136" s="34">
        <f>IFERROR(選手__2[[#This Row],[性別コード]],"")</f>
        <v>1</v>
      </c>
      <c r="H136" s="34" t="str">
        <f>IFERROR(VLOOKUP(G136,色々!P:Q,2,0),"")</f>
        <v>男子</v>
      </c>
      <c r="I136" s="34" t="str">
        <f>IFERROR(選手__2[[#This Row],[氏名]],"")</f>
        <v>谷山　瑛飛</v>
      </c>
      <c r="J136" s="34" t="str">
        <f>IFERROR(選手__2[[#This Row],[氏名カナ]],"")</f>
        <v>ﾀﾆﾔﾏ ｴｲﾄ</v>
      </c>
      <c r="K136" s="34" t="str">
        <f>IFERROR(選手__2[[#This Row],[所属名称１]],"")</f>
        <v>南海ＤＣ</v>
      </c>
      <c r="L136" s="34">
        <f>IFERROR(選手__2[[#This Row],[学校コード]],"")</f>
        <v>1</v>
      </c>
      <c r="M136" s="35" t="str">
        <f>IFERROR(VLOOKUP(L136,色々!G:H,2,0),"")</f>
        <v>小学</v>
      </c>
      <c r="N136" s="36">
        <f>IFERROR(選手__2[[#This Row],[学年]],"")</f>
        <v>2</v>
      </c>
      <c r="O136" s="10">
        <f>IFERROR(選手__2[[#This Row],[生年月日]],"")</f>
        <v>42624</v>
      </c>
      <c r="P136">
        <f t="shared" si="2"/>
        <v>8</v>
      </c>
    </row>
    <row r="137" spans="6:16" x14ac:dyDescent="0.2">
      <c r="F137" s="34">
        <f>IFERROR(選手__2[[#This Row],[選手番号]],"")</f>
        <v>136</v>
      </c>
      <c r="G137" s="34">
        <f>IFERROR(選手__2[[#This Row],[性別コード]],"")</f>
        <v>1</v>
      </c>
      <c r="H137" s="34" t="str">
        <f>IFERROR(VLOOKUP(G137,色々!P:Q,2,0),"")</f>
        <v>男子</v>
      </c>
      <c r="I137" s="34" t="str">
        <f>IFERROR(選手__2[[#This Row],[氏名]],"")</f>
        <v>山下　朝陽</v>
      </c>
      <c r="J137" s="34" t="str">
        <f>IFERROR(選手__2[[#This Row],[氏名カナ]],"")</f>
        <v>ﾔﾏｼﾀ ｱｻﾋ</v>
      </c>
      <c r="K137" s="34" t="str">
        <f>IFERROR(選手__2[[#This Row],[所属名称１]],"")</f>
        <v>南海ＤＣ</v>
      </c>
      <c r="L137" s="34">
        <f>IFERROR(選手__2[[#This Row],[学校コード]],"")</f>
        <v>1</v>
      </c>
      <c r="M137" s="35" t="str">
        <f>IFERROR(VLOOKUP(L137,色々!G:H,2,0),"")</f>
        <v>小学</v>
      </c>
      <c r="N137" s="36">
        <f>IFERROR(選手__2[[#This Row],[学年]],"")</f>
        <v>1</v>
      </c>
      <c r="O137" s="10">
        <f>IFERROR(選手__2[[#This Row],[生年月日]],"")</f>
        <v>43089</v>
      </c>
      <c r="P137">
        <f t="shared" si="2"/>
        <v>7</v>
      </c>
    </row>
    <row r="138" spans="6:16" x14ac:dyDescent="0.2">
      <c r="F138" s="34">
        <f>IFERROR(選手__2[[#This Row],[選手番号]],"")</f>
        <v>137</v>
      </c>
      <c r="G138" s="34">
        <f>IFERROR(選手__2[[#This Row],[性別コード]],"")</f>
        <v>1</v>
      </c>
      <c r="H138" s="34" t="str">
        <f>IFERROR(VLOOKUP(G138,色々!P:Q,2,0),"")</f>
        <v>男子</v>
      </c>
      <c r="I138" s="34" t="str">
        <f>IFERROR(選手__2[[#This Row],[氏名]],"")</f>
        <v>中川　朝飛</v>
      </c>
      <c r="J138" s="34" t="str">
        <f>IFERROR(選手__2[[#This Row],[氏名カナ]],"")</f>
        <v>ﾅｶｶﾞﾜ ｱｻﾋ</v>
      </c>
      <c r="K138" s="34" t="str">
        <f>IFERROR(選手__2[[#This Row],[所属名称１]],"")</f>
        <v>南海ＤＣ</v>
      </c>
      <c r="L138" s="34">
        <f>IFERROR(選手__2[[#This Row],[学校コード]],"")</f>
        <v>0</v>
      </c>
      <c r="M138" s="35" t="str">
        <f>IFERROR(VLOOKUP(L138,色々!G:H,2,0),"")</f>
        <v>幼児</v>
      </c>
      <c r="N138" s="36">
        <f>IFERROR(選手__2[[#This Row],[学年]],"")</f>
        <v>0</v>
      </c>
      <c r="O138" s="10">
        <f>IFERROR(選手__2[[#This Row],[生年月日]],"")</f>
        <v>43265</v>
      </c>
      <c r="P138">
        <f t="shared" si="2"/>
        <v>7</v>
      </c>
    </row>
    <row r="139" spans="6:16" x14ac:dyDescent="0.2">
      <c r="F139" s="34">
        <f>IFERROR(選手__2[[#This Row],[選手番号]],"")</f>
        <v>138</v>
      </c>
      <c r="G139" s="34">
        <f>IFERROR(選手__2[[#This Row],[性別コード]],"")</f>
        <v>2</v>
      </c>
      <c r="H139" s="34" t="str">
        <f>IFERROR(VLOOKUP(G139,色々!P:Q,2,0),"")</f>
        <v>女子</v>
      </c>
      <c r="I139" s="34" t="str">
        <f>IFERROR(選手__2[[#This Row],[氏名]],"")</f>
        <v>西岡　泉美</v>
      </c>
      <c r="J139" s="34" t="str">
        <f>IFERROR(選手__2[[#This Row],[氏名カナ]],"")</f>
        <v>ﾆｼｵｶ ｲｽﾞﾐ</v>
      </c>
      <c r="K139" s="34" t="str">
        <f>IFERROR(選手__2[[#This Row],[所属名称１]],"")</f>
        <v>南海ＤＣ</v>
      </c>
      <c r="L139" s="34">
        <f>IFERROR(選手__2[[#This Row],[学校コード]],"")</f>
        <v>3</v>
      </c>
      <c r="M139" s="35" t="str">
        <f>IFERROR(VLOOKUP(L139,色々!G:H,2,0),"")</f>
        <v>高校</v>
      </c>
      <c r="N139" s="36">
        <f>IFERROR(選手__2[[#This Row],[学年]],"")</f>
        <v>3</v>
      </c>
      <c r="O139" s="10">
        <f>IFERROR(選手__2[[#This Row],[生年月日]],"")</f>
        <v>38995</v>
      </c>
      <c r="P139">
        <f t="shared" si="2"/>
        <v>18</v>
      </c>
    </row>
    <row r="140" spans="6:16" x14ac:dyDescent="0.2">
      <c r="F140" s="34">
        <f>IFERROR(選手__2[[#This Row],[選手番号]],"")</f>
        <v>139</v>
      </c>
      <c r="G140" s="34">
        <f>IFERROR(選手__2[[#This Row],[性別コード]],"")</f>
        <v>2</v>
      </c>
      <c r="H140" s="34" t="str">
        <f>IFERROR(VLOOKUP(G140,色々!P:Q,2,0),"")</f>
        <v>女子</v>
      </c>
      <c r="I140" s="34" t="str">
        <f>IFERROR(選手__2[[#This Row],[氏名]],"")</f>
        <v>岡本　望愛</v>
      </c>
      <c r="J140" s="34" t="str">
        <f>IFERROR(選手__2[[#This Row],[氏名カナ]],"")</f>
        <v>ｵｶﾓﾄ ﾓｱ</v>
      </c>
      <c r="K140" s="34" t="str">
        <f>IFERROR(選手__2[[#This Row],[所属名称１]],"")</f>
        <v>南海ＤＣ</v>
      </c>
      <c r="L140" s="34">
        <f>IFERROR(選手__2[[#This Row],[学校コード]],"")</f>
        <v>3</v>
      </c>
      <c r="M140" s="35" t="str">
        <f>IFERROR(VLOOKUP(L140,色々!G:H,2,0),"")</f>
        <v>高校</v>
      </c>
      <c r="N140" s="36">
        <f>IFERROR(選手__2[[#This Row],[学年]],"")</f>
        <v>1</v>
      </c>
      <c r="O140" s="10">
        <f>IFERROR(選手__2[[#This Row],[生年月日]],"")</f>
        <v>39778</v>
      </c>
      <c r="P140">
        <f t="shared" si="2"/>
        <v>16</v>
      </c>
    </row>
    <row r="141" spans="6:16" x14ac:dyDescent="0.2">
      <c r="F141" s="34">
        <f>IFERROR(選手__2[[#This Row],[選手番号]],"")</f>
        <v>140</v>
      </c>
      <c r="G141" s="34">
        <f>IFERROR(選手__2[[#This Row],[性別コード]],"")</f>
        <v>2</v>
      </c>
      <c r="H141" s="34" t="str">
        <f>IFERROR(VLOOKUP(G141,色々!P:Q,2,0),"")</f>
        <v>女子</v>
      </c>
      <c r="I141" s="34" t="str">
        <f>IFERROR(選手__2[[#This Row],[氏名]],"")</f>
        <v>白石穂乃花</v>
      </c>
      <c r="J141" s="34" t="str">
        <f>IFERROR(選手__2[[#This Row],[氏名カナ]],"")</f>
        <v>ｼﾗｲｼ ﾎﾉｶ</v>
      </c>
      <c r="K141" s="34" t="str">
        <f>IFERROR(選手__2[[#This Row],[所属名称１]],"")</f>
        <v>南海ＤＣ</v>
      </c>
      <c r="L141" s="34">
        <f>IFERROR(選手__2[[#This Row],[学校コード]],"")</f>
        <v>2</v>
      </c>
      <c r="M141" s="35" t="str">
        <f>IFERROR(VLOOKUP(L141,色々!G:H,2,0),"")</f>
        <v>中学</v>
      </c>
      <c r="N141" s="36">
        <f>IFERROR(選手__2[[#This Row],[学年]],"")</f>
        <v>3</v>
      </c>
      <c r="O141" s="10">
        <f>IFERROR(選手__2[[#This Row],[生年月日]],"")</f>
        <v>40118</v>
      </c>
      <c r="P141">
        <f t="shared" si="2"/>
        <v>15</v>
      </c>
    </row>
    <row r="142" spans="6:16" x14ac:dyDescent="0.2">
      <c r="F142" s="34">
        <f>IFERROR(選手__2[[#This Row],[選手番号]],"")</f>
        <v>141</v>
      </c>
      <c r="G142" s="34">
        <f>IFERROR(選手__2[[#This Row],[性別コード]],"")</f>
        <v>2</v>
      </c>
      <c r="H142" s="34" t="str">
        <f>IFERROR(VLOOKUP(G142,色々!P:Q,2,0),"")</f>
        <v>女子</v>
      </c>
      <c r="I142" s="34" t="str">
        <f>IFERROR(選手__2[[#This Row],[氏名]],"")</f>
        <v>伊須　彩葉</v>
      </c>
      <c r="J142" s="34" t="str">
        <f>IFERROR(選手__2[[#This Row],[氏名カナ]],"")</f>
        <v>ｲｽ ｲﾛﾊ</v>
      </c>
      <c r="K142" s="34" t="str">
        <f>IFERROR(選手__2[[#This Row],[所属名称１]],"")</f>
        <v>南海ＤＣ</v>
      </c>
      <c r="L142" s="34">
        <f>IFERROR(選手__2[[#This Row],[学校コード]],"")</f>
        <v>2</v>
      </c>
      <c r="M142" s="35" t="str">
        <f>IFERROR(VLOOKUP(L142,色々!G:H,2,0),"")</f>
        <v>中学</v>
      </c>
      <c r="N142" s="36">
        <f>IFERROR(選手__2[[#This Row],[学年]],"")</f>
        <v>3</v>
      </c>
      <c r="O142" s="10">
        <f>IFERROR(選手__2[[#This Row],[生年月日]],"")</f>
        <v>40132</v>
      </c>
      <c r="P142">
        <f t="shared" si="2"/>
        <v>15</v>
      </c>
    </row>
    <row r="143" spans="6:16" x14ac:dyDescent="0.2">
      <c r="F143" s="34">
        <f>IFERROR(選手__2[[#This Row],[選手番号]],"")</f>
        <v>142</v>
      </c>
      <c r="G143" s="34">
        <f>IFERROR(選手__2[[#This Row],[性別コード]],"")</f>
        <v>2</v>
      </c>
      <c r="H143" s="34" t="str">
        <f>IFERROR(VLOOKUP(G143,色々!P:Q,2,0),"")</f>
        <v>女子</v>
      </c>
      <c r="I143" s="34" t="str">
        <f>IFERROR(選手__2[[#This Row],[氏名]],"")</f>
        <v>谷口　真子</v>
      </c>
      <c r="J143" s="34" t="str">
        <f>IFERROR(選手__2[[#This Row],[氏名カナ]],"")</f>
        <v>ﾀﾆｸﾞﾁ ﾏｺ</v>
      </c>
      <c r="K143" s="34" t="str">
        <f>IFERROR(選手__2[[#This Row],[所属名称１]],"")</f>
        <v>南海ＤＣ</v>
      </c>
      <c r="L143" s="34">
        <f>IFERROR(選手__2[[#This Row],[学校コード]],"")</f>
        <v>2</v>
      </c>
      <c r="M143" s="35" t="str">
        <f>IFERROR(VLOOKUP(L143,色々!G:H,2,0),"")</f>
        <v>中学</v>
      </c>
      <c r="N143" s="36">
        <f>IFERROR(選手__2[[#This Row],[学年]],"")</f>
        <v>2</v>
      </c>
      <c r="O143" s="10">
        <f>IFERROR(選手__2[[#This Row],[生年月日]],"")</f>
        <v>40444</v>
      </c>
      <c r="P143">
        <f t="shared" si="2"/>
        <v>14</v>
      </c>
    </row>
    <row r="144" spans="6:16" x14ac:dyDescent="0.2">
      <c r="F144" s="34">
        <f>IFERROR(選手__2[[#This Row],[選手番号]],"")</f>
        <v>143</v>
      </c>
      <c r="G144" s="34">
        <f>IFERROR(選手__2[[#This Row],[性別コード]],"")</f>
        <v>2</v>
      </c>
      <c r="H144" s="34" t="str">
        <f>IFERROR(VLOOKUP(G144,色々!P:Q,2,0),"")</f>
        <v>女子</v>
      </c>
      <c r="I144" s="34" t="str">
        <f>IFERROR(選手__2[[#This Row],[氏名]],"")</f>
        <v>渡部　莉央</v>
      </c>
      <c r="J144" s="34" t="str">
        <f>IFERROR(選手__2[[#This Row],[氏名カナ]],"")</f>
        <v>ﾜﾀﾅﾍﾞ ﾘｵ</v>
      </c>
      <c r="K144" s="34" t="str">
        <f>IFERROR(選手__2[[#This Row],[所属名称１]],"")</f>
        <v>南海ＤＣ</v>
      </c>
      <c r="L144" s="34">
        <f>IFERROR(選手__2[[#This Row],[学校コード]],"")</f>
        <v>2</v>
      </c>
      <c r="M144" s="35" t="str">
        <f>IFERROR(VLOOKUP(L144,色々!G:H,2,0),"")</f>
        <v>中学</v>
      </c>
      <c r="N144" s="36">
        <f>IFERROR(選手__2[[#This Row],[学年]],"")</f>
        <v>1</v>
      </c>
      <c r="O144" s="10">
        <f>IFERROR(選手__2[[#This Row],[生年月日]],"")</f>
        <v>40679</v>
      </c>
      <c r="P144">
        <f t="shared" si="2"/>
        <v>14</v>
      </c>
    </row>
    <row r="145" spans="6:16" x14ac:dyDescent="0.2">
      <c r="F145" s="34">
        <f>IFERROR(選手__2[[#This Row],[選手番号]],"")</f>
        <v>144</v>
      </c>
      <c r="G145" s="34">
        <f>IFERROR(選手__2[[#This Row],[性別コード]],"")</f>
        <v>2</v>
      </c>
      <c r="H145" s="34" t="str">
        <f>IFERROR(VLOOKUP(G145,色々!P:Q,2,0),"")</f>
        <v>女子</v>
      </c>
      <c r="I145" s="34" t="str">
        <f>IFERROR(選手__2[[#This Row],[氏名]],"")</f>
        <v>橋本すみれ</v>
      </c>
      <c r="J145" s="34" t="str">
        <f>IFERROR(選手__2[[#This Row],[氏名カナ]],"")</f>
        <v>ﾊｼﾓﾄ ｽﾐﾚ</v>
      </c>
      <c r="K145" s="34" t="str">
        <f>IFERROR(選手__2[[#This Row],[所属名称１]],"")</f>
        <v>南海ＤＣ</v>
      </c>
      <c r="L145" s="34">
        <f>IFERROR(選手__2[[#This Row],[学校コード]],"")</f>
        <v>2</v>
      </c>
      <c r="M145" s="35" t="str">
        <f>IFERROR(VLOOKUP(L145,色々!G:H,2,0),"")</f>
        <v>中学</v>
      </c>
      <c r="N145" s="36">
        <f>IFERROR(選手__2[[#This Row],[学年]],"")</f>
        <v>1</v>
      </c>
      <c r="O145" s="10">
        <f>IFERROR(選手__2[[#This Row],[生年月日]],"")</f>
        <v>40789</v>
      </c>
      <c r="P145">
        <f t="shared" si="2"/>
        <v>13</v>
      </c>
    </row>
    <row r="146" spans="6:16" x14ac:dyDescent="0.2">
      <c r="F146" s="34">
        <f>IFERROR(選手__2[[#This Row],[選手番号]],"")</f>
        <v>145</v>
      </c>
      <c r="G146" s="34">
        <f>IFERROR(選手__2[[#This Row],[性別コード]],"")</f>
        <v>2</v>
      </c>
      <c r="H146" s="34" t="str">
        <f>IFERROR(VLOOKUP(G146,色々!P:Q,2,0),"")</f>
        <v>女子</v>
      </c>
      <c r="I146" s="34" t="str">
        <f>IFERROR(選手__2[[#This Row],[氏名]],"")</f>
        <v>藤本　彩里</v>
      </c>
      <c r="J146" s="34" t="str">
        <f>IFERROR(選手__2[[#This Row],[氏名カナ]],"")</f>
        <v>ﾌｼﾞﾓﾄ ｻﾘ</v>
      </c>
      <c r="K146" s="34" t="str">
        <f>IFERROR(選手__2[[#This Row],[所属名称１]],"")</f>
        <v>南海ＤＣ</v>
      </c>
      <c r="L146" s="34">
        <f>IFERROR(選手__2[[#This Row],[学校コード]],"")</f>
        <v>2</v>
      </c>
      <c r="M146" s="35" t="str">
        <f>IFERROR(VLOOKUP(L146,色々!G:H,2,0),"")</f>
        <v>中学</v>
      </c>
      <c r="N146" s="36">
        <f>IFERROR(選手__2[[#This Row],[学年]],"")</f>
        <v>1</v>
      </c>
      <c r="O146" s="10">
        <f>IFERROR(選手__2[[#This Row],[生年月日]],"")</f>
        <v>40873</v>
      </c>
      <c r="P146">
        <f t="shared" si="2"/>
        <v>13</v>
      </c>
    </row>
    <row r="147" spans="6:16" x14ac:dyDescent="0.2">
      <c r="F147" s="34">
        <f>IFERROR(選手__2[[#This Row],[選手番号]],"")</f>
        <v>146</v>
      </c>
      <c r="G147" s="34">
        <f>IFERROR(選手__2[[#This Row],[性別コード]],"")</f>
        <v>2</v>
      </c>
      <c r="H147" s="34" t="str">
        <f>IFERROR(VLOOKUP(G147,色々!P:Q,2,0),"")</f>
        <v>女子</v>
      </c>
      <c r="I147" s="34" t="str">
        <f>IFERROR(選手__2[[#This Row],[氏名]],"")</f>
        <v>神野　未羽</v>
      </c>
      <c r="J147" s="34" t="str">
        <f>IFERROR(選手__2[[#This Row],[氏名カナ]],"")</f>
        <v>ｼﾞﾝﾉ ﾐｵ</v>
      </c>
      <c r="K147" s="34" t="str">
        <f>IFERROR(選手__2[[#This Row],[所属名称１]],"")</f>
        <v>南海ＤＣ</v>
      </c>
      <c r="L147" s="34">
        <f>IFERROR(選手__2[[#This Row],[学校コード]],"")</f>
        <v>1</v>
      </c>
      <c r="M147" s="35" t="str">
        <f>IFERROR(VLOOKUP(L147,色々!G:H,2,0),"")</f>
        <v>小学</v>
      </c>
      <c r="N147" s="36">
        <f>IFERROR(選手__2[[#This Row],[学年]],"")</f>
        <v>6</v>
      </c>
      <c r="O147" s="10">
        <f>IFERROR(選手__2[[#This Row],[生年月日]],"")</f>
        <v>41109</v>
      </c>
      <c r="P147">
        <f t="shared" si="2"/>
        <v>12</v>
      </c>
    </row>
    <row r="148" spans="6:16" x14ac:dyDescent="0.2">
      <c r="F148" s="34">
        <f>IFERROR(選手__2[[#This Row],[選手番号]],"")</f>
        <v>147</v>
      </c>
      <c r="G148" s="34">
        <f>IFERROR(選手__2[[#This Row],[性別コード]],"")</f>
        <v>2</v>
      </c>
      <c r="H148" s="34" t="str">
        <f>IFERROR(VLOOKUP(G148,色々!P:Q,2,0),"")</f>
        <v>女子</v>
      </c>
      <c r="I148" s="34" t="str">
        <f>IFERROR(選手__2[[#This Row],[氏名]],"")</f>
        <v>青野　遥花</v>
      </c>
      <c r="J148" s="34" t="str">
        <f>IFERROR(選手__2[[#This Row],[氏名カナ]],"")</f>
        <v>ｱｵﾉ ﾊﾙｶ</v>
      </c>
      <c r="K148" s="34" t="str">
        <f>IFERROR(選手__2[[#This Row],[所属名称１]],"")</f>
        <v>南海ＤＣ</v>
      </c>
      <c r="L148" s="34">
        <f>IFERROR(選手__2[[#This Row],[学校コード]],"")</f>
        <v>1</v>
      </c>
      <c r="M148" s="35" t="str">
        <f>IFERROR(VLOOKUP(L148,色々!G:H,2,0),"")</f>
        <v>小学</v>
      </c>
      <c r="N148" s="36">
        <f>IFERROR(選手__2[[#This Row],[学年]],"")</f>
        <v>6</v>
      </c>
      <c r="O148" s="10">
        <f>IFERROR(選手__2[[#This Row],[生年月日]],"")</f>
        <v>41222</v>
      </c>
      <c r="P148">
        <f t="shared" si="2"/>
        <v>12</v>
      </c>
    </row>
    <row r="149" spans="6:16" x14ac:dyDescent="0.2">
      <c r="F149" s="34">
        <f>IFERROR(選手__2[[#This Row],[選手番号]],"")</f>
        <v>148</v>
      </c>
      <c r="G149" s="34">
        <f>IFERROR(選手__2[[#This Row],[性別コード]],"")</f>
        <v>2</v>
      </c>
      <c r="H149" s="34" t="str">
        <f>IFERROR(VLOOKUP(G149,色々!P:Q,2,0),"")</f>
        <v>女子</v>
      </c>
      <c r="I149" s="34" t="str">
        <f>IFERROR(選手__2[[#This Row],[氏名]],"")</f>
        <v>重松　裕乃</v>
      </c>
      <c r="J149" s="34" t="str">
        <f>IFERROR(選手__2[[#This Row],[氏名カナ]],"")</f>
        <v>ｼｹﾞﾏﾂ ﾕﾉ</v>
      </c>
      <c r="K149" s="34" t="str">
        <f>IFERROR(選手__2[[#This Row],[所属名称１]],"")</f>
        <v>南海ＤＣ</v>
      </c>
      <c r="L149" s="34">
        <f>IFERROR(選手__2[[#This Row],[学校コード]],"")</f>
        <v>1</v>
      </c>
      <c r="M149" s="35" t="str">
        <f>IFERROR(VLOOKUP(L149,色々!G:H,2,0),"")</f>
        <v>小学</v>
      </c>
      <c r="N149" s="36">
        <f>IFERROR(選手__2[[#This Row],[学年]],"")</f>
        <v>6</v>
      </c>
      <c r="O149" s="10">
        <f>IFERROR(選手__2[[#This Row],[生年月日]],"")</f>
        <v>41290</v>
      </c>
      <c r="P149">
        <f t="shared" si="2"/>
        <v>12</v>
      </c>
    </row>
    <row r="150" spans="6:16" x14ac:dyDescent="0.2">
      <c r="F150" s="34">
        <f>IFERROR(選手__2[[#This Row],[選手番号]],"")</f>
        <v>149</v>
      </c>
      <c r="G150" s="34">
        <f>IFERROR(選手__2[[#This Row],[性別コード]],"")</f>
        <v>2</v>
      </c>
      <c r="H150" s="34" t="str">
        <f>IFERROR(VLOOKUP(G150,色々!P:Q,2,0),"")</f>
        <v>女子</v>
      </c>
      <c r="I150" s="34" t="str">
        <f>IFERROR(選手__2[[#This Row],[氏名]],"")</f>
        <v>荒本　莉音</v>
      </c>
      <c r="J150" s="34" t="str">
        <f>IFERROR(選手__2[[#This Row],[氏名カナ]],"")</f>
        <v>ｱﾗﾓﾄ ﾘﾝ</v>
      </c>
      <c r="K150" s="34" t="str">
        <f>IFERROR(選手__2[[#This Row],[所属名称１]],"")</f>
        <v>南海ＤＣ</v>
      </c>
      <c r="L150" s="34">
        <f>IFERROR(選手__2[[#This Row],[学校コード]],"")</f>
        <v>1</v>
      </c>
      <c r="M150" s="35" t="str">
        <f>IFERROR(VLOOKUP(L150,色々!G:H,2,0),"")</f>
        <v>小学</v>
      </c>
      <c r="N150" s="36">
        <f>IFERROR(選手__2[[#This Row],[学年]],"")</f>
        <v>6</v>
      </c>
      <c r="O150" s="10">
        <f>IFERROR(選手__2[[#This Row],[生年月日]],"")</f>
        <v>41303</v>
      </c>
      <c r="P150">
        <f t="shared" si="2"/>
        <v>12</v>
      </c>
    </row>
    <row r="151" spans="6:16" x14ac:dyDescent="0.2">
      <c r="F151" s="34">
        <f>IFERROR(選手__2[[#This Row],[選手番号]],"")</f>
        <v>150</v>
      </c>
      <c r="G151" s="34">
        <f>IFERROR(選手__2[[#This Row],[性別コード]],"")</f>
        <v>2</v>
      </c>
      <c r="H151" s="34" t="str">
        <f>IFERROR(VLOOKUP(G151,色々!P:Q,2,0),"")</f>
        <v>女子</v>
      </c>
      <c r="I151" s="34" t="str">
        <f>IFERROR(選手__2[[#This Row],[氏名]],"")</f>
        <v>猪野あさひ</v>
      </c>
      <c r="J151" s="34" t="str">
        <f>IFERROR(選手__2[[#This Row],[氏名カナ]],"")</f>
        <v>ｲﾉ ｱｻﾋ</v>
      </c>
      <c r="K151" s="34" t="str">
        <f>IFERROR(選手__2[[#This Row],[所属名称１]],"")</f>
        <v>南海ＤＣ</v>
      </c>
      <c r="L151" s="34">
        <f>IFERROR(選手__2[[#This Row],[学校コード]],"")</f>
        <v>1</v>
      </c>
      <c r="M151" s="35" t="str">
        <f>IFERROR(VLOOKUP(L151,色々!G:H,2,0),"")</f>
        <v>小学</v>
      </c>
      <c r="N151" s="36">
        <f>IFERROR(選手__2[[#This Row],[学年]],"")</f>
        <v>6</v>
      </c>
      <c r="O151" s="10">
        <f>IFERROR(選手__2[[#This Row],[生年月日]],"")</f>
        <v>41357</v>
      </c>
      <c r="P151">
        <f t="shared" si="2"/>
        <v>12</v>
      </c>
    </row>
    <row r="152" spans="6:16" x14ac:dyDescent="0.2">
      <c r="F152" s="34">
        <f>IFERROR(選手__2[[#This Row],[選手番号]],"")</f>
        <v>151</v>
      </c>
      <c r="G152" s="34">
        <f>IFERROR(選手__2[[#This Row],[性別コード]],"")</f>
        <v>2</v>
      </c>
      <c r="H152" s="34" t="str">
        <f>IFERROR(VLOOKUP(G152,色々!P:Q,2,0),"")</f>
        <v>女子</v>
      </c>
      <c r="I152" s="34" t="str">
        <f>IFERROR(選手__2[[#This Row],[氏名]],"")</f>
        <v>橋本　りる</v>
      </c>
      <c r="J152" s="34" t="str">
        <f>IFERROR(選手__2[[#This Row],[氏名カナ]],"")</f>
        <v>ﾊｼﾓﾄ ﾘﾙ</v>
      </c>
      <c r="K152" s="34" t="str">
        <f>IFERROR(選手__2[[#This Row],[所属名称１]],"")</f>
        <v>南海ＤＣ</v>
      </c>
      <c r="L152" s="34">
        <f>IFERROR(選手__2[[#This Row],[学校コード]],"")</f>
        <v>1</v>
      </c>
      <c r="M152" s="35" t="str">
        <f>IFERROR(VLOOKUP(L152,色々!G:H,2,0),"")</f>
        <v>小学</v>
      </c>
      <c r="N152" s="36">
        <f>IFERROR(選手__2[[#This Row],[学年]],"")</f>
        <v>5</v>
      </c>
      <c r="O152" s="10">
        <f>IFERROR(選手__2[[#This Row],[生年月日]],"")</f>
        <v>41542</v>
      </c>
      <c r="P152">
        <f t="shared" si="2"/>
        <v>11</v>
      </c>
    </row>
    <row r="153" spans="6:16" x14ac:dyDescent="0.2">
      <c r="F153" s="34">
        <f>IFERROR(選手__2[[#This Row],[選手番号]],"")</f>
        <v>152</v>
      </c>
      <c r="G153" s="34">
        <f>IFERROR(選手__2[[#This Row],[性別コード]],"")</f>
        <v>2</v>
      </c>
      <c r="H153" s="34" t="str">
        <f>IFERROR(VLOOKUP(G153,色々!P:Q,2,0),"")</f>
        <v>女子</v>
      </c>
      <c r="I153" s="34" t="str">
        <f>IFERROR(選手__2[[#This Row],[氏名]],"")</f>
        <v>白石優芽華</v>
      </c>
      <c r="J153" s="34" t="str">
        <f>IFERROR(選手__2[[#This Row],[氏名カナ]],"")</f>
        <v>ｼﾗｲｼ ﾕﾒｶ</v>
      </c>
      <c r="K153" s="34" t="str">
        <f>IFERROR(選手__2[[#This Row],[所属名称１]],"")</f>
        <v>南海ＤＣ</v>
      </c>
      <c r="L153" s="34">
        <f>IFERROR(選手__2[[#This Row],[学校コード]],"")</f>
        <v>1</v>
      </c>
      <c r="M153" s="35" t="str">
        <f>IFERROR(VLOOKUP(L153,色々!G:H,2,0),"")</f>
        <v>小学</v>
      </c>
      <c r="N153" s="36">
        <f>IFERROR(選手__2[[#This Row],[学年]],"")</f>
        <v>5</v>
      </c>
      <c r="O153" s="10">
        <f>IFERROR(選手__2[[#This Row],[生年月日]],"")</f>
        <v>41727</v>
      </c>
      <c r="P153">
        <f t="shared" si="2"/>
        <v>11</v>
      </c>
    </row>
    <row r="154" spans="6:16" x14ac:dyDescent="0.2">
      <c r="F154" s="34">
        <f>IFERROR(選手__2[[#This Row],[選手番号]],"")</f>
        <v>153</v>
      </c>
      <c r="G154" s="34">
        <f>IFERROR(選手__2[[#This Row],[性別コード]],"")</f>
        <v>2</v>
      </c>
      <c r="H154" s="34" t="str">
        <f>IFERROR(VLOOKUP(G154,色々!P:Q,2,0),"")</f>
        <v>女子</v>
      </c>
      <c r="I154" s="34" t="str">
        <f>IFERROR(選手__2[[#This Row],[氏名]],"")</f>
        <v>原　愛美夏</v>
      </c>
      <c r="J154" s="34" t="str">
        <f>IFERROR(選手__2[[#This Row],[氏名カナ]],"")</f>
        <v>ﾊﾗ ｱﾐｶ</v>
      </c>
      <c r="K154" s="34" t="str">
        <f>IFERROR(選手__2[[#This Row],[所属名称１]],"")</f>
        <v>南海ＤＣ</v>
      </c>
      <c r="L154" s="34">
        <f>IFERROR(選手__2[[#This Row],[学校コード]],"")</f>
        <v>1</v>
      </c>
      <c r="M154" s="35" t="str">
        <f>IFERROR(VLOOKUP(L154,色々!G:H,2,0),"")</f>
        <v>小学</v>
      </c>
      <c r="N154" s="36">
        <f>IFERROR(選手__2[[#This Row],[学年]],"")</f>
        <v>4</v>
      </c>
      <c r="O154" s="10">
        <f>IFERROR(選手__2[[#This Row],[生年月日]],"")</f>
        <v>41751</v>
      </c>
      <c r="P154">
        <f t="shared" si="2"/>
        <v>11</v>
      </c>
    </row>
    <row r="155" spans="6:16" x14ac:dyDescent="0.2">
      <c r="F155" s="34">
        <f>IFERROR(選手__2[[#This Row],[選手番号]],"")</f>
        <v>154</v>
      </c>
      <c r="G155" s="34">
        <f>IFERROR(選手__2[[#This Row],[性別コード]],"")</f>
        <v>2</v>
      </c>
      <c r="H155" s="34" t="str">
        <f>IFERROR(VLOOKUP(G155,色々!P:Q,2,0),"")</f>
        <v>女子</v>
      </c>
      <c r="I155" s="34" t="str">
        <f>IFERROR(選手__2[[#This Row],[氏名]],"")</f>
        <v>岸　　純愛</v>
      </c>
      <c r="J155" s="34" t="str">
        <f>IFERROR(選手__2[[#This Row],[氏名カナ]],"")</f>
        <v>ｷｼ ｱﾔﾒ</v>
      </c>
      <c r="K155" s="34" t="str">
        <f>IFERROR(選手__2[[#This Row],[所属名称１]],"")</f>
        <v>南海ＤＣ</v>
      </c>
      <c r="L155" s="34">
        <f>IFERROR(選手__2[[#This Row],[学校コード]],"")</f>
        <v>1</v>
      </c>
      <c r="M155" s="35" t="str">
        <f>IFERROR(VLOOKUP(L155,色々!G:H,2,0),"")</f>
        <v>小学</v>
      </c>
      <c r="N155" s="36">
        <f>IFERROR(選手__2[[#This Row],[学年]],"")</f>
        <v>4</v>
      </c>
      <c r="O155" s="10">
        <f>IFERROR(選手__2[[#This Row],[生年月日]],"")</f>
        <v>41956</v>
      </c>
      <c r="P155">
        <f t="shared" si="2"/>
        <v>10</v>
      </c>
    </row>
    <row r="156" spans="6:16" x14ac:dyDescent="0.2">
      <c r="F156" s="34">
        <f>IFERROR(選手__2[[#This Row],[選手番号]],"")</f>
        <v>155</v>
      </c>
      <c r="G156" s="34">
        <f>IFERROR(選手__2[[#This Row],[性別コード]],"")</f>
        <v>2</v>
      </c>
      <c r="H156" s="34" t="str">
        <f>IFERROR(VLOOKUP(G156,色々!P:Q,2,0),"")</f>
        <v>女子</v>
      </c>
      <c r="I156" s="34" t="str">
        <f>IFERROR(選手__2[[#This Row],[氏名]],"")</f>
        <v>山下　　華</v>
      </c>
      <c r="J156" s="34" t="str">
        <f>IFERROR(選手__2[[#This Row],[氏名カナ]],"")</f>
        <v>ﾔﾏｼﾀ ﾊﾅ</v>
      </c>
      <c r="K156" s="34" t="str">
        <f>IFERROR(選手__2[[#This Row],[所属名称１]],"")</f>
        <v>南海ＤＣ</v>
      </c>
      <c r="L156" s="34">
        <f>IFERROR(選手__2[[#This Row],[学校コード]],"")</f>
        <v>1</v>
      </c>
      <c r="M156" s="35" t="str">
        <f>IFERROR(VLOOKUP(L156,色々!G:H,2,0),"")</f>
        <v>小学</v>
      </c>
      <c r="N156" s="36">
        <f>IFERROR(選手__2[[#This Row],[学年]],"")</f>
        <v>3</v>
      </c>
      <c r="O156" s="10">
        <f>IFERROR(選手__2[[#This Row],[生年月日]],"")</f>
        <v>42098</v>
      </c>
      <c r="P156">
        <f t="shared" si="2"/>
        <v>10</v>
      </c>
    </row>
    <row r="157" spans="6:16" x14ac:dyDescent="0.2">
      <c r="F157" s="34">
        <f>IFERROR(選手__2[[#This Row],[選手番号]],"")</f>
        <v>156</v>
      </c>
      <c r="G157" s="34">
        <f>IFERROR(選手__2[[#This Row],[性別コード]],"")</f>
        <v>2</v>
      </c>
      <c r="H157" s="34" t="str">
        <f>IFERROR(VLOOKUP(G157,色々!P:Q,2,0),"")</f>
        <v>女子</v>
      </c>
      <c r="I157" s="34" t="str">
        <f>IFERROR(選手__2[[#This Row],[氏名]],"")</f>
        <v>新家　優恵</v>
      </c>
      <c r="J157" s="34" t="str">
        <f>IFERROR(選手__2[[#This Row],[氏名カナ]],"")</f>
        <v>ｼﾝﾔ ﾕﾒ</v>
      </c>
      <c r="K157" s="34" t="str">
        <f>IFERROR(選手__2[[#This Row],[所属名称１]],"")</f>
        <v>南海ＤＣ</v>
      </c>
      <c r="L157" s="34">
        <f>IFERROR(選手__2[[#This Row],[学校コード]],"")</f>
        <v>1</v>
      </c>
      <c r="M157" s="35" t="str">
        <f>IFERROR(VLOOKUP(L157,色々!G:H,2,0),"")</f>
        <v>小学</v>
      </c>
      <c r="N157" s="36">
        <f>IFERROR(選手__2[[#This Row],[学年]],"")</f>
        <v>3</v>
      </c>
      <c r="O157" s="10">
        <f>IFERROR(選手__2[[#This Row],[生年月日]],"")</f>
        <v>42117</v>
      </c>
      <c r="P157">
        <f t="shared" si="2"/>
        <v>10</v>
      </c>
    </row>
    <row r="158" spans="6:16" x14ac:dyDescent="0.2">
      <c r="F158" s="34">
        <f>IFERROR(選手__2[[#This Row],[選手番号]],"")</f>
        <v>157</v>
      </c>
      <c r="G158" s="34">
        <f>IFERROR(選手__2[[#This Row],[性別コード]],"")</f>
        <v>2</v>
      </c>
      <c r="H158" s="34" t="str">
        <f>IFERROR(VLOOKUP(G158,色々!P:Q,2,0),"")</f>
        <v>女子</v>
      </c>
      <c r="I158" s="34" t="str">
        <f>IFERROR(選手__2[[#This Row],[氏名]],"")</f>
        <v>原　姫愛乃</v>
      </c>
      <c r="J158" s="34" t="str">
        <f>IFERROR(選手__2[[#This Row],[氏名カナ]],"")</f>
        <v>ﾊﾗ ﾋﾅﾉ</v>
      </c>
      <c r="K158" s="34" t="str">
        <f>IFERROR(選手__2[[#This Row],[所属名称１]],"")</f>
        <v>南海ＤＣ</v>
      </c>
      <c r="L158" s="34">
        <f>IFERROR(選手__2[[#This Row],[学校コード]],"")</f>
        <v>1</v>
      </c>
      <c r="M158" s="35" t="str">
        <f>IFERROR(VLOOKUP(L158,色々!G:H,2,0),"")</f>
        <v>小学</v>
      </c>
      <c r="N158" s="36">
        <f>IFERROR(選手__2[[#This Row],[学年]],"")</f>
        <v>3</v>
      </c>
      <c r="O158" s="10">
        <f>IFERROR(選手__2[[#This Row],[生年月日]],"")</f>
        <v>42293</v>
      </c>
      <c r="P158">
        <f t="shared" si="2"/>
        <v>9</v>
      </c>
    </row>
    <row r="159" spans="6:16" x14ac:dyDescent="0.2">
      <c r="F159" s="34">
        <f>IFERROR(選手__2[[#This Row],[選手番号]],"")</f>
        <v>158</v>
      </c>
      <c r="G159" s="34">
        <f>IFERROR(選手__2[[#This Row],[性別コード]],"")</f>
        <v>2</v>
      </c>
      <c r="H159" s="34" t="str">
        <f>IFERROR(VLOOKUP(G159,色々!P:Q,2,0),"")</f>
        <v>女子</v>
      </c>
      <c r="I159" s="34" t="str">
        <f>IFERROR(選手__2[[#This Row],[氏名]],"")</f>
        <v>重松　瑠七</v>
      </c>
      <c r="J159" s="34" t="str">
        <f>IFERROR(選手__2[[#This Row],[氏名カナ]],"")</f>
        <v>ｼｹﾞﾏﾂ ﾙﾅ</v>
      </c>
      <c r="K159" s="34" t="str">
        <f>IFERROR(選手__2[[#This Row],[所属名称１]],"")</f>
        <v>南海ＤＣ</v>
      </c>
      <c r="L159" s="34">
        <f>IFERROR(選手__2[[#This Row],[学校コード]],"")</f>
        <v>1</v>
      </c>
      <c r="M159" s="35" t="str">
        <f>IFERROR(VLOOKUP(L159,色々!G:H,2,0),"")</f>
        <v>小学</v>
      </c>
      <c r="N159" s="36">
        <f>IFERROR(選手__2[[#This Row],[学年]],"")</f>
        <v>3</v>
      </c>
      <c r="O159" s="10">
        <f>IFERROR(選手__2[[#This Row],[生年月日]],"")</f>
        <v>42293</v>
      </c>
      <c r="P159">
        <f t="shared" si="2"/>
        <v>9</v>
      </c>
    </row>
    <row r="160" spans="6:16" x14ac:dyDescent="0.2">
      <c r="F160" s="34">
        <f>IFERROR(選手__2[[#This Row],[選手番号]],"")</f>
        <v>159</v>
      </c>
      <c r="G160" s="34">
        <f>IFERROR(選手__2[[#This Row],[性別コード]],"")</f>
        <v>2</v>
      </c>
      <c r="H160" s="34" t="str">
        <f>IFERROR(VLOOKUP(G160,色々!P:Q,2,0),"")</f>
        <v>女子</v>
      </c>
      <c r="I160" s="34" t="str">
        <f>IFERROR(選手__2[[#This Row],[氏名]],"")</f>
        <v>青野　智花</v>
      </c>
      <c r="J160" s="34" t="str">
        <f>IFERROR(選手__2[[#This Row],[氏名カナ]],"")</f>
        <v>ｱｵﾉ ﾄﾓｶ</v>
      </c>
      <c r="K160" s="34" t="str">
        <f>IFERROR(選手__2[[#This Row],[所属名称１]],"")</f>
        <v>南海ＤＣ</v>
      </c>
      <c r="L160" s="34">
        <f>IFERROR(選手__2[[#This Row],[学校コード]],"")</f>
        <v>1</v>
      </c>
      <c r="M160" s="35" t="str">
        <f>IFERROR(VLOOKUP(L160,色々!G:H,2,0),"")</f>
        <v>小学</v>
      </c>
      <c r="N160" s="36">
        <f>IFERROR(選手__2[[#This Row],[学年]],"")</f>
        <v>3</v>
      </c>
      <c r="O160" s="10">
        <f>IFERROR(選手__2[[#This Row],[生年月日]],"")</f>
        <v>42320</v>
      </c>
      <c r="P160">
        <f t="shared" si="2"/>
        <v>9</v>
      </c>
    </row>
    <row r="161" spans="6:16" x14ac:dyDescent="0.2">
      <c r="F161" s="34">
        <f>IFERROR(選手__2[[#This Row],[選手番号]],"")</f>
        <v>160</v>
      </c>
      <c r="G161" s="34">
        <f>IFERROR(選手__2[[#This Row],[性別コード]],"")</f>
        <v>2</v>
      </c>
      <c r="H161" s="34" t="str">
        <f>IFERROR(VLOOKUP(G161,色々!P:Q,2,0),"")</f>
        <v>女子</v>
      </c>
      <c r="I161" s="34" t="str">
        <f>IFERROR(選手__2[[#This Row],[氏名]],"")</f>
        <v>中川　彩映</v>
      </c>
      <c r="J161" s="34" t="str">
        <f>IFERROR(選手__2[[#This Row],[氏名カナ]],"")</f>
        <v>ﾅｶｶﾞﾜ ｲﾛﾊ</v>
      </c>
      <c r="K161" s="34" t="str">
        <f>IFERROR(選手__2[[#This Row],[所属名称１]],"")</f>
        <v>南海ＤＣ</v>
      </c>
      <c r="L161" s="34">
        <f>IFERROR(選手__2[[#This Row],[学校コード]],"")</f>
        <v>1</v>
      </c>
      <c r="M161" s="35" t="str">
        <f>IFERROR(VLOOKUP(L161,色々!G:H,2,0),"")</f>
        <v>小学</v>
      </c>
      <c r="N161" s="36">
        <f>IFERROR(選手__2[[#This Row],[学年]],"")</f>
        <v>3</v>
      </c>
      <c r="O161" s="10">
        <f>IFERROR(選手__2[[#This Row],[生年月日]],"")</f>
        <v>42336</v>
      </c>
      <c r="P161">
        <f t="shared" si="2"/>
        <v>9</v>
      </c>
    </row>
    <row r="162" spans="6:16" x14ac:dyDescent="0.2">
      <c r="F162" s="34">
        <f>IFERROR(選手__2[[#This Row],[選手番号]],"")</f>
        <v>161</v>
      </c>
      <c r="G162" s="34">
        <f>IFERROR(選手__2[[#This Row],[性別コード]],"")</f>
        <v>2</v>
      </c>
      <c r="H162" s="34" t="str">
        <f>IFERROR(VLOOKUP(G162,色々!P:Q,2,0),"")</f>
        <v>女子</v>
      </c>
      <c r="I162" s="34" t="str">
        <f>IFERROR(選手__2[[#This Row],[氏名]],"")</f>
        <v>菊池　咲希</v>
      </c>
      <c r="J162" s="34" t="str">
        <f>IFERROR(選手__2[[#This Row],[氏名カナ]],"")</f>
        <v>ｷｸﾁ ｻｷ</v>
      </c>
      <c r="K162" s="34" t="str">
        <f>IFERROR(選手__2[[#This Row],[所属名称１]],"")</f>
        <v>南海ＤＣ</v>
      </c>
      <c r="L162" s="34">
        <f>IFERROR(選手__2[[#This Row],[学校コード]],"")</f>
        <v>1</v>
      </c>
      <c r="M162" s="35" t="str">
        <f>IFERROR(VLOOKUP(L162,色々!G:H,2,0),"")</f>
        <v>小学</v>
      </c>
      <c r="N162" s="36">
        <f>IFERROR(選手__2[[#This Row],[学年]],"")</f>
        <v>2</v>
      </c>
      <c r="O162" s="10">
        <f>IFERROR(選手__2[[#This Row],[生年月日]],"")</f>
        <v>42480</v>
      </c>
      <c r="P162">
        <f t="shared" si="2"/>
        <v>9</v>
      </c>
    </row>
    <row r="163" spans="6:16" x14ac:dyDescent="0.2">
      <c r="F163" s="34">
        <f>IFERROR(選手__2[[#This Row],[選手番号]],"")</f>
        <v>162</v>
      </c>
      <c r="G163" s="34">
        <f>IFERROR(選手__2[[#This Row],[性別コード]],"")</f>
        <v>2</v>
      </c>
      <c r="H163" s="34" t="str">
        <f>IFERROR(VLOOKUP(G163,色々!P:Q,2,0),"")</f>
        <v>女子</v>
      </c>
      <c r="I163" s="34" t="str">
        <f>IFERROR(選手__2[[#This Row],[氏名]],"")</f>
        <v>古茂田佳奈</v>
      </c>
      <c r="J163" s="34" t="str">
        <f>IFERROR(選手__2[[#This Row],[氏名カナ]],"")</f>
        <v>ｺﾓﾀﾞ ｶﾅ</v>
      </c>
      <c r="K163" s="34" t="str">
        <f>IFERROR(選手__2[[#This Row],[所属名称１]],"")</f>
        <v>南海ＤＣ</v>
      </c>
      <c r="L163" s="34">
        <f>IFERROR(選手__2[[#This Row],[学校コード]],"")</f>
        <v>1</v>
      </c>
      <c r="M163" s="35" t="str">
        <f>IFERROR(VLOOKUP(L163,色々!G:H,2,0),"")</f>
        <v>小学</v>
      </c>
      <c r="N163" s="36">
        <f>IFERROR(選手__2[[#This Row],[学年]],"")</f>
        <v>2</v>
      </c>
      <c r="O163" s="10">
        <f>IFERROR(選手__2[[#This Row],[生年月日]],"")</f>
        <v>42509</v>
      </c>
      <c r="P163">
        <f t="shared" si="2"/>
        <v>9</v>
      </c>
    </row>
    <row r="164" spans="6:16" x14ac:dyDescent="0.2">
      <c r="F164" s="34">
        <f>IFERROR(選手__2[[#This Row],[選手番号]],"")</f>
        <v>163</v>
      </c>
      <c r="G164" s="34">
        <f>IFERROR(選手__2[[#This Row],[性別コード]],"")</f>
        <v>2</v>
      </c>
      <c r="H164" s="34" t="str">
        <f>IFERROR(VLOOKUP(G164,色々!P:Q,2,0),"")</f>
        <v>女子</v>
      </c>
      <c r="I164" s="34" t="str">
        <f>IFERROR(選手__2[[#This Row],[氏名]],"")</f>
        <v>正岡　芽依</v>
      </c>
      <c r="J164" s="34" t="str">
        <f>IFERROR(選手__2[[#This Row],[氏名カナ]],"")</f>
        <v>ﾏｻｵｶ ﾒｲ</v>
      </c>
      <c r="K164" s="34" t="str">
        <f>IFERROR(選手__2[[#This Row],[所属名称１]],"")</f>
        <v>南海ＤＣ</v>
      </c>
      <c r="L164" s="34">
        <f>IFERROR(選手__2[[#This Row],[学校コード]],"")</f>
        <v>1</v>
      </c>
      <c r="M164" s="35" t="str">
        <f>IFERROR(VLOOKUP(L164,色々!G:H,2,0),"")</f>
        <v>小学</v>
      </c>
      <c r="N164" s="36">
        <f>IFERROR(選手__2[[#This Row],[学年]],"")</f>
        <v>2</v>
      </c>
      <c r="O164" s="10">
        <f>IFERROR(選手__2[[#This Row],[生年月日]],"")</f>
        <v>42600</v>
      </c>
      <c r="P164">
        <f t="shared" si="2"/>
        <v>8</v>
      </c>
    </row>
    <row r="165" spans="6:16" x14ac:dyDescent="0.2">
      <c r="F165" s="34">
        <f>IFERROR(選手__2[[#This Row],[選手番号]],"")</f>
        <v>164</v>
      </c>
      <c r="G165" s="34">
        <f>IFERROR(選手__2[[#This Row],[性別コード]],"")</f>
        <v>2</v>
      </c>
      <c r="H165" s="34" t="str">
        <f>IFERROR(VLOOKUP(G165,色々!P:Q,2,0),"")</f>
        <v>女子</v>
      </c>
      <c r="I165" s="34" t="str">
        <f>IFERROR(選手__2[[#This Row],[氏名]],"")</f>
        <v>橋本　れい</v>
      </c>
      <c r="J165" s="34" t="str">
        <f>IFERROR(選手__2[[#This Row],[氏名カナ]],"")</f>
        <v>ﾊｼﾓﾄ ﾚｲ</v>
      </c>
      <c r="K165" s="34" t="str">
        <f>IFERROR(選手__2[[#This Row],[所属名称１]],"")</f>
        <v>南海ＤＣ</v>
      </c>
      <c r="L165" s="34">
        <f>IFERROR(選手__2[[#This Row],[学校コード]],"")</f>
        <v>1</v>
      </c>
      <c r="M165" s="35" t="str">
        <f>IFERROR(VLOOKUP(L165,色々!G:H,2,0),"")</f>
        <v>小学</v>
      </c>
      <c r="N165" s="36">
        <f>IFERROR(選手__2[[#This Row],[学年]],"")</f>
        <v>1</v>
      </c>
      <c r="O165" s="10">
        <f>IFERROR(選手__2[[#This Row],[生年月日]],"")</f>
        <v>42874</v>
      </c>
      <c r="P165">
        <f t="shared" si="2"/>
        <v>8</v>
      </c>
    </row>
    <row r="166" spans="6:16" x14ac:dyDescent="0.2">
      <c r="F166" s="34">
        <f>IFERROR(選手__2[[#This Row],[選手番号]],"")</f>
        <v>165</v>
      </c>
      <c r="G166" s="34">
        <f>IFERROR(選手__2[[#This Row],[性別コード]],"")</f>
        <v>2</v>
      </c>
      <c r="H166" s="34" t="str">
        <f>IFERROR(VLOOKUP(G166,色々!P:Q,2,0),"")</f>
        <v>女子</v>
      </c>
      <c r="I166" s="34" t="str">
        <f>IFERROR(選手__2[[#This Row],[氏名]],"")</f>
        <v>新家　悠加</v>
      </c>
      <c r="J166" s="34" t="str">
        <f>IFERROR(選手__2[[#This Row],[氏名カナ]],"")</f>
        <v>ｼﾝﾔ ﾕｶ</v>
      </c>
      <c r="K166" s="34" t="str">
        <f>IFERROR(選手__2[[#This Row],[所属名称１]],"")</f>
        <v>南海ＤＣ</v>
      </c>
      <c r="L166" s="34">
        <f>IFERROR(選手__2[[#This Row],[学校コード]],"")</f>
        <v>1</v>
      </c>
      <c r="M166" s="35" t="str">
        <f>IFERROR(VLOOKUP(L166,色々!G:H,2,0),"")</f>
        <v>小学</v>
      </c>
      <c r="N166" s="36">
        <f>IFERROR(選手__2[[#This Row],[学年]],"")</f>
        <v>1</v>
      </c>
      <c r="O166" s="10">
        <f>IFERROR(選手__2[[#This Row],[生年月日]],"")</f>
        <v>43041</v>
      </c>
      <c r="P166">
        <f t="shared" si="2"/>
        <v>7</v>
      </c>
    </row>
    <row r="167" spans="6:16" x14ac:dyDescent="0.2">
      <c r="F167" s="34">
        <f>IFERROR(選手__2[[#This Row],[選手番号]],"")</f>
        <v>166</v>
      </c>
      <c r="G167" s="34">
        <f>IFERROR(選手__2[[#This Row],[性別コード]],"")</f>
        <v>2</v>
      </c>
      <c r="H167" s="34" t="str">
        <f>IFERROR(VLOOKUP(G167,色々!P:Q,2,0),"")</f>
        <v>女子</v>
      </c>
      <c r="I167" s="34" t="str">
        <f>IFERROR(選手__2[[#This Row],[氏名]],"")</f>
        <v>原　愛夏海</v>
      </c>
      <c r="J167" s="34" t="str">
        <f>IFERROR(選手__2[[#This Row],[氏名カナ]],"")</f>
        <v>ﾊﾗ ﾏﾅﾐ</v>
      </c>
      <c r="K167" s="34" t="str">
        <f>IFERROR(選手__2[[#This Row],[所属名称１]],"")</f>
        <v>南海ＤＣ</v>
      </c>
      <c r="L167" s="34">
        <f>IFERROR(選手__2[[#This Row],[学校コード]],"")</f>
        <v>0</v>
      </c>
      <c r="M167" s="35" t="str">
        <f>IFERROR(VLOOKUP(L167,色々!G:H,2,0),"")</f>
        <v>幼児</v>
      </c>
      <c r="N167" s="36">
        <f>IFERROR(選手__2[[#This Row],[学年]],"")</f>
        <v>0</v>
      </c>
      <c r="O167" s="10">
        <f>IFERROR(選手__2[[#This Row],[生年月日]],"")</f>
        <v>43257</v>
      </c>
      <c r="P167">
        <f t="shared" si="2"/>
        <v>7</v>
      </c>
    </row>
    <row r="168" spans="6:16" x14ac:dyDescent="0.2">
      <c r="F168" s="34">
        <f>IFERROR(選手__2[[#This Row],[選手番号]],"")</f>
        <v>167</v>
      </c>
      <c r="G168" s="34">
        <f>IFERROR(選手__2[[#This Row],[性別コード]],"")</f>
        <v>2</v>
      </c>
      <c r="H168" s="34" t="str">
        <f>IFERROR(VLOOKUP(G168,色々!P:Q,2,0),"")</f>
        <v>女子</v>
      </c>
      <c r="I168" s="34" t="str">
        <f>IFERROR(選手__2[[#This Row],[氏名]],"")</f>
        <v>加藤　麗華</v>
      </c>
      <c r="J168" s="34" t="str">
        <f>IFERROR(選手__2[[#This Row],[氏名カナ]],"")</f>
        <v>ｶﾄｳ ﾚｲｶ</v>
      </c>
      <c r="K168" s="34" t="str">
        <f>IFERROR(選手__2[[#This Row],[所属名称１]],"")</f>
        <v>南海ＤＣ</v>
      </c>
      <c r="L168" s="34">
        <f>IFERROR(選手__2[[#This Row],[学校コード]],"")</f>
        <v>0</v>
      </c>
      <c r="M168" s="35" t="str">
        <f>IFERROR(VLOOKUP(L168,色々!G:H,2,0),"")</f>
        <v>幼児</v>
      </c>
      <c r="N168" s="36">
        <f>IFERROR(選手__2[[#This Row],[学年]],"")</f>
        <v>0</v>
      </c>
      <c r="O168" s="10">
        <f>IFERROR(選手__2[[#This Row],[生年月日]],"")</f>
        <v>43308</v>
      </c>
      <c r="P168">
        <f t="shared" si="2"/>
        <v>6</v>
      </c>
    </row>
    <row r="169" spans="6:16" x14ac:dyDescent="0.2">
      <c r="F169" s="34">
        <f>IFERROR(選手__2[[#This Row],[選手番号]],"")</f>
        <v>168</v>
      </c>
      <c r="G169" s="34">
        <f>IFERROR(選手__2[[#This Row],[性別コード]],"")</f>
        <v>2</v>
      </c>
      <c r="H169" s="34" t="str">
        <f>IFERROR(VLOOKUP(G169,色々!P:Q,2,0),"")</f>
        <v>女子</v>
      </c>
      <c r="I169" s="34" t="str">
        <f>IFERROR(選手__2[[#This Row],[氏名]],"")</f>
        <v>松岡　紗礼</v>
      </c>
      <c r="J169" s="34" t="str">
        <f>IFERROR(選手__2[[#This Row],[氏名カナ]],"")</f>
        <v>ﾏﾂｵｶ ｻﾗ</v>
      </c>
      <c r="K169" s="34" t="str">
        <f>IFERROR(選手__2[[#This Row],[所属名称１]],"")</f>
        <v>南海ＤＣ</v>
      </c>
      <c r="L169" s="34">
        <f>IFERROR(選手__2[[#This Row],[学校コード]],"")</f>
        <v>0</v>
      </c>
      <c r="M169" s="35" t="str">
        <f>IFERROR(VLOOKUP(L169,色々!G:H,2,0),"")</f>
        <v>幼児</v>
      </c>
      <c r="N169" s="36">
        <f>IFERROR(選手__2[[#This Row],[学年]],"")</f>
        <v>0</v>
      </c>
      <c r="O169" s="10">
        <f>IFERROR(選手__2[[#This Row],[生年月日]],"")</f>
        <v>43406</v>
      </c>
      <c r="P169">
        <f t="shared" si="2"/>
        <v>6</v>
      </c>
    </row>
    <row r="170" spans="6:16" x14ac:dyDescent="0.2">
      <c r="F170" s="34">
        <f>IFERROR(選手__2[[#This Row],[選手番号]],"")</f>
        <v>169</v>
      </c>
      <c r="G170" s="34">
        <f>IFERROR(選手__2[[#This Row],[性別コード]],"")</f>
        <v>1</v>
      </c>
      <c r="H170" s="34" t="str">
        <f>IFERROR(VLOOKUP(G170,色々!P:Q,2,0),"")</f>
        <v>男子</v>
      </c>
      <c r="I170" s="34" t="str">
        <f>IFERROR(選手__2[[#This Row],[氏名]],"")</f>
        <v>三島凛太郎</v>
      </c>
      <c r="J170" s="34" t="str">
        <f>IFERROR(選手__2[[#This Row],[氏名カナ]],"")</f>
        <v>ﾐｼﾏ ﾘﾝﾀﾛｳ</v>
      </c>
      <c r="K170" s="34" t="str">
        <f>IFERROR(選手__2[[#This Row],[所属名称１]],"")</f>
        <v>西条ＳＣ</v>
      </c>
      <c r="L170" s="34">
        <f>IFERROR(選手__2[[#This Row],[学校コード]],"")</f>
        <v>3</v>
      </c>
      <c r="M170" s="35" t="str">
        <f>IFERROR(VLOOKUP(L170,色々!G:H,2,0),"")</f>
        <v>高校</v>
      </c>
      <c r="N170" s="36">
        <f>IFERROR(選手__2[[#This Row],[学年]],"")</f>
        <v>2</v>
      </c>
      <c r="O170" s="10">
        <f>IFERROR(選手__2[[#This Row],[生年月日]],"")</f>
        <v>39359</v>
      </c>
      <c r="P170">
        <f t="shared" si="2"/>
        <v>17</v>
      </c>
    </row>
    <row r="171" spans="6:16" x14ac:dyDescent="0.2">
      <c r="F171" s="34">
        <f>IFERROR(選手__2[[#This Row],[選手番号]],"")</f>
        <v>170</v>
      </c>
      <c r="G171" s="34">
        <f>IFERROR(選手__2[[#This Row],[性別コード]],"")</f>
        <v>1</v>
      </c>
      <c r="H171" s="34" t="str">
        <f>IFERROR(VLOOKUP(G171,色々!P:Q,2,0),"")</f>
        <v>男子</v>
      </c>
      <c r="I171" s="34" t="str">
        <f>IFERROR(選手__2[[#This Row],[氏名]],"")</f>
        <v>塩出　大剛</v>
      </c>
      <c r="J171" s="34" t="str">
        <f>IFERROR(選手__2[[#This Row],[氏名カナ]],"")</f>
        <v>ｼｵﾃﾞ ﾀﾞｲｺﾞ</v>
      </c>
      <c r="K171" s="34" t="str">
        <f>IFERROR(選手__2[[#This Row],[所属名称１]],"")</f>
        <v>西条ＳＣ</v>
      </c>
      <c r="L171" s="34">
        <f>IFERROR(選手__2[[#This Row],[学校コード]],"")</f>
        <v>3</v>
      </c>
      <c r="M171" s="35" t="str">
        <f>IFERROR(VLOOKUP(L171,色々!G:H,2,0),"")</f>
        <v>高校</v>
      </c>
      <c r="N171" s="36">
        <f>IFERROR(選手__2[[#This Row],[学年]],"")</f>
        <v>1</v>
      </c>
      <c r="O171" s="10">
        <f>IFERROR(選手__2[[#This Row],[生年月日]],"")</f>
        <v>39737</v>
      </c>
      <c r="P171">
        <f t="shared" si="2"/>
        <v>16</v>
      </c>
    </row>
    <row r="172" spans="6:16" x14ac:dyDescent="0.2">
      <c r="F172" s="34">
        <f>IFERROR(選手__2[[#This Row],[選手番号]],"")</f>
        <v>171</v>
      </c>
      <c r="G172" s="34">
        <f>IFERROR(選手__2[[#This Row],[性別コード]],"")</f>
        <v>1</v>
      </c>
      <c r="H172" s="34" t="str">
        <f>IFERROR(VLOOKUP(G172,色々!P:Q,2,0),"")</f>
        <v>男子</v>
      </c>
      <c r="I172" s="34" t="str">
        <f>IFERROR(選手__2[[#This Row],[氏名]],"")</f>
        <v>石川　幸明</v>
      </c>
      <c r="J172" s="34" t="str">
        <f>IFERROR(選手__2[[#This Row],[氏名カナ]],"")</f>
        <v>ｲｼｶﾜ ｺｳﾒｲ</v>
      </c>
      <c r="K172" s="34" t="str">
        <f>IFERROR(選手__2[[#This Row],[所属名称１]],"")</f>
        <v>西条ＳＣ</v>
      </c>
      <c r="L172" s="34">
        <f>IFERROR(選手__2[[#This Row],[学校コード]],"")</f>
        <v>1</v>
      </c>
      <c r="M172" s="35" t="str">
        <f>IFERROR(VLOOKUP(L172,色々!G:H,2,0),"")</f>
        <v>小学</v>
      </c>
      <c r="N172" s="36">
        <f>IFERROR(選手__2[[#This Row],[学年]],"")</f>
        <v>5</v>
      </c>
      <c r="O172" s="10">
        <f>IFERROR(選手__2[[#This Row],[生年月日]],"")</f>
        <v>41519</v>
      </c>
      <c r="P172">
        <f t="shared" si="2"/>
        <v>11</v>
      </c>
    </row>
    <row r="173" spans="6:16" x14ac:dyDescent="0.2">
      <c r="F173" s="34">
        <f>IFERROR(選手__2[[#This Row],[選手番号]],"")</f>
        <v>172</v>
      </c>
      <c r="G173" s="34">
        <f>IFERROR(選手__2[[#This Row],[性別コード]],"")</f>
        <v>1</v>
      </c>
      <c r="H173" s="34" t="str">
        <f>IFERROR(VLOOKUP(G173,色々!P:Q,2,0),"")</f>
        <v>男子</v>
      </c>
      <c r="I173" s="34" t="str">
        <f>IFERROR(選手__2[[#This Row],[氏名]],"")</f>
        <v>深井悠二朗</v>
      </c>
      <c r="J173" s="34" t="str">
        <f>IFERROR(選手__2[[#This Row],[氏名カナ]],"")</f>
        <v>ﾌｶｲ ﾕｳｼﾞﾛｳ</v>
      </c>
      <c r="K173" s="34" t="str">
        <f>IFERROR(選手__2[[#This Row],[所属名称１]],"")</f>
        <v>西条ＳＣ</v>
      </c>
      <c r="L173" s="34">
        <f>IFERROR(選手__2[[#This Row],[学校コード]],"")</f>
        <v>1</v>
      </c>
      <c r="M173" s="35" t="str">
        <f>IFERROR(VLOOKUP(L173,色々!G:H,2,0),"")</f>
        <v>小学</v>
      </c>
      <c r="N173" s="36">
        <f>IFERROR(選手__2[[#This Row],[学年]],"")</f>
        <v>4</v>
      </c>
      <c r="O173" s="10">
        <f>IFERROR(選手__2[[#This Row],[生年月日]],"")</f>
        <v>41754</v>
      </c>
      <c r="P173">
        <f t="shared" si="2"/>
        <v>11</v>
      </c>
    </row>
    <row r="174" spans="6:16" x14ac:dyDescent="0.2">
      <c r="F174" s="34">
        <f>IFERROR(選手__2[[#This Row],[選手番号]],"")</f>
        <v>173</v>
      </c>
      <c r="G174" s="34">
        <f>IFERROR(選手__2[[#This Row],[性別コード]],"")</f>
        <v>1</v>
      </c>
      <c r="H174" s="34" t="str">
        <f>IFERROR(VLOOKUP(G174,色々!P:Q,2,0),"")</f>
        <v>男子</v>
      </c>
      <c r="I174" s="34" t="str">
        <f>IFERROR(選手__2[[#This Row],[氏名]],"")</f>
        <v>木村　哲也</v>
      </c>
      <c r="J174" s="34" t="str">
        <f>IFERROR(選手__2[[#This Row],[氏名カナ]],"")</f>
        <v>ｷﾑﾗ ﾃﾂﾔ</v>
      </c>
      <c r="K174" s="34" t="str">
        <f>IFERROR(選手__2[[#This Row],[所属名称１]],"")</f>
        <v>西条ＳＣ</v>
      </c>
      <c r="L174" s="34">
        <f>IFERROR(選手__2[[#This Row],[学校コード]],"")</f>
        <v>1</v>
      </c>
      <c r="M174" s="35" t="str">
        <f>IFERROR(VLOOKUP(L174,色々!G:H,2,0),"")</f>
        <v>小学</v>
      </c>
      <c r="N174" s="36">
        <f>IFERROR(選手__2[[#This Row],[学年]],"")</f>
        <v>4</v>
      </c>
      <c r="O174" s="10">
        <f>IFERROR(選手__2[[#This Row],[生年月日]],"")</f>
        <v>41758</v>
      </c>
      <c r="P174">
        <f t="shared" si="2"/>
        <v>11</v>
      </c>
    </row>
    <row r="175" spans="6:16" x14ac:dyDescent="0.2">
      <c r="F175" s="34">
        <f>IFERROR(選手__2[[#This Row],[選手番号]],"")</f>
        <v>174</v>
      </c>
      <c r="G175" s="34">
        <f>IFERROR(選手__2[[#This Row],[性別コード]],"")</f>
        <v>1</v>
      </c>
      <c r="H175" s="34" t="str">
        <f>IFERROR(VLOOKUP(G175,色々!P:Q,2,0),"")</f>
        <v>男子</v>
      </c>
      <c r="I175" s="34" t="str">
        <f>IFERROR(選手__2[[#This Row],[氏名]],"")</f>
        <v>松本　大和</v>
      </c>
      <c r="J175" s="34" t="str">
        <f>IFERROR(選手__2[[#This Row],[氏名カナ]],"")</f>
        <v>ﾏﾂﾓﾄ ﾔﾏﾄ</v>
      </c>
      <c r="K175" s="34" t="str">
        <f>IFERROR(選手__2[[#This Row],[所属名称１]],"")</f>
        <v>西条ＳＣ</v>
      </c>
      <c r="L175" s="34">
        <f>IFERROR(選手__2[[#This Row],[学校コード]],"")</f>
        <v>1</v>
      </c>
      <c r="M175" s="35" t="str">
        <f>IFERROR(VLOOKUP(L175,色々!G:H,2,0),"")</f>
        <v>小学</v>
      </c>
      <c r="N175" s="36">
        <f>IFERROR(選手__2[[#This Row],[学年]],"")</f>
        <v>4</v>
      </c>
      <c r="O175" s="10">
        <f>IFERROR(選手__2[[#This Row],[生年月日]],"")</f>
        <v>41839</v>
      </c>
      <c r="P175">
        <f t="shared" si="2"/>
        <v>10</v>
      </c>
    </row>
    <row r="176" spans="6:16" x14ac:dyDescent="0.2">
      <c r="F176" s="34">
        <f>IFERROR(選手__2[[#This Row],[選手番号]],"")</f>
        <v>175</v>
      </c>
      <c r="G176" s="34">
        <f>IFERROR(選手__2[[#This Row],[性別コード]],"")</f>
        <v>1</v>
      </c>
      <c r="H176" s="34" t="str">
        <f>IFERROR(VLOOKUP(G176,色々!P:Q,2,0),"")</f>
        <v>男子</v>
      </c>
      <c r="I176" s="34" t="str">
        <f>IFERROR(選手__2[[#This Row],[氏名]],"")</f>
        <v>河谷　瞬司</v>
      </c>
      <c r="J176" s="34" t="str">
        <f>IFERROR(選手__2[[#This Row],[氏名カナ]],"")</f>
        <v>ｶﾜﾀﾆ ｼｭﾝｼﾞ</v>
      </c>
      <c r="K176" s="34" t="str">
        <f>IFERROR(選手__2[[#This Row],[所属名称１]],"")</f>
        <v>西条ＳＣ</v>
      </c>
      <c r="L176" s="34">
        <f>IFERROR(選手__2[[#This Row],[学校コード]],"")</f>
        <v>1</v>
      </c>
      <c r="M176" s="35" t="str">
        <f>IFERROR(VLOOKUP(L176,色々!G:H,2,0),"")</f>
        <v>小学</v>
      </c>
      <c r="N176" s="36">
        <f>IFERROR(選手__2[[#This Row],[学年]],"")</f>
        <v>2</v>
      </c>
      <c r="O176" s="10">
        <f>IFERROR(選手__2[[#This Row],[生年月日]],"")</f>
        <v>42564</v>
      </c>
      <c r="P176">
        <f t="shared" si="2"/>
        <v>8</v>
      </c>
    </row>
    <row r="177" spans="6:16" x14ac:dyDescent="0.2">
      <c r="F177" s="34">
        <f>IFERROR(選手__2[[#This Row],[選手番号]],"")</f>
        <v>176</v>
      </c>
      <c r="G177" s="34">
        <f>IFERROR(選手__2[[#This Row],[性別コード]],"")</f>
        <v>1</v>
      </c>
      <c r="H177" s="34" t="str">
        <f>IFERROR(VLOOKUP(G177,色々!P:Q,2,0),"")</f>
        <v>男子</v>
      </c>
      <c r="I177" s="34" t="str">
        <f>IFERROR(選手__2[[#This Row],[氏名]],"")</f>
        <v>小池　慶典</v>
      </c>
      <c r="J177" s="34" t="str">
        <f>IFERROR(選手__2[[#This Row],[氏名カナ]],"")</f>
        <v>ｺｲｹ ｹｲｽｹ</v>
      </c>
      <c r="K177" s="34" t="str">
        <f>IFERROR(選手__2[[#This Row],[所属名称１]],"")</f>
        <v>西条ＳＣ</v>
      </c>
      <c r="L177" s="34">
        <f>IFERROR(選手__2[[#This Row],[学校コード]],"")</f>
        <v>1</v>
      </c>
      <c r="M177" s="35" t="str">
        <f>IFERROR(VLOOKUP(L177,色々!G:H,2,0),"")</f>
        <v>小学</v>
      </c>
      <c r="N177" s="36">
        <f>IFERROR(選手__2[[#This Row],[学年]],"")</f>
        <v>2</v>
      </c>
      <c r="O177" s="10">
        <f>IFERROR(選手__2[[#This Row],[生年月日]],"")</f>
        <v>42644</v>
      </c>
      <c r="P177">
        <f t="shared" si="2"/>
        <v>8</v>
      </c>
    </row>
    <row r="178" spans="6:16" x14ac:dyDescent="0.2">
      <c r="F178" s="34">
        <f>IFERROR(選手__2[[#This Row],[選手番号]],"")</f>
        <v>177</v>
      </c>
      <c r="G178" s="34">
        <f>IFERROR(選手__2[[#This Row],[性別コード]],"")</f>
        <v>1</v>
      </c>
      <c r="H178" s="34" t="str">
        <f>IFERROR(VLOOKUP(G178,色々!P:Q,2,0),"")</f>
        <v>男子</v>
      </c>
      <c r="I178" s="34" t="str">
        <f>IFERROR(選手__2[[#This Row],[氏名]],"")</f>
        <v>越智　成紀</v>
      </c>
      <c r="J178" s="34" t="str">
        <f>IFERROR(選手__2[[#This Row],[氏名カナ]],"")</f>
        <v>ｵﾁ ﾅﾙｷ</v>
      </c>
      <c r="K178" s="34" t="str">
        <f>IFERROR(選手__2[[#This Row],[所属名称１]],"")</f>
        <v>西条ＳＣ</v>
      </c>
      <c r="L178" s="34">
        <f>IFERROR(選手__2[[#This Row],[学校コード]],"")</f>
        <v>1</v>
      </c>
      <c r="M178" s="35" t="str">
        <f>IFERROR(VLOOKUP(L178,色々!G:H,2,0),"")</f>
        <v>小学</v>
      </c>
      <c r="N178" s="36">
        <f>IFERROR(選手__2[[#This Row],[学年]],"")</f>
        <v>1</v>
      </c>
      <c r="O178" s="10">
        <f>IFERROR(選手__2[[#This Row],[生年月日]],"")</f>
        <v>42884</v>
      </c>
      <c r="P178">
        <f t="shared" si="2"/>
        <v>8</v>
      </c>
    </row>
    <row r="179" spans="6:16" x14ac:dyDescent="0.2">
      <c r="F179" s="34">
        <f>IFERROR(選手__2[[#This Row],[選手番号]],"")</f>
        <v>178</v>
      </c>
      <c r="G179" s="34">
        <f>IFERROR(選手__2[[#This Row],[性別コード]],"")</f>
        <v>2</v>
      </c>
      <c r="H179" s="34" t="str">
        <f>IFERROR(VLOOKUP(G179,色々!P:Q,2,0),"")</f>
        <v>女子</v>
      </c>
      <c r="I179" s="34" t="str">
        <f>IFERROR(選手__2[[#This Row],[氏名]],"")</f>
        <v>石本　瑠花</v>
      </c>
      <c r="J179" s="34" t="str">
        <f>IFERROR(選手__2[[#This Row],[氏名カナ]],"")</f>
        <v>ｲｼﾓﾄ ﾙｶ</v>
      </c>
      <c r="K179" s="34" t="str">
        <f>IFERROR(選手__2[[#This Row],[所属名称１]],"")</f>
        <v>西条ＳＣ</v>
      </c>
      <c r="L179" s="34">
        <f>IFERROR(選手__2[[#This Row],[学校コード]],"")</f>
        <v>2</v>
      </c>
      <c r="M179" s="35" t="str">
        <f>IFERROR(VLOOKUP(L179,色々!G:H,2,0),"")</f>
        <v>中学</v>
      </c>
      <c r="N179" s="36">
        <f>IFERROR(選手__2[[#This Row],[学年]],"")</f>
        <v>2</v>
      </c>
      <c r="O179" s="10">
        <f>IFERROR(選手__2[[#This Row],[生年月日]],"")</f>
        <v>40603</v>
      </c>
      <c r="P179">
        <f t="shared" si="2"/>
        <v>14</v>
      </c>
    </row>
    <row r="180" spans="6:16" x14ac:dyDescent="0.2">
      <c r="F180" s="34">
        <f>IFERROR(選手__2[[#This Row],[選手番号]],"")</f>
        <v>179</v>
      </c>
      <c r="G180" s="34">
        <f>IFERROR(選手__2[[#This Row],[性別コード]],"")</f>
        <v>2</v>
      </c>
      <c r="H180" s="34" t="str">
        <f>IFERROR(VLOOKUP(G180,色々!P:Q,2,0),"")</f>
        <v>女子</v>
      </c>
      <c r="I180" s="34" t="str">
        <f>IFERROR(選手__2[[#This Row],[氏名]],"")</f>
        <v>三宅　玲奈</v>
      </c>
      <c r="J180" s="34" t="str">
        <f>IFERROR(選手__2[[#This Row],[氏名カナ]],"")</f>
        <v>ﾐﾔｹ ﾚｲﾅ</v>
      </c>
      <c r="K180" s="34" t="str">
        <f>IFERROR(選手__2[[#This Row],[所属名称１]],"")</f>
        <v>西条ＳＣ</v>
      </c>
      <c r="L180" s="34">
        <f>IFERROR(選手__2[[#This Row],[学校コード]],"")</f>
        <v>2</v>
      </c>
      <c r="M180" s="35" t="str">
        <f>IFERROR(VLOOKUP(L180,色々!G:H,2,0),"")</f>
        <v>中学</v>
      </c>
      <c r="N180" s="36">
        <f>IFERROR(選手__2[[#This Row],[学年]],"")</f>
        <v>1</v>
      </c>
      <c r="O180" s="10">
        <f>IFERROR(選手__2[[#This Row],[生年月日]],"")</f>
        <v>40798</v>
      </c>
      <c r="P180">
        <f t="shared" si="2"/>
        <v>13</v>
      </c>
    </row>
    <row r="181" spans="6:16" x14ac:dyDescent="0.2">
      <c r="F181" s="34">
        <f>IFERROR(選手__2[[#This Row],[選手番号]],"")</f>
        <v>180</v>
      </c>
      <c r="G181" s="34">
        <f>IFERROR(選手__2[[#This Row],[性別コード]],"")</f>
        <v>2</v>
      </c>
      <c r="H181" s="34" t="str">
        <f>IFERROR(VLOOKUP(G181,色々!P:Q,2,0),"")</f>
        <v>女子</v>
      </c>
      <c r="I181" s="34" t="str">
        <f>IFERROR(選手__2[[#This Row],[氏名]],"")</f>
        <v>小池　真生</v>
      </c>
      <c r="J181" s="34" t="str">
        <f>IFERROR(選手__2[[#This Row],[氏名カナ]],"")</f>
        <v>ｺｲｹ ﾏｵ</v>
      </c>
      <c r="K181" s="34" t="str">
        <f>IFERROR(選手__2[[#This Row],[所属名称１]],"")</f>
        <v>西条ＳＣ</v>
      </c>
      <c r="L181" s="34">
        <f>IFERROR(選手__2[[#This Row],[学校コード]],"")</f>
        <v>2</v>
      </c>
      <c r="M181" s="35" t="str">
        <f>IFERROR(VLOOKUP(L181,色々!G:H,2,0),"")</f>
        <v>中学</v>
      </c>
      <c r="N181" s="36">
        <f>IFERROR(選手__2[[#This Row],[学年]],"")</f>
        <v>1</v>
      </c>
      <c r="O181" s="10">
        <f>IFERROR(選手__2[[#This Row],[生年月日]],"")</f>
        <v>40953</v>
      </c>
      <c r="P181">
        <f t="shared" si="2"/>
        <v>13</v>
      </c>
    </row>
    <row r="182" spans="6:16" x14ac:dyDescent="0.2">
      <c r="F182" s="34">
        <f>IFERROR(選手__2[[#This Row],[選手番号]],"")</f>
        <v>181</v>
      </c>
      <c r="G182" s="34">
        <f>IFERROR(選手__2[[#This Row],[性別コード]],"")</f>
        <v>2</v>
      </c>
      <c r="H182" s="34" t="str">
        <f>IFERROR(VLOOKUP(G182,色々!P:Q,2,0),"")</f>
        <v>女子</v>
      </c>
      <c r="I182" s="34" t="str">
        <f>IFERROR(選手__2[[#This Row],[氏名]],"")</f>
        <v>秦　　玲奈</v>
      </c>
      <c r="J182" s="34" t="str">
        <f>IFERROR(選手__2[[#This Row],[氏名カナ]],"")</f>
        <v>ﾊﾀﾞ ﾚｲﾅ</v>
      </c>
      <c r="K182" s="34" t="str">
        <f>IFERROR(選手__2[[#This Row],[所属名称１]],"")</f>
        <v>西条ＳＣ</v>
      </c>
      <c r="L182" s="34">
        <f>IFERROR(選手__2[[#This Row],[学校コード]],"")</f>
        <v>1</v>
      </c>
      <c r="M182" s="35" t="str">
        <f>IFERROR(VLOOKUP(L182,色々!G:H,2,0),"")</f>
        <v>小学</v>
      </c>
      <c r="N182" s="36">
        <f>IFERROR(選手__2[[#This Row],[学年]],"")</f>
        <v>6</v>
      </c>
      <c r="O182" s="10">
        <f>IFERROR(選手__2[[#This Row],[生年月日]],"")</f>
        <v>41229</v>
      </c>
      <c r="P182">
        <f t="shared" si="2"/>
        <v>12</v>
      </c>
    </row>
    <row r="183" spans="6:16" x14ac:dyDescent="0.2">
      <c r="F183" s="34">
        <f>IFERROR(選手__2[[#This Row],[選手番号]],"")</f>
        <v>182</v>
      </c>
      <c r="G183" s="34">
        <f>IFERROR(選手__2[[#This Row],[性別コード]],"")</f>
        <v>2</v>
      </c>
      <c r="H183" s="34" t="str">
        <f>IFERROR(VLOOKUP(G183,色々!P:Q,2,0),"")</f>
        <v>女子</v>
      </c>
      <c r="I183" s="34" t="str">
        <f>IFERROR(選手__2[[#This Row],[氏名]],"")</f>
        <v>笠松　咲希</v>
      </c>
      <c r="J183" s="34" t="str">
        <f>IFERROR(選手__2[[#This Row],[氏名カナ]],"")</f>
        <v>ｶｻﾏﾂ ｻｷ</v>
      </c>
      <c r="K183" s="34" t="str">
        <f>IFERROR(選手__2[[#This Row],[所属名称１]],"")</f>
        <v>西条ＳＣ</v>
      </c>
      <c r="L183" s="34">
        <f>IFERROR(選手__2[[#This Row],[学校コード]],"")</f>
        <v>1</v>
      </c>
      <c r="M183" s="35" t="str">
        <f>IFERROR(VLOOKUP(L183,色々!G:H,2,0),"")</f>
        <v>小学</v>
      </c>
      <c r="N183" s="36">
        <f>IFERROR(選手__2[[#This Row],[学年]],"")</f>
        <v>4</v>
      </c>
      <c r="O183" s="10">
        <f>IFERROR(選手__2[[#This Row],[生年月日]],"")</f>
        <v>41949</v>
      </c>
      <c r="P183">
        <f t="shared" si="2"/>
        <v>10</v>
      </c>
    </row>
    <row r="184" spans="6:16" x14ac:dyDescent="0.2">
      <c r="F184" s="34">
        <f>IFERROR(選手__2[[#This Row],[選手番号]],"")</f>
        <v>183</v>
      </c>
      <c r="G184" s="34">
        <f>IFERROR(選手__2[[#This Row],[性別コード]],"")</f>
        <v>1</v>
      </c>
      <c r="H184" s="34" t="str">
        <f>IFERROR(VLOOKUP(G184,色々!P:Q,2,0),"")</f>
        <v>男子</v>
      </c>
      <c r="I184" s="34" t="str">
        <f>IFERROR(選手__2[[#This Row],[氏名]],"")</f>
        <v>山口　尚秀</v>
      </c>
      <c r="J184" s="34" t="str">
        <f>IFERROR(選手__2[[#This Row],[氏名カナ]],"")</f>
        <v>ﾔﾏｸﾞﾁ ﾅｵﾋﾃﾞ</v>
      </c>
      <c r="K184" s="34" t="str">
        <f>IFERROR(選手__2[[#This Row],[所属名称１]],"")</f>
        <v>ＭＧ瀬戸内</v>
      </c>
      <c r="L184" s="34">
        <f>IFERROR(選手__2[[#This Row],[学校コード]],"")</f>
        <v>4</v>
      </c>
      <c r="M184" s="35" t="str">
        <f>IFERROR(VLOOKUP(L184,色々!G:H,2,0),"")</f>
        <v>大学</v>
      </c>
      <c r="N184" s="36">
        <f>IFERROR(選手__2[[#This Row],[学年]],"")</f>
        <v>6</v>
      </c>
      <c r="O184" s="10">
        <f>IFERROR(選手__2[[#This Row],[生年月日]],"")</f>
        <v>36827</v>
      </c>
      <c r="P184">
        <f t="shared" si="2"/>
        <v>24</v>
      </c>
    </row>
    <row r="185" spans="6:16" x14ac:dyDescent="0.2">
      <c r="F185" s="34">
        <f>IFERROR(選手__2[[#This Row],[選手番号]],"")</f>
        <v>184</v>
      </c>
      <c r="G185" s="34">
        <f>IFERROR(選手__2[[#This Row],[性別コード]],"")</f>
        <v>1</v>
      </c>
      <c r="H185" s="34" t="str">
        <f>IFERROR(VLOOKUP(G185,色々!P:Q,2,0),"")</f>
        <v>男子</v>
      </c>
      <c r="I185" s="34" t="str">
        <f>IFERROR(選手__2[[#This Row],[氏名]],"")</f>
        <v>田中　稔也</v>
      </c>
      <c r="J185" s="34" t="str">
        <f>IFERROR(選手__2[[#This Row],[氏名カナ]],"")</f>
        <v>ﾀﾅｶ ﾄｼﾔ</v>
      </c>
      <c r="K185" s="34" t="str">
        <f>IFERROR(選手__2[[#This Row],[所属名称１]],"")</f>
        <v>ＭＧ瀬戸内</v>
      </c>
      <c r="L185" s="34">
        <f>IFERROR(選手__2[[#This Row],[学校コード]],"")</f>
        <v>3</v>
      </c>
      <c r="M185" s="35" t="str">
        <f>IFERROR(VLOOKUP(L185,色々!G:H,2,0),"")</f>
        <v>高校</v>
      </c>
      <c r="N185" s="36">
        <f>IFERROR(選手__2[[#This Row],[学年]],"")</f>
        <v>1</v>
      </c>
      <c r="O185" s="10">
        <f>IFERROR(選手__2[[#This Row],[生年月日]],"")</f>
        <v>39546</v>
      </c>
      <c r="P185">
        <f t="shared" si="2"/>
        <v>17</v>
      </c>
    </row>
    <row r="186" spans="6:16" x14ac:dyDescent="0.2">
      <c r="F186" s="34">
        <f>IFERROR(選手__2[[#This Row],[選手番号]],"")</f>
        <v>185</v>
      </c>
      <c r="G186" s="34">
        <f>IFERROR(選手__2[[#This Row],[性別コード]],"")</f>
        <v>1</v>
      </c>
      <c r="H186" s="34" t="str">
        <f>IFERROR(VLOOKUP(G186,色々!P:Q,2,0),"")</f>
        <v>男子</v>
      </c>
      <c r="I186" s="34" t="str">
        <f>IFERROR(選手__2[[#This Row],[氏名]],"")</f>
        <v>西原　大護</v>
      </c>
      <c r="J186" s="34" t="str">
        <f>IFERROR(選手__2[[#This Row],[氏名カナ]],"")</f>
        <v>ﾆｼﾊﾗ ﾀﾞｲｺﾞ</v>
      </c>
      <c r="K186" s="34" t="str">
        <f>IFERROR(選手__2[[#This Row],[所属名称１]],"")</f>
        <v>ＭＧ瀬戸内</v>
      </c>
      <c r="L186" s="34">
        <f>IFERROR(選手__2[[#This Row],[学校コード]],"")</f>
        <v>2</v>
      </c>
      <c r="M186" s="35" t="str">
        <f>IFERROR(VLOOKUP(L186,色々!G:H,2,0),"")</f>
        <v>中学</v>
      </c>
      <c r="N186" s="36">
        <f>IFERROR(選手__2[[#This Row],[学年]],"")</f>
        <v>2</v>
      </c>
      <c r="O186" s="10">
        <f>IFERROR(選手__2[[#This Row],[生年月日]],"")</f>
        <v>40348</v>
      </c>
      <c r="P186">
        <f t="shared" si="2"/>
        <v>14</v>
      </c>
    </row>
    <row r="187" spans="6:16" x14ac:dyDescent="0.2">
      <c r="F187" s="34">
        <f>IFERROR(選手__2[[#This Row],[選手番号]],"")</f>
        <v>186</v>
      </c>
      <c r="G187" s="34">
        <f>IFERROR(選手__2[[#This Row],[性別コード]],"")</f>
        <v>1</v>
      </c>
      <c r="H187" s="34" t="str">
        <f>IFERROR(VLOOKUP(G187,色々!P:Q,2,0),"")</f>
        <v>男子</v>
      </c>
      <c r="I187" s="34" t="str">
        <f>IFERROR(選手__2[[#This Row],[氏名]],"")</f>
        <v>小野　智成</v>
      </c>
      <c r="J187" s="34" t="str">
        <f>IFERROR(選手__2[[#This Row],[氏名カナ]],"")</f>
        <v>ｵﾉ ﾄﾓﾅﾘ</v>
      </c>
      <c r="K187" s="34" t="str">
        <f>IFERROR(選手__2[[#This Row],[所属名称１]],"")</f>
        <v>ＭＧ瀬戸内</v>
      </c>
      <c r="L187" s="34">
        <f>IFERROR(選手__2[[#This Row],[学校コード]],"")</f>
        <v>2</v>
      </c>
      <c r="M187" s="35" t="str">
        <f>IFERROR(VLOOKUP(L187,色々!G:H,2,0),"")</f>
        <v>中学</v>
      </c>
      <c r="N187" s="36">
        <f>IFERROR(選手__2[[#This Row],[学年]],"")</f>
        <v>2</v>
      </c>
      <c r="O187" s="10">
        <f>IFERROR(選手__2[[#This Row],[生年月日]],"")</f>
        <v>40375</v>
      </c>
      <c r="P187">
        <f t="shared" si="2"/>
        <v>14</v>
      </c>
    </row>
    <row r="188" spans="6:16" x14ac:dyDescent="0.2">
      <c r="F188" s="34">
        <f>IFERROR(選手__2[[#This Row],[選手番号]],"")</f>
        <v>187</v>
      </c>
      <c r="G188" s="34">
        <f>IFERROR(選手__2[[#This Row],[性別コード]],"")</f>
        <v>1</v>
      </c>
      <c r="H188" s="34" t="str">
        <f>IFERROR(VLOOKUP(G188,色々!P:Q,2,0),"")</f>
        <v>男子</v>
      </c>
      <c r="I188" s="34" t="str">
        <f>IFERROR(選手__2[[#This Row],[氏名]],"")</f>
        <v>長谷部吏音</v>
      </c>
      <c r="J188" s="34" t="str">
        <f>IFERROR(選手__2[[#This Row],[氏名カナ]],"")</f>
        <v>ﾊｾﾍﾞ ﾘﾄ</v>
      </c>
      <c r="K188" s="34" t="str">
        <f>IFERROR(選手__2[[#This Row],[所属名称１]],"")</f>
        <v>ＭＧ瀬戸内</v>
      </c>
      <c r="L188" s="34">
        <f>IFERROR(選手__2[[#This Row],[学校コード]],"")</f>
        <v>2</v>
      </c>
      <c r="M188" s="35" t="str">
        <f>IFERROR(VLOOKUP(L188,色々!G:H,2,0),"")</f>
        <v>中学</v>
      </c>
      <c r="N188" s="36">
        <f>IFERROR(選手__2[[#This Row],[学年]],"")</f>
        <v>2</v>
      </c>
      <c r="O188" s="10">
        <f>IFERROR(選手__2[[#This Row],[生年月日]],"")</f>
        <v>40630</v>
      </c>
      <c r="P188">
        <f t="shared" si="2"/>
        <v>14</v>
      </c>
    </row>
    <row r="189" spans="6:16" x14ac:dyDescent="0.2">
      <c r="F189" s="34">
        <f>IFERROR(選手__2[[#This Row],[選手番号]],"")</f>
        <v>188</v>
      </c>
      <c r="G189" s="34">
        <f>IFERROR(選手__2[[#This Row],[性別コード]],"")</f>
        <v>1</v>
      </c>
      <c r="H189" s="34" t="str">
        <f>IFERROR(VLOOKUP(G189,色々!P:Q,2,0),"")</f>
        <v>男子</v>
      </c>
      <c r="I189" s="34" t="str">
        <f>IFERROR(選手__2[[#This Row],[氏名]],"")</f>
        <v>越智　翔悟</v>
      </c>
      <c r="J189" s="34" t="str">
        <f>IFERROR(選手__2[[#This Row],[氏名カナ]],"")</f>
        <v>ｵﾁ ｼｮｳｺﾞ</v>
      </c>
      <c r="K189" s="34" t="str">
        <f>IFERROR(選手__2[[#This Row],[所属名称１]],"")</f>
        <v>ＭＧ瀬戸内</v>
      </c>
      <c r="L189" s="34">
        <f>IFERROR(選手__2[[#This Row],[学校コード]],"")</f>
        <v>2</v>
      </c>
      <c r="M189" s="35" t="str">
        <f>IFERROR(VLOOKUP(L189,色々!G:H,2,0),"")</f>
        <v>中学</v>
      </c>
      <c r="N189" s="36">
        <f>IFERROR(選手__2[[#This Row],[学年]],"")</f>
        <v>1</v>
      </c>
      <c r="O189" s="10">
        <f>IFERROR(選手__2[[#This Row],[生年月日]],"")</f>
        <v>40689</v>
      </c>
      <c r="P189">
        <f t="shared" si="2"/>
        <v>14</v>
      </c>
    </row>
    <row r="190" spans="6:16" x14ac:dyDescent="0.2">
      <c r="F190" s="34">
        <f>IFERROR(選手__2[[#This Row],[選手番号]],"")</f>
        <v>189</v>
      </c>
      <c r="G190" s="34">
        <f>IFERROR(選手__2[[#This Row],[性別コード]],"")</f>
        <v>1</v>
      </c>
      <c r="H190" s="34" t="str">
        <f>IFERROR(VLOOKUP(G190,色々!P:Q,2,0),"")</f>
        <v>男子</v>
      </c>
      <c r="I190" s="34" t="str">
        <f>IFERROR(選手__2[[#This Row],[氏名]],"")</f>
        <v>曽我部有利</v>
      </c>
      <c r="J190" s="34" t="str">
        <f>IFERROR(選手__2[[#This Row],[氏名カナ]],"")</f>
        <v>ｿｶﾞﾍﾞ ｱﾙﾄ</v>
      </c>
      <c r="K190" s="34" t="str">
        <f>IFERROR(選手__2[[#This Row],[所属名称１]],"")</f>
        <v>ＭＧ瀬戸内</v>
      </c>
      <c r="L190" s="34">
        <f>IFERROR(選手__2[[#This Row],[学校コード]],"")</f>
        <v>2</v>
      </c>
      <c r="M190" s="35" t="str">
        <f>IFERROR(VLOOKUP(L190,色々!G:H,2,0),"")</f>
        <v>中学</v>
      </c>
      <c r="N190" s="36">
        <f>IFERROR(選手__2[[#This Row],[学年]],"")</f>
        <v>1</v>
      </c>
      <c r="O190" s="10">
        <f>IFERROR(選手__2[[#This Row],[生年月日]],"")</f>
        <v>40758</v>
      </c>
      <c r="P190">
        <f t="shared" si="2"/>
        <v>13</v>
      </c>
    </row>
    <row r="191" spans="6:16" x14ac:dyDescent="0.2">
      <c r="F191" s="34">
        <f>IFERROR(選手__2[[#This Row],[選手番号]],"")</f>
        <v>190</v>
      </c>
      <c r="G191" s="34">
        <f>IFERROR(選手__2[[#This Row],[性別コード]],"")</f>
        <v>1</v>
      </c>
      <c r="H191" s="34" t="str">
        <f>IFERROR(VLOOKUP(G191,色々!P:Q,2,0),"")</f>
        <v>男子</v>
      </c>
      <c r="I191" s="34" t="str">
        <f>IFERROR(選手__2[[#This Row],[氏名]],"")</f>
        <v>大本　祐也</v>
      </c>
      <c r="J191" s="34" t="str">
        <f>IFERROR(選手__2[[#This Row],[氏名カナ]],"")</f>
        <v>ｵｵﾓﾄ ﾕｳﾔ</v>
      </c>
      <c r="K191" s="34" t="str">
        <f>IFERROR(選手__2[[#This Row],[所属名称１]],"")</f>
        <v>ＭＧ瀬戸内</v>
      </c>
      <c r="L191" s="34">
        <f>IFERROR(選手__2[[#This Row],[学校コード]],"")</f>
        <v>2</v>
      </c>
      <c r="M191" s="35" t="str">
        <f>IFERROR(VLOOKUP(L191,色々!G:H,2,0),"")</f>
        <v>中学</v>
      </c>
      <c r="N191" s="36">
        <f>IFERROR(選手__2[[#This Row],[学年]],"")</f>
        <v>1</v>
      </c>
      <c r="O191" s="10">
        <f>IFERROR(選手__2[[#This Row],[生年月日]],"")</f>
        <v>40816</v>
      </c>
      <c r="P191">
        <f t="shared" si="2"/>
        <v>13</v>
      </c>
    </row>
    <row r="192" spans="6:16" x14ac:dyDescent="0.2">
      <c r="F192" s="34">
        <f>IFERROR(選手__2[[#This Row],[選手番号]],"")</f>
        <v>191</v>
      </c>
      <c r="G192" s="34">
        <f>IFERROR(選手__2[[#This Row],[性別コード]],"")</f>
        <v>1</v>
      </c>
      <c r="H192" s="34" t="str">
        <f>IFERROR(VLOOKUP(G192,色々!P:Q,2,0),"")</f>
        <v>男子</v>
      </c>
      <c r="I192" s="34" t="str">
        <f>IFERROR(選手__2[[#This Row],[氏名]],"")</f>
        <v>寺田　琉晟</v>
      </c>
      <c r="J192" s="34" t="str">
        <f>IFERROR(選手__2[[#This Row],[氏名カナ]],"")</f>
        <v>ﾃﾗﾀﾞ ﾘｭｳｾｲ</v>
      </c>
      <c r="K192" s="34" t="str">
        <f>IFERROR(選手__2[[#This Row],[所属名称１]],"")</f>
        <v>ＭＧ瀬戸内</v>
      </c>
      <c r="L192" s="34">
        <f>IFERROR(選手__2[[#This Row],[学校コード]],"")</f>
        <v>1</v>
      </c>
      <c r="M192" s="35" t="str">
        <f>IFERROR(VLOOKUP(L192,色々!G:H,2,0),"")</f>
        <v>小学</v>
      </c>
      <c r="N192" s="36">
        <f>IFERROR(選手__2[[#This Row],[学年]],"")</f>
        <v>5</v>
      </c>
      <c r="O192" s="10">
        <f>IFERROR(選手__2[[#This Row],[生年月日]],"")</f>
        <v>41404</v>
      </c>
      <c r="P192">
        <f t="shared" si="2"/>
        <v>12</v>
      </c>
    </row>
    <row r="193" spans="6:16" x14ac:dyDescent="0.2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森　　天乃</v>
      </c>
      <c r="J193" s="34" t="str">
        <f>IFERROR(選手__2[[#This Row],[氏名カナ]],"")</f>
        <v>ﾓﾘ ｱﾏﾉ</v>
      </c>
      <c r="K193" s="34" t="str">
        <f>IFERROR(選手__2[[#This Row],[所属名称１]],"")</f>
        <v>ＭＧ瀬戸内</v>
      </c>
      <c r="L193" s="34">
        <f>IFERROR(選手__2[[#This Row],[学校コード]],"")</f>
        <v>3</v>
      </c>
      <c r="M193" s="35" t="str">
        <f>IFERROR(VLOOKUP(L193,色々!G:H,2,0),"")</f>
        <v>高校</v>
      </c>
      <c r="N193" s="36">
        <f>IFERROR(選手__2[[#This Row],[学年]],"")</f>
        <v>1</v>
      </c>
      <c r="O193" s="10">
        <f>IFERROR(選手__2[[#This Row],[生年月日]],"")</f>
        <v>39585</v>
      </c>
      <c r="P193">
        <f t="shared" si="2"/>
        <v>17</v>
      </c>
    </row>
    <row r="194" spans="6:16" x14ac:dyDescent="0.2">
      <c r="F194" s="34">
        <f>IFERROR(選手__2[[#This Row],[選手番号]],"")</f>
        <v>193</v>
      </c>
      <c r="G194" s="34">
        <f>IFERROR(選手__2[[#This Row],[性別コード]],"")</f>
        <v>2</v>
      </c>
      <c r="H194" s="34" t="str">
        <f>IFERROR(VLOOKUP(G194,色々!P:Q,2,0),"")</f>
        <v>女子</v>
      </c>
      <c r="I194" s="34" t="str">
        <f>IFERROR(選手__2[[#This Row],[氏名]],"")</f>
        <v>谷若　紅羽</v>
      </c>
      <c r="J194" s="34" t="str">
        <f>IFERROR(選手__2[[#This Row],[氏名カナ]],"")</f>
        <v>ﾀﾆﾜｶ ｸﾚﾊ</v>
      </c>
      <c r="K194" s="34" t="str">
        <f>IFERROR(選手__2[[#This Row],[所属名称１]],"")</f>
        <v>ＭＧ瀬戸内</v>
      </c>
      <c r="L194" s="34">
        <f>IFERROR(選手__2[[#This Row],[学校コード]],"")</f>
        <v>2</v>
      </c>
      <c r="M194" s="35" t="str">
        <f>IFERROR(VLOOKUP(L194,色々!G:H,2,0),"")</f>
        <v>中学</v>
      </c>
      <c r="N194" s="36">
        <f>IFERROR(選手__2[[#This Row],[学年]],"")</f>
        <v>1</v>
      </c>
      <c r="O194" s="10">
        <f>IFERROR(選手__2[[#This Row],[生年月日]],"")</f>
        <v>40927</v>
      </c>
      <c r="P194">
        <f t="shared" si="2"/>
        <v>13</v>
      </c>
    </row>
    <row r="195" spans="6:16" x14ac:dyDescent="0.2">
      <c r="F195" s="34">
        <f>IFERROR(選手__2[[#This Row],[選手番号]],"")</f>
        <v>194</v>
      </c>
      <c r="G195" s="34">
        <f>IFERROR(選手__2[[#This Row],[性別コード]],"")</f>
        <v>2</v>
      </c>
      <c r="H195" s="34" t="str">
        <f>IFERROR(VLOOKUP(G195,色々!P:Q,2,0),"")</f>
        <v>女子</v>
      </c>
      <c r="I195" s="34" t="str">
        <f>IFERROR(選手__2[[#This Row],[氏名]],"")</f>
        <v>稲田　悠久</v>
      </c>
      <c r="J195" s="34" t="str">
        <f>IFERROR(選手__2[[#This Row],[氏名カナ]],"")</f>
        <v>ｲﾅﾀﾞ ﾕｳｸ</v>
      </c>
      <c r="K195" s="34" t="str">
        <f>IFERROR(選手__2[[#This Row],[所属名称１]],"")</f>
        <v>ＭＧ瀬戸内</v>
      </c>
      <c r="L195" s="34">
        <f>IFERROR(選手__2[[#This Row],[学校コード]],"")</f>
        <v>1</v>
      </c>
      <c r="M195" s="35" t="str">
        <f>IFERROR(VLOOKUP(L195,色々!G:H,2,0),"")</f>
        <v>小学</v>
      </c>
      <c r="N195" s="36">
        <f>IFERROR(選手__2[[#This Row],[学年]],"")</f>
        <v>6</v>
      </c>
      <c r="O195" s="10">
        <f>IFERROR(選手__2[[#This Row],[生年月日]],"")</f>
        <v>41004</v>
      </c>
      <c r="P195">
        <f t="shared" ref="P195:P258" si="3">IFERROR(DATEDIF(O195,$O$1,"y"),"")</f>
        <v>13</v>
      </c>
    </row>
    <row r="196" spans="6:16" x14ac:dyDescent="0.2">
      <c r="F196" s="34">
        <f>IFERROR(選手__2[[#This Row],[選手番号]],"")</f>
        <v>195</v>
      </c>
      <c r="G196" s="34">
        <f>IFERROR(選手__2[[#This Row],[性別コード]],"")</f>
        <v>2</v>
      </c>
      <c r="H196" s="34" t="str">
        <f>IFERROR(VLOOKUP(G196,色々!P:Q,2,0),"")</f>
        <v>女子</v>
      </c>
      <c r="I196" s="34" t="str">
        <f>IFERROR(選手__2[[#This Row],[氏名]],"")</f>
        <v>門田　七海</v>
      </c>
      <c r="J196" s="34" t="str">
        <f>IFERROR(選手__2[[#This Row],[氏名カナ]],"")</f>
        <v>ｶﾄﾞﾀ ﾅﾐ</v>
      </c>
      <c r="K196" s="34" t="str">
        <f>IFERROR(選手__2[[#This Row],[所属名称１]],"")</f>
        <v>ＭＧ瀬戸内</v>
      </c>
      <c r="L196" s="34">
        <f>IFERROR(選手__2[[#This Row],[学校コード]],"")</f>
        <v>1</v>
      </c>
      <c r="M196" s="35" t="str">
        <f>IFERROR(VLOOKUP(L196,色々!G:H,2,0),"")</f>
        <v>小学</v>
      </c>
      <c r="N196" s="36">
        <f>IFERROR(選手__2[[#This Row],[学年]],"")</f>
        <v>6</v>
      </c>
      <c r="O196" s="10">
        <f>IFERROR(選手__2[[#This Row],[生年月日]],"")</f>
        <v>41095</v>
      </c>
      <c r="P196">
        <f t="shared" si="3"/>
        <v>12</v>
      </c>
    </row>
    <row r="197" spans="6:16" x14ac:dyDescent="0.2">
      <c r="F197" s="34">
        <f>IFERROR(選手__2[[#This Row],[選手番号]],"")</f>
        <v>196</v>
      </c>
      <c r="G197" s="34">
        <f>IFERROR(選手__2[[#This Row],[性別コード]],"")</f>
        <v>2</v>
      </c>
      <c r="H197" s="34" t="str">
        <f>IFERROR(VLOOKUP(G197,色々!P:Q,2,0),"")</f>
        <v>女子</v>
      </c>
      <c r="I197" s="34" t="str">
        <f>IFERROR(選手__2[[#This Row],[氏名]],"")</f>
        <v>村上　珠梨</v>
      </c>
      <c r="J197" s="34" t="str">
        <f>IFERROR(選手__2[[#This Row],[氏名カナ]],"")</f>
        <v>ﾑﾗｶﾐ ｼﾞｭﾘ</v>
      </c>
      <c r="K197" s="34" t="str">
        <f>IFERROR(選手__2[[#This Row],[所属名称１]],"")</f>
        <v>ＭＧ瀬戸内</v>
      </c>
      <c r="L197" s="34">
        <f>IFERROR(選手__2[[#This Row],[学校コード]],"")</f>
        <v>1</v>
      </c>
      <c r="M197" s="35" t="str">
        <f>IFERROR(VLOOKUP(L197,色々!G:H,2,0),"")</f>
        <v>小学</v>
      </c>
      <c r="N197" s="36">
        <f>IFERROR(選手__2[[#This Row],[学年]],"")</f>
        <v>6</v>
      </c>
      <c r="O197" s="10">
        <f>IFERROR(選手__2[[#This Row],[生年月日]],"")</f>
        <v>41299</v>
      </c>
      <c r="P197">
        <f t="shared" si="3"/>
        <v>12</v>
      </c>
    </row>
    <row r="198" spans="6:16" x14ac:dyDescent="0.2">
      <c r="F198" s="34">
        <f>IFERROR(選手__2[[#This Row],[選手番号]],"")</f>
        <v>197</v>
      </c>
      <c r="G198" s="34">
        <f>IFERROR(選手__2[[#This Row],[性別コード]],"")</f>
        <v>2</v>
      </c>
      <c r="H198" s="34" t="str">
        <f>IFERROR(VLOOKUP(G198,色々!P:Q,2,0),"")</f>
        <v>女子</v>
      </c>
      <c r="I198" s="34" t="str">
        <f>IFERROR(選手__2[[#This Row],[氏名]],"")</f>
        <v>大内野々華</v>
      </c>
      <c r="J198" s="34" t="str">
        <f>IFERROR(選手__2[[#This Row],[氏名カナ]],"")</f>
        <v>ｵｵｳﾁ ﾉﾉｶ</v>
      </c>
      <c r="K198" s="34" t="str">
        <f>IFERROR(選手__2[[#This Row],[所属名称１]],"")</f>
        <v>ＭＧ瀬戸内</v>
      </c>
      <c r="L198" s="34">
        <f>IFERROR(選手__2[[#This Row],[学校コード]],"")</f>
        <v>1</v>
      </c>
      <c r="M198" s="35" t="str">
        <f>IFERROR(VLOOKUP(L198,色々!G:H,2,0),"")</f>
        <v>小学</v>
      </c>
      <c r="N198" s="36">
        <f>IFERROR(選手__2[[#This Row],[学年]],"")</f>
        <v>5</v>
      </c>
      <c r="O198" s="10">
        <f>IFERROR(選手__2[[#This Row],[生年月日]],"")</f>
        <v>41458</v>
      </c>
      <c r="P198">
        <f t="shared" si="3"/>
        <v>11</v>
      </c>
    </row>
    <row r="199" spans="6:16" x14ac:dyDescent="0.2">
      <c r="F199" s="34">
        <f>IFERROR(選手__2[[#This Row],[選手番号]],"")</f>
        <v>198</v>
      </c>
      <c r="G199" s="34">
        <f>IFERROR(選手__2[[#This Row],[性別コード]],"")</f>
        <v>2</v>
      </c>
      <c r="H199" s="34" t="str">
        <f>IFERROR(VLOOKUP(G199,色々!P:Q,2,0),"")</f>
        <v>女子</v>
      </c>
      <c r="I199" s="34" t="str">
        <f>IFERROR(選手__2[[#This Row],[氏名]],"")</f>
        <v>瀬野　遥香</v>
      </c>
      <c r="J199" s="34" t="str">
        <f>IFERROR(選手__2[[#This Row],[氏名カナ]],"")</f>
        <v>ｾﾉ ﾊﾙｶ</v>
      </c>
      <c r="K199" s="34" t="str">
        <f>IFERROR(選手__2[[#This Row],[所属名称１]],"")</f>
        <v>ＭＧ瀬戸内</v>
      </c>
      <c r="L199" s="34">
        <f>IFERROR(選手__2[[#This Row],[学校コード]],"")</f>
        <v>1</v>
      </c>
      <c r="M199" s="35" t="str">
        <f>IFERROR(VLOOKUP(L199,色々!G:H,2,0),"")</f>
        <v>小学</v>
      </c>
      <c r="N199" s="36">
        <f>IFERROR(選手__2[[#This Row],[学年]],"")</f>
        <v>5</v>
      </c>
      <c r="O199" s="10">
        <f>IFERROR(選手__2[[#This Row],[生年月日]],"")</f>
        <v>41541</v>
      </c>
      <c r="P199">
        <f t="shared" si="3"/>
        <v>11</v>
      </c>
    </row>
    <row r="200" spans="6:16" x14ac:dyDescent="0.2">
      <c r="F200" s="34">
        <f>IFERROR(選手__2[[#This Row],[選手番号]],"")</f>
        <v>199</v>
      </c>
      <c r="G200" s="34">
        <f>IFERROR(選手__2[[#This Row],[性別コード]],"")</f>
        <v>2</v>
      </c>
      <c r="H200" s="34" t="str">
        <f>IFERROR(VLOOKUP(G200,色々!P:Q,2,0),"")</f>
        <v>女子</v>
      </c>
      <c r="I200" s="34" t="str">
        <f>IFERROR(選手__2[[#This Row],[氏名]],"")</f>
        <v>曽我部寿美</v>
      </c>
      <c r="J200" s="34" t="str">
        <f>IFERROR(選手__2[[#This Row],[氏名カナ]],"")</f>
        <v>ｿｶﾞﾍﾞ ｺﾄﾐ</v>
      </c>
      <c r="K200" s="34" t="str">
        <f>IFERROR(選手__2[[#This Row],[所属名称１]],"")</f>
        <v>ＭＧ瀬戸内</v>
      </c>
      <c r="L200" s="34">
        <f>IFERROR(選手__2[[#This Row],[学校コード]],"")</f>
        <v>1</v>
      </c>
      <c r="M200" s="35" t="str">
        <f>IFERROR(VLOOKUP(L200,色々!G:H,2,0),"")</f>
        <v>小学</v>
      </c>
      <c r="N200" s="36">
        <f>IFERROR(選手__2[[#This Row],[学年]],"")</f>
        <v>5</v>
      </c>
      <c r="O200" s="10">
        <f>IFERROR(選手__2[[#This Row],[生年月日]],"")</f>
        <v>41578</v>
      </c>
      <c r="P200">
        <f t="shared" si="3"/>
        <v>11</v>
      </c>
    </row>
    <row r="201" spans="6:16" x14ac:dyDescent="0.2">
      <c r="F201" s="34">
        <f>IFERROR(選手__2[[#This Row],[選手番号]],"")</f>
        <v>200</v>
      </c>
      <c r="G201" s="34">
        <f>IFERROR(選手__2[[#This Row],[性別コード]],"")</f>
        <v>2</v>
      </c>
      <c r="H201" s="34" t="str">
        <f>IFERROR(VLOOKUP(G201,色々!P:Q,2,0),"")</f>
        <v>女子</v>
      </c>
      <c r="I201" s="34" t="str">
        <f>IFERROR(選手__2[[#This Row],[氏名]],"")</f>
        <v>石川　央都</v>
      </c>
      <c r="J201" s="34" t="str">
        <f>IFERROR(選手__2[[#This Row],[氏名カナ]],"")</f>
        <v>ｲｼｶﾜ ｵﾄ</v>
      </c>
      <c r="K201" s="34" t="str">
        <f>IFERROR(選手__2[[#This Row],[所属名称１]],"")</f>
        <v>ＭＧ瀬戸内</v>
      </c>
      <c r="L201" s="34">
        <f>IFERROR(選手__2[[#This Row],[学校コード]],"")</f>
        <v>1</v>
      </c>
      <c r="M201" s="35" t="str">
        <f>IFERROR(VLOOKUP(L201,色々!G:H,2,0),"")</f>
        <v>小学</v>
      </c>
      <c r="N201" s="36">
        <f>IFERROR(選手__2[[#This Row],[学年]],"")</f>
        <v>4</v>
      </c>
      <c r="O201" s="10">
        <f>IFERROR(選手__2[[#This Row],[生年月日]],"")</f>
        <v>41754</v>
      </c>
      <c r="P201">
        <f t="shared" si="3"/>
        <v>11</v>
      </c>
    </row>
    <row r="202" spans="6:16" x14ac:dyDescent="0.2">
      <c r="F202" s="34">
        <f>IFERROR(選手__2[[#This Row],[選手番号]],"")</f>
        <v>201</v>
      </c>
      <c r="G202" s="34">
        <f>IFERROR(選手__2[[#This Row],[性別コード]],"")</f>
        <v>2</v>
      </c>
      <c r="H202" s="34" t="str">
        <f>IFERROR(VLOOKUP(G202,色々!P:Q,2,0),"")</f>
        <v>女子</v>
      </c>
      <c r="I202" s="34" t="str">
        <f>IFERROR(選手__2[[#This Row],[氏名]],"")</f>
        <v>岡本　愛禾</v>
      </c>
      <c r="J202" s="34" t="str">
        <f>IFERROR(選手__2[[#This Row],[氏名カナ]],"")</f>
        <v>ｵｶﾓﾄ ｱｲｶ</v>
      </c>
      <c r="K202" s="34" t="str">
        <f>IFERROR(選手__2[[#This Row],[所属名称１]],"")</f>
        <v>ＭＧ瀬戸内</v>
      </c>
      <c r="L202" s="34">
        <f>IFERROR(選手__2[[#This Row],[学校コード]],"")</f>
        <v>1</v>
      </c>
      <c r="M202" s="35" t="str">
        <f>IFERROR(VLOOKUP(L202,色々!G:H,2,0),"")</f>
        <v>小学</v>
      </c>
      <c r="N202" s="36">
        <f>IFERROR(選手__2[[#This Row],[学年]],"")</f>
        <v>4</v>
      </c>
      <c r="O202" s="10">
        <f>IFERROR(選手__2[[#This Row],[生年月日]],"")</f>
        <v>41900</v>
      </c>
      <c r="P202">
        <f t="shared" si="3"/>
        <v>10</v>
      </c>
    </row>
    <row r="203" spans="6:16" x14ac:dyDescent="0.2">
      <c r="F203" s="34">
        <f>IFERROR(選手__2[[#This Row],[選手番号]],"")</f>
        <v>202</v>
      </c>
      <c r="G203" s="34">
        <f>IFERROR(選手__2[[#This Row],[性別コード]],"")</f>
        <v>2</v>
      </c>
      <c r="H203" s="34" t="str">
        <f>IFERROR(VLOOKUP(G203,色々!P:Q,2,0),"")</f>
        <v>女子</v>
      </c>
      <c r="I203" s="34" t="str">
        <f>IFERROR(選手__2[[#This Row],[氏名]],"")</f>
        <v>須納瀬愛里</v>
      </c>
      <c r="J203" s="34" t="str">
        <f>IFERROR(選手__2[[#This Row],[氏名カナ]],"")</f>
        <v>ｽﾉｾ ｱｲﾘ</v>
      </c>
      <c r="K203" s="34" t="str">
        <f>IFERROR(選手__2[[#This Row],[所属名称１]],"")</f>
        <v>ＭＧ瀬戸内</v>
      </c>
      <c r="L203" s="34">
        <f>IFERROR(選手__2[[#This Row],[学校コード]],"")</f>
        <v>1</v>
      </c>
      <c r="M203" s="35" t="str">
        <f>IFERROR(VLOOKUP(L203,色々!G:H,2,0),"")</f>
        <v>小学</v>
      </c>
      <c r="N203" s="36">
        <f>IFERROR(選手__2[[#This Row],[学年]],"")</f>
        <v>4</v>
      </c>
      <c r="O203" s="10">
        <f>IFERROR(選手__2[[#This Row],[生年月日]],"")</f>
        <v>41961</v>
      </c>
      <c r="P203">
        <f t="shared" si="3"/>
        <v>10</v>
      </c>
    </row>
    <row r="204" spans="6:16" x14ac:dyDescent="0.2">
      <c r="F204" s="34">
        <f>IFERROR(選手__2[[#This Row],[選手番号]],"")</f>
        <v>203</v>
      </c>
      <c r="G204" s="34">
        <f>IFERROR(選手__2[[#This Row],[性別コード]],"")</f>
        <v>1</v>
      </c>
      <c r="H204" s="34" t="str">
        <f>IFERROR(VLOOKUP(G204,色々!P:Q,2,0),"")</f>
        <v>男子</v>
      </c>
      <c r="I204" s="34" t="str">
        <f>IFERROR(選手__2[[#This Row],[氏名]],"")</f>
        <v>金田　浩聖</v>
      </c>
      <c r="J204" s="34" t="str">
        <f>IFERROR(選手__2[[#This Row],[氏名カナ]],"")</f>
        <v>ｶﾈﾀﾞ ｺｳｾｲ</v>
      </c>
      <c r="K204" s="34" t="str">
        <f>IFERROR(選手__2[[#This Row],[所属名称１]],"")</f>
        <v>ファイブテン</v>
      </c>
      <c r="L204" s="34">
        <f>IFERROR(選手__2[[#This Row],[学校コード]],"")</f>
        <v>3</v>
      </c>
      <c r="M204" s="35" t="str">
        <f>IFERROR(VLOOKUP(L204,色々!G:H,2,0),"")</f>
        <v>高校</v>
      </c>
      <c r="N204" s="36">
        <f>IFERROR(選手__2[[#This Row],[学年]],"")</f>
        <v>3</v>
      </c>
      <c r="O204" s="10">
        <f>IFERROR(選手__2[[#This Row],[生年月日]],"")</f>
        <v>38871</v>
      </c>
      <c r="P204">
        <f t="shared" si="3"/>
        <v>19</v>
      </c>
    </row>
    <row r="205" spans="6:16" x14ac:dyDescent="0.2">
      <c r="F205" s="34">
        <f>IFERROR(選手__2[[#This Row],[選手番号]],"")</f>
        <v>204</v>
      </c>
      <c r="G205" s="34">
        <f>IFERROR(選手__2[[#This Row],[性別コード]],"")</f>
        <v>1</v>
      </c>
      <c r="H205" s="34" t="str">
        <f>IFERROR(VLOOKUP(G205,色々!P:Q,2,0),"")</f>
        <v>男子</v>
      </c>
      <c r="I205" s="34" t="str">
        <f>IFERROR(選手__2[[#This Row],[氏名]],"")</f>
        <v>岡本　悠希</v>
      </c>
      <c r="J205" s="34" t="str">
        <f>IFERROR(選手__2[[#This Row],[氏名カナ]],"")</f>
        <v>ｵｶﾓﾄ ﾕｳｷ</v>
      </c>
      <c r="K205" s="34" t="str">
        <f>IFERROR(選手__2[[#This Row],[所属名称１]],"")</f>
        <v>ファイブテン</v>
      </c>
      <c r="L205" s="34">
        <f>IFERROR(選手__2[[#This Row],[学校コード]],"")</f>
        <v>3</v>
      </c>
      <c r="M205" s="35" t="str">
        <f>IFERROR(VLOOKUP(L205,色々!G:H,2,0),"")</f>
        <v>高校</v>
      </c>
      <c r="N205" s="36">
        <f>IFERROR(選手__2[[#This Row],[学年]],"")</f>
        <v>2</v>
      </c>
      <c r="O205" s="10">
        <f>IFERROR(選手__2[[#This Row],[生年月日]],"")</f>
        <v>39240</v>
      </c>
      <c r="P205">
        <f t="shared" si="3"/>
        <v>18</v>
      </c>
    </row>
    <row r="206" spans="6:16" x14ac:dyDescent="0.2">
      <c r="F206" s="34">
        <f>IFERROR(選手__2[[#This Row],[選手番号]],"")</f>
        <v>205</v>
      </c>
      <c r="G206" s="34">
        <f>IFERROR(選手__2[[#This Row],[性別コード]],"")</f>
        <v>1</v>
      </c>
      <c r="H206" s="34" t="str">
        <f>IFERROR(VLOOKUP(G206,色々!P:Q,2,0),"")</f>
        <v>男子</v>
      </c>
      <c r="I206" s="34" t="str">
        <f>IFERROR(選手__2[[#This Row],[氏名]],"")</f>
        <v>白澤　　航</v>
      </c>
      <c r="J206" s="34" t="str">
        <f>IFERROR(選手__2[[#This Row],[氏名カナ]],"")</f>
        <v>ｼﾗｻﾜ ｺｳ</v>
      </c>
      <c r="K206" s="34" t="str">
        <f>IFERROR(選手__2[[#This Row],[所属名称１]],"")</f>
        <v>ファイブテン</v>
      </c>
      <c r="L206" s="34">
        <f>IFERROR(選手__2[[#This Row],[学校コード]],"")</f>
        <v>3</v>
      </c>
      <c r="M206" s="35" t="str">
        <f>IFERROR(VLOOKUP(L206,色々!G:H,2,0),"")</f>
        <v>高校</v>
      </c>
      <c r="N206" s="36">
        <f>IFERROR(選手__2[[#This Row],[学年]],"")</f>
        <v>2</v>
      </c>
      <c r="O206" s="10">
        <f>IFERROR(選手__2[[#This Row],[生年月日]],"")</f>
        <v>39287</v>
      </c>
      <c r="P206">
        <f t="shared" si="3"/>
        <v>17</v>
      </c>
    </row>
    <row r="207" spans="6:16" x14ac:dyDescent="0.2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森田　淳夢</v>
      </c>
      <c r="J207" s="34" t="str">
        <f>IFERROR(選手__2[[#This Row],[氏名カナ]],"")</f>
        <v>ﾓﾘﾀ ｱﾂﾑ</v>
      </c>
      <c r="K207" s="34" t="str">
        <f>IFERROR(選手__2[[#This Row],[所属名称１]],"")</f>
        <v>ファイブテン</v>
      </c>
      <c r="L207" s="34">
        <f>IFERROR(選手__2[[#This Row],[学校コード]],"")</f>
        <v>3</v>
      </c>
      <c r="M207" s="35" t="str">
        <f>IFERROR(VLOOKUP(L207,色々!G:H,2,0),"")</f>
        <v>高校</v>
      </c>
      <c r="N207" s="36">
        <f>IFERROR(選手__2[[#This Row],[学年]],"")</f>
        <v>2</v>
      </c>
      <c r="O207" s="10">
        <f>IFERROR(選手__2[[#This Row],[生年月日]],"")</f>
        <v>39292</v>
      </c>
      <c r="P207">
        <f t="shared" si="3"/>
        <v>17</v>
      </c>
    </row>
    <row r="208" spans="6:16" x14ac:dyDescent="0.2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渡部　隼斗</v>
      </c>
      <c r="J208" s="34" t="str">
        <f>IFERROR(選手__2[[#This Row],[氏名カナ]],"")</f>
        <v>ﾜﾀﾅﾍﾞ ﾊﾔﾄ</v>
      </c>
      <c r="K208" s="34" t="str">
        <f>IFERROR(選手__2[[#This Row],[所属名称１]],"")</f>
        <v>ファイブテン</v>
      </c>
      <c r="L208" s="34">
        <f>IFERROR(選手__2[[#This Row],[学校コード]],"")</f>
        <v>3</v>
      </c>
      <c r="M208" s="35" t="str">
        <f>IFERROR(VLOOKUP(L208,色々!G:H,2,0),"")</f>
        <v>高校</v>
      </c>
      <c r="N208" s="36">
        <f>IFERROR(選手__2[[#This Row],[学年]],"")</f>
        <v>2</v>
      </c>
      <c r="O208" s="10">
        <f>IFERROR(選手__2[[#This Row],[生年月日]],"")</f>
        <v>39366</v>
      </c>
      <c r="P208">
        <f t="shared" si="3"/>
        <v>17</v>
      </c>
    </row>
    <row r="209" spans="6:16" x14ac:dyDescent="0.2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髙石　健翔</v>
      </c>
      <c r="J209" s="34" t="str">
        <f>IFERROR(選手__2[[#This Row],[氏名カナ]],"")</f>
        <v>ﾀｶｲｼ ｹﾝﾄ</v>
      </c>
      <c r="K209" s="34" t="str">
        <f>IFERROR(選手__2[[#This Row],[所属名称１]],"")</f>
        <v>ファイブテン</v>
      </c>
      <c r="L209" s="34">
        <f>IFERROR(選手__2[[#This Row],[学校コード]],"")</f>
        <v>2</v>
      </c>
      <c r="M209" s="35" t="str">
        <f>IFERROR(VLOOKUP(L209,色々!G:H,2,0),"")</f>
        <v>中学</v>
      </c>
      <c r="N209" s="36">
        <f>IFERROR(選手__2[[#This Row],[学年]],"")</f>
        <v>3</v>
      </c>
      <c r="O209" s="10">
        <f>IFERROR(選手__2[[#This Row],[生年月日]],"")</f>
        <v>39957</v>
      </c>
      <c r="P209">
        <f t="shared" si="3"/>
        <v>16</v>
      </c>
    </row>
    <row r="210" spans="6:16" x14ac:dyDescent="0.2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森田　尚斗</v>
      </c>
      <c r="J210" s="34" t="str">
        <f>IFERROR(選手__2[[#This Row],[氏名カナ]],"")</f>
        <v>ﾓﾘﾀ ﾅｵﾄ</v>
      </c>
      <c r="K210" s="34" t="str">
        <f>IFERROR(選手__2[[#This Row],[所属名称１]],"")</f>
        <v>ファイブテン</v>
      </c>
      <c r="L210" s="34">
        <f>IFERROR(選手__2[[#This Row],[学校コード]],"")</f>
        <v>2</v>
      </c>
      <c r="M210" s="35" t="str">
        <f>IFERROR(VLOOKUP(L210,色々!G:H,2,0),"")</f>
        <v>中学</v>
      </c>
      <c r="N210" s="36">
        <f>IFERROR(選手__2[[#This Row],[学年]],"")</f>
        <v>2</v>
      </c>
      <c r="O210" s="10">
        <f>IFERROR(選手__2[[#This Row],[生年月日]],"")</f>
        <v>40292</v>
      </c>
      <c r="P210">
        <f t="shared" si="3"/>
        <v>15</v>
      </c>
    </row>
    <row r="211" spans="6:16" x14ac:dyDescent="0.2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真鍋　　諒</v>
      </c>
      <c r="J211" s="34" t="str">
        <f>IFERROR(選手__2[[#This Row],[氏名カナ]],"")</f>
        <v>ﾏﾅﾍﾞ ﾘｮｳ</v>
      </c>
      <c r="K211" s="34" t="str">
        <f>IFERROR(選手__2[[#This Row],[所属名称１]],"")</f>
        <v>ファイブテン</v>
      </c>
      <c r="L211" s="34">
        <f>IFERROR(選手__2[[#This Row],[学校コード]],"")</f>
        <v>2</v>
      </c>
      <c r="M211" s="35" t="str">
        <f>IFERROR(VLOOKUP(L211,色々!G:H,2,0),"")</f>
        <v>中学</v>
      </c>
      <c r="N211" s="36">
        <f>IFERROR(選手__2[[#This Row],[学年]],"")</f>
        <v>2</v>
      </c>
      <c r="O211" s="10">
        <f>IFERROR(選手__2[[#This Row],[生年月日]],"")</f>
        <v>40402</v>
      </c>
      <c r="P211">
        <f t="shared" si="3"/>
        <v>14</v>
      </c>
    </row>
    <row r="212" spans="6:16" x14ac:dyDescent="0.2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金田　莉東</v>
      </c>
      <c r="J212" s="34" t="str">
        <f>IFERROR(選手__2[[#This Row],[氏名カナ]],"")</f>
        <v>ｶﾈﾀﾞ ﾘﾄ</v>
      </c>
      <c r="K212" s="34" t="str">
        <f>IFERROR(選手__2[[#This Row],[所属名称１]],"")</f>
        <v>ファイブテン</v>
      </c>
      <c r="L212" s="34">
        <f>IFERROR(選手__2[[#This Row],[学校コード]],"")</f>
        <v>2</v>
      </c>
      <c r="M212" s="35" t="str">
        <f>IFERROR(VLOOKUP(L212,色々!G:H,2,0),"")</f>
        <v>中学</v>
      </c>
      <c r="N212" s="36">
        <f>IFERROR(選手__2[[#This Row],[学年]],"")</f>
        <v>2</v>
      </c>
      <c r="O212" s="10">
        <f>IFERROR(選手__2[[#This Row],[生年月日]],"")</f>
        <v>40417</v>
      </c>
      <c r="P212">
        <f t="shared" si="3"/>
        <v>14</v>
      </c>
    </row>
    <row r="213" spans="6:16" x14ac:dyDescent="0.2">
      <c r="F213" s="34">
        <f>IFERROR(選手__2[[#This Row],[選手番号]],"")</f>
        <v>212</v>
      </c>
      <c r="G213" s="34">
        <f>IFERROR(選手__2[[#This Row],[性別コード]],"")</f>
        <v>1</v>
      </c>
      <c r="H213" s="34" t="str">
        <f>IFERROR(VLOOKUP(G213,色々!P:Q,2,0),"")</f>
        <v>男子</v>
      </c>
      <c r="I213" s="34" t="str">
        <f>IFERROR(選手__2[[#This Row],[氏名]],"")</f>
        <v>築山　柚人</v>
      </c>
      <c r="J213" s="34" t="str">
        <f>IFERROR(選手__2[[#This Row],[氏名カナ]],"")</f>
        <v>ﾂｷﾔﾏ ﾕｳﾄ</v>
      </c>
      <c r="K213" s="34" t="str">
        <f>IFERROR(選手__2[[#This Row],[所属名称１]],"")</f>
        <v>ファイブテン</v>
      </c>
      <c r="L213" s="34">
        <f>IFERROR(選手__2[[#This Row],[学校コード]],"")</f>
        <v>2</v>
      </c>
      <c r="M213" s="35" t="str">
        <f>IFERROR(VLOOKUP(L213,色々!G:H,2,0),"")</f>
        <v>中学</v>
      </c>
      <c r="N213" s="36">
        <f>IFERROR(選手__2[[#This Row],[学年]],"")</f>
        <v>2</v>
      </c>
      <c r="O213" s="10">
        <f>IFERROR(選手__2[[#This Row],[生年月日]],"")</f>
        <v>40515</v>
      </c>
      <c r="P213">
        <f t="shared" si="3"/>
        <v>14</v>
      </c>
    </row>
    <row r="214" spans="6:16" x14ac:dyDescent="0.2">
      <c r="F214" s="34">
        <f>IFERROR(選手__2[[#This Row],[選手番号]],"")</f>
        <v>213</v>
      </c>
      <c r="G214" s="34">
        <f>IFERROR(選手__2[[#This Row],[性別コード]],"")</f>
        <v>1</v>
      </c>
      <c r="H214" s="34" t="str">
        <f>IFERROR(VLOOKUP(G214,色々!P:Q,2,0),"")</f>
        <v>男子</v>
      </c>
      <c r="I214" s="34" t="str">
        <f>IFERROR(選手__2[[#This Row],[氏名]],"")</f>
        <v>近藤　由都</v>
      </c>
      <c r="J214" s="34" t="str">
        <f>IFERROR(選手__2[[#This Row],[氏名カナ]],"")</f>
        <v>ｺﾝﾄﾞｳ ﾕｲﾄ</v>
      </c>
      <c r="K214" s="34" t="str">
        <f>IFERROR(選手__2[[#This Row],[所属名称１]],"")</f>
        <v>ファイブテン</v>
      </c>
      <c r="L214" s="34">
        <f>IFERROR(選手__2[[#This Row],[学校コード]],"")</f>
        <v>2</v>
      </c>
      <c r="M214" s="35" t="str">
        <f>IFERROR(VLOOKUP(L214,色々!G:H,2,0),"")</f>
        <v>中学</v>
      </c>
      <c r="N214" s="36">
        <f>IFERROR(選手__2[[#This Row],[学年]],"")</f>
        <v>1</v>
      </c>
      <c r="O214" s="10">
        <f>IFERROR(選手__2[[#This Row],[生年月日]],"")</f>
        <v>40644</v>
      </c>
      <c r="P214">
        <f t="shared" si="3"/>
        <v>14</v>
      </c>
    </row>
    <row r="215" spans="6:16" x14ac:dyDescent="0.2">
      <c r="F215" s="34">
        <f>IFERROR(選手__2[[#This Row],[選手番号]],"")</f>
        <v>214</v>
      </c>
      <c r="G215" s="34">
        <f>IFERROR(選手__2[[#This Row],[性別コード]],"")</f>
        <v>1</v>
      </c>
      <c r="H215" s="34" t="str">
        <f>IFERROR(VLOOKUP(G215,色々!P:Q,2,0),"")</f>
        <v>男子</v>
      </c>
      <c r="I215" s="34" t="str">
        <f>IFERROR(選手__2[[#This Row],[氏名]],"")</f>
        <v>大西　颯真</v>
      </c>
      <c r="J215" s="34" t="str">
        <f>IFERROR(選手__2[[#This Row],[氏名カナ]],"")</f>
        <v>ｵｵﾆｼ ｿｳﾏ</v>
      </c>
      <c r="K215" s="34" t="str">
        <f>IFERROR(選手__2[[#This Row],[所属名称１]],"")</f>
        <v>ファイブテン</v>
      </c>
      <c r="L215" s="34">
        <f>IFERROR(選手__2[[#This Row],[学校コード]],"")</f>
        <v>2</v>
      </c>
      <c r="M215" s="35" t="str">
        <f>IFERROR(VLOOKUP(L215,色々!G:H,2,0),"")</f>
        <v>中学</v>
      </c>
      <c r="N215" s="36">
        <f>IFERROR(選手__2[[#This Row],[学年]],"")</f>
        <v>1</v>
      </c>
      <c r="O215" s="10">
        <f>IFERROR(選手__2[[#This Row],[生年月日]],"")</f>
        <v>40723</v>
      </c>
      <c r="P215">
        <f t="shared" si="3"/>
        <v>13</v>
      </c>
    </row>
    <row r="216" spans="6:16" x14ac:dyDescent="0.2">
      <c r="F216" s="34">
        <f>IFERROR(選手__2[[#This Row],[選手番号]],"")</f>
        <v>215</v>
      </c>
      <c r="G216" s="34">
        <f>IFERROR(選手__2[[#This Row],[性別コード]],"")</f>
        <v>1</v>
      </c>
      <c r="H216" s="34" t="str">
        <f>IFERROR(VLOOKUP(G216,色々!P:Q,2,0),"")</f>
        <v>男子</v>
      </c>
      <c r="I216" s="34" t="str">
        <f>IFERROR(選手__2[[#This Row],[氏名]],"")</f>
        <v>森本　正虎</v>
      </c>
      <c r="J216" s="34" t="str">
        <f>IFERROR(選手__2[[#This Row],[氏名カナ]],"")</f>
        <v>ﾓﾘﾓﾄ ﾏｻﾄﾗ</v>
      </c>
      <c r="K216" s="34" t="str">
        <f>IFERROR(選手__2[[#This Row],[所属名称１]],"")</f>
        <v>ファイブテン</v>
      </c>
      <c r="L216" s="34">
        <f>IFERROR(選手__2[[#This Row],[学校コード]],"")</f>
        <v>1</v>
      </c>
      <c r="M216" s="35" t="str">
        <f>IFERROR(VLOOKUP(L216,色々!G:H,2,0),"")</f>
        <v>小学</v>
      </c>
      <c r="N216" s="36">
        <f>IFERROR(選手__2[[#This Row],[学年]],"")</f>
        <v>5</v>
      </c>
      <c r="O216" s="10">
        <f>IFERROR(選手__2[[#This Row],[生年月日]],"")</f>
        <v>41376</v>
      </c>
      <c r="P216">
        <f t="shared" si="3"/>
        <v>12</v>
      </c>
    </row>
    <row r="217" spans="6:16" x14ac:dyDescent="0.2">
      <c r="F217" s="34">
        <f>IFERROR(選手__2[[#This Row],[選手番号]],"")</f>
        <v>216</v>
      </c>
      <c r="G217" s="34">
        <f>IFERROR(選手__2[[#This Row],[性別コード]],"")</f>
        <v>1</v>
      </c>
      <c r="H217" s="34" t="str">
        <f>IFERROR(VLOOKUP(G217,色々!P:Q,2,0),"")</f>
        <v>男子</v>
      </c>
      <c r="I217" s="34" t="str">
        <f>IFERROR(選手__2[[#This Row],[氏名]],"")</f>
        <v>加藤　日彩</v>
      </c>
      <c r="J217" s="34" t="str">
        <f>IFERROR(選手__2[[#This Row],[氏名カナ]],"")</f>
        <v>ｶﾄｳ ﾋｲﾛ</v>
      </c>
      <c r="K217" s="34" t="str">
        <f>IFERROR(選手__2[[#This Row],[所属名称１]],"")</f>
        <v>ファイブテン</v>
      </c>
      <c r="L217" s="34">
        <f>IFERROR(選手__2[[#This Row],[学校コード]],"")</f>
        <v>1</v>
      </c>
      <c r="M217" s="35" t="str">
        <f>IFERROR(VLOOKUP(L217,色々!G:H,2,0),"")</f>
        <v>小学</v>
      </c>
      <c r="N217" s="36">
        <f>IFERROR(選手__2[[#This Row],[学年]],"")</f>
        <v>5</v>
      </c>
      <c r="O217" s="10">
        <f>IFERROR(選手__2[[#This Row],[生年月日]],"")</f>
        <v>41421</v>
      </c>
      <c r="P217">
        <f t="shared" si="3"/>
        <v>12</v>
      </c>
    </row>
    <row r="218" spans="6:16" x14ac:dyDescent="0.2">
      <c r="F218" s="34">
        <f>IFERROR(選手__2[[#This Row],[選手番号]],"")</f>
        <v>217</v>
      </c>
      <c r="G218" s="34">
        <f>IFERROR(選手__2[[#This Row],[性別コード]],"")</f>
        <v>1</v>
      </c>
      <c r="H218" s="34" t="str">
        <f>IFERROR(VLOOKUP(G218,色々!P:Q,2,0),"")</f>
        <v>男子</v>
      </c>
      <c r="I218" s="34" t="str">
        <f>IFERROR(選手__2[[#This Row],[氏名]],"")</f>
        <v>岡本　颯馬</v>
      </c>
      <c r="J218" s="34" t="str">
        <f>IFERROR(選手__2[[#This Row],[氏名カナ]],"")</f>
        <v>ｵｶﾓﾄ ｿｳﾏ</v>
      </c>
      <c r="K218" s="34" t="str">
        <f>IFERROR(選手__2[[#This Row],[所属名称１]],"")</f>
        <v>ファイブテン</v>
      </c>
      <c r="L218" s="34">
        <f>IFERROR(選手__2[[#This Row],[学校コード]],"")</f>
        <v>1</v>
      </c>
      <c r="M218" s="35" t="str">
        <f>IFERROR(VLOOKUP(L218,色々!G:H,2,0),"")</f>
        <v>小学</v>
      </c>
      <c r="N218" s="36">
        <f>IFERROR(選手__2[[#This Row],[学年]],"")</f>
        <v>5</v>
      </c>
      <c r="O218" s="10">
        <f>IFERROR(選手__2[[#This Row],[生年月日]],"")</f>
        <v>41484</v>
      </c>
      <c r="P218">
        <f t="shared" si="3"/>
        <v>11</v>
      </c>
    </row>
    <row r="219" spans="6:16" x14ac:dyDescent="0.2">
      <c r="F219" s="34">
        <f>IFERROR(選手__2[[#This Row],[選手番号]],"")</f>
        <v>218</v>
      </c>
      <c r="G219" s="34">
        <f>IFERROR(選手__2[[#This Row],[性別コード]],"")</f>
        <v>1</v>
      </c>
      <c r="H219" s="34" t="str">
        <f>IFERROR(VLOOKUP(G219,色々!P:Q,2,0),"")</f>
        <v>男子</v>
      </c>
      <c r="I219" s="34" t="str">
        <f>IFERROR(選手__2[[#This Row],[氏名]],"")</f>
        <v>吉原　知寿</v>
      </c>
      <c r="J219" s="34" t="str">
        <f>IFERROR(選手__2[[#This Row],[氏名カナ]],"")</f>
        <v>ﾖｼﾊﾗ ﾄﾓﾋｻ</v>
      </c>
      <c r="K219" s="34" t="str">
        <f>IFERROR(選手__2[[#This Row],[所属名称１]],"")</f>
        <v>ファイブテン</v>
      </c>
      <c r="L219" s="34">
        <f>IFERROR(選手__2[[#This Row],[学校コード]],"")</f>
        <v>1</v>
      </c>
      <c r="M219" s="35" t="str">
        <f>IFERROR(VLOOKUP(L219,色々!G:H,2,0),"")</f>
        <v>小学</v>
      </c>
      <c r="N219" s="36">
        <f>IFERROR(選手__2[[#This Row],[学年]],"")</f>
        <v>5</v>
      </c>
      <c r="O219" s="10">
        <f>IFERROR(選手__2[[#This Row],[生年月日]],"")</f>
        <v>41552</v>
      </c>
      <c r="P219">
        <f t="shared" si="3"/>
        <v>11</v>
      </c>
    </row>
    <row r="220" spans="6:16" x14ac:dyDescent="0.2">
      <c r="F220" s="34">
        <f>IFERROR(選手__2[[#This Row],[選手番号]],"")</f>
        <v>219</v>
      </c>
      <c r="G220" s="34">
        <f>IFERROR(選手__2[[#This Row],[性別コード]],"")</f>
        <v>1</v>
      </c>
      <c r="H220" s="34" t="str">
        <f>IFERROR(VLOOKUP(G220,色々!P:Q,2,0),"")</f>
        <v>男子</v>
      </c>
      <c r="I220" s="34" t="str">
        <f>IFERROR(選手__2[[#This Row],[氏名]],"")</f>
        <v>大西　紫功</v>
      </c>
      <c r="J220" s="34" t="str">
        <f>IFERROR(選手__2[[#This Row],[氏名カナ]],"")</f>
        <v>ｵｵﾆｼ ｼｺｳ</v>
      </c>
      <c r="K220" s="34" t="str">
        <f>IFERROR(選手__2[[#This Row],[所属名称１]],"")</f>
        <v>ファイブテン</v>
      </c>
      <c r="L220" s="34">
        <f>IFERROR(選手__2[[#This Row],[学校コード]],"")</f>
        <v>1</v>
      </c>
      <c r="M220" s="35" t="str">
        <f>IFERROR(VLOOKUP(L220,色々!G:H,2,0),"")</f>
        <v>小学</v>
      </c>
      <c r="N220" s="36">
        <f>IFERROR(選手__2[[#This Row],[学年]],"")</f>
        <v>5</v>
      </c>
      <c r="O220" s="10">
        <f>IFERROR(選手__2[[#This Row],[生年月日]],"")</f>
        <v>41554</v>
      </c>
      <c r="P220">
        <f t="shared" si="3"/>
        <v>11</v>
      </c>
    </row>
    <row r="221" spans="6:16" x14ac:dyDescent="0.2">
      <c r="F221" s="34">
        <f>IFERROR(選手__2[[#This Row],[選手番号]],"")</f>
        <v>220</v>
      </c>
      <c r="G221" s="34">
        <f>IFERROR(選手__2[[#This Row],[性別コード]],"")</f>
        <v>1</v>
      </c>
      <c r="H221" s="34" t="str">
        <f>IFERROR(VLOOKUP(G221,色々!P:Q,2,0),"")</f>
        <v>男子</v>
      </c>
      <c r="I221" s="34" t="str">
        <f>IFERROR(選手__2[[#This Row],[氏名]],"")</f>
        <v>横山　健伸</v>
      </c>
      <c r="J221" s="34" t="str">
        <f>IFERROR(選手__2[[#This Row],[氏名カナ]],"")</f>
        <v>ﾖｺﾔﾏ ｹﾝｼﾝ</v>
      </c>
      <c r="K221" s="34" t="str">
        <f>IFERROR(選手__2[[#This Row],[所属名称１]],"")</f>
        <v>ファイブテン</v>
      </c>
      <c r="L221" s="34">
        <f>IFERROR(選手__2[[#This Row],[学校コード]],"")</f>
        <v>1</v>
      </c>
      <c r="M221" s="35" t="str">
        <f>IFERROR(VLOOKUP(L221,色々!G:H,2,0),"")</f>
        <v>小学</v>
      </c>
      <c r="N221" s="36">
        <f>IFERROR(選手__2[[#This Row],[学年]],"")</f>
        <v>5</v>
      </c>
      <c r="O221" s="10">
        <f>IFERROR(選手__2[[#This Row],[生年月日]],"")</f>
        <v>41703</v>
      </c>
      <c r="P221">
        <f t="shared" si="3"/>
        <v>11</v>
      </c>
    </row>
    <row r="222" spans="6:16" x14ac:dyDescent="0.2">
      <c r="F222" s="34">
        <f>IFERROR(選手__2[[#This Row],[選手番号]],"")</f>
        <v>221</v>
      </c>
      <c r="G222" s="34">
        <f>IFERROR(選手__2[[#This Row],[性別コード]],"")</f>
        <v>1</v>
      </c>
      <c r="H222" s="34" t="str">
        <f>IFERROR(VLOOKUP(G222,色々!P:Q,2,0),"")</f>
        <v>男子</v>
      </c>
      <c r="I222" s="34" t="str">
        <f>IFERROR(選手__2[[#This Row],[氏名]],"")</f>
        <v>深川　絢都</v>
      </c>
      <c r="J222" s="34" t="str">
        <f>IFERROR(選手__2[[#This Row],[氏名カナ]],"")</f>
        <v>ﾌｶｶﾞﾜ ｱﾔﾄ</v>
      </c>
      <c r="K222" s="34" t="str">
        <f>IFERROR(選手__2[[#This Row],[所属名称１]],"")</f>
        <v>ファイブテン</v>
      </c>
      <c r="L222" s="34">
        <f>IFERROR(選手__2[[#This Row],[学校コード]],"")</f>
        <v>1</v>
      </c>
      <c r="M222" s="35" t="str">
        <f>IFERROR(VLOOKUP(L222,色々!G:H,2,0),"")</f>
        <v>小学</v>
      </c>
      <c r="N222" s="36">
        <f>IFERROR(選手__2[[#This Row],[学年]],"")</f>
        <v>4</v>
      </c>
      <c r="O222" s="10">
        <f>IFERROR(選手__2[[#This Row],[生年月日]],"")</f>
        <v>41771</v>
      </c>
      <c r="P222">
        <f t="shared" si="3"/>
        <v>11</v>
      </c>
    </row>
    <row r="223" spans="6:16" x14ac:dyDescent="0.2">
      <c r="F223" s="34">
        <f>IFERROR(選手__2[[#This Row],[選手番号]],"")</f>
        <v>222</v>
      </c>
      <c r="G223" s="34">
        <f>IFERROR(選手__2[[#This Row],[性別コード]],"")</f>
        <v>1</v>
      </c>
      <c r="H223" s="34" t="str">
        <f>IFERROR(VLOOKUP(G223,色々!P:Q,2,0),"")</f>
        <v>男子</v>
      </c>
      <c r="I223" s="34" t="str">
        <f>IFERROR(選手__2[[#This Row],[氏名]],"")</f>
        <v>佐藤　夢翔</v>
      </c>
      <c r="J223" s="34" t="str">
        <f>IFERROR(選手__2[[#This Row],[氏名カナ]],"")</f>
        <v>ｻﾄｳ ﾕｳ</v>
      </c>
      <c r="K223" s="34" t="str">
        <f>IFERROR(選手__2[[#This Row],[所属名称１]],"")</f>
        <v>ファイブテン</v>
      </c>
      <c r="L223" s="34">
        <f>IFERROR(選手__2[[#This Row],[学校コード]],"")</f>
        <v>1</v>
      </c>
      <c r="M223" s="35" t="str">
        <f>IFERROR(VLOOKUP(L223,色々!G:H,2,0),"")</f>
        <v>小学</v>
      </c>
      <c r="N223" s="36">
        <f>IFERROR(選手__2[[#This Row],[学年]],"")</f>
        <v>4</v>
      </c>
      <c r="O223" s="10">
        <f>IFERROR(選手__2[[#This Row],[生年月日]],"")</f>
        <v>41902</v>
      </c>
      <c r="P223">
        <f t="shared" si="3"/>
        <v>10</v>
      </c>
    </row>
    <row r="224" spans="6:16" x14ac:dyDescent="0.2">
      <c r="F224" s="34">
        <f>IFERROR(選手__2[[#This Row],[選手番号]],"")</f>
        <v>223</v>
      </c>
      <c r="G224" s="34">
        <f>IFERROR(選手__2[[#This Row],[性別コード]],"")</f>
        <v>1</v>
      </c>
      <c r="H224" s="34" t="str">
        <f>IFERROR(VLOOKUP(G224,色々!P:Q,2,0),"")</f>
        <v>男子</v>
      </c>
      <c r="I224" s="34" t="str">
        <f>IFERROR(選手__2[[#This Row],[氏名]],"")</f>
        <v>河野　奎大</v>
      </c>
      <c r="J224" s="34" t="str">
        <f>IFERROR(選手__2[[#This Row],[氏名カナ]],"")</f>
        <v>ｺｳﾉ ｹｲﾀ</v>
      </c>
      <c r="K224" s="34" t="str">
        <f>IFERROR(選手__2[[#This Row],[所属名称１]],"")</f>
        <v>ファイブテン</v>
      </c>
      <c r="L224" s="34">
        <f>IFERROR(選手__2[[#This Row],[学校コード]],"")</f>
        <v>1</v>
      </c>
      <c r="M224" s="35" t="str">
        <f>IFERROR(VLOOKUP(L224,色々!G:H,2,0),"")</f>
        <v>小学</v>
      </c>
      <c r="N224" s="36">
        <f>IFERROR(選手__2[[#This Row],[学年]],"")</f>
        <v>3</v>
      </c>
      <c r="O224" s="10">
        <f>IFERROR(選手__2[[#This Row],[生年月日]],"")</f>
        <v>42224</v>
      </c>
      <c r="P224">
        <f t="shared" si="3"/>
        <v>9</v>
      </c>
    </row>
    <row r="225" spans="6:16" x14ac:dyDescent="0.2">
      <c r="F225" s="34">
        <f>IFERROR(選手__2[[#This Row],[選手番号]],"")</f>
        <v>224</v>
      </c>
      <c r="G225" s="34">
        <f>IFERROR(選手__2[[#This Row],[性別コード]],"")</f>
        <v>1</v>
      </c>
      <c r="H225" s="34" t="str">
        <f>IFERROR(VLOOKUP(G225,色々!P:Q,2,0),"")</f>
        <v>男子</v>
      </c>
      <c r="I225" s="34" t="str">
        <f>IFERROR(選手__2[[#This Row],[氏名]],"")</f>
        <v>山口　大翔</v>
      </c>
      <c r="J225" s="34" t="str">
        <f>IFERROR(選手__2[[#This Row],[氏名カナ]],"")</f>
        <v>ﾔﾏｸﾞﾁ ﾀﾞｲﾄ</v>
      </c>
      <c r="K225" s="34" t="str">
        <f>IFERROR(選手__2[[#This Row],[所属名称１]],"")</f>
        <v>ファイブテン</v>
      </c>
      <c r="L225" s="34">
        <f>IFERROR(選手__2[[#This Row],[学校コード]],"")</f>
        <v>1</v>
      </c>
      <c r="M225" s="35" t="str">
        <f>IFERROR(VLOOKUP(L225,色々!G:H,2,0),"")</f>
        <v>小学</v>
      </c>
      <c r="N225" s="36">
        <f>IFERROR(選手__2[[#This Row],[学年]],"")</f>
        <v>3</v>
      </c>
      <c r="O225" s="10">
        <f>IFERROR(選手__2[[#This Row],[生年月日]],"")</f>
        <v>42420</v>
      </c>
      <c r="P225">
        <f t="shared" si="3"/>
        <v>9</v>
      </c>
    </row>
    <row r="226" spans="6:16" x14ac:dyDescent="0.2">
      <c r="F226" s="34">
        <f>IFERROR(選手__2[[#This Row],[選手番号]],"")</f>
        <v>225</v>
      </c>
      <c r="G226" s="34">
        <f>IFERROR(選手__2[[#This Row],[性別コード]],"")</f>
        <v>1</v>
      </c>
      <c r="H226" s="34" t="str">
        <f>IFERROR(VLOOKUP(G226,色々!P:Q,2,0),"")</f>
        <v>男子</v>
      </c>
      <c r="I226" s="34" t="str">
        <f>IFERROR(選手__2[[#This Row],[氏名]],"")</f>
        <v>田中　瑛翔</v>
      </c>
      <c r="J226" s="34" t="str">
        <f>IFERROR(選手__2[[#This Row],[氏名カナ]],"")</f>
        <v>ﾀﾅｶ ｴｲﾄ</v>
      </c>
      <c r="K226" s="34" t="str">
        <f>IFERROR(選手__2[[#This Row],[所属名称１]],"")</f>
        <v>ファイブテン</v>
      </c>
      <c r="L226" s="34">
        <f>IFERROR(選手__2[[#This Row],[学校コード]],"")</f>
        <v>1</v>
      </c>
      <c r="M226" s="35" t="str">
        <f>IFERROR(VLOOKUP(L226,色々!G:H,2,0),"")</f>
        <v>小学</v>
      </c>
      <c r="N226" s="36">
        <f>IFERROR(選手__2[[#This Row],[学年]],"")</f>
        <v>3</v>
      </c>
      <c r="O226" s="10">
        <f>IFERROR(選手__2[[#This Row],[生年月日]],"")</f>
        <v>42430</v>
      </c>
      <c r="P226">
        <f t="shared" si="3"/>
        <v>9</v>
      </c>
    </row>
    <row r="227" spans="6:16" x14ac:dyDescent="0.2">
      <c r="F227" s="34">
        <f>IFERROR(選手__2[[#This Row],[選手番号]],"")</f>
        <v>226</v>
      </c>
      <c r="G227" s="34">
        <f>IFERROR(選手__2[[#This Row],[性別コード]],"")</f>
        <v>1</v>
      </c>
      <c r="H227" s="34" t="str">
        <f>IFERROR(VLOOKUP(G227,色々!P:Q,2,0),"")</f>
        <v>男子</v>
      </c>
      <c r="I227" s="34" t="str">
        <f>IFERROR(選手__2[[#This Row],[氏名]],"")</f>
        <v>森本　正鷹</v>
      </c>
      <c r="J227" s="34" t="str">
        <f>IFERROR(選手__2[[#This Row],[氏名カナ]],"")</f>
        <v>ﾓﾘﾓﾄ ﾏｻﾀｶ</v>
      </c>
      <c r="K227" s="34" t="str">
        <f>IFERROR(選手__2[[#This Row],[所属名称１]],"")</f>
        <v>ファイブテン</v>
      </c>
      <c r="L227" s="34">
        <f>IFERROR(選手__2[[#This Row],[学校コード]],"")</f>
        <v>1</v>
      </c>
      <c r="M227" s="35" t="str">
        <f>IFERROR(VLOOKUP(L227,色々!G:H,2,0),"")</f>
        <v>小学</v>
      </c>
      <c r="N227" s="36">
        <f>IFERROR(選手__2[[#This Row],[学年]],"")</f>
        <v>2</v>
      </c>
      <c r="O227" s="10">
        <f>IFERROR(選手__2[[#This Row],[生年月日]],"")</f>
        <v>42555</v>
      </c>
      <c r="P227">
        <f t="shared" si="3"/>
        <v>8</v>
      </c>
    </row>
    <row r="228" spans="6:16" x14ac:dyDescent="0.2">
      <c r="F228" s="34">
        <f>IFERROR(選手__2[[#This Row],[選手番号]],"")</f>
        <v>227</v>
      </c>
      <c r="G228" s="34">
        <f>IFERROR(選手__2[[#This Row],[性別コード]],"")</f>
        <v>1</v>
      </c>
      <c r="H228" s="34" t="str">
        <f>IFERROR(VLOOKUP(G228,色々!P:Q,2,0),"")</f>
        <v>男子</v>
      </c>
      <c r="I228" s="34" t="str">
        <f>IFERROR(選手__2[[#This Row],[氏名]],"")</f>
        <v>三島　立樹</v>
      </c>
      <c r="J228" s="34" t="str">
        <f>IFERROR(選手__2[[#This Row],[氏名カナ]],"")</f>
        <v>ﾐｼﾏ ﾀﾂｷ</v>
      </c>
      <c r="K228" s="34" t="str">
        <f>IFERROR(選手__2[[#This Row],[所属名称１]],"")</f>
        <v>ファイブテン</v>
      </c>
      <c r="L228" s="34">
        <f>IFERROR(選手__2[[#This Row],[学校コード]],"")</f>
        <v>1</v>
      </c>
      <c r="M228" s="35" t="str">
        <f>IFERROR(VLOOKUP(L228,色々!G:H,2,0),"")</f>
        <v>小学</v>
      </c>
      <c r="N228" s="36">
        <f>IFERROR(選手__2[[#This Row],[学年]],"")</f>
        <v>2</v>
      </c>
      <c r="O228" s="10">
        <f>IFERROR(選手__2[[#This Row],[生年月日]],"")</f>
        <v>42564</v>
      </c>
      <c r="P228">
        <f t="shared" si="3"/>
        <v>8</v>
      </c>
    </row>
    <row r="229" spans="6:16" x14ac:dyDescent="0.2">
      <c r="F229" s="34">
        <f>IFERROR(選手__2[[#This Row],[選手番号]],"")</f>
        <v>228</v>
      </c>
      <c r="G229" s="34">
        <f>IFERROR(選手__2[[#This Row],[性別コード]],"")</f>
        <v>1</v>
      </c>
      <c r="H229" s="34" t="str">
        <f>IFERROR(VLOOKUP(G229,色々!P:Q,2,0),"")</f>
        <v>男子</v>
      </c>
      <c r="I229" s="34" t="str">
        <f>IFERROR(選手__2[[#This Row],[氏名]],"")</f>
        <v>白石　泰豊</v>
      </c>
      <c r="J229" s="34" t="str">
        <f>IFERROR(選手__2[[#This Row],[氏名カナ]],"")</f>
        <v>ｼﾗｲｼ ﾔｽﾄﾖ</v>
      </c>
      <c r="K229" s="34" t="str">
        <f>IFERROR(選手__2[[#This Row],[所属名称１]],"")</f>
        <v>ファイブテン</v>
      </c>
      <c r="L229" s="34">
        <f>IFERROR(選手__2[[#This Row],[学校コード]],"")</f>
        <v>1</v>
      </c>
      <c r="M229" s="35" t="str">
        <f>IFERROR(VLOOKUP(L229,色々!G:H,2,0),"")</f>
        <v>小学</v>
      </c>
      <c r="N229" s="36">
        <f>IFERROR(選手__2[[#This Row],[学年]],"")</f>
        <v>1</v>
      </c>
      <c r="O229" s="10">
        <f>IFERROR(選手__2[[#This Row],[生年月日]],"")</f>
        <v>43117</v>
      </c>
      <c r="P229">
        <f t="shared" si="3"/>
        <v>7</v>
      </c>
    </row>
    <row r="230" spans="6:16" x14ac:dyDescent="0.2">
      <c r="F230" s="34">
        <f>IFERROR(選手__2[[#This Row],[選手番号]],"")</f>
        <v>229</v>
      </c>
      <c r="G230" s="34">
        <f>IFERROR(選手__2[[#This Row],[性別コード]],"")</f>
        <v>2</v>
      </c>
      <c r="H230" s="34" t="str">
        <f>IFERROR(VLOOKUP(G230,色々!P:Q,2,0),"")</f>
        <v>女子</v>
      </c>
      <c r="I230" s="34" t="str">
        <f>IFERROR(選手__2[[#This Row],[氏名]],"")</f>
        <v>酒井　　淀</v>
      </c>
      <c r="J230" s="34" t="str">
        <f>IFERROR(選手__2[[#This Row],[氏名カナ]],"")</f>
        <v>ｻｶｲ ﾃﾝ</v>
      </c>
      <c r="K230" s="34" t="str">
        <f>IFERROR(選手__2[[#This Row],[所属名称１]],"")</f>
        <v>ファイブテン</v>
      </c>
      <c r="L230" s="34">
        <f>IFERROR(選手__2[[#This Row],[学校コード]],"")</f>
        <v>2</v>
      </c>
      <c r="M230" s="35" t="str">
        <f>IFERROR(VLOOKUP(L230,色々!G:H,2,0),"")</f>
        <v>中学</v>
      </c>
      <c r="N230" s="36">
        <f>IFERROR(選手__2[[#This Row],[学年]],"")</f>
        <v>3</v>
      </c>
      <c r="O230" s="10">
        <f>IFERROR(選手__2[[#This Row],[生年月日]],"")</f>
        <v>40103</v>
      </c>
      <c r="P230">
        <f t="shared" si="3"/>
        <v>15</v>
      </c>
    </row>
    <row r="231" spans="6:16" x14ac:dyDescent="0.2">
      <c r="F231" s="34">
        <f>IFERROR(選手__2[[#This Row],[選手番号]],"")</f>
        <v>230</v>
      </c>
      <c r="G231" s="34">
        <f>IFERROR(選手__2[[#This Row],[性別コード]],"")</f>
        <v>2</v>
      </c>
      <c r="H231" s="34" t="str">
        <f>IFERROR(VLOOKUP(G231,色々!P:Q,2,0),"")</f>
        <v>女子</v>
      </c>
      <c r="I231" s="34" t="str">
        <f>IFERROR(選手__2[[#This Row],[氏名]],"")</f>
        <v>深川　花夏</v>
      </c>
      <c r="J231" s="34" t="str">
        <f>IFERROR(選手__2[[#This Row],[氏名カナ]],"")</f>
        <v>ﾌｶｶﾞﾜ ﾊﾅ</v>
      </c>
      <c r="K231" s="34" t="str">
        <f>IFERROR(選手__2[[#This Row],[所属名称１]],"")</f>
        <v>ファイブテン</v>
      </c>
      <c r="L231" s="34">
        <f>IFERROR(選手__2[[#This Row],[学校コード]],"")</f>
        <v>2</v>
      </c>
      <c r="M231" s="35" t="str">
        <f>IFERROR(VLOOKUP(L231,色々!G:H,2,0),"")</f>
        <v>中学</v>
      </c>
      <c r="N231" s="36">
        <f>IFERROR(選手__2[[#This Row],[学年]],"")</f>
        <v>2</v>
      </c>
      <c r="O231" s="10">
        <f>IFERROR(選手__2[[#This Row],[生年月日]],"")</f>
        <v>40376</v>
      </c>
      <c r="P231">
        <f t="shared" si="3"/>
        <v>14</v>
      </c>
    </row>
    <row r="232" spans="6:16" x14ac:dyDescent="0.2">
      <c r="F232" s="34">
        <f>IFERROR(選手__2[[#This Row],[選手番号]],"")</f>
        <v>231</v>
      </c>
      <c r="G232" s="34">
        <f>IFERROR(選手__2[[#This Row],[性別コード]],"")</f>
        <v>2</v>
      </c>
      <c r="H232" s="34" t="str">
        <f>IFERROR(VLOOKUP(G232,色々!P:Q,2,0),"")</f>
        <v>女子</v>
      </c>
      <c r="I232" s="34" t="str">
        <f>IFERROR(選手__2[[#This Row],[氏名]],"")</f>
        <v>岡本　彩花</v>
      </c>
      <c r="J232" s="34" t="str">
        <f>IFERROR(選手__2[[#This Row],[氏名カナ]],"")</f>
        <v>ｵｶﾓﾄ ｲﾛﾊ</v>
      </c>
      <c r="K232" s="34" t="str">
        <f>IFERROR(選手__2[[#This Row],[所属名称１]],"")</f>
        <v>ファイブテン</v>
      </c>
      <c r="L232" s="34">
        <f>IFERROR(選手__2[[#This Row],[学校コード]],"")</f>
        <v>2</v>
      </c>
      <c r="M232" s="35" t="str">
        <f>IFERROR(VLOOKUP(L232,色々!G:H,2,0),"")</f>
        <v>中学</v>
      </c>
      <c r="N232" s="36">
        <f>IFERROR(選手__2[[#This Row],[学年]],"")</f>
        <v>2</v>
      </c>
      <c r="O232" s="10">
        <f>IFERROR(選手__2[[#This Row],[生年月日]],"")</f>
        <v>40401</v>
      </c>
      <c r="P232">
        <f t="shared" si="3"/>
        <v>14</v>
      </c>
    </row>
    <row r="233" spans="6:16" x14ac:dyDescent="0.2">
      <c r="F233" s="34">
        <f>IFERROR(選手__2[[#This Row],[選手番号]],"")</f>
        <v>232</v>
      </c>
      <c r="G233" s="34">
        <f>IFERROR(選手__2[[#This Row],[性別コード]],"")</f>
        <v>2</v>
      </c>
      <c r="H233" s="34" t="str">
        <f>IFERROR(VLOOKUP(G233,色々!P:Q,2,0),"")</f>
        <v>女子</v>
      </c>
      <c r="I233" s="34" t="str">
        <f>IFERROR(選手__2[[#This Row],[氏名]],"")</f>
        <v>瀬野　珀瑚</v>
      </c>
      <c r="J233" s="34" t="str">
        <f>IFERROR(選手__2[[#This Row],[氏名カナ]],"")</f>
        <v>ｾﾉ ﾊｺ</v>
      </c>
      <c r="K233" s="34" t="str">
        <f>IFERROR(選手__2[[#This Row],[所属名称１]],"")</f>
        <v>ファイブテン</v>
      </c>
      <c r="L233" s="34">
        <f>IFERROR(選手__2[[#This Row],[学校コード]],"")</f>
        <v>2</v>
      </c>
      <c r="M233" s="35" t="str">
        <f>IFERROR(VLOOKUP(L233,色々!G:H,2,0),"")</f>
        <v>中学</v>
      </c>
      <c r="N233" s="36">
        <f>IFERROR(選手__2[[#This Row],[学年]],"")</f>
        <v>2</v>
      </c>
      <c r="O233" s="10">
        <f>IFERROR(選手__2[[#This Row],[生年月日]],"")</f>
        <v>40437</v>
      </c>
      <c r="P233">
        <f t="shared" si="3"/>
        <v>14</v>
      </c>
    </row>
    <row r="234" spans="6:16" x14ac:dyDescent="0.2">
      <c r="F234" s="34">
        <f>IFERROR(選手__2[[#This Row],[選手番号]],"")</f>
        <v>233</v>
      </c>
      <c r="G234" s="34">
        <f>IFERROR(選手__2[[#This Row],[性別コード]],"")</f>
        <v>2</v>
      </c>
      <c r="H234" s="34" t="str">
        <f>IFERROR(VLOOKUP(G234,色々!P:Q,2,0),"")</f>
        <v>女子</v>
      </c>
      <c r="I234" s="34" t="str">
        <f>IFERROR(選手__2[[#This Row],[氏名]],"")</f>
        <v>成松　咲南</v>
      </c>
      <c r="J234" s="34" t="str">
        <f>IFERROR(選手__2[[#This Row],[氏名カナ]],"")</f>
        <v>ﾅﾘﾏﾂ ｻﾅ</v>
      </c>
      <c r="K234" s="34" t="str">
        <f>IFERROR(選手__2[[#This Row],[所属名称１]],"")</f>
        <v>ファイブテン</v>
      </c>
      <c r="L234" s="34">
        <f>IFERROR(選手__2[[#This Row],[学校コード]],"")</f>
        <v>2</v>
      </c>
      <c r="M234" s="35" t="str">
        <f>IFERROR(VLOOKUP(L234,色々!G:H,2,0),"")</f>
        <v>中学</v>
      </c>
      <c r="N234" s="36">
        <f>IFERROR(選手__2[[#This Row],[学年]],"")</f>
        <v>1</v>
      </c>
      <c r="O234" s="10">
        <f>IFERROR(選手__2[[#This Row],[生年月日]],"")</f>
        <v>40745</v>
      </c>
      <c r="P234">
        <f t="shared" si="3"/>
        <v>13</v>
      </c>
    </row>
    <row r="235" spans="6:16" x14ac:dyDescent="0.2">
      <c r="F235" s="34">
        <f>IFERROR(選手__2[[#This Row],[選手番号]],"")</f>
        <v>234</v>
      </c>
      <c r="G235" s="34">
        <f>IFERROR(選手__2[[#This Row],[性別コード]],"")</f>
        <v>2</v>
      </c>
      <c r="H235" s="34" t="str">
        <f>IFERROR(VLOOKUP(G235,色々!P:Q,2,0),"")</f>
        <v>女子</v>
      </c>
      <c r="I235" s="34" t="str">
        <f>IFERROR(選手__2[[#This Row],[氏名]],"")</f>
        <v>永井　陽菜</v>
      </c>
      <c r="J235" s="34" t="str">
        <f>IFERROR(選手__2[[#This Row],[氏名カナ]],"")</f>
        <v>ﾅｶﾞｲ ﾋﾅ</v>
      </c>
      <c r="K235" s="34" t="str">
        <f>IFERROR(選手__2[[#This Row],[所属名称１]],"")</f>
        <v>ファイブテン</v>
      </c>
      <c r="L235" s="34">
        <f>IFERROR(選手__2[[#This Row],[学校コード]],"")</f>
        <v>2</v>
      </c>
      <c r="M235" s="35" t="str">
        <f>IFERROR(VLOOKUP(L235,色々!G:H,2,0),"")</f>
        <v>中学</v>
      </c>
      <c r="N235" s="36">
        <f>IFERROR(選手__2[[#This Row],[学年]],"")</f>
        <v>1</v>
      </c>
      <c r="O235" s="10">
        <f>IFERROR(選手__2[[#This Row],[生年月日]],"")</f>
        <v>40761</v>
      </c>
      <c r="P235">
        <f t="shared" si="3"/>
        <v>13</v>
      </c>
    </row>
    <row r="236" spans="6:16" x14ac:dyDescent="0.2">
      <c r="F236" s="34">
        <f>IFERROR(選手__2[[#This Row],[選手番号]],"")</f>
        <v>235</v>
      </c>
      <c r="G236" s="34">
        <f>IFERROR(選手__2[[#This Row],[性別コード]],"")</f>
        <v>2</v>
      </c>
      <c r="H236" s="34" t="str">
        <f>IFERROR(VLOOKUP(G236,色々!P:Q,2,0),"")</f>
        <v>女子</v>
      </c>
      <c r="I236" s="34" t="str">
        <f>IFERROR(選手__2[[#This Row],[氏名]],"")</f>
        <v>金田明泉玖</v>
      </c>
      <c r="J236" s="34" t="str">
        <f>IFERROR(選手__2[[#This Row],[氏名カナ]],"")</f>
        <v>ｶﾈﾀﾞ ｱｽｸ</v>
      </c>
      <c r="K236" s="34" t="str">
        <f>IFERROR(選手__2[[#This Row],[所属名称１]],"")</f>
        <v>ファイブテン</v>
      </c>
      <c r="L236" s="34">
        <f>IFERROR(選手__2[[#This Row],[学校コード]],"")</f>
        <v>1</v>
      </c>
      <c r="M236" s="35" t="str">
        <f>IFERROR(VLOOKUP(L236,色々!G:H,2,0),"")</f>
        <v>小学</v>
      </c>
      <c r="N236" s="36">
        <f>IFERROR(選手__2[[#This Row],[学年]],"")</f>
        <v>6</v>
      </c>
      <c r="O236" s="10">
        <f>IFERROR(選手__2[[#This Row],[生年月日]],"")</f>
        <v>41045</v>
      </c>
      <c r="P236">
        <f t="shared" si="3"/>
        <v>13</v>
      </c>
    </row>
    <row r="237" spans="6:16" x14ac:dyDescent="0.2">
      <c r="F237" s="34">
        <f>IFERROR(選手__2[[#This Row],[選手番号]],"")</f>
        <v>236</v>
      </c>
      <c r="G237" s="34">
        <f>IFERROR(選手__2[[#This Row],[性別コード]],"")</f>
        <v>2</v>
      </c>
      <c r="H237" s="34" t="str">
        <f>IFERROR(VLOOKUP(G237,色々!P:Q,2,0),"")</f>
        <v>女子</v>
      </c>
      <c r="I237" s="34" t="str">
        <f>IFERROR(選手__2[[#This Row],[氏名]],"")</f>
        <v>星田　一華</v>
      </c>
      <c r="J237" s="34" t="str">
        <f>IFERROR(選手__2[[#This Row],[氏名カナ]],"")</f>
        <v>ﾎｼﾀ ｲﾁｶ</v>
      </c>
      <c r="K237" s="34" t="str">
        <f>IFERROR(選手__2[[#This Row],[所属名称１]],"")</f>
        <v>ファイブテン</v>
      </c>
      <c r="L237" s="34">
        <f>IFERROR(選手__2[[#This Row],[学校コード]],"")</f>
        <v>1</v>
      </c>
      <c r="M237" s="35" t="str">
        <f>IFERROR(VLOOKUP(L237,色々!G:H,2,0),"")</f>
        <v>小学</v>
      </c>
      <c r="N237" s="36">
        <f>IFERROR(選手__2[[#This Row],[学年]],"")</f>
        <v>6</v>
      </c>
      <c r="O237" s="10">
        <f>IFERROR(選手__2[[#This Row],[生年月日]],"")</f>
        <v>41291</v>
      </c>
      <c r="P237">
        <f t="shared" si="3"/>
        <v>12</v>
      </c>
    </row>
    <row r="238" spans="6:16" x14ac:dyDescent="0.2">
      <c r="F238" s="34">
        <f>IFERROR(選手__2[[#This Row],[選手番号]],"")</f>
        <v>237</v>
      </c>
      <c r="G238" s="34">
        <f>IFERROR(選手__2[[#This Row],[性別コード]],"")</f>
        <v>2</v>
      </c>
      <c r="H238" s="34" t="str">
        <f>IFERROR(VLOOKUP(G238,色々!P:Q,2,0),"")</f>
        <v>女子</v>
      </c>
      <c r="I238" s="34" t="str">
        <f>IFERROR(選手__2[[#This Row],[氏名]],"")</f>
        <v>森田　緋珠</v>
      </c>
      <c r="J238" s="34" t="str">
        <f>IFERROR(選手__2[[#This Row],[氏名カナ]],"")</f>
        <v>ﾓﾘﾀ ﾙﾅ</v>
      </c>
      <c r="K238" s="34" t="str">
        <f>IFERROR(選手__2[[#This Row],[所属名称１]],"")</f>
        <v>ファイブテン</v>
      </c>
      <c r="L238" s="34">
        <f>IFERROR(選手__2[[#This Row],[学校コード]],"")</f>
        <v>1</v>
      </c>
      <c r="M238" s="35" t="str">
        <f>IFERROR(VLOOKUP(L238,色々!G:H,2,0),"")</f>
        <v>小学</v>
      </c>
      <c r="N238" s="36">
        <f>IFERROR(選手__2[[#This Row],[学年]],"")</f>
        <v>5</v>
      </c>
      <c r="O238" s="10">
        <f>IFERROR(選手__2[[#This Row],[生年月日]],"")</f>
        <v>41530</v>
      </c>
      <c r="P238">
        <f t="shared" si="3"/>
        <v>11</v>
      </c>
    </row>
    <row r="239" spans="6:16" x14ac:dyDescent="0.2">
      <c r="F239" s="34">
        <f>IFERROR(選手__2[[#This Row],[選手番号]],"")</f>
        <v>238</v>
      </c>
      <c r="G239" s="34">
        <f>IFERROR(選手__2[[#This Row],[性別コード]],"")</f>
        <v>2</v>
      </c>
      <c r="H239" s="34" t="str">
        <f>IFERROR(VLOOKUP(G239,色々!P:Q,2,0),"")</f>
        <v>女子</v>
      </c>
      <c r="I239" s="34" t="str">
        <f>IFERROR(選手__2[[#This Row],[氏名]],"")</f>
        <v>中島　妃穂</v>
      </c>
      <c r="J239" s="34" t="str">
        <f>IFERROR(選手__2[[#This Row],[氏名カナ]],"")</f>
        <v>ﾅｶｼﾏ ｷﾎ</v>
      </c>
      <c r="K239" s="34" t="str">
        <f>IFERROR(選手__2[[#This Row],[所属名称１]],"")</f>
        <v>ファイブテン</v>
      </c>
      <c r="L239" s="34">
        <f>IFERROR(選手__2[[#This Row],[学校コード]],"")</f>
        <v>1</v>
      </c>
      <c r="M239" s="35" t="str">
        <f>IFERROR(VLOOKUP(L239,色々!G:H,2,0),"")</f>
        <v>小学</v>
      </c>
      <c r="N239" s="36">
        <f>IFERROR(選手__2[[#This Row],[学年]],"")</f>
        <v>5</v>
      </c>
      <c r="O239" s="10">
        <f>IFERROR(選手__2[[#This Row],[生年月日]],"")</f>
        <v>41557</v>
      </c>
      <c r="P239">
        <f t="shared" si="3"/>
        <v>11</v>
      </c>
    </row>
    <row r="240" spans="6:16" x14ac:dyDescent="0.2">
      <c r="F240" s="34">
        <f>IFERROR(選手__2[[#This Row],[選手番号]],"")</f>
        <v>239</v>
      </c>
      <c r="G240" s="34">
        <f>IFERROR(選手__2[[#This Row],[性別コード]],"")</f>
        <v>2</v>
      </c>
      <c r="H240" s="34" t="str">
        <f>IFERROR(VLOOKUP(G240,色々!P:Q,2,0),"")</f>
        <v>女子</v>
      </c>
      <c r="I240" s="34" t="str">
        <f>IFERROR(選手__2[[#This Row],[氏名]],"")</f>
        <v>白石優里花</v>
      </c>
      <c r="J240" s="34" t="str">
        <f>IFERROR(選手__2[[#This Row],[氏名カナ]],"")</f>
        <v>ｼﾗｲｼ ﾕﾘｶ</v>
      </c>
      <c r="K240" s="34" t="str">
        <f>IFERROR(選手__2[[#This Row],[所属名称１]],"")</f>
        <v>ファイブテン</v>
      </c>
      <c r="L240" s="34">
        <f>IFERROR(選手__2[[#This Row],[学校コード]],"")</f>
        <v>1</v>
      </c>
      <c r="M240" s="35" t="str">
        <f>IFERROR(VLOOKUP(L240,色々!G:H,2,0),"")</f>
        <v>小学</v>
      </c>
      <c r="N240" s="36">
        <f>IFERROR(選手__2[[#This Row],[学年]],"")</f>
        <v>5</v>
      </c>
      <c r="O240" s="10">
        <f>IFERROR(選手__2[[#This Row],[生年月日]],"")</f>
        <v>41680</v>
      </c>
      <c r="P240">
        <f t="shared" si="3"/>
        <v>11</v>
      </c>
    </row>
    <row r="241" spans="6:16" x14ac:dyDescent="0.2">
      <c r="F241" s="34">
        <f>IFERROR(選手__2[[#This Row],[選手番号]],"")</f>
        <v>240</v>
      </c>
      <c r="G241" s="34">
        <f>IFERROR(選手__2[[#This Row],[性別コード]],"")</f>
        <v>2</v>
      </c>
      <c r="H241" s="34" t="str">
        <f>IFERROR(VLOOKUP(G241,色々!P:Q,2,0),"")</f>
        <v>女子</v>
      </c>
      <c r="I241" s="34" t="str">
        <f>IFERROR(選手__2[[#This Row],[氏名]],"")</f>
        <v>高橋　花音</v>
      </c>
      <c r="J241" s="34" t="str">
        <f>IFERROR(選手__2[[#This Row],[氏名カナ]],"")</f>
        <v>ﾀｶﾊｼ ｶﾉﾝ</v>
      </c>
      <c r="K241" s="34" t="str">
        <f>IFERROR(選手__2[[#This Row],[所属名称１]],"")</f>
        <v>ファイブテン</v>
      </c>
      <c r="L241" s="34">
        <f>IFERROR(選手__2[[#This Row],[学校コード]],"")</f>
        <v>1</v>
      </c>
      <c r="M241" s="35" t="str">
        <f>IFERROR(VLOOKUP(L241,色々!G:H,2,0),"")</f>
        <v>小学</v>
      </c>
      <c r="N241" s="36">
        <f>IFERROR(選手__2[[#This Row],[学年]],"")</f>
        <v>5</v>
      </c>
      <c r="O241" s="10">
        <f>IFERROR(選手__2[[#This Row],[生年月日]],"")</f>
        <v>41692</v>
      </c>
      <c r="P241">
        <f t="shared" si="3"/>
        <v>11</v>
      </c>
    </row>
    <row r="242" spans="6:16" x14ac:dyDescent="0.2">
      <c r="F242" s="34">
        <f>IFERROR(選手__2[[#This Row],[選手番号]],"")</f>
        <v>241</v>
      </c>
      <c r="G242" s="34">
        <f>IFERROR(選手__2[[#This Row],[性別コード]],"")</f>
        <v>2</v>
      </c>
      <c r="H242" s="34" t="str">
        <f>IFERROR(VLOOKUP(G242,色々!P:Q,2,0),"")</f>
        <v>女子</v>
      </c>
      <c r="I242" s="34" t="str">
        <f>IFERROR(選手__2[[#This Row],[氏名]],"")</f>
        <v>岡田　紗菜</v>
      </c>
      <c r="J242" s="34" t="str">
        <f>IFERROR(選手__2[[#This Row],[氏名カナ]],"")</f>
        <v>ｵｶﾀﾞ ｻﾅ</v>
      </c>
      <c r="K242" s="34" t="str">
        <f>IFERROR(選手__2[[#This Row],[所属名称１]],"")</f>
        <v>ファイブテン</v>
      </c>
      <c r="L242" s="34">
        <f>IFERROR(選手__2[[#This Row],[学校コード]],"")</f>
        <v>1</v>
      </c>
      <c r="M242" s="35" t="str">
        <f>IFERROR(VLOOKUP(L242,色々!G:H,2,0),"")</f>
        <v>小学</v>
      </c>
      <c r="N242" s="36">
        <f>IFERROR(選手__2[[#This Row],[学年]],"")</f>
        <v>5</v>
      </c>
      <c r="O242" s="10">
        <f>IFERROR(選手__2[[#This Row],[生年月日]],"")</f>
        <v>41715</v>
      </c>
      <c r="P242">
        <f t="shared" si="3"/>
        <v>11</v>
      </c>
    </row>
    <row r="243" spans="6:16" x14ac:dyDescent="0.2">
      <c r="F243" s="34">
        <f>IFERROR(選手__2[[#This Row],[選手番号]],"")</f>
        <v>242</v>
      </c>
      <c r="G243" s="34">
        <f>IFERROR(選手__2[[#This Row],[性別コード]],"")</f>
        <v>2</v>
      </c>
      <c r="H243" s="34" t="str">
        <f>IFERROR(VLOOKUP(G243,色々!P:Q,2,0),"")</f>
        <v>女子</v>
      </c>
      <c r="I243" s="34" t="str">
        <f>IFERROR(選手__2[[#This Row],[氏名]],"")</f>
        <v>髙橋　咲名</v>
      </c>
      <c r="J243" s="34" t="str">
        <f>IFERROR(選手__2[[#This Row],[氏名カナ]],"")</f>
        <v>ﾀｶﾊｼ ｻﾅ</v>
      </c>
      <c r="K243" s="34" t="str">
        <f>IFERROR(選手__2[[#This Row],[所属名称１]],"")</f>
        <v>ファイブテン</v>
      </c>
      <c r="L243" s="34">
        <f>IFERROR(選手__2[[#This Row],[学校コード]],"")</f>
        <v>1</v>
      </c>
      <c r="M243" s="35" t="str">
        <f>IFERROR(VLOOKUP(L243,色々!G:H,2,0),"")</f>
        <v>小学</v>
      </c>
      <c r="N243" s="36">
        <f>IFERROR(選手__2[[#This Row],[学年]],"")</f>
        <v>4</v>
      </c>
      <c r="O243" s="10">
        <f>IFERROR(選手__2[[#This Row],[生年月日]],"")</f>
        <v>41763</v>
      </c>
      <c r="P243">
        <f t="shared" si="3"/>
        <v>11</v>
      </c>
    </row>
    <row r="244" spans="6:16" x14ac:dyDescent="0.2">
      <c r="F244" s="34">
        <f>IFERROR(選手__2[[#This Row],[選手番号]],"")</f>
        <v>243</v>
      </c>
      <c r="G244" s="34">
        <f>IFERROR(選手__2[[#This Row],[性別コード]],"")</f>
        <v>2</v>
      </c>
      <c r="H244" s="34" t="str">
        <f>IFERROR(VLOOKUP(G244,色々!P:Q,2,0),"")</f>
        <v>女子</v>
      </c>
      <c r="I244" s="34" t="str">
        <f>IFERROR(選手__2[[#This Row],[氏名]],"")</f>
        <v>小野　紋芽</v>
      </c>
      <c r="J244" s="34" t="str">
        <f>IFERROR(選手__2[[#This Row],[氏名カナ]],"")</f>
        <v>ｵﾉ ｱﾔﾒ</v>
      </c>
      <c r="K244" s="34" t="str">
        <f>IFERROR(選手__2[[#This Row],[所属名称１]],"")</f>
        <v>ファイブテン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4</v>
      </c>
      <c r="O244" s="10">
        <f>IFERROR(選手__2[[#This Row],[生年月日]],"")</f>
        <v>41794</v>
      </c>
      <c r="P244">
        <f t="shared" si="3"/>
        <v>11</v>
      </c>
    </row>
    <row r="245" spans="6:16" x14ac:dyDescent="0.2">
      <c r="F245" s="34">
        <f>IFERROR(選手__2[[#This Row],[選手番号]],"")</f>
        <v>244</v>
      </c>
      <c r="G245" s="34">
        <f>IFERROR(選手__2[[#This Row],[性別コード]],"")</f>
        <v>2</v>
      </c>
      <c r="H245" s="34" t="str">
        <f>IFERROR(VLOOKUP(G245,色々!P:Q,2,0),"")</f>
        <v>女子</v>
      </c>
      <c r="I245" s="34" t="str">
        <f>IFERROR(選手__2[[#This Row],[氏名]],"")</f>
        <v>佐々木心美</v>
      </c>
      <c r="J245" s="34" t="str">
        <f>IFERROR(選手__2[[#This Row],[氏名カナ]],"")</f>
        <v>ｻｻｷ ｺﾊﾙ</v>
      </c>
      <c r="K245" s="34" t="str">
        <f>IFERROR(選手__2[[#This Row],[所属名称１]],"")</f>
        <v>ファイブテン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4</v>
      </c>
      <c r="O245" s="10">
        <f>IFERROR(選手__2[[#This Row],[生年月日]],"")</f>
        <v>42073</v>
      </c>
      <c r="P245">
        <f t="shared" si="3"/>
        <v>10</v>
      </c>
    </row>
    <row r="246" spans="6:16" x14ac:dyDescent="0.2">
      <c r="F246" s="34">
        <f>IFERROR(選手__2[[#This Row],[選手番号]],"")</f>
        <v>245</v>
      </c>
      <c r="G246" s="34">
        <f>IFERROR(選手__2[[#This Row],[性別コード]],"")</f>
        <v>2</v>
      </c>
      <c r="H246" s="34" t="str">
        <f>IFERROR(VLOOKUP(G246,色々!P:Q,2,0),"")</f>
        <v>女子</v>
      </c>
      <c r="I246" s="34" t="str">
        <f>IFERROR(選手__2[[#This Row],[氏名]],"")</f>
        <v>近藤　和香</v>
      </c>
      <c r="J246" s="34" t="str">
        <f>IFERROR(選手__2[[#This Row],[氏名カナ]],"")</f>
        <v>ｺﾝﾄﾞｳ ﾎﾉｶ</v>
      </c>
      <c r="K246" s="34" t="str">
        <f>IFERROR(選手__2[[#This Row],[所属名称１]],"")</f>
        <v>ファイブテン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4</v>
      </c>
      <c r="O246" s="10">
        <f>IFERROR(選手__2[[#This Row],[生年月日]],"")</f>
        <v>42074</v>
      </c>
      <c r="P246">
        <f t="shared" si="3"/>
        <v>10</v>
      </c>
    </row>
    <row r="247" spans="6:16" x14ac:dyDescent="0.2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八塚　　凛</v>
      </c>
      <c r="J247" s="34" t="str">
        <f>IFERROR(選手__2[[#This Row],[氏名カナ]],"")</f>
        <v>ﾔﾂﾂﾞｶ ﾘﾝ</v>
      </c>
      <c r="K247" s="34" t="str">
        <f>IFERROR(選手__2[[#This Row],[所属名称１]],"")</f>
        <v>ファイブテン</v>
      </c>
      <c r="L247" s="34">
        <f>IFERROR(選手__2[[#This Row],[学校コード]],"")</f>
        <v>1</v>
      </c>
      <c r="M247" s="35" t="str">
        <f>IFERROR(VLOOKUP(L247,色々!G:H,2,0),"")</f>
        <v>小学</v>
      </c>
      <c r="N247" s="36">
        <f>IFERROR(選手__2[[#This Row],[学年]],"")</f>
        <v>3</v>
      </c>
      <c r="O247" s="10">
        <f>IFERROR(選手__2[[#This Row],[生年月日]],"")</f>
        <v>42156</v>
      </c>
      <c r="P247">
        <f t="shared" si="3"/>
        <v>10</v>
      </c>
    </row>
    <row r="248" spans="6:16" x14ac:dyDescent="0.2">
      <c r="F248" s="34">
        <f>IFERROR(選手__2[[#This Row],[選手番号]],"")</f>
        <v>247</v>
      </c>
      <c r="G248" s="34">
        <f>IFERROR(選手__2[[#This Row],[性別コード]],"")</f>
        <v>2</v>
      </c>
      <c r="H248" s="34" t="str">
        <f>IFERROR(VLOOKUP(G248,色々!P:Q,2,0),"")</f>
        <v>女子</v>
      </c>
      <c r="I248" s="34" t="str">
        <f>IFERROR(選手__2[[#This Row],[氏名]],"")</f>
        <v>永井　結菜</v>
      </c>
      <c r="J248" s="34" t="str">
        <f>IFERROR(選手__2[[#This Row],[氏名カナ]],"")</f>
        <v>ﾅｶﾞｲ ﾕﾅ</v>
      </c>
      <c r="K248" s="34" t="str">
        <f>IFERROR(選手__2[[#This Row],[所属名称１]],"")</f>
        <v>ファイブテン</v>
      </c>
      <c r="L248" s="34">
        <f>IFERROR(選手__2[[#This Row],[学校コード]],"")</f>
        <v>1</v>
      </c>
      <c r="M248" s="35" t="str">
        <f>IFERROR(VLOOKUP(L248,色々!G:H,2,0),"")</f>
        <v>小学</v>
      </c>
      <c r="N248" s="36">
        <f>IFERROR(選手__2[[#This Row],[学年]],"")</f>
        <v>3</v>
      </c>
      <c r="O248" s="10">
        <f>IFERROR(選手__2[[#This Row],[生年月日]],"")</f>
        <v>42181</v>
      </c>
      <c r="P248">
        <f t="shared" si="3"/>
        <v>9</v>
      </c>
    </row>
    <row r="249" spans="6:16" x14ac:dyDescent="0.2">
      <c r="F249" s="34">
        <f>IFERROR(選手__2[[#This Row],[選手番号]],"")</f>
        <v>248</v>
      </c>
      <c r="G249" s="34">
        <f>IFERROR(選手__2[[#This Row],[性別コード]],"")</f>
        <v>2</v>
      </c>
      <c r="H249" s="34" t="str">
        <f>IFERROR(VLOOKUP(G249,色々!P:Q,2,0),"")</f>
        <v>女子</v>
      </c>
      <c r="I249" s="34" t="str">
        <f>IFERROR(選手__2[[#This Row],[氏名]],"")</f>
        <v>飯尾　愛凜</v>
      </c>
      <c r="J249" s="34" t="str">
        <f>IFERROR(選手__2[[#This Row],[氏名カナ]],"")</f>
        <v>ｲｲｵ ﾏﾘﾝ</v>
      </c>
      <c r="K249" s="34" t="str">
        <f>IFERROR(選手__2[[#This Row],[所属名称１]],"")</f>
        <v>ファイブテン</v>
      </c>
      <c r="L249" s="34">
        <f>IFERROR(選手__2[[#This Row],[学校コード]],"")</f>
        <v>1</v>
      </c>
      <c r="M249" s="35" t="str">
        <f>IFERROR(VLOOKUP(L249,色々!G:H,2,0),"")</f>
        <v>小学</v>
      </c>
      <c r="N249" s="36">
        <f>IFERROR(選手__2[[#This Row],[学年]],"")</f>
        <v>3</v>
      </c>
      <c r="O249" s="10">
        <f>IFERROR(選手__2[[#This Row],[生年月日]],"")</f>
        <v>42193</v>
      </c>
      <c r="P249">
        <f t="shared" si="3"/>
        <v>9</v>
      </c>
    </row>
    <row r="250" spans="6:16" x14ac:dyDescent="0.2">
      <c r="F250" s="34">
        <f>IFERROR(選手__2[[#This Row],[選手番号]],"")</f>
        <v>249</v>
      </c>
      <c r="G250" s="34">
        <f>IFERROR(選手__2[[#This Row],[性別コード]],"")</f>
        <v>2</v>
      </c>
      <c r="H250" s="34" t="str">
        <f>IFERROR(VLOOKUP(G250,色々!P:Q,2,0),"")</f>
        <v>女子</v>
      </c>
      <c r="I250" s="34" t="str">
        <f>IFERROR(選手__2[[#This Row],[氏名]],"")</f>
        <v>瀬野　心琴</v>
      </c>
      <c r="J250" s="34" t="str">
        <f>IFERROR(選手__2[[#This Row],[氏名カナ]],"")</f>
        <v>ｾﾉ ﾐｺ</v>
      </c>
      <c r="K250" s="34" t="str">
        <f>IFERROR(選手__2[[#This Row],[所属名称１]],"")</f>
        <v>ファイブテン</v>
      </c>
      <c r="L250" s="34">
        <f>IFERROR(選手__2[[#This Row],[学校コード]],"")</f>
        <v>1</v>
      </c>
      <c r="M250" s="35" t="str">
        <f>IFERROR(VLOOKUP(L250,色々!G:H,2,0),"")</f>
        <v>小学</v>
      </c>
      <c r="N250" s="36">
        <f>IFERROR(選手__2[[#This Row],[学年]],"")</f>
        <v>3</v>
      </c>
      <c r="O250" s="10">
        <f>IFERROR(選手__2[[#This Row],[生年月日]],"")</f>
        <v>42342</v>
      </c>
      <c r="P250">
        <f t="shared" si="3"/>
        <v>9</v>
      </c>
    </row>
    <row r="251" spans="6:16" x14ac:dyDescent="0.2">
      <c r="F251" s="34">
        <f>IFERROR(選手__2[[#This Row],[選手番号]],"")</f>
        <v>250</v>
      </c>
      <c r="G251" s="34">
        <f>IFERROR(選手__2[[#This Row],[性別コード]],"")</f>
        <v>1</v>
      </c>
      <c r="H251" s="34" t="str">
        <f>IFERROR(VLOOKUP(G251,色々!P:Q,2,0),"")</f>
        <v>男子</v>
      </c>
      <c r="I251" s="34" t="str">
        <f>IFERROR(選手__2[[#This Row],[氏名]],"")</f>
        <v>大福　陽介</v>
      </c>
      <c r="J251" s="34" t="str">
        <f>IFERROR(選手__2[[#This Row],[氏名カナ]],"")</f>
        <v>ｵｵﾌｸ ﾖｳｽｹ</v>
      </c>
      <c r="K251" s="34" t="str">
        <f>IFERROR(選手__2[[#This Row],[所属名称１]],"")</f>
        <v>八幡浜ＳＣ</v>
      </c>
      <c r="L251" s="34">
        <f>IFERROR(選手__2[[#This Row],[学校コード]],"")</f>
        <v>5</v>
      </c>
      <c r="M251" s="35" t="str">
        <f>IFERROR(VLOOKUP(L251,色々!G:H,2,0),"")</f>
        <v>一般</v>
      </c>
      <c r="N251" s="36">
        <f>IFERROR(選手__2[[#This Row],[学年]],"")</f>
        <v>0</v>
      </c>
      <c r="O251" s="10">
        <f>IFERROR(選手__2[[#This Row],[生年月日]],"")</f>
        <v>27815</v>
      </c>
      <c r="P251">
        <f t="shared" si="3"/>
        <v>49</v>
      </c>
    </row>
    <row r="252" spans="6:16" x14ac:dyDescent="0.2">
      <c r="F252" s="34">
        <f>IFERROR(選手__2[[#This Row],[選手番号]],"")</f>
        <v>251</v>
      </c>
      <c r="G252" s="34">
        <f>IFERROR(選手__2[[#This Row],[性別コード]],"")</f>
        <v>1</v>
      </c>
      <c r="H252" s="34" t="str">
        <f>IFERROR(VLOOKUP(G252,色々!P:Q,2,0),"")</f>
        <v>男子</v>
      </c>
      <c r="I252" s="34" t="str">
        <f>IFERROR(選手__2[[#This Row],[氏名]],"")</f>
        <v>竹井　絢翔</v>
      </c>
      <c r="J252" s="34" t="str">
        <f>IFERROR(選手__2[[#This Row],[氏名カナ]],"")</f>
        <v>ﾀｹｲ ｱﾔﾄ</v>
      </c>
      <c r="K252" s="34" t="str">
        <f>IFERROR(選手__2[[#This Row],[所属名称１]],"")</f>
        <v>八幡浜ＳＣ</v>
      </c>
      <c r="L252" s="34">
        <f>IFERROR(選手__2[[#This Row],[学校コード]],"")</f>
        <v>3</v>
      </c>
      <c r="M252" s="35" t="str">
        <f>IFERROR(VLOOKUP(L252,色々!G:H,2,0),"")</f>
        <v>高校</v>
      </c>
      <c r="N252" s="36">
        <f>IFERROR(選手__2[[#This Row],[学年]],"")</f>
        <v>2</v>
      </c>
      <c r="O252" s="10">
        <f>IFERROR(選手__2[[#This Row],[生年月日]],"")</f>
        <v>39214</v>
      </c>
      <c r="P252">
        <f t="shared" si="3"/>
        <v>18</v>
      </c>
    </row>
    <row r="253" spans="6:16" x14ac:dyDescent="0.2">
      <c r="F253" s="34">
        <f>IFERROR(選手__2[[#This Row],[選手番号]],"")</f>
        <v>252</v>
      </c>
      <c r="G253" s="34">
        <f>IFERROR(選手__2[[#This Row],[性別コード]],"")</f>
        <v>1</v>
      </c>
      <c r="H253" s="34" t="str">
        <f>IFERROR(VLOOKUP(G253,色々!P:Q,2,0),"")</f>
        <v>男子</v>
      </c>
      <c r="I253" s="34" t="str">
        <f>IFERROR(選手__2[[#This Row],[氏名]],"")</f>
        <v>坂本　結星</v>
      </c>
      <c r="J253" s="34" t="str">
        <f>IFERROR(選手__2[[#This Row],[氏名カナ]],"")</f>
        <v>ｻｶﾓﾄ ﾕｳｾｲ</v>
      </c>
      <c r="K253" s="34" t="str">
        <f>IFERROR(選手__2[[#This Row],[所属名称１]],"")</f>
        <v>八幡浜ＳＣ</v>
      </c>
      <c r="L253" s="34">
        <f>IFERROR(選手__2[[#This Row],[学校コード]],"")</f>
        <v>3</v>
      </c>
      <c r="M253" s="35" t="str">
        <f>IFERROR(VLOOKUP(L253,色々!G:H,2,0),"")</f>
        <v>高校</v>
      </c>
      <c r="N253" s="36">
        <f>IFERROR(選手__2[[#This Row],[学年]],"")</f>
        <v>2</v>
      </c>
      <c r="O253" s="10">
        <f>IFERROR(選手__2[[#This Row],[生年月日]],"")</f>
        <v>39444</v>
      </c>
      <c r="P253">
        <f t="shared" si="3"/>
        <v>17</v>
      </c>
    </row>
    <row r="254" spans="6:16" x14ac:dyDescent="0.2">
      <c r="F254" s="34">
        <f>IFERROR(選手__2[[#This Row],[選手番号]],"")</f>
        <v>253</v>
      </c>
      <c r="G254" s="34">
        <f>IFERROR(選手__2[[#This Row],[性別コード]],"")</f>
        <v>1</v>
      </c>
      <c r="H254" s="34" t="str">
        <f>IFERROR(VLOOKUP(G254,色々!P:Q,2,0),"")</f>
        <v>男子</v>
      </c>
      <c r="I254" s="34" t="str">
        <f>IFERROR(選手__2[[#This Row],[氏名]],"")</f>
        <v>新瀬　友太</v>
      </c>
      <c r="J254" s="34" t="str">
        <f>IFERROR(選手__2[[#This Row],[氏名カナ]],"")</f>
        <v>ｼﾝｾ ﾕｳﾀ</v>
      </c>
      <c r="K254" s="34" t="str">
        <f>IFERROR(選手__2[[#This Row],[所属名称１]],"")</f>
        <v>八幡浜ＳＣ</v>
      </c>
      <c r="L254" s="34">
        <f>IFERROR(選手__2[[#This Row],[学校コード]],"")</f>
        <v>3</v>
      </c>
      <c r="M254" s="35" t="str">
        <f>IFERROR(VLOOKUP(L254,色々!G:H,2,0),"")</f>
        <v>高校</v>
      </c>
      <c r="N254" s="36">
        <f>IFERROR(選手__2[[#This Row],[学年]],"")</f>
        <v>2</v>
      </c>
      <c r="O254" s="10">
        <f>IFERROR(選手__2[[#This Row],[生年月日]],"")</f>
        <v>39459</v>
      </c>
      <c r="P254">
        <f t="shared" si="3"/>
        <v>17</v>
      </c>
    </row>
    <row r="255" spans="6:16" x14ac:dyDescent="0.2">
      <c r="F255" s="34">
        <f>IFERROR(選手__2[[#This Row],[選手番号]],"")</f>
        <v>254</v>
      </c>
      <c r="G255" s="34">
        <f>IFERROR(選手__2[[#This Row],[性別コード]],"")</f>
        <v>1</v>
      </c>
      <c r="H255" s="34" t="str">
        <f>IFERROR(VLOOKUP(G255,色々!P:Q,2,0),"")</f>
        <v>男子</v>
      </c>
      <c r="I255" s="34" t="str">
        <f>IFERROR(選手__2[[#This Row],[氏名]],"")</f>
        <v>玉井　淳規</v>
      </c>
      <c r="J255" s="34" t="str">
        <f>IFERROR(選手__2[[#This Row],[氏名カナ]],"")</f>
        <v>ﾀﾏｲ ｱﾂｷ</v>
      </c>
      <c r="K255" s="34" t="str">
        <f>IFERROR(選手__2[[#This Row],[所属名称１]],"")</f>
        <v>八幡浜ＳＣ</v>
      </c>
      <c r="L255" s="34">
        <f>IFERROR(選手__2[[#This Row],[学校コード]],"")</f>
        <v>3</v>
      </c>
      <c r="M255" s="35" t="str">
        <f>IFERROR(VLOOKUP(L255,色々!G:H,2,0),"")</f>
        <v>高校</v>
      </c>
      <c r="N255" s="36">
        <f>IFERROR(選手__2[[#This Row],[学年]],"")</f>
        <v>1</v>
      </c>
      <c r="O255" s="10">
        <f>IFERROR(選手__2[[#This Row],[生年月日]],"")</f>
        <v>39747</v>
      </c>
      <c r="P255">
        <f t="shared" si="3"/>
        <v>16</v>
      </c>
    </row>
    <row r="256" spans="6:16" x14ac:dyDescent="0.2">
      <c r="F256" s="34">
        <f>IFERROR(選手__2[[#This Row],[選手番号]],"")</f>
        <v>255</v>
      </c>
      <c r="G256" s="34">
        <f>IFERROR(選手__2[[#This Row],[性別コード]],"")</f>
        <v>1</v>
      </c>
      <c r="H256" s="34" t="str">
        <f>IFERROR(VLOOKUP(G256,色々!P:Q,2,0),"")</f>
        <v>男子</v>
      </c>
      <c r="I256" s="34" t="str">
        <f>IFERROR(選手__2[[#This Row],[氏名]],"")</f>
        <v>矢野樹一郎</v>
      </c>
      <c r="J256" s="34" t="str">
        <f>IFERROR(選手__2[[#This Row],[氏名カナ]],"")</f>
        <v>ﾔﾉ ｷｲﾁﾛｳ</v>
      </c>
      <c r="K256" s="34" t="str">
        <f>IFERROR(選手__2[[#This Row],[所属名称１]],"")</f>
        <v>八幡浜ＳＣ</v>
      </c>
      <c r="L256" s="34">
        <f>IFERROR(選手__2[[#This Row],[学校コード]],"")</f>
        <v>2</v>
      </c>
      <c r="M256" s="35" t="str">
        <f>IFERROR(VLOOKUP(L256,色々!G:H,2,0),"")</f>
        <v>中学</v>
      </c>
      <c r="N256" s="36">
        <f>IFERROR(選手__2[[#This Row],[学年]],"")</f>
        <v>3</v>
      </c>
      <c r="O256" s="10">
        <f>IFERROR(選手__2[[#This Row],[生年月日]],"")</f>
        <v>40140</v>
      </c>
      <c r="P256">
        <f t="shared" si="3"/>
        <v>15</v>
      </c>
    </row>
    <row r="257" spans="6:16" x14ac:dyDescent="0.2">
      <c r="F257" s="34">
        <f>IFERROR(選手__2[[#This Row],[選手番号]],"")</f>
        <v>256</v>
      </c>
      <c r="G257" s="34">
        <f>IFERROR(選手__2[[#This Row],[性別コード]],"")</f>
        <v>1</v>
      </c>
      <c r="H257" s="34" t="str">
        <f>IFERROR(VLOOKUP(G257,色々!P:Q,2,0),"")</f>
        <v>男子</v>
      </c>
      <c r="I257" s="34" t="str">
        <f>IFERROR(選手__2[[#This Row],[氏名]],"")</f>
        <v>上杉　天雅</v>
      </c>
      <c r="J257" s="34" t="str">
        <f>IFERROR(選手__2[[#This Row],[氏名カナ]],"")</f>
        <v>ｳｴｽｷﾞ ﾃﾝｶﾞ</v>
      </c>
      <c r="K257" s="34" t="str">
        <f>IFERROR(選手__2[[#This Row],[所属名称１]],"")</f>
        <v>八幡浜ＳＣ</v>
      </c>
      <c r="L257" s="34">
        <f>IFERROR(選手__2[[#This Row],[学校コード]],"")</f>
        <v>2</v>
      </c>
      <c r="M257" s="35" t="str">
        <f>IFERROR(VLOOKUP(L257,色々!G:H,2,0),"")</f>
        <v>中学</v>
      </c>
      <c r="N257" s="36">
        <f>IFERROR(選手__2[[#This Row],[学年]],"")</f>
        <v>3</v>
      </c>
      <c r="O257" s="10">
        <f>IFERROR(選手__2[[#This Row],[生年月日]],"")</f>
        <v>40231</v>
      </c>
      <c r="P257">
        <f t="shared" si="3"/>
        <v>15</v>
      </c>
    </row>
    <row r="258" spans="6:16" x14ac:dyDescent="0.2">
      <c r="F258" s="34">
        <f>IFERROR(選手__2[[#This Row],[選手番号]],"")</f>
        <v>257</v>
      </c>
      <c r="G258" s="34">
        <f>IFERROR(選手__2[[#This Row],[性別コード]],"")</f>
        <v>1</v>
      </c>
      <c r="H258" s="34" t="str">
        <f>IFERROR(VLOOKUP(G258,色々!P:Q,2,0),"")</f>
        <v>男子</v>
      </c>
      <c r="I258" s="34" t="str">
        <f>IFERROR(選手__2[[#This Row],[氏名]],"")</f>
        <v>清水進太郎</v>
      </c>
      <c r="J258" s="34" t="str">
        <f>IFERROR(選手__2[[#This Row],[氏名カナ]],"")</f>
        <v>ｼﾐｽﾞ ｼﾝﾀﾛｳ</v>
      </c>
      <c r="K258" s="34" t="str">
        <f>IFERROR(選手__2[[#This Row],[所属名称１]],"")</f>
        <v>八幡浜ＳＣ</v>
      </c>
      <c r="L258" s="34">
        <f>IFERROR(選手__2[[#This Row],[学校コード]],"")</f>
        <v>2</v>
      </c>
      <c r="M258" s="35" t="str">
        <f>IFERROR(VLOOKUP(L258,色々!G:H,2,0),"")</f>
        <v>中学</v>
      </c>
      <c r="N258" s="36">
        <f>IFERROR(選手__2[[#This Row],[学年]],"")</f>
        <v>2</v>
      </c>
      <c r="O258" s="10">
        <f>IFERROR(選手__2[[#This Row],[生年月日]],"")</f>
        <v>40515</v>
      </c>
      <c r="P258">
        <f t="shared" si="3"/>
        <v>14</v>
      </c>
    </row>
    <row r="259" spans="6:16" x14ac:dyDescent="0.2">
      <c r="F259" s="34">
        <f>IFERROR(選手__2[[#This Row],[選手番号]],"")</f>
        <v>258</v>
      </c>
      <c r="G259" s="34">
        <f>IFERROR(選手__2[[#This Row],[性別コード]],"")</f>
        <v>1</v>
      </c>
      <c r="H259" s="34" t="str">
        <f>IFERROR(VLOOKUP(G259,色々!P:Q,2,0),"")</f>
        <v>男子</v>
      </c>
      <c r="I259" s="34" t="str">
        <f>IFERROR(選手__2[[#This Row],[氏名]],"")</f>
        <v>石村　　匠</v>
      </c>
      <c r="J259" s="34" t="str">
        <f>IFERROR(選手__2[[#This Row],[氏名カナ]],"")</f>
        <v>ｲｼﾑﾗ ﾀｸﾐ</v>
      </c>
      <c r="K259" s="34" t="str">
        <f>IFERROR(選手__2[[#This Row],[所属名称１]],"")</f>
        <v>八幡浜ＳＣ</v>
      </c>
      <c r="L259" s="34">
        <f>IFERROR(選手__2[[#This Row],[学校コード]],"")</f>
        <v>2</v>
      </c>
      <c r="M259" s="35" t="str">
        <f>IFERROR(VLOOKUP(L259,色々!G:H,2,0),"")</f>
        <v>中学</v>
      </c>
      <c r="N259" s="36">
        <f>IFERROR(選手__2[[#This Row],[学年]],"")</f>
        <v>1</v>
      </c>
      <c r="O259" s="10">
        <f>IFERROR(選手__2[[#This Row],[生年月日]],"")</f>
        <v>40642</v>
      </c>
      <c r="P259">
        <f t="shared" ref="P259:P322" si="4">IFERROR(DATEDIF(O259,$O$1,"y"),"")</f>
        <v>14</v>
      </c>
    </row>
    <row r="260" spans="6:16" x14ac:dyDescent="0.2">
      <c r="F260" s="34">
        <f>IFERROR(選手__2[[#This Row],[選手番号]],"")</f>
        <v>259</v>
      </c>
      <c r="G260" s="34">
        <f>IFERROR(選手__2[[#This Row],[性別コード]],"")</f>
        <v>1</v>
      </c>
      <c r="H260" s="34" t="str">
        <f>IFERROR(VLOOKUP(G260,色々!P:Q,2,0),"")</f>
        <v>男子</v>
      </c>
      <c r="I260" s="34" t="str">
        <f>IFERROR(選手__2[[#This Row],[氏名]],"")</f>
        <v>多田　歩高</v>
      </c>
      <c r="J260" s="34" t="str">
        <f>IFERROR(選手__2[[#This Row],[氏名カナ]],"")</f>
        <v>ﾀﾀﾞ ﾎﾀｶ</v>
      </c>
      <c r="K260" s="34" t="str">
        <f>IFERROR(選手__2[[#This Row],[所属名称１]],"")</f>
        <v>八幡浜ＳＣ</v>
      </c>
      <c r="L260" s="34">
        <f>IFERROR(選手__2[[#This Row],[学校コード]],"")</f>
        <v>2</v>
      </c>
      <c r="M260" s="35" t="str">
        <f>IFERROR(VLOOKUP(L260,色々!G:H,2,0),"")</f>
        <v>中学</v>
      </c>
      <c r="N260" s="36">
        <f>IFERROR(選手__2[[#This Row],[学年]],"")</f>
        <v>1</v>
      </c>
      <c r="O260" s="10">
        <f>IFERROR(選手__2[[#This Row],[生年月日]],"")</f>
        <v>40647</v>
      </c>
      <c r="P260">
        <f t="shared" si="4"/>
        <v>14</v>
      </c>
    </row>
    <row r="261" spans="6:16" x14ac:dyDescent="0.2">
      <c r="F261" s="34">
        <f>IFERROR(選手__2[[#This Row],[選手番号]],"")</f>
        <v>260</v>
      </c>
      <c r="G261" s="34">
        <f>IFERROR(選手__2[[#This Row],[性別コード]],"")</f>
        <v>1</v>
      </c>
      <c r="H261" s="34" t="str">
        <f>IFERROR(VLOOKUP(G261,色々!P:Q,2,0),"")</f>
        <v>男子</v>
      </c>
      <c r="I261" s="34" t="str">
        <f>IFERROR(選手__2[[#This Row],[氏名]],"")</f>
        <v>廣瀬　功武</v>
      </c>
      <c r="J261" s="34" t="str">
        <f>IFERROR(選手__2[[#This Row],[氏名カナ]],"")</f>
        <v>ﾋﾛｾ ｲｻﾑ</v>
      </c>
      <c r="K261" s="34" t="str">
        <f>IFERROR(選手__2[[#This Row],[所属名称１]],"")</f>
        <v>八幡浜ＳＣ</v>
      </c>
      <c r="L261" s="34">
        <f>IFERROR(選手__2[[#This Row],[学校コード]],"")</f>
        <v>2</v>
      </c>
      <c r="M261" s="35" t="str">
        <f>IFERROR(VLOOKUP(L261,色々!G:H,2,0),"")</f>
        <v>中学</v>
      </c>
      <c r="N261" s="36">
        <f>IFERROR(選手__2[[#This Row],[学年]],"")</f>
        <v>1</v>
      </c>
      <c r="O261" s="10">
        <f>IFERROR(選手__2[[#This Row],[生年月日]],"")</f>
        <v>40694</v>
      </c>
      <c r="P261">
        <f t="shared" si="4"/>
        <v>14</v>
      </c>
    </row>
    <row r="262" spans="6:16" x14ac:dyDescent="0.2">
      <c r="F262" s="34">
        <f>IFERROR(選手__2[[#This Row],[選手番号]],"")</f>
        <v>261</v>
      </c>
      <c r="G262" s="34">
        <f>IFERROR(選手__2[[#This Row],[性別コード]],"")</f>
        <v>1</v>
      </c>
      <c r="H262" s="34" t="str">
        <f>IFERROR(VLOOKUP(G262,色々!P:Q,2,0),"")</f>
        <v>男子</v>
      </c>
      <c r="I262" s="34" t="str">
        <f>IFERROR(選手__2[[#This Row],[氏名]],"")</f>
        <v>井上　晴貴</v>
      </c>
      <c r="J262" s="34" t="str">
        <f>IFERROR(選手__2[[#This Row],[氏名カナ]],"")</f>
        <v>ｲﾉｳｴ ﾊﾙｷ</v>
      </c>
      <c r="K262" s="34" t="str">
        <f>IFERROR(選手__2[[#This Row],[所属名称１]],"")</f>
        <v>八幡浜ＳＣ</v>
      </c>
      <c r="L262" s="34">
        <f>IFERROR(選手__2[[#This Row],[学校コード]],"")</f>
        <v>2</v>
      </c>
      <c r="M262" s="35" t="str">
        <f>IFERROR(VLOOKUP(L262,色々!G:H,2,0),"")</f>
        <v>中学</v>
      </c>
      <c r="N262" s="36">
        <f>IFERROR(選手__2[[#This Row],[学年]],"")</f>
        <v>1</v>
      </c>
      <c r="O262" s="10">
        <f>IFERROR(選手__2[[#This Row],[生年月日]],"")</f>
        <v>40708</v>
      </c>
      <c r="P262">
        <f t="shared" si="4"/>
        <v>14</v>
      </c>
    </row>
    <row r="263" spans="6:16" x14ac:dyDescent="0.2">
      <c r="F263" s="34">
        <f>IFERROR(選手__2[[#This Row],[選手番号]],"")</f>
        <v>262</v>
      </c>
      <c r="G263" s="34">
        <f>IFERROR(選手__2[[#This Row],[性別コード]],"")</f>
        <v>1</v>
      </c>
      <c r="H263" s="34" t="str">
        <f>IFERROR(VLOOKUP(G263,色々!P:Q,2,0),"")</f>
        <v>男子</v>
      </c>
      <c r="I263" s="34" t="str">
        <f>IFERROR(選手__2[[#This Row],[氏名]],"")</f>
        <v>玉井　悠貴</v>
      </c>
      <c r="J263" s="34" t="str">
        <f>IFERROR(選手__2[[#This Row],[氏名カナ]],"")</f>
        <v>ﾀﾏｲ ﾊﾙｷ</v>
      </c>
      <c r="K263" s="34" t="str">
        <f>IFERROR(選手__2[[#This Row],[所属名称１]],"")</f>
        <v>八幡浜ＳＣ</v>
      </c>
      <c r="L263" s="34">
        <f>IFERROR(選手__2[[#This Row],[学校コード]],"")</f>
        <v>2</v>
      </c>
      <c r="M263" s="35" t="str">
        <f>IFERROR(VLOOKUP(L263,色々!G:H,2,0),"")</f>
        <v>中学</v>
      </c>
      <c r="N263" s="36">
        <f>IFERROR(選手__2[[#This Row],[学年]],"")</f>
        <v>1</v>
      </c>
      <c r="O263" s="10">
        <f>IFERROR(選手__2[[#This Row],[生年月日]],"")</f>
        <v>40803</v>
      </c>
      <c r="P263">
        <f t="shared" si="4"/>
        <v>13</v>
      </c>
    </row>
    <row r="264" spans="6:16" x14ac:dyDescent="0.2">
      <c r="F264" s="34">
        <f>IFERROR(選手__2[[#This Row],[選手番号]],"")</f>
        <v>263</v>
      </c>
      <c r="G264" s="34">
        <f>IFERROR(選手__2[[#This Row],[性別コード]],"")</f>
        <v>1</v>
      </c>
      <c r="H264" s="34" t="str">
        <f>IFERROR(VLOOKUP(G264,色々!P:Q,2,0),"")</f>
        <v>男子</v>
      </c>
      <c r="I264" s="34" t="str">
        <f>IFERROR(選手__2[[#This Row],[氏名]],"")</f>
        <v>白石　一颯</v>
      </c>
      <c r="J264" s="34" t="str">
        <f>IFERROR(選手__2[[#This Row],[氏名カナ]],"")</f>
        <v>ｼﾗｲｼ ｲﾌﾞｷ</v>
      </c>
      <c r="K264" s="34" t="str">
        <f>IFERROR(選手__2[[#This Row],[所属名称１]],"")</f>
        <v>八幡浜ＳＣ</v>
      </c>
      <c r="L264" s="34">
        <f>IFERROR(選手__2[[#This Row],[学校コード]],"")</f>
        <v>2</v>
      </c>
      <c r="M264" s="35" t="str">
        <f>IFERROR(VLOOKUP(L264,色々!G:H,2,0),"")</f>
        <v>中学</v>
      </c>
      <c r="N264" s="36">
        <f>IFERROR(選手__2[[#This Row],[学年]],"")</f>
        <v>1</v>
      </c>
      <c r="O264" s="10">
        <f>IFERROR(選手__2[[#This Row],[生年月日]],"")</f>
        <v>40927</v>
      </c>
      <c r="P264">
        <f t="shared" si="4"/>
        <v>13</v>
      </c>
    </row>
    <row r="265" spans="6:16" x14ac:dyDescent="0.2">
      <c r="F265" s="34">
        <f>IFERROR(選手__2[[#This Row],[選手番号]],"")</f>
        <v>264</v>
      </c>
      <c r="G265" s="34">
        <f>IFERROR(選手__2[[#This Row],[性別コード]],"")</f>
        <v>1</v>
      </c>
      <c r="H265" s="34" t="str">
        <f>IFERROR(VLOOKUP(G265,色々!P:Q,2,0),"")</f>
        <v>男子</v>
      </c>
      <c r="I265" s="34" t="str">
        <f>IFERROR(選手__2[[#This Row],[氏名]],"")</f>
        <v>堀本　颯介</v>
      </c>
      <c r="J265" s="34" t="str">
        <f>IFERROR(選手__2[[#This Row],[氏名カナ]],"")</f>
        <v>ﾎﾘﾓﾄ ｿｳｽｹ</v>
      </c>
      <c r="K265" s="34" t="str">
        <f>IFERROR(選手__2[[#This Row],[所属名称１]],"")</f>
        <v>八幡浜ＳＣ</v>
      </c>
      <c r="L265" s="34">
        <f>IFERROR(選手__2[[#This Row],[学校コード]],"")</f>
        <v>2</v>
      </c>
      <c r="M265" s="35" t="str">
        <f>IFERROR(VLOOKUP(L265,色々!G:H,2,0),"")</f>
        <v>中学</v>
      </c>
      <c r="N265" s="36">
        <f>IFERROR(選手__2[[#This Row],[学年]],"")</f>
        <v>1</v>
      </c>
      <c r="O265" s="10">
        <f>IFERROR(選手__2[[#This Row],[生年月日]],"")</f>
        <v>40978</v>
      </c>
      <c r="P265">
        <f t="shared" si="4"/>
        <v>13</v>
      </c>
    </row>
    <row r="266" spans="6:16" x14ac:dyDescent="0.2">
      <c r="F266" s="34">
        <f>IFERROR(選手__2[[#This Row],[選手番号]],"")</f>
        <v>265</v>
      </c>
      <c r="G266" s="34">
        <f>IFERROR(選手__2[[#This Row],[性別コード]],"")</f>
        <v>1</v>
      </c>
      <c r="H266" s="34" t="str">
        <f>IFERROR(VLOOKUP(G266,色々!P:Q,2,0),"")</f>
        <v>男子</v>
      </c>
      <c r="I266" s="34" t="str">
        <f>IFERROR(選手__2[[#This Row],[氏名]],"")</f>
        <v>繁桝　　翔</v>
      </c>
      <c r="J266" s="34" t="str">
        <f>IFERROR(選手__2[[#This Row],[氏名カナ]],"")</f>
        <v>ｼｹﾞﾏｽ ｼｮｳ</v>
      </c>
      <c r="K266" s="34" t="str">
        <f>IFERROR(選手__2[[#This Row],[所属名称１]],"")</f>
        <v>八幡浜ＳＣ</v>
      </c>
      <c r="L266" s="34">
        <f>IFERROR(選手__2[[#This Row],[学校コード]],"")</f>
        <v>1</v>
      </c>
      <c r="M266" s="35" t="str">
        <f>IFERROR(VLOOKUP(L266,色々!G:H,2,0),"")</f>
        <v>小学</v>
      </c>
      <c r="N266" s="36">
        <f>IFERROR(選手__2[[#This Row],[学年]],"")</f>
        <v>6</v>
      </c>
      <c r="O266" s="10">
        <f>IFERROR(選手__2[[#This Row],[生年月日]],"")</f>
        <v>41152</v>
      </c>
      <c r="P266">
        <f t="shared" si="4"/>
        <v>12</v>
      </c>
    </row>
    <row r="267" spans="6:16" x14ac:dyDescent="0.2">
      <c r="F267" s="34">
        <f>IFERROR(選手__2[[#This Row],[選手番号]],"")</f>
        <v>266</v>
      </c>
      <c r="G267" s="34">
        <f>IFERROR(選手__2[[#This Row],[性別コード]],"")</f>
        <v>1</v>
      </c>
      <c r="H267" s="34" t="str">
        <f>IFERROR(VLOOKUP(G267,色々!P:Q,2,0),"")</f>
        <v>男子</v>
      </c>
      <c r="I267" s="34" t="str">
        <f>IFERROR(選手__2[[#This Row],[氏名]],"")</f>
        <v>河野　隆太</v>
      </c>
      <c r="J267" s="34" t="str">
        <f>IFERROR(選手__2[[#This Row],[氏名カナ]],"")</f>
        <v>ｺｳﾉ ﾘｭｳﾀ</v>
      </c>
      <c r="K267" s="34" t="str">
        <f>IFERROR(選手__2[[#This Row],[所属名称１]],"")</f>
        <v>八幡浜ＳＣ</v>
      </c>
      <c r="L267" s="34">
        <f>IFERROR(選手__2[[#This Row],[学校コード]],"")</f>
        <v>1</v>
      </c>
      <c r="M267" s="35" t="str">
        <f>IFERROR(VLOOKUP(L267,色々!G:H,2,0),"")</f>
        <v>小学</v>
      </c>
      <c r="N267" s="36">
        <f>IFERROR(選手__2[[#This Row],[学年]],"")</f>
        <v>6</v>
      </c>
      <c r="O267" s="10">
        <f>IFERROR(選手__2[[#This Row],[生年月日]],"")</f>
        <v>41270</v>
      </c>
      <c r="P267">
        <f t="shared" si="4"/>
        <v>12</v>
      </c>
    </row>
    <row r="268" spans="6:16" x14ac:dyDescent="0.2">
      <c r="F268" s="34">
        <f>IFERROR(選手__2[[#This Row],[選手番号]],"")</f>
        <v>267</v>
      </c>
      <c r="G268" s="34">
        <f>IFERROR(選手__2[[#This Row],[性別コード]],"")</f>
        <v>1</v>
      </c>
      <c r="H268" s="34" t="str">
        <f>IFERROR(VLOOKUP(G268,色々!P:Q,2,0),"")</f>
        <v>男子</v>
      </c>
      <c r="I268" s="34" t="str">
        <f>IFERROR(選手__2[[#This Row],[氏名]],"")</f>
        <v>平井　斗雅</v>
      </c>
      <c r="J268" s="34" t="str">
        <f>IFERROR(選手__2[[#This Row],[氏名カナ]],"")</f>
        <v>ﾋﾗｲ ﾄｳｶﾞ</v>
      </c>
      <c r="K268" s="34" t="str">
        <f>IFERROR(選手__2[[#This Row],[所属名称１]],"")</f>
        <v>八幡浜ＳＣ</v>
      </c>
      <c r="L268" s="34">
        <f>IFERROR(選手__2[[#This Row],[学校コード]],"")</f>
        <v>1</v>
      </c>
      <c r="M268" s="35" t="str">
        <f>IFERROR(VLOOKUP(L268,色々!G:H,2,0),"")</f>
        <v>小学</v>
      </c>
      <c r="N268" s="36">
        <f>IFERROR(選手__2[[#This Row],[学年]],"")</f>
        <v>5</v>
      </c>
      <c r="O268" s="10">
        <f>IFERROR(選手__2[[#This Row],[生年月日]],"")</f>
        <v>41640</v>
      </c>
      <c r="P268">
        <f t="shared" si="4"/>
        <v>11</v>
      </c>
    </row>
    <row r="269" spans="6:16" x14ac:dyDescent="0.2">
      <c r="F269" s="34">
        <f>IFERROR(選手__2[[#This Row],[選手番号]],"")</f>
        <v>268</v>
      </c>
      <c r="G269" s="34">
        <f>IFERROR(選手__2[[#This Row],[性別コード]],"")</f>
        <v>1</v>
      </c>
      <c r="H269" s="34" t="str">
        <f>IFERROR(VLOOKUP(G269,色々!P:Q,2,0),"")</f>
        <v>男子</v>
      </c>
      <c r="I269" s="34" t="str">
        <f>IFERROR(選手__2[[#This Row],[氏名]],"")</f>
        <v>河野　駿太</v>
      </c>
      <c r="J269" s="34" t="str">
        <f>IFERROR(選手__2[[#This Row],[氏名カナ]],"")</f>
        <v>ｺｳﾉ ｼｭﾝﾀ</v>
      </c>
      <c r="K269" s="34" t="str">
        <f>IFERROR(選手__2[[#This Row],[所属名称１]],"")</f>
        <v>八幡浜ＳＣ</v>
      </c>
      <c r="L269" s="34">
        <f>IFERROR(選手__2[[#This Row],[学校コード]],"")</f>
        <v>1</v>
      </c>
      <c r="M269" s="35" t="str">
        <f>IFERROR(VLOOKUP(L269,色々!G:H,2,0),"")</f>
        <v>小学</v>
      </c>
      <c r="N269" s="36">
        <f>IFERROR(選手__2[[#This Row],[学年]],"")</f>
        <v>4</v>
      </c>
      <c r="O269" s="10">
        <f>IFERROR(選手__2[[#This Row],[生年月日]],"")</f>
        <v>41897</v>
      </c>
      <c r="P269">
        <f t="shared" si="4"/>
        <v>10</v>
      </c>
    </row>
    <row r="270" spans="6:16" x14ac:dyDescent="0.2">
      <c r="F270" s="34">
        <f>IFERROR(選手__2[[#This Row],[選手番号]],"")</f>
        <v>269</v>
      </c>
      <c r="G270" s="34">
        <f>IFERROR(選手__2[[#This Row],[性別コード]],"")</f>
        <v>1</v>
      </c>
      <c r="H270" s="34" t="str">
        <f>IFERROR(VLOOKUP(G270,色々!P:Q,2,0),"")</f>
        <v>男子</v>
      </c>
      <c r="I270" s="34" t="str">
        <f>IFERROR(選手__2[[#This Row],[氏名]],"")</f>
        <v>吉岡　　晄</v>
      </c>
      <c r="J270" s="34" t="str">
        <f>IFERROR(選手__2[[#This Row],[氏名カナ]],"")</f>
        <v>ﾖｼｵｶ ｺｳ</v>
      </c>
      <c r="K270" s="34" t="str">
        <f>IFERROR(選手__2[[#This Row],[所属名称１]],"")</f>
        <v>八幡浜ＳＣ</v>
      </c>
      <c r="L270" s="34">
        <f>IFERROR(選手__2[[#This Row],[学校コード]],"")</f>
        <v>1</v>
      </c>
      <c r="M270" s="35" t="str">
        <f>IFERROR(VLOOKUP(L270,色々!G:H,2,0),"")</f>
        <v>小学</v>
      </c>
      <c r="N270" s="36">
        <f>IFERROR(選手__2[[#This Row],[学年]],"")</f>
        <v>3</v>
      </c>
      <c r="O270" s="10">
        <f>IFERROR(選手__2[[#This Row],[生年月日]],"")</f>
        <v>42101</v>
      </c>
      <c r="P270">
        <f t="shared" si="4"/>
        <v>10</v>
      </c>
    </row>
    <row r="271" spans="6:16" x14ac:dyDescent="0.2">
      <c r="F271" s="34">
        <f>IFERROR(選手__2[[#This Row],[選手番号]],"")</f>
        <v>270</v>
      </c>
      <c r="G271" s="34">
        <f>IFERROR(選手__2[[#This Row],[性別コード]],"")</f>
        <v>1</v>
      </c>
      <c r="H271" s="34" t="str">
        <f>IFERROR(VLOOKUP(G271,色々!P:Q,2,0),"")</f>
        <v>男子</v>
      </c>
      <c r="I271" s="34" t="str">
        <f>IFERROR(選手__2[[#This Row],[氏名]],"")</f>
        <v>玉井心來斐</v>
      </c>
      <c r="J271" s="34" t="str">
        <f>IFERROR(選手__2[[#This Row],[氏名カナ]],"")</f>
        <v>ﾀﾏｲ ﾐﾗｲ</v>
      </c>
      <c r="K271" s="34" t="str">
        <f>IFERROR(選手__2[[#This Row],[所属名称１]],"")</f>
        <v>八幡浜ＳＣ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3</v>
      </c>
      <c r="O271" s="10">
        <f>IFERROR(選手__2[[#This Row],[生年月日]],"")</f>
        <v>42128</v>
      </c>
      <c r="P271">
        <f t="shared" si="4"/>
        <v>10</v>
      </c>
    </row>
    <row r="272" spans="6:16" x14ac:dyDescent="0.2">
      <c r="F272" s="34">
        <f>IFERROR(選手__2[[#This Row],[選手番号]],"")</f>
        <v>271</v>
      </c>
      <c r="G272" s="34">
        <f>IFERROR(選手__2[[#This Row],[性別コード]],"")</f>
        <v>1</v>
      </c>
      <c r="H272" s="34" t="str">
        <f>IFERROR(VLOOKUP(G272,色々!P:Q,2,0),"")</f>
        <v>男子</v>
      </c>
      <c r="I272" s="34" t="str">
        <f>IFERROR(選手__2[[#This Row],[氏名]],"")</f>
        <v>中道　翔輝</v>
      </c>
      <c r="J272" s="34" t="str">
        <f>IFERROR(選手__2[[#This Row],[氏名カナ]],"")</f>
        <v>ﾅｶﾐﾁ ﾄｷ</v>
      </c>
      <c r="K272" s="34" t="str">
        <f>IFERROR(選手__2[[#This Row],[所属名称１]],"")</f>
        <v>八幡浜ＳＣ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3</v>
      </c>
      <c r="O272" s="10">
        <f>IFERROR(選手__2[[#This Row],[生年月日]],"")</f>
        <v>42184</v>
      </c>
      <c r="P272">
        <f t="shared" si="4"/>
        <v>9</v>
      </c>
    </row>
    <row r="273" spans="6:16" x14ac:dyDescent="0.2">
      <c r="F273" s="34">
        <f>IFERROR(選手__2[[#This Row],[選手番号]],"")</f>
        <v>272</v>
      </c>
      <c r="G273" s="34">
        <f>IFERROR(選手__2[[#This Row],[性別コード]],"")</f>
        <v>1</v>
      </c>
      <c r="H273" s="34" t="str">
        <f>IFERROR(VLOOKUP(G273,色々!P:Q,2,0),"")</f>
        <v>男子</v>
      </c>
      <c r="I273" s="34" t="str">
        <f>IFERROR(選手__2[[#This Row],[氏名]],"")</f>
        <v>水内　瑛進</v>
      </c>
      <c r="J273" s="34" t="str">
        <f>IFERROR(選手__2[[#This Row],[氏名カナ]],"")</f>
        <v>ﾐｽﾞｳﾁ ｴｲｼﾝ</v>
      </c>
      <c r="K273" s="34" t="str">
        <f>IFERROR(選手__2[[#This Row],[所属名称１]],"")</f>
        <v>八幡浜ＳＣ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2</v>
      </c>
      <c r="O273" s="10">
        <f>IFERROR(選手__2[[#This Row],[生年月日]],"")</f>
        <v>42541</v>
      </c>
      <c r="P273">
        <f t="shared" si="4"/>
        <v>8</v>
      </c>
    </row>
    <row r="274" spans="6:16" x14ac:dyDescent="0.2">
      <c r="F274" s="34">
        <f>IFERROR(選手__2[[#This Row],[選手番号]],"")</f>
        <v>273</v>
      </c>
      <c r="G274" s="34">
        <f>IFERROR(選手__2[[#This Row],[性別コード]],"")</f>
        <v>1</v>
      </c>
      <c r="H274" s="34" t="str">
        <f>IFERROR(VLOOKUP(G274,色々!P:Q,2,0),"")</f>
        <v>男子</v>
      </c>
      <c r="I274" s="34" t="str">
        <f>IFERROR(選手__2[[#This Row],[氏名]],"")</f>
        <v>田手　大晴</v>
      </c>
      <c r="J274" s="34" t="str">
        <f>IFERROR(選手__2[[#This Row],[氏名カナ]],"")</f>
        <v>ﾀﾃ ｵｵｾｲ</v>
      </c>
      <c r="K274" s="34" t="str">
        <f>IFERROR(選手__2[[#This Row],[所属名称１]],"")</f>
        <v>八幡浜ＳＣ</v>
      </c>
      <c r="L274" s="34">
        <f>IFERROR(選手__2[[#This Row],[学校コード]],"")</f>
        <v>1</v>
      </c>
      <c r="M274" s="35" t="str">
        <f>IFERROR(VLOOKUP(L274,色々!G:H,2,0),"")</f>
        <v>小学</v>
      </c>
      <c r="N274" s="36">
        <f>IFERROR(選手__2[[#This Row],[学年]],"")</f>
        <v>2</v>
      </c>
      <c r="O274" s="10">
        <f>IFERROR(選手__2[[#This Row],[生年月日]],"")</f>
        <v>42626</v>
      </c>
      <c r="P274">
        <f t="shared" si="4"/>
        <v>8</v>
      </c>
    </row>
    <row r="275" spans="6:16" x14ac:dyDescent="0.2">
      <c r="F275" s="34">
        <f>IFERROR(選手__2[[#This Row],[選手番号]],"")</f>
        <v>274</v>
      </c>
      <c r="G275" s="34">
        <f>IFERROR(選手__2[[#This Row],[性別コード]],"")</f>
        <v>1</v>
      </c>
      <c r="H275" s="34" t="str">
        <f>IFERROR(VLOOKUP(G275,色々!P:Q,2,0),"")</f>
        <v>男子</v>
      </c>
      <c r="I275" s="34" t="str">
        <f>IFERROR(選手__2[[#This Row],[氏名]],"")</f>
        <v>廣瀬　諒人</v>
      </c>
      <c r="J275" s="34" t="str">
        <f>IFERROR(選手__2[[#This Row],[氏名カナ]],"")</f>
        <v>ﾋﾛｾ ﾘｮｳﾄ</v>
      </c>
      <c r="K275" s="34" t="str">
        <f>IFERROR(選手__2[[#This Row],[所属名称１]],"")</f>
        <v>八幡浜ＳＣ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2</v>
      </c>
      <c r="O275" s="10">
        <f>IFERROR(選手__2[[#This Row],[生年月日]],"")</f>
        <v>42683</v>
      </c>
      <c r="P275">
        <f t="shared" si="4"/>
        <v>8</v>
      </c>
    </row>
    <row r="276" spans="6:16" x14ac:dyDescent="0.2">
      <c r="F276" s="34">
        <f>IFERROR(選手__2[[#This Row],[選手番号]],"")</f>
        <v>275</v>
      </c>
      <c r="G276" s="34">
        <f>IFERROR(選手__2[[#This Row],[性別コード]],"")</f>
        <v>1</v>
      </c>
      <c r="H276" s="34" t="str">
        <f>IFERROR(VLOOKUP(G276,色々!P:Q,2,0),"")</f>
        <v>男子</v>
      </c>
      <c r="I276" s="34" t="str">
        <f>IFERROR(選手__2[[#This Row],[氏名]],"")</f>
        <v>中岡　優翔</v>
      </c>
      <c r="J276" s="34" t="str">
        <f>IFERROR(選手__2[[#This Row],[氏名カナ]],"")</f>
        <v>ﾅｶｵｶ ﾕｳﾄ</v>
      </c>
      <c r="K276" s="34" t="str">
        <f>IFERROR(選手__2[[#This Row],[所属名称１]],"")</f>
        <v>八幡浜ＳＣ</v>
      </c>
      <c r="L276" s="34">
        <f>IFERROR(選手__2[[#This Row],[学校コード]],"")</f>
        <v>1</v>
      </c>
      <c r="M276" s="35" t="str">
        <f>IFERROR(VLOOKUP(L276,色々!G:H,2,0),"")</f>
        <v>小学</v>
      </c>
      <c r="N276" s="36">
        <f>IFERROR(選手__2[[#This Row],[学年]],"")</f>
        <v>2</v>
      </c>
      <c r="O276" s="10">
        <f>IFERROR(選手__2[[#This Row],[生年月日]],"")</f>
        <v>42686</v>
      </c>
      <c r="P276">
        <f t="shared" si="4"/>
        <v>8</v>
      </c>
    </row>
    <row r="277" spans="6:16" x14ac:dyDescent="0.2">
      <c r="F277" s="34">
        <f>IFERROR(選手__2[[#This Row],[選手番号]],"")</f>
        <v>276</v>
      </c>
      <c r="G277" s="34">
        <f>IFERROR(選手__2[[#This Row],[性別コード]],"")</f>
        <v>2</v>
      </c>
      <c r="H277" s="34" t="str">
        <f>IFERROR(VLOOKUP(G277,色々!P:Q,2,0),"")</f>
        <v>女子</v>
      </c>
      <c r="I277" s="34" t="str">
        <f>IFERROR(選手__2[[#This Row],[氏名]],"")</f>
        <v>大西　紗羅</v>
      </c>
      <c r="J277" s="34" t="str">
        <f>IFERROR(選手__2[[#This Row],[氏名カナ]],"")</f>
        <v>ｵｵﾆｼ ｻﾗ</v>
      </c>
      <c r="K277" s="34" t="str">
        <f>IFERROR(選手__2[[#This Row],[所属名称１]],"")</f>
        <v>八幡浜ＳＣ</v>
      </c>
      <c r="L277" s="34">
        <f>IFERROR(選手__2[[#This Row],[学校コード]],"")</f>
        <v>3</v>
      </c>
      <c r="M277" s="35" t="str">
        <f>IFERROR(VLOOKUP(L277,色々!G:H,2,0),"")</f>
        <v>高校</v>
      </c>
      <c r="N277" s="36">
        <f>IFERROR(選手__2[[#This Row],[学年]],"")</f>
        <v>2</v>
      </c>
      <c r="O277" s="10">
        <f>IFERROR(選手__2[[#This Row],[生年月日]],"")</f>
        <v>39256</v>
      </c>
      <c r="P277">
        <f t="shared" si="4"/>
        <v>17</v>
      </c>
    </row>
    <row r="278" spans="6:16" x14ac:dyDescent="0.2">
      <c r="F278" s="34">
        <f>IFERROR(選手__2[[#This Row],[選手番号]],"")</f>
        <v>277</v>
      </c>
      <c r="G278" s="34">
        <f>IFERROR(選手__2[[#This Row],[性別コード]],"")</f>
        <v>2</v>
      </c>
      <c r="H278" s="34" t="str">
        <f>IFERROR(VLOOKUP(G278,色々!P:Q,2,0),"")</f>
        <v>女子</v>
      </c>
      <c r="I278" s="34" t="str">
        <f>IFERROR(選手__2[[#This Row],[氏名]],"")</f>
        <v>宇都宮由奈</v>
      </c>
      <c r="J278" s="34" t="str">
        <f>IFERROR(選手__2[[#This Row],[氏名カナ]],"")</f>
        <v>ｳﾂﾉﾐﾔ ﾕﾅ</v>
      </c>
      <c r="K278" s="34" t="str">
        <f>IFERROR(選手__2[[#This Row],[所属名称１]],"")</f>
        <v>八幡浜ＳＣ</v>
      </c>
      <c r="L278" s="34">
        <f>IFERROR(選手__2[[#This Row],[学校コード]],"")</f>
        <v>3</v>
      </c>
      <c r="M278" s="35" t="str">
        <f>IFERROR(VLOOKUP(L278,色々!G:H,2,0),"")</f>
        <v>高校</v>
      </c>
      <c r="N278" s="36">
        <f>IFERROR(選手__2[[#This Row],[学年]],"")</f>
        <v>1</v>
      </c>
      <c r="O278" s="10">
        <f>IFERROR(選手__2[[#This Row],[生年月日]],"")</f>
        <v>39560</v>
      </c>
      <c r="P278">
        <f t="shared" si="4"/>
        <v>17</v>
      </c>
    </row>
    <row r="279" spans="6:16" x14ac:dyDescent="0.2">
      <c r="F279" s="34">
        <f>IFERROR(選手__2[[#This Row],[選手番号]],"")</f>
        <v>278</v>
      </c>
      <c r="G279" s="34">
        <f>IFERROR(選手__2[[#This Row],[性別コード]],"")</f>
        <v>2</v>
      </c>
      <c r="H279" s="34" t="str">
        <f>IFERROR(VLOOKUP(G279,色々!P:Q,2,0),"")</f>
        <v>女子</v>
      </c>
      <c r="I279" s="34" t="str">
        <f>IFERROR(選手__2[[#This Row],[氏名]],"")</f>
        <v>中田　桃歌</v>
      </c>
      <c r="J279" s="34" t="str">
        <f>IFERROR(選手__2[[#This Row],[氏名カナ]],"")</f>
        <v>ﾅｶﾀ ﾓﾓｶ</v>
      </c>
      <c r="K279" s="34" t="str">
        <f>IFERROR(選手__2[[#This Row],[所属名称１]],"")</f>
        <v>八幡浜ＳＣ</v>
      </c>
      <c r="L279" s="34">
        <f>IFERROR(選手__2[[#This Row],[学校コード]],"")</f>
        <v>3</v>
      </c>
      <c r="M279" s="35" t="str">
        <f>IFERROR(VLOOKUP(L279,色々!G:H,2,0),"")</f>
        <v>高校</v>
      </c>
      <c r="N279" s="36">
        <f>IFERROR(選手__2[[#This Row],[学年]],"")</f>
        <v>1</v>
      </c>
      <c r="O279" s="10">
        <f>IFERROR(選手__2[[#This Row],[生年月日]],"")</f>
        <v>39778</v>
      </c>
      <c r="P279">
        <f t="shared" si="4"/>
        <v>16</v>
      </c>
    </row>
    <row r="280" spans="6:16" x14ac:dyDescent="0.2">
      <c r="F280" s="34">
        <f>IFERROR(選手__2[[#This Row],[選手番号]],"")</f>
        <v>279</v>
      </c>
      <c r="G280" s="34">
        <f>IFERROR(選手__2[[#This Row],[性別コード]],"")</f>
        <v>2</v>
      </c>
      <c r="H280" s="34" t="str">
        <f>IFERROR(VLOOKUP(G280,色々!P:Q,2,0),"")</f>
        <v>女子</v>
      </c>
      <c r="I280" s="34" t="str">
        <f>IFERROR(選手__2[[#This Row],[氏名]],"")</f>
        <v>大西　未桜</v>
      </c>
      <c r="J280" s="34" t="str">
        <f>IFERROR(選手__2[[#This Row],[氏名カナ]],"")</f>
        <v>ｵｵﾆｼ ﾐｵ</v>
      </c>
      <c r="K280" s="34" t="str">
        <f>IFERROR(選手__2[[#This Row],[所属名称１]],"")</f>
        <v>八幡浜ＳＣ</v>
      </c>
      <c r="L280" s="34">
        <f>IFERROR(選手__2[[#This Row],[学校コード]],"")</f>
        <v>2</v>
      </c>
      <c r="M280" s="35" t="str">
        <f>IFERROR(VLOOKUP(L280,色々!G:H,2,0),"")</f>
        <v>中学</v>
      </c>
      <c r="N280" s="36">
        <f>IFERROR(選手__2[[#This Row],[学年]],"")</f>
        <v>3</v>
      </c>
      <c r="O280" s="10">
        <f>IFERROR(選手__2[[#This Row],[生年月日]],"")</f>
        <v>39911</v>
      </c>
      <c r="P280">
        <f t="shared" si="4"/>
        <v>16</v>
      </c>
    </row>
    <row r="281" spans="6:16" x14ac:dyDescent="0.2">
      <c r="F281" s="34">
        <f>IFERROR(選手__2[[#This Row],[選手番号]],"")</f>
        <v>280</v>
      </c>
      <c r="G281" s="34">
        <f>IFERROR(選手__2[[#This Row],[性別コード]],"")</f>
        <v>2</v>
      </c>
      <c r="H281" s="34" t="str">
        <f>IFERROR(VLOOKUP(G281,色々!P:Q,2,0),"")</f>
        <v>女子</v>
      </c>
      <c r="I281" s="34" t="str">
        <f>IFERROR(選手__2[[#This Row],[氏名]],"")</f>
        <v>兵頭　萌綾</v>
      </c>
      <c r="J281" s="34" t="str">
        <f>IFERROR(選手__2[[#This Row],[氏名カナ]],"")</f>
        <v>ﾋｮｳﾄﾞｳ ﾓｱ</v>
      </c>
      <c r="K281" s="34" t="str">
        <f>IFERROR(選手__2[[#This Row],[所属名称１]],"")</f>
        <v>八幡浜ＳＣ</v>
      </c>
      <c r="L281" s="34">
        <f>IFERROR(選手__2[[#This Row],[学校コード]],"")</f>
        <v>2</v>
      </c>
      <c r="M281" s="35" t="str">
        <f>IFERROR(VLOOKUP(L281,色々!G:H,2,0),"")</f>
        <v>中学</v>
      </c>
      <c r="N281" s="36">
        <f>IFERROR(選手__2[[#This Row],[学年]],"")</f>
        <v>2</v>
      </c>
      <c r="O281" s="10">
        <f>IFERROR(選手__2[[#This Row],[生年月日]],"")</f>
        <v>40297</v>
      </c>
      <c r="P281">
        <f t="shared" si="4"/>
        <v>15</v>
      </c>
    </row>
    <row r="282" spans="6:16" x14ac:dyDescent="0.2">
      <c r="F282" s="34">
        <f>IFERROR(選手__2[[#This Row],[選手番号]],"")</f>
        <v>281</v>
      </c>
      <c r="G282" s="34">
        <f>IFERROR(選手__2[[#This Row],[性別コード]],"")</f>
        <v>2</v>
      </c>
      <c r="H282" s="34" t="str">
        <f>IFERROR(VLOOKUP(G282,色々!P:Q,2,0),"")</f>
        <v>女子</v>
      </c>
      <c r="I282" s="34" t="str">
        <f>IFERROR(選手__2[[#This Row],[氏名]],"")</f>
        <v>門石　光生</v>
      </c>
      <c r="J282" s="34" t="str">
        <f>IFERROR(選手__2[[#This Row],[氏名カナ]],"")</f>
        <v>ｶﾄﾞｲｼ ﾐｳ</v>
      </c>
      <c r="K282" s="34" t="str">
        <f>IFERROR(選手__2[[#This Row],[所属名称１]],"")</f>
        <v>八幡浜ＳＣ</v>
      </c>
      <c r="L282" s="34">
        <f>IFERROR(選手__2[[#This Row],[学校コード]],"")</f>
        <v>2</v>
      </c>
      <c r="M282" s="35" t="str">
        <f>IFERROR(VLOOKUP(L282,色々!G:H,2,0),"")</f>
        <v>中学</v>
      </c>
      <c r="N282" s="36">
        <f>IFERROR(選手__2[[#This Row],[学年]],"")</f>
        <v>2</v>
      </c>
      <c r="O282" s="10">
        <f>IFERROR(選手__2[[#This Row],[生年月日]],"")</f>
        <v>40369</v>
      </c>
      <c r="P282">
        <f t="shared" si="4"/>
        <v>14</v>
      </c>
    </row>
    <row r="283" spans="6:16" x14ac:dyDescent="0.2">
      <c r="F283" s="34">
        <f>IFERROR(選手__2[[#This Row],[選手番号]],"")</f>
        <v>282</v>
      </c>
      <c r="G283" s="34">
        <f>IFERROR(選手__2[[#This Row],[性別コード]],"")</f>
        <v>2</v>
      </c>
      <c r="H283" s="34" t="str">
        <f>IFERROR(VLOOKUP(G283,色々!P:Q,2,0),"")</f>
        <v>女子</v>
      </c>
      <c r="I283" s="34" t="str">
        <f>IFERROR(選手__2[[#This Row],[氏名]],"")</f>
        <v>中田　楓歌</v>
      </c>
      <c r="J283" s="34" t="str">
        <f>IFERROR(選手__2[[#This Row],[氏名カナ]],"")</f>
        <v>ﾅｶﾀ ﾌｳｶ</v>
      </c>
      <c r="K283" s="34" t="str">
        <f>IFERROR(選手__2[[#This Row],[所属名称１]],"")</f>
        <v>八幡浜ＳＣ</v>
      </c>
      <c r="L283" s="34">
        <f>IFERROR(選手__2[[#This Row],[学校コード]],"")</f>
        <v>2</v>
      </c>
      <c r="M283" s="35" t="str">
        <f>IFERROR(VLOOKUP(L283,色々!G:H,2,0),"")</f>
        <v>中学</v>
      </c>
      <c r="N283" s="36">
        <f>IFERROR(選手__2[[#This Row],[学年]],"")</f>
        <v>1</v>
      </c>
      <c r="O283" s="10">
        <f>IFERROR(選手__2[[#This Row],[生年月日]],"")</f>
        <v>40799</v>
      </c>
      <c r="P283">
        <f t="shared" si="4"/>
        <v>13</v>
      </c>
    </row>
    <row r="284" spans="6:16" x14ac:dyDescent="0.2">
      <c r="F284" s="34">
        <f>IFERROR(選手__2[[#This Row],[選手番号]],"")</f>
        <v>283</v>
      </c>
      <c r="G284" s="34">
        <f>IFERROR(選手__2[[#This Row],[性別コード]],"")</f>
        <v>2</v>
      </c>
      <c r="H284" s="34" t="str">
        <f>IFERROR(VLOOKUP(G284,色々!P:Q,2,0),"")</f>
        <v>女子</v>
      </c>
      <c r="I284" s="34" t="str">
        <f>IFERROR(選手__2[[#This Row],[氏名]],"")</f>
        <v>玉井煌紅緋</v>
      </c>
      <c r="J284" s="34" t="str">
        <f>IFERROR(選手__2[[#This Row],[氏名カナ]],"")</f>
        <v>ﾀﾏｲ ｺｺｱ</v>
      </c>
      <c r="K284" s="34" t="str">
        <f>IFERROR(選手__2[[#This Row],[所属名称１]],"")</f>
        <v>八幡浜ＳＣ</v>
      </c>
      <c r="L284" s="34">
        <f>IFERROR(選手__2[[#This Row],[学校コード]],"")</f>
        <v>2</v>
      </c>
      <c r="M284" s="35" t="str">
        <f>IFERROR(VLOOKUP(L284,色々!G:H,2,0),"")</f>
        <v>中学</v>
      </c>
      <c r="N284" s="36">
        <f>IFERROR(選手__2[[#This Row],[学年]],"")</f>
        <v>1</v>
      </c>
      <c r="O284" s="10">
        <f>IFERROR(選手__2[[#This Row],[生年月日]],"")</f>
        <v>40962</v>
      </c>
      <c r="P284">
        <f t="shared" si="4"/>
        <v>13</v>
      </c>
    </row>
    <row r="285" spans="6:16" x14ac:dyDescent="0.2">
      <c r="F285" s="34">
        <f>IFERROR(選手__2[[#This Row],[選手番号]],"")</f>
        <v>284</v>
      </c>
      <c r="G285" s="34">
        <f>IFERROR(選手__2[[#This Row],[性別コード]],"")</f>
        <v>2</v>
      </c>
      <c r="H285" s="34" t="str">
        <f>IFERROR(VLOOKUP(G285,色々!P:Q,2,0),"")</f>
        <v>女子</v>
      </c>
      <c r="I285" s="34" t="str">
        <f>IFERROR(選手__2[[#This Row],[氏名]],"")</f>
        <v>二宮　姫和</v>
      </c>
      <c r="J285" s="34" t="str">
        <f>IFERROR(選手__2[[#This Row],[氏名カナ]],"")</f>
        <v>ﾆﾉﾐﾔ ﾋﾖﾘ</v>
      </c>
      <c r="K285" s="34" t="str">
        <f>IFERROR(選手__2[[#This Row],[所属名称１]],"")</f>
        <v>八幡浜ＳＣ</v>
      </c>
      <c r="L285" s="34">
        <f>IFERROR(選手__2[[#This Row],[学校コード]],"")</f>
        <v>2</v>
      </c>
      <c r="M285" s="35" t="str">
        <f>IFERROR(VLOOKUP(L285,色々!G:H,2,0),"")</f>
        <v>中学</v>
      </c>
      <c r="N285" s="36">
        <f>IFERROR(選手__2[[#This Row],[学年]],"")</f>
        <v>1</v>
      </c>
      <c r="O285" s="10">
        <f>IFERROR(選手__2[[#This Row],[生年月日]],"")</f>
        <v>40983</v>
      </c>
      <c r="P285">
        <f t="shared" si="4"/>
        <v>13</v>
      </c>
    </row>
    <row r="286" spans="6:16" x14ac:dyDescent="0.2">
      <c r="F286" s="34">
        <f>IFERROR(選手__2[[#This Row],[選手番号]],"")</f>
        <v>285</v>
      </c>
      <c r="G286" s="34">
        <f>IFERROR(選手__2[[#This Row],[性別コード]],"")</f>
        <v>2</v>
      </c>
      <c r="H286" s="34" t="str">
        <f>IFERROR(VLOOKUP(G286,色々!P:Q,2,0),"")</f>
        <v>女子</v>
      </c>
      <c r="I286" s="34" t="str">
        <f>IFERROR(選手__2[[#This Row],[氏名]],"")</f>
        <v>菊池　絆那</v>
      </c>
      <c r="J286" s="34" t="str">
        <f>IFERROR(選手__2[[#This Row],[氏名カナ]],"")</f>
        <v>ｷｸﾁ ﾊﾝﾅ</v>
      </c>
      <c r="K286" s="34" t="str">
        <f>IFERROR(選手__2[[#This Row],[所属名称１]],"")</f>
        <v>八幡浜ＳＣ</v>
      </c>
      <c r="L286" s="34">
        <f>IFERROR(選手__2[[#This Row],[学校コード]],"")</f>
        <v>1</v>
      </c>
      <c r="M286" s="35" t="str">
        <f>IFERROR(VLOOKUP(L286,色々!G:H,2,0),"")</f>
        <v>小学</v>
      </c>
      <c r="N286" s="36">
        <f>IFERROR(選手__2[[#This Row],[学年]],"")</f>
        <v>6</v>
      </c>
      <c r="O286" s="10">
        <f>IFERROR(選手__2[[#This Row],[生年月日]],"")</f>
        <v>41351</v>
      </c>
      <c r="P286">
        <f t="shared" si="4"/>
        <v>12</v>
      </c>
    </row>
    <row r="287" spans="6:16" x14ac:dyDescent="0.2">
      <c r="F287" s="34">
        <f>IFERROR(選手__2[[#This Row],[選手番号]],"")</f>
        <v>286</v>
      </c>
      <c r="G287" s="34">
        <f>IFERROR(選手__2[[#This Row],[性別コード]],"")</f>
        <v>2</v>
      </c>
      <c r="H287" s="34" t="str">
        <f>IFERROR(VLOOKUP(G287,色々!P:Q,2,0),"")</f>
        <v>女子</v>
      </c>
      <c r="I287" s="34" t="str">
        <f>IFERROR(選手__2[[#This Row],[氏名]],"")</f>
        <v>廣瀬　茉乃</v>
      </c>
      <c r="J287" s="34" t="str">
        <f>IFERROR(選手__2[[#This Row],[氏名カナ]],"")</f>
        <v>ﾋﾛｾ ﾏﾉ</v>
      </c>
      <c r="K287" s="34" t="str">
        <f>IFERROR(選手__2[[#This Row],[所属名称１]],"")</f>
        <v>八幡浜ＳＣ</v>
      </c>
      <c r="L287" s="34">
        <f>IFERROR(選手__2[[#This Row],[学校コード]],"")</f>
        <v>1</v>
      </c>
      <c r="M287" s="35" t="str">
        <f>IFERROR(VLOOKUP(L287,色々!G:H,2,0),"")</f>
        <v>小学</v>
      </c>
      <c r="N287" s="36">
        <f>IFERROR(選手__2[[#This Row],[学年]],"")</f>
        <v>5</v>
      </c>
      <c r="O287" s="10">
        <f>IFERROR(選手__2[[#This Row],[生年月日]],"")</f>
        <v>41434</v>
      </c>
      <c r="P287">
        <f t="shared" si="4"/>
        <v>12</v>
      </c>
    </row>
    <row r="288" spans="6:16" x14ac:dyDescent="0.2">
      <c r="F288" s="34">
        <f>IFERROR(選手__2[[#This Row],[選手番号]],"")</f>
        <v>287</v>
      </c>
      <c r="G288" s="34">
        <f>IFERROR(選手__2[[#This Row],[性別コード]],"")</f>
        <v>2</v>
      </c>
      <c r="H288" s="34" t="str">
        <f>IFERROR(VLOOKUP(G288,色々!P:Q,2,0),"")</f>
        <v>女子</v>
      </c>
      <c r="I288" s="34" t="str">
        <f>IFERROR(選手__2[[#This Row],[氏名]],"")</f>
        <v>渡邉　愛和</v>
      </c>
      <c r="J288" s="34" t="str">
        <f>IFERROR(選手__2[[#This Row],[氏名カナ]],"")</f>
        <v>ﾜﾀﾅﾍﾞ ｱｲﾅ</v>
      </c>
      <c r="K288" s="34" t="str">
        <f>IFERROR(選手__2[[#This Row],[所属名称１]],"")</f>
        <v>八幡浜ＳＣ</v>
      </c>
      <c r="L288" s="34">
        <f>IFERROR(選手__2[[#This Row],[学校コード]],"")</f>
        <v>1</v>
      </c>
      <c r="M288" s="35" t="str">
        <f>IFERROR(VLOOKUP(L288,色々!G:H,2,0),"")</f>
        <v>小学</v>
      </c>
      <c r="N288" s="36">
        <f>IFERROR(選手__2[[#This Row],[学年]],"")</f>
        <v>5</v>
      </c>
      <c r="O288" s="10">
        <f>IFERROR(選手__2[[#This Row],[生年月日]],"")</f>
        <v>41561</v>
      </c>
      <c r="P288">
        <f t="shared" si="4"/>
        <v>11</v>
      </c>
    </row>
    <row r="289" spans="6:16" x14ac:dyDescent="0.2">
      <c r="F289" s="34">
        <f>IFERROR(選手__2[[#This Row],[選手番号]],"")</f>
        <v>288</v>
      </c>
      <c r="G289" s="34">
        <f>IFERROR(選手__2[[#This Row],[性別コード]],"")</f>
        <v>2</v>
      </c>
      <c r="H289" s="34" t="str">
        <f>IFERROR(VLOOKUP(G289,色々!P:Q,2,0),"")</f>
        <v>女子</v>
      </c>
      <c r="I289" s="34" t="str">
        <f>IFERROR(選手__2[[#This Row],[氏名]],"")</f>
        <v>谷口　瑠奈</v>
      </c>
      <c r="J289" s="34" t="str">
        <f>IFERROR(選手__2[[#This Row],[氏名カナ]],"")</f>
        <v>ﾀﾆｸﾞﾁ ﾙﾅ</v>
      </c>
      <c r="K289" s="34" t="str">
        <f>IFERROR(選手__2[[#This Row],[所属名称１]],"")</f>
        <v>八幡浜ＳＣ</v>
      </c>
      <c r="L289" s="34">
        <f>IFERROR(選手__2[[#This Row],[学校コード]],"")</f>
        <v>1</v>
      </c>
      <c r="M289" s="35" t="str">
        <f>IFERROR(VLOOKUP(L289,色々!G:H,2,0),"")</f>
        <v>小学</v>
      </c>
      <c r="N289" s="36">
        <f>IFERROR(選手__2[[#This Row],[学年]],"")</f>
        <v>4</v>
      </c>
      <c r="O289" s="10">
        <f>IFERROR(選手__2[[#This Row],[生年月日]],"")</f>
        <v>41759</v>
      </c>
      <c r="P289">
        <f t="shared" si="4"/>
        <v>11</v>
      </c>
    </row>
    <row r="290" spans="6:16" x14ac:dyDescent="0.2">
      <c r="F290" s="34">
        <f>IFERROR(選手__2[[#This Row],[選手番号]],"")</f>
        <v>289</v>
      </c>
      <c r="G290" s="34">
        <f>IFERROR(選手__2[[#This Row],[性別コード]],"")</f>
        <v>2</v>
      </c>
      <c r="H290" s="34" t="str">
        <f>IFERROR(VLOOKUP(G290,色々!P:Q,2,0),"")</f>
        <v>女子</v>
      </c>
      <c r="I290" s="34" t="str">
        <f>IFERROR(選手__2[[#This Row],[氏名]],"")</f>
        <v>大竹　緒和</v>
      </c>
      <c r="J290" s="34" t="str">
        <f>IFERROR(選手__2[[#This Row],[氏名カナ]],"")</f>
        <v>ｵｵﾀｹ ｼｮﾜ</v>
      </c>
      <c r="K290" s="34" t="str">
        <f>IFERROR(選手__2[[#This Row],[所属名称１]],"")</f>
        <v>八幡浜ＳＣ</v>
      </c>
      <c r="L290" s="34">
        <f>IFERROR(選手__2[[#This Row],[学校コード]],"")</f>
        <v>1</v>
      </c>
      <c r="M290" s="35" t="str">
        <f>IFERROR(VLOOKUP(L290,色々!G:H,2,0),"")</f>
        <v>小学</v>
      </c>
      <c r="N290" s="36">
        <f>IFERROR(選手__2[[#This Row],[学年]],"")</f>
        <v>4</v>
      </c>
      <c r="O290" s="10">
        <f>IFERROR(選手__2[[#This Row],[生年月日]],"")</f>
        <v>41789</v>
      </c>
      <c r="P290">
        <f t="shared" si="4"/>
        <v>11</v>
      </c>
    </row>
    <row r="291" spans="6:16" x14ac:dyDescent="0.2">
      <c r="F291" s="34">
        <f>IFERROR(選手__2[[#This Row],[選手番号]],"")</f>
        <v>290</v>
      </c>
      <c r="G291" s="34">
        <f>IFERROR(選手__2[[#This Row],[性別コード]],"")</f>
        <v>2</v>
      </c>
      <c r="H291" s="34" t="str">
        <f>IFERROR(VLOOKUP(G291,色々!P:Q,2,0),"")</f>
        <v>女子</v>
      </c>
      <c r="I291" s="34" t="str">
        <f>IFERROR(選手__2[[#This Row],[氏名]],"")</f>
        <v>二宮　夏希</v>
      </c>
      <c r="J291" s="34" t="str">
        <f>IFERROR(選手__2[[#This Row],[氏名カナ]],"")</f>
        <v>ﾆﾉﾐﾔ ﾅﾂｷ</v>
      </c>
      <c r="K291" s="34" t="str">
        <f>IFERROR(選手__2[[#This Row],[所属名称１]],"")</f>
        <v>八幡浜ＳＣ</v>
      </c>
      <c r="L291" s="34">
        <f>IFERROR(選手__2[[#This Row],[学校コード]],"")</f>
        <v>1</v>
      </c>
      <c r="M291" s="35" t="str">
        <f>IFERROR(VLOOKUP(L291,色々!G:H,2,0),"")</f>
        <v>小学</v>
      </c>
      <c r="N291" s="36">
        <f>IFERROR(選手__2[[#This Row],[学年]],"")</f>
        <v>4</v>
      </c>
      <c r="O291" s="10">
        <f>IFERROR(選手__2[[#This Row],[生年月日]],"")</f>
        <v>41844</v>
      </c>
      <c r="P291">
        <f t="shared" si="4"/>
        <v>10</v>
      </c>
    </row>
    <row r="292" spans="6:16" x14ac:dyDescent="0.2">
      <c r="F292" s="34">
        <f>IFERROR(選手__2[[#This Row],[選手番号]],"")</f>
        <v>291</v>
      </c>
      <c r="G292" s="34">
        <f>IFERROR(選手__2[[#This Row],[性別コード]],"")</f>
        <v>2</v>
      </c>
      <c r="H292" s="34" t="str">
        <f>IFERROR(VLOOKUP(G292,色々!P:Q,2,0),"")</f>
        <v>女子</v>
      </c>
      <c r="I292" s="34" t="str">
        <f>IFERROR(選手__2[[#This Row],[氏名]],"")</f>
        <v>渡邊　友子</v>
      </c>
      <c r="J292" s="34" t="str">
        <f>IFERROR(選手__2[[#This Row],[氏名カナ]],"")</f>
        <v>ﾜﾀﾅﾍﾞ ﾄﾓｺ</v>
      </c>
      <c r="K292" s="34" t="str">
        <f>IFERROR(選手__2[[#This Row],[所属名称１]],"")</f>
        <v>八幡浜ＳＣ</v>
      </c>
      <c r="L292" s="34">
        <f>IFERROR(選手__2[[#This Row],[学校コード]],"")</f>
        <v>1</v>
      </c>
      <c r="M292" s="35" t="str">
        <f>IFERROR(VLOOKUP(L292,色々!G:H,2,0),"")</f>
        <v>小学</v>
      </c>
      <c r="N292" s="36">
        <f>IFERROR(選手__2[[#This Row],[学年]],"")</f>
        <v>4</v>
      </c>
      <c r="O292" s="10">
        <f>IFERROR(選手__2[[#This Row],[生年月日]],"")</f>
        <v>41861</v>
      </c>
      <c r="P292">
        <f t="shared" si="4"/>
        <v>10</v>
      </c>
    </row>
    <row r="293" spans="6:16" x14ac:dyDescent="0.2">
      <c r="F293" s="34">
        <f>IFERROR(選手__2[[#This Row],[選手番号]],"")</f>
        <v>292</v>
      </c>
      <c r="G293" s="34">
        <f>IFERROR(選手__2[[#This Row],[性別コード]],"")</f>
        <v>2</v>
      </c>
      <c r="H293" s="34" t="str">
        <f>IFERROR(VLOOKUP(G293,色々!P:Q,2,0),"")</f>
        <v>女子</v>
      </c>
      <c r="I293" s="34" t="str">
        <f>IFERROR(選手__2[[#This Row],[氏名]],"")</f>
        <v>繁桝　莉央</v>
      </c>
      <c r="J293" s="34" t="str">
        <f>IFERROR(選手__2[[#This Row],[氏名カナ]],"")</f>
        <v>ｼｹﾞﾏｽ ﾘｵ</v>
      </c>
      <c r="K293" s="34" t="str">
        <f>IFERROR(選手__2[[#This Row],[所属名称１]],"")</f>
        <v>八幡浜ＳＣ</v>
      </c>
      <c r="L293" s="34">
        <f>IFERROR(選手__2[[#This Row],[学校コード]],"")</f>
        <v>1</v>
      </c>
      <c r="M293" s="35" t="str">
        <f>IFERROR(VLOOKUP(L293,色々!G:H,2,0),"")</f>
        <v>小学</v>
      </c>
      <c r="N293" s="36">
        <f>IFERROR(選手__2[[#This Row],[学年]],"")</f>
        <v>3</v>
      </c>
      <c r="O293" s="10">
        <f>IFERROR(選手__2[[#This Row],[生年月日]],"")</f>
        <v>42097</v>
      </c>
      <c r="P293">
        <f t="shared" si="4"/>
        <v>10</v>
      </c>
    </row>
    <row r="294" spans="6:16" x14ac:dyDescent="0.2">
      <c r="F294" s="34">
        <f>IFERROR(選手__2[[#This Row],[選手番号]],"")</f>
        <v>293</v>
      </c>
      <c r="G294" s="34">
        <f>IFERROR(選手__2[[#This Row],[性別コード]],"")</f>
        <v>2</v>
      </c>
      <c r="H294" s="34" t="str">
        <f>IFERROR(VLOOKUP(G294,色々!P:Q,2,0),"")</f>
        <v>女子</v>
      </c>
      <c r="I294" s="34" t="str">
        <f>IFERROR(選手__2[[#This Row],[氏名]],"")</f>
        <v>益田　莉愛</v>
      </c>
      <c r="J294" s="34" t="str">
        <f>IFERROR(選手__2[[#This Row],[氏名カナ]],"")</f>
        <v>ﾏｽﾀﾞ ﾘｱ</v>
      </c>
      <c r="K294" s="34" t="str">
        <f>IFERROR(選手__2[[#This Row],[所属名称１]],"")</f>
        <v>八幡浜ＳＣ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3</v>
      </c>
      <c r="O294" s="10">
        <f>IFERROR(選手__2[[#This Row],[生年月日]],"")</f>
        <v>42135</v>
      </c>
      <c r="P294">
        <f t="shared" si="4"/>
        <v>10</v>
      </c>
    </row>
    <row r="295" spans="6:16" x14ac:dyDescent="0.2">
      <c r="F295" s="34">
        <f>IFERROR(選手__2[[#This Row],[選手番号]],"")</f>
        <v>294</v>
      </c>
      <c r="G295" s="34">
        <f>IFERROR(選手__2[[#This Row],[性別コード]],"")</f>
        <v>2</v>
      </c>
      <c r="H295" s="34" t="str">
        <f>IFERROR(VLOOKUP(G295,色々!P:Q,2,0),"")</f>
        <v>女子</v>
      </c>
      <c r="I295" s="34" t="str">
        <f>IFERROR(選手__2[[#This Row],[氏名]],"")</f>
        <v>菊池　莉子</v>
      </c>
      <c r="J295" s="34" t="str">
        <f>IFERROR(選手__2[[#This Row],[氏名カナ]],"")</f>
        <v>ｷｸﾁ ﾘｺ</v>
      </c>
      <c r="K295" s="34" t="str">
        <f>IFERROR(選手__2[[#This Row],[所属名称１]],"")</f>
        <v>八幡浜ＳＣ</v>
      </c>
      <c r="L295" s="34">
        <f>IFERROR(選手__2[[#This Row],[学校コード]],"")</f>
        <v>1</v>
      </c>
      <c r="M295" s="35" t="str">
        <f>IFERROR(VLOOKUP(L295,色々!G:H,2,0),"")</f>
        <v>小学</v>
      </c>
      <c r="N295" s="36">
        <f>IFERROR(選手__2[[#This Row],[学年]],"")</f>
        <v>3</v>
      </c>
      <c r="O295" s="10">
        <f>IFERROR(選手__2[[#This Row],[生年月日]],"")</f>
        <v>42218</v>
      </c>
      <c r="P295">
        <f t="shared" si="4"/>
        <v>9</v>
      </c>
    </row>
    <row r="296" spans="6:16" x14ac:dyDescent="0.2">
      <c r="F296" s="34">
        <f>IFERROR(選手__2[[#This Row],[選手番号]],"")</f>
        <v>295</v>
      </c>
      <c r="G296" s="34">
        <f>IFERROR(選手__2[[#This Row],[性別コード]],"")</f>
        <v>2</v>
      </c>
      <c r="H296" s="34" t="str">
        <f>IFERROR(VLOOKUP(G296,色々!P:Q,2,0),"")</f>
        <v>女子</v>
      </c>
      <c r="I296" s="34" t="str">
        <f>IFERROR(選手__2[[#This Row],[氏名]],"")</f>
        <v>玉井　彩菜</v>
      </c>
      <c r="J296" s="34" t="str">
        <f>IFERROR(選手__2[[#This Row],[氏名カナ]],"")</f>
        <v>ﾀﾏｲ ｱﾔﾅ</v>
      </c>
      <c r="K296" s="34" t="str">
        <f>IFERROR(選手__2[[#This Row],[所属名称１]],"")</f>
        <v>八幡浜ＳＣ</v>
      </c>
      <c r="L296" s="34">
        <f>IFERROR(選手__2[[#This Row],[学校コード]],"")</f>
        <v>1</v>
      </c>
      <c r="M296" s="35" t="str">
        <f>IFERROR(VLOOKUP(L296,色々!G:H,2,0),"")</f>
        <v>小学</v>
      </c>
      <c r="N296" s="36">
        <f>IFERROR(選手__2[[#This Row],[学年]],"")</f>
        <v>3</v>
      </c>
      <c r="O296" s="10">
        <f>IFERROR(選手__2[[#This Row],[生年月日]],"")</f>
        <v>42353</v>
      </c>
      <c r="P296">
        <f t="shared" si="4"/>
        <v>9</v>
      </c>
    </row>
    <row r="297" spans="6:16" x14ac:dyDescent="0.2">
      <c r="F297" s="34">
        <f>IFERROR(選手__2[[#This Row],[選手番号]],"")</f>
        <v>296</v>
      </c>
      <c r="G297" s="34">
        <f>IFERROR(選手__2[[#This Row],[性別コード]],"")</f>
        <v>2</v>
      </c>
      <c r="H297" s="34" t="str">
        <f>IFERROR(VLOOKUP(G297,色々!P:Q,2,0),"")</f>
        <v>女子</v>
      </c>
      <c r="I297" s="34" t="str">
        <f>IFERROR(選手__2[[#This Row],[氏名]],"")</f>
        <v>三好　笑茉</v>
      </c>
      <c r="J297" s="34" t="str">
        <f>IFERROR(選手__2[[#This Row],[氏名カナ]],"")</f>
        <v>ﾐﾖｼ ｴﾏ</v>
      </c>
      <c r="K297" s="34" t="str">
        <f>IFERROR(選手__2[[#This Row],[所属名称１]],"")</f>
        <v>八幡浜ＳＣ</v>
      </c>
      <c r="L297" s="34">
        <f>IFERROR(選手__2[[#This Row],[学校コード]],"")</f>
        <v>1</v>
      </c>
      <c r="M297" s="35" t="str">
        <f>IFERROR(VLOOKUP(L297,色々!G:H,2,0),"")</f>
        <v>小学</v>
      </c>
      <c r="N297" s="36">
        <f>IFERROR(選手__2[[#This Row],[学年]],"")</f>
        <v>2</v>
      </c>
      <c r="O297" s="10">
        <f>IFERROR(選手__2[[#This Row],[生年月日]],"")</f>
        <v>42582</v>
      </c>
      <c r="P297">
        <f t="shared" si="4"/>
        <v>8</v>
      </c>
    </row>
    <row r="298" spans="6:16" x14ac:dyDescent="0.2">
      <c r="F298" s="34">
        <f>IFERROR(選手__2[[#This Row],[選手番号]],"")</f>
        <v>297</v>
      </c>
      <c r="G298" s="34">
        <f>IFERROR(選手__2[[#This Row],[性別コード]],"")</f>
        <v>2</v>
      </c>
      <c r="H298" s="34" t="str">
        <f>IFERROR(VLOOKUP(G298,色々!P:Q,2,0),"")</f>
        <v>女子</v>
      </c>
      <c r="I298" s="34" t="str">
        <f>IFERROR(選手__2[[#This Row],[氏名]],"")</f>
        <v>佐々木斗愛</v>
      </c>
      <c r="J298" s="34" t="str">
        <f>IFERROR(選手__2[[#This Row],[氏名カナ]],"")</f>
        <v>ｻｻｷ ﾄｱ</v>
      </c>
      <c r="K298" s="34" t="str">
        <f>IFERROR(選手__2[[#This Row],[所属名称１]],"")</f>
        <v>八幡浜ＳＣ</v>
      </c>
      <c r="L298" s="34">
        <f>IFERROR(選手__2[[#This Row],[学校コード]],"")</f>
        <v>1</v>
      </c>
      <c r="M298" s="35" t="str">
        <f>IFERROR(VLOOKUP(L298,色々!G:H,2,0),"")</f>
        <v>小学</v>
      </c>
      <c r="N298" s="36">
        <f>IFERROR(選手__2[[#This Row],[学年]],"")</f>
        <v>2</v>
      </c>
      <c r="O298" s="10">
        <f>IFERROR(選手__2[[#This Row],[生年月日]],"")</f>
        <v>42762</v>
      </c>
      <c r="P298">
        <f t="shared" si="4"/>
        <v>8</v>
      </c>
    </row>
    <row r="299" spans="6:16" x14ac:dyDescent="0.2">
      <c r="F299" s="34">
        <f>IFERROR(選手__2[[#This Row],[選手番号]],"")</f>
        <v>298</v>
      </c>
      <c r="G299" s="34">
        <f>IFERROR(選手__2[[#This Row],[性別コード]],"")</f>
        <v>2</v>
      </c>
      <c r="H299" s="34" t="str">
        <f>IFERROR(VLOOKUP(G299,色々!P:Q,2,0),"")</f>
        <v>女子</v>
      </c>
      <c r="I299" s="34" t="str">
        <f>IFERROR(選手__2[[#This Row],[氏名]],"")</f>
        <v>新井　さや</v>
      </c>
      <c r="J299" s="34" t="str">
        <f>IFERROR(選手__2[[#This Row],[氏名カナ]],"")</f>
        <v>ｼﾝｲ ｻﾔ</v>
      </c>
      <c r="K299" s="34" t="str">
        <f>IFERROR(選手__2[[#This Row],[所属名称１]],"")</f>
        <v>八幡浜ＳＣ</v>
      </c>
      <c r="L299" s="34">
        <f>IFERROR(選手__2[[#This Row],[学校コード]],"")</f>
        <v>1</v>
      </c>
      <c r="M299" s="35" t="str">
        <f>IFERROR(VLOOKUP(L299,色々!G:H,2,0),"")</f>
        <v>小学</v>
      </c>
      <c r="N299" s="36">
        <f>IFERROR(選手__2[[#This Row],[学年]],"")</f>
        <v>1</v>
      </c>
      <c r="O299" s="10">
        <f>IFERROR(選手__2[[#This Row],[生年月日]],"")</f>
        <v>42839</v>
      </c>
      <c r="P299">
        <f t="shared" si="4"/>
        <v>8</v>
      </c>
    </row>
    <row r="300" spans="6:16" x14ac:dyDescent="0.2">
      <c r="F300" s="34">
        <f>IFERROR(選手__2[[#This Row],[選手番号]],"")</f>
        <v>299</v>
      </c>
      <c r="G300" s="34">
        <f>IFERROR(選手__2[[#This Row],[性別コード]],"")</f>
        <v>2</v>
      </c>
      <c r="H300" s="34" t="str">
        <f>IFERROR(VLOOKUP(G300,色々!P:Q,2,0),"")</f>
        <v>女子</v>
      </c>
      <c r="I300" s="34" t="str">
        <f>IFERROR(選手__2[[#This Row],[氏名]],"")</f>
        <v>鎌田　楓彩</v>
      </c>
      <c r="J300" s="34" t="str">
        <f>IFERROR(選手__2[[#This Row],[氏名カナ]],"")</f>
        <v>ｶﾏﾀﾞ ﾌｱ</v>
      </c>
      <c r="K300" s="34" t="str">
        <f>IFERROR(選手__2[[#This Row],[所属名称１]],"")</f>
        <v>八幡浜ＳＣ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1</v>
      </c>
      <c r="O300" s="10">
        <f>IFERROR(選手__2[[#This Row],[生年月日]],"")</f>
        <v>42891</v>
      </c>
      <c r="P300">
        <f t="shared" si="4"/>
        <v>8</v>
      </c>
    </row>
    <row r="301" spans="6:16" x14ac:dyDescent="0.2">
      <c r="F301" s="34">
        <f>IFERROR(選手__2[[#This Row],[選手番号]],"")</f>
        <v>300</v>
      </c>
      <c r="G301" s="34">
        <f>IFERROR(選手__2[[#This Row],[性別コード]],"")</f>
        <v>1</v>
      </c>
      <c r="H301" s="34" t="str">
        <f>IFERROR(VLOOKUP(G301,色々!P:Q,2,0),"")</f>
        <v>男子</v>
      </c>
      <c r="I301" s="34" t="str">
        <f>IFERROR(選手__2[[#This Row],[氏名]],"")</f>
        <v>越智　史洋</v>
      </c>
      <c r="J301" s="34" t="str">
        <f>IFERROR(選手__2[[#This Row],[氏名カナ]],"")</f>
        <v>ｵﾁ ﾌﾐﾋﾛ</v>
      </c>
      <c r="K301" s="34" t="str">
        <f>IFERROR(選手__2[[#This Row],[所属名称１]],"")</f>
        <v>石原SC山越</v>
      </c>
      <c r="L301" s="34">
        <f>IFERROR(選手__2[[#This Row],[学校コード]],"")</f>
        <v>3</v>
      </c>
      <c r="M301" s="35" t="str">
        <f>IFERROR(VLOOKUP(L301,色々!G:H,2,0),"")</f>
        <v>高校</v>
      </c>
      <c r="N301" s="36">
        <f>IFERROR(選手__2[[#This Row],[学年]],"")</f>
        <v>3</v>
      </c>
      <c r="O301" s="10">
        <f>IFERROR(選手__2[[#This Row],[生年月日]],"")</f>
        <v>38902</v>
      </c>
      <c r="P301">
        <f t="shared" si="4"/>
        <v>18</v>
      </c>
    </row>
    <row r="302" spans="6:16" x14ac:dyDescent="0.2">
      <c r="F302" s="34">
        <f>IFERROR(選手__2[[#This Row],[選手番号]],"")</f>
        <v>301</v>
      </c>
      <c r="G302" s="34">
        <f>IFERROR(選手__2[[#This Row],[性別コード]],"")</f>
        <v>1</v>
      </c>
      <c r="H302" s="34" t="str">
        <f>IFERROR(VLOOKUP(G302,色々!P:Q,2,0),"")</f>
        <v>男子</v>
      </c>
      <c r="I302" s="34" t="str">
        <f>IFERROR(選手__2[[#This Row],[氏名]],"")</f>
        <v>二宮　　彪</v>
      </c>
      <c r="J302" s="34" t="str">
        <f>IFERROR(選手__2[[#This Row],[氏名カナ]],"")</f>
        <v>ﾆﾉﾐﾔ ﾀｹｼ</v>
      </c>
      <c r="K302" s="34" t="str">
        <f>IFERROR(選手__2[[#This Row],[所属名称１]],"")</f>
        <v>石原SC山越</v>
      </c>
      <c r="L302" s="34">
        <f>IFERROR(選手__2[[#This Row],[学校コード]],"")</f>
        <v>3</v>
      </c>
      <c r="M302" s="35" t="str">
        <f>IFERROR(VLOOKUP(L302,色々!G:H,2,0),"")</f>
        <v>高校</v>
      </c>
      <c r="N302" s="36">
        <f>IFERROR(選手__2[[#This Row],[学年]],"")</f>
        <v>2</v>
      </c>
      <c r="O302" s="10">
        <f>IFERROR(選手__2[[#This Row],[生年月日]],"")</f>
        <v>39240</v>
      </c>
      <c r="P302">
        <f t="shared" si="4"/>
        <v>18</v>
      </c>
    </row>
    <row r="303" spans="6:16" x14ac:dyDescent="0.2">
      <c r="F303" s="34">
        <f>IFERROR(選手__2[[#This Row],[選手番号]],"")</f>
        <v>302</v>
      </c>
      <c r="G303" s="34">
        <f>IFERROR(選手__2[[#This Row],[性別コード]],"")</f>
        <v>1</v>
      </c>
      <c r="H303" s="34" t="str">
        <f>IFERROR(VLOOKUP(G303,色々!P:Q,2,0),"")</f>
        <v>男子</v>
      </c>
      <c r="I303" s="34" t="str">
        <f>IFERROR(選手__2[[#This Row],[氏名]],"")</f>
        <v>戒能　　駿</v>
      </c>
      <c r="J303" s="34" t="str">
        <f>IFERROR(選手__2[[#This Row],[氏名カナ]],"")</f>
        <v>ｶｲﾉｳ ｼｭﾝ</v>
      </c>
      <c r="K303" s="34" t="str">
        <f>IFERROR(選手__2[[#This Row],[所属名称１]],"")</f>
        <v>石原SC山越</v>
      </c>
      <c r="L303" s="34">
        <f>IFERROR(選手__2[[#This Row],[学校コード]],"")</f>
        <v>3</v>
      </c>
      <c r="M303" s="35" t="str">
        <f>IFERROR(VLOOKUP(L303,色々!G:H,2,0),"")</f>
        <v>高校</v>
      </c>
      <c r="N303" s="36">
        <f>IFERROR(選手__2[[#This Row],[学年]],"")</f>
        <v>2</v>
      </c>
      <c r="O303" s="10">
        <f>IFERROR(選手__2[[#This Row],[生年月日]],"")</f>
        <v>39261</v>
      </c>
      <c r="P303">
        <f t="shared" si="4"/>
        <v>17</v>
      </c>
    </row>
    <row r="304" spans="6:16" x14ac:dyDescent="0.2">
      <c r="F304" s="34">
        <f>IFERROR(選手__2[[#This Row],[選手番号]],"")</f>
        <v>303</v>
      </c>
      <c r="G304" s="34">
        <f>IFERROR(選手__2[[#This Row],[性別コード]],"")</f>
        <v>1</v>
      </c>
      <c r="H304" s="34" t="str">
        <f>IFERROR(VLOOKUP(G304,色々!P:Q,2,0),"")</f>
        <v>男子</v>
      </c>
      <c r="I304" s="34" t="str">
        <f>IFERROR(選手__2[[#This Row],[氏名]],"")</f>
        <v>山﨑　創太</v>
      </c>
      <c r="J304" s="34" t="str">
        <f>IFERROR(選手__2[[#This Row],[氏名カナ]],"")</f>
        <v>ﾔﾏｻｷ ｿｳﾀ</v>
      </c>
      <c r="K304" s="34" t="str">
        <f>IFERROR(選手__2[[#This Row],[所属名称１]],"")</f>
        <v>石原SC山越</v>
      </c>
      <c r="L304" s="34">
        <f>IFERROR(選手__2[[#This Row],[学校コード]],"")</f>
        <v>3</v>
      </c>
      <c r="M304" s="35" t="str">
        <f>IFERROR(VLOOKUP(L304,色々!G:H,2,0),"")</f>
        <v>高校</v>
      </c>
      <c r="N304" s="36">
        <f>IFERROR(選手__2[[#This Row],[学年]],"")</f>
        <v>2</v>
      </c>
      <c r="O304" s="10">
        <f>IFERROR(選手__2[[#This Row],[生年月日]],"")</f>
        <v>39314</v>
      </c>
      <c r="P304">
        <f t="shared" si="4"/>
        <v>17</v>
      </c>
    </row>
    <row r="305" spans="6:16" x14ac:dyDescent="0.2">
      <c r="F305" s="34">
        <f>IFERROR(選手__2[[#This Row],[選手番号]],"")</f>
        <v>304</v>
      </c>
      <c r="G305" s="34">
        <f>IFERROR(選手__2[[#This Row],[性別コード]],"")</f>
        <v>1</v>
      </c>
      <c r="H305" s="34" t="str">
        <f>IFERROR(VLOOKUP(G305,色々!P:Q,2,0),"")</f>
        <v>男子</v>
      </c>
      <c r="I305" s="34" t="str">
        <f>IFERROR(選手__2[[#This Row],[氏名]],"")</f>
        <v>満汐　航士</v>
      </c>
      <c r="J305" s="34" t="str">
        <f>IFERROR(選手__2[[#This Row],[氏名カナ]],"")</f>
        <v>ﾐﾂｼｵ ｺｳｼ</v>
      </c>
      <c r="K305" s="34" t="str">
        <f>IFERROR(選手__2[[#This Row],[所属名称１]],"")</f>
        <v>石原SC山越</v>
      </c>
      <c r="L305" s="34">
        <f>IFERROR(選手__2[[#This Row],[学校コード]],"")</f>
        <v>3</v>
      </c>
      <c r="M305" s="35" t="str">
        <f>IFERROR(VLOOKUP(L305,色々!G:H,2,0),"")</f>
        <v>高校</v>
      </c>
      <c r="N305" s="36">
        <f>IFERROR(選手__2[[#This Row],[学年]],"")</f>
        <v>1</v>
      </c>
      <c r="O305" s="10">
        <f>IFERROR(選手__2[[#This Row],[生年月日]],"")</f>
        <v>39602</v>
      </c>
      <c r="P305">
        <f t="shared" si="4"/>
        <v>17</v>
      </c>
    </row>
    <row r="306" spans="6:16" x14ac:dyDescent="0.2">
      <c r="F306" s="34">
        <f>IFERROR(選手__2[[#This Row],[選手番号]],"")</f>
        <v>305</v>
      </c>
      <c r="G306" s="34">
        <f>IFERROR(選手__2[[#This Row],[性別コード]],"")</f>
        <v>1</v>
      </c>
      <c r="H306" s="34" t="str">
        <f>IFERROR(VLOOKUP(G306,色々!P:Q,2,0),"")</f>
        <v>男子</v>
      </c>
      <c r="I306" s="34" t="str">
        <f>IFERROR(選手__2[[#This Row],[氏名]],"")</f>
        <v>松田　朋也</v>
      </c>
      <c r="J306" s="34" t="str">
        <f>IFERROR(選手__2[[#This Row],[氏名カナ]],"")</f>
        <v>ﾏﾂﾀﾞ ﾄﾓﾔ</v>
      </c>
      <c r="K306" s="34" t="str">
        <f>IFERROR(選手__2[[#This Row],[所属名称１]],"")</f>
        <v>石原SC山越</v>
      </c>
      <c r="L306" s="34">
        <f>IFERROR(選手__2[[#This Row],[学校コード]],"")</f>
        <v>3</v>
      </c>
      <c r="M306" s="35" t="str">
        <f>IFERROR(VLOOKUP(L306,色々!G:H,2,0),"")</f>
        <v>高校</v>
      </c>
      <c r="N306" s="36">
        <f>IFERROR(選手__2[[#This Row],[学年]],"")</f>
        <v>1</v>
      </c>
      <c r="O306" s="10">
        <f>IFERROR(選手__2[[#This Row],[生年月日]],"")</f>
        <v>39808</v>
      </c>
      <c r="P306">
        <f t="shared" si="4"/>
        <v>16</v>
      </c>
    </row>
    <row r="307" spans="6:16" x14ac:dyDescent="0.2">
      <c r="F307" s="34">
        <f>IFERROR(選手__2[[#This Row],[選手番号]],"")</f>
        <v>306</v>
      </c>
      <c r="G307" s="34">
        <f>IFERROR(選手__2[[#This Row],[性別コード]],"")</f>
        <v>1</v>
      </c>
      <c r="H307" s="34" t="str">
        <f>IFERROR(VLOOKUP(G307,色々!P:Q,2,0),"")</f>
        <v>男子</v>
      </c>
      <c r="I307" s="34" t="str">
        <f>IFERROR(選手__2[[#This Row],[氏名]],"")</f>
        <v>冨田　都我</v>
      </c>
      <c r="J307" s="34" t="str">
        <f>IFERROR(選手__2[[#This Row],[氏名カナ]],"")</f>
        <v>ﾄﾐﾀ ｷｮｳｶﾞ</v>
      </c>
      <c r="K307" s="34" t="str">
        <f>IFERROR(選手__2[[#This Row],[所属名称１]],"")</f>
        <v>石原SC山越</v>
      </c>
      <c r="L307" s="34">
        <f>IFERROR(選手__2[[#This Row],[学校コード]],"")</f>
        <v>2</v>
      </c>
      <c r="M307" s="35" t="str">
        <f>IFERROR(VLOOKUP(L307,色々!G:H,2,0),"")</f>
        <v>中学</v>
      </c>
      <c r="N307" s="36">
        <f>IFERROR(選手__2[[#This Row],[学年]],"")</f>
        <v>2</v>
      </c>
      <c r="O307" s="10">
        <f>IFERROR(選手__2[[#This Row],[生年月日]],"")</f>
        <v>40339</v>
      </c>
      <c r="P307">
        <f t="shared" si="4"/>
        <v>15</v>
      </c>
    </row>
    <row r="308" spans="6:16" x14ac:dyDescent="0.2">
      <c r="F308" s="34">
        <f>IFERROR(選手__2[[#This Row],[選手番号]],"")</f>
        <v>307</v>
      </c>
      <c r="G308" s="34">
        <f>IFERROR(選手__2[[#This Row],[性別コード]],"")</f>
        <v>1</v>
      </c>
      <c r="H308" s="34" t="str">
        <f>IFERROR(VLOOKUP(G308,色々!P:Q,2,0),"")</f>
        <v>男子</v>
      </c>
      <c r="I308" s="34" t="str">
        <f>IFERROR(選手__2[[#This Row],[氏名]],"")</f>
        <v>今川　藍斗</v>
      </c>
      <c r="J308" s="34" t="str">
        <f>IFERROR(選手__2[[#This Row],[氏名カナ]],"")</f>
        <v>ｲﾏｶﾞﾜ ｱｲﾄ</v>
      </c>
      <c r="K308" s="34" t="str">
        <f>IFERROR(選手__2[[#This Row],[所属名称１]],"")</f>
        <v>石原SC山越</v>
      </c>
      <c r="L308" s="34">
        <f>IFERROR(選手__2[[#This Row],[学校コード]],"")</f>
        <v>2</v>
      </c>
      <c r="M308" s="35" t="str">
        <f>IFERROR(VLOOKUP(L308,色々!G:H,2,0),"")</f>
        <v>中学</v>
      </c>
      <c r="N308" s="36">
        <f>IFERROR(選手__2[[#This Row],[学年]],"")</f>
        <v>2</v>
      </c>
      <c r="O308" s="10">
        <f>IFERROR(選手__2[[#This Row],[生年月日]],"")</f>
        <v>40361</v>
      </c>
      <c r="P308">
        <f t="shared" si="4"/>
        <v>14</v>
      </c>
    </row>
    <row r="309" spans="6:16" x14ac:dyDescent="0.2">
      <c r="F309" s="34">
        <f>IFERROR(選手__2[[#This Row],[選手番号]],"")</f>
        <v>308</v>
      </c>
      <c r="G309" s="34">
        <f>IFERROR(選手__2[[#This Row],[性別コード]],"")</f>
        <v>1</v>
      </c>
      <c r="H309" s="34" t="str">
        <f>IFERROR(VLOOKUP(G309,色々!P:Q,2,0),"")</f>
        <v>男子</v>
      </c>
      <c r="I309" s="34" t="str">
        <f>IFERROR(選手__2[[#This Row],[氏名]],"")</f>
        <v>山本　涼平</v>
      </c>
      <c r="J309" s="34" t="str">
        <f>IFERROR(選手__2[[#This Row],[氏名カナ]],"")</f>
        <v>ﾔﾏﾓﾄ ﾘｮｳﾍｲ</v>
      </c>
      <c r="K309" s="34" t="str">
        <f>IFERROR(選手__2[[#This Row],[所属名称１]],"")</f>
        <v>石原SC山越</v>
      </c>
      <c r="L309" s="34">
        <f>IFERROR(選手__2[[#This Row],[学校コード]],"")</f>
        <v>2</v>
      </c>
      <c r="M309" s="35" t="str">
        <f>IFERROR(VLOOKUP(L309,色々!G:H,2,0),"")</f>
        <v>中学</v>
      </c>
      <c r="N309" s="36">
        <f>IFERROR(選手__2[[#This Row],[学年]],"")</f>
        <v>2</v>
      </c>
      <c r="O309" s="10">
        <f>IFERROR(選手__2[[#This Row],[生年月日]],"")</f>
        <v>40375</v>
      </c>
      <c r="P309">
        <f t="shared" si="4"/>
        <v>14</v>
      </c>
    </row>
    <row r="310" spans="6:16" x14ac:dyDescent="0.2">
      <c r="F310" s="34">
        <f>IFERROR(選手__2[[#This Row],[選手番号]],"")</f>
        <v>309</v>
      </c>
      <c r="G310" s="34">
        <f>IFERROR(選手__2[[#This Row],[性別コード]],"")</f>
        <v>1</v>
      </c>
      <c r="H310" s="34" t="str">
        <f>IFERROR(VLOOKUP(G310,色々!P:Q,2,0),"")</f>
        <v>男子</v>
      </c>
      <c r="I310" s="34" t="str">
        <f>IFERROR(選手__2[[#This Row],[氏名]],"")</f>
        <v>古見　一起</v>
      </c>
      <c r="J310" s="34" t="str">
        <f>IFERROR(選手__2[[#This Row],[氏名カナ]],"")</f>
        <v>ｺﾐ ｲﾂｷ</v>
      </c>
      <c r="K310" s="34" t="str">
        <f>IFERROR(選手__2[[#This Row],[所属名称１]],"")</f>
        <v>石原SC山越</v>
      </c>
      <c r="L310" s="34">
        <f>IFERROR(選手__2[[#This Row],[学校コード]],"")</f>
        <v>2</v>
      </c>
      <c r="M310" s="35" t="str">
        <f>IFERROR(VLOOKUP(L310,色々!G:H,2,0),"")</f>
        <v>中学</v>
      </c>
      <c r="N310" s="36">
        <f>IFERROR(選手__2[[#This Row],[学年]],"")</f>
        <v>2</v>
      </c>
      <c r="O310" s="10">
        <f>IFERROR(選手__2[[#This Row],[生年月日]],"")</f>
        <v>40393</v>
      </c>
      <c r="P310">
        <f t="shared" si="4"/>
        <v>14</v>
      </c>
    </row>
    <row r="311" spans="6:16" x14ac:dyDescent="0.2">
      <c r="F311" s="34">
        <f>IFERROR(選手__2[[#This Row],[選手番号]],"")</f>
        <v>310</v>
      </c>
      <c r="G311" s="34">
        <f>IFERROR(選手__2[[#This Row],[性別コード]],"")</f>
        <v>1</v>
      </c>
      <c r="H311" s="34" t="str">
        <f>IFERROR(VLOOKUP(G311,色々!P:Q,2,0),"")</f>
        <v>男子</v>
      </c>
      <c r="I311" s="34" t="str">
        <f>IFERROR(選手__2[[#This Row],[氏名]],"")</f>
        <v>樋口　翔太</v>
      </c>
      <c r="J311" s="34" t="str">
        <f>IFERROR(選手__2[[#This Row],[氏名カナ]],"")</f>
        <v>ﾋｸﾞﾁ ｼｮｳﾀ</v>
      </c>
      <c r="K311" s="34" t="str">
        <f>IFERROR(選手__2[[#This Row],[所属名称１]],"")</f>
        <v>石原SC山越</v>
      </c>
      <c r="L311" s="34">
        <f>IFERROR(選手__2[[#This Row],[学校コード]],"")</f>
        <v>2</v>
      </c>
      <c r="M311" s="35" t="str">
        <f>IFERROR(VLOOKUP(L311,色々!G:H,2,0),"")</f>
        <v>中学</v>
      </c>
      <c r="N311" s="36">
        <f>IFERROR(選手__2[[#This Row],[学年]],"")</f>
        <v>2</v>
      </c>
      <c r="O311" s="10">
        <f>IFERROR(選手__2[[#This Row],[生年月日]],"")</f>
        <v>40475</v>
      </c>
      <c r="P311">
        <f t="shared" si="4"/>
        <v>14</v>
      </c>
    </row>
    <row r="312" spans="6:16" x14ac:dyDescent="0.2">
      <c r="F312" s="34">
        <f>IFERROR(選手__2[[#This Row],[選手番号]],"")</f>
        <v>311</v>
      </c>
      <c r="G312" s="34">
        <f>IFERROR(選手__2[[#This Row],[性別コード]],"")</f>
        <v>1</v>
      </c>
      <c r="H312" s="34" t="str">
        <f>IFERROR(VLOOKUP(G312,色々!P:Q,2,0),"")</f>
        <v>男子</v>
      </c>
      <c r="I312" s="34" t="str">
        <f>IFERROR(選手__2[[#This Row],[氏名]],"")</f>
        <v>矢野　正宗</v>
      </c>
      <c r="J312" s="34" t="str">
        <f>IFERROR(選手__2[[#This Row],[氏名カナ]],"")</f>
        <v>ﾔﾉ ﾏｻﾑﾈ</v>
      </c>
      <c r="K312" s="34" t="str">
        <f>IFERROR(選手__2[[#This Row],[所属名称１]],"")</f>
        <v>石原SC山越</v>
      </c>
      <c r="L312" s="34">
        <f>IFERROR(選手__2[[#This Row],[学校コード]],"")</f>
        <v>2</v>
      </c>
      <c r="M312" s="35" t="str">
        <f>IFERROR(VLOOKUP(L312,色々!G:H,2,0),"")</f>
        <v>中学</v>
      </c>
      <c r="N312" s="36">
        <f>IFERROR(選手__2[[#This Row],[学年]],"")</f>
        <v>2</v>
      </c>
      <c r="O312" s="10">
        <f>IFERROR(選手__2[[#This Row],[生年月日]],"")</f>
        <v>40483</v>
      </c>
      <c r="P312">
        <f t="shared" si="4"/>
        <v>14</v>
      </c>
    </row>
    <row r="313" spans="6:16" x14ac:dyDescent="0.2">
      <c r="F313" s="34">
        <f>IFERROR(選手__2[[#This Row],[選手番号]],"")</f>
        <v>312</v>
      </c>
      <c r="G313" s="34">
        <f>IFERROR(選手__2[[#This Row],[性別コード]],"")</f>
        <v>1</v>
      </c>
      <c r="H313" s="34" t="str">
        <f>IFERROR(VLOOKUP(G313,色々!P:Q,2,0),"")</f>
        <v>男子</v>
      </c>
      <c r="I313" s="34" t="str">
        <f>IFERROR(選手__2[[#This Row],[氏名]],"")</f>
        <v>木原　康貴</v>
      </c>
      <c r="J313" s="34" t="str">
        <f>IFERROR(選手__2[[#This Row],[氏名カナ]],"")</f>
        <v>ｷﾊﾗ ｺｳｷ</v>
      </c>
      <c r="K313" s="34" t="str">
        <f>IFERROR(選手__2[[#This Row],[所属名称１]],"")</f>
        <v>石原SC山越</v>
      </c>
      <c r="L313" s="34">
        <f>IFERROR(選手__2[[#This Row],[学校コード]],"")</f>
        <v>2</v>
      </c>
      <c r="M313" s="35" t="str">
        <f>IFERROR(VLOOKUP(L313,色々!G:H,2,0),"")</f>
        <v>中学</v>
      </c>
      <c r="N313" s="36">
        <f>IFERROR(選手__2[[#This Row],[学年]],"")</f>
        <v>1</v>
      </c>
      <c r="O313" s="10">
        <f>IFERROR(選手__2[[#This Row],[生年月日]],"")</f>
        <v>40708</v>
      </c>
      <c r="P313">
        <f t="shared" si="4"/>
        <v>14</v>
      </c>
    </row>
    <row r="314" spans="6:16" x14ac:dyDescent="0.2">
      <c r="F314" s="34">
        <f>IFERROR(選手__2[[#This Row],[選手番号]],"")</f>
        <v>313</v>
      </c>
      <c r="G314" s="34">
        <f>IFERROR(選手__2[[#This Row],[性別コード]],"")</f>
        <v>1</v>
      </c>
      <c r="H314" s="34" t="str">
        <f>IFERROR(VLOOKUP(G314,色々!P:Q,2,0),"")</f>
        <v>男子</v>
      </c>
      <c r="I314" s="34" t="str">
        <f>IFERROR(選手__2[[#This Row],[氏名]],"")</f>
        <v>畦地　遥斗</v>
      </c>
      <c r="J314" s="34" t="str">
        <f>IFERROR(選手__2[[#This Row],[氏名カナ]],"")</f>
        <v>ｱｾﾞﾁ ﾊﾙﾄ</v>
      </c>
      <c r="K314" s="34" t="str">
        <f>IFERROR(選手__2[[#This Row],[所属名称１]],"")</f>
        <v>石原SC山越</v>
      </c>
      <c r="L314" s="34">
        <f>IFERROR(選手__2[[#This Row],[学校コード]],"")</f>
        <v>2</v>
      </c>
      <c r="M314" s="35" t="str">
        <f>IFERROR(VLOOKUP(L314,色々!G:H,2,0),"")</f>
        <v>中学</v>
      </c>
      <c r="N314" s="36">
        <f>IFERROR(選手__2[[#This Row],[学年]],"")</f>
        <v>1</v>
      </c>
      <c r="O314" s="10">
        <f>IFERROR(選手__2[[#This Row],[生年月日]],"")</f>
        <v>40749</v>
      </c>
      <c r="P314">
        <f t="shared" si="4"/>
        <v>13</v>
      </c>
    </row>
    <row r="315" spans="6:16" x14ac:dyDescent="0.2">
      <c r="F315" s="34">
        <f>IFERROR(選手__2[[#This Row],[選手番号]],"")</f>
        <v>314</v>
      </c>
      <c r="G315" s="34">
        <f>IFERROR(選手__2[[#This Row],[性別コード]],"")</f>
        <v>1</v>
      </c>
      <c r="H315" s="34" t="str">
        <f>IFERROR(VLOOKUP(G315,色々!P:Q,2,0),"")</f>
        <v>男子</v>
      </c>
      <c r="I315" s="34" t="str">
        <f>IFERROR(選手__2[[#This Row],[氏名]],"")</f>
        <v>池田　大悟</v>
      </c>
      <c r="J315" s="34" t="str">
        <f>IFERROR(選手__2[[#This Row],[氏名カナ]],"")</f>
        <v>ｲｹﾀﾞ ﾀﾞｲｺﾞ</v>
      </c>
      <c r="K315" s="34" t="str">
        <f>IFERROR(選手__2[[#This Row],[所属名称１]],"")</f>
        <v>石原SC山越</v>
      </c>
      <c r="L315" s="34">
        <f>IFERROR(選手__2[[#This Row],[学校コード]],"")</f>
        <v>2</v>
      </c>
      <c r="M315" s="35" t="str">
        <f>IFERROR(VLOOKUP(L315,色々!G:H,2,0),"")</f>
        <v>中学</v>
      </c>
      <c r="N315" s="36">
        <f>IFERROR(選手__2[[#This Row],[学年]],"")</f>
        <v>1</v>
      </c>
      <c r="O315" s="10">
        <f>IFERROR(選手__2[[#This Row],[生年月日]],"")</f>
        <v>40914</v>
      </c>
      <c r="P315">
        <f t="shared" si="4"/>
        <v>13</v>
      </c>
    </row>
    <row r="316" spans="6:16" x14ac:dyDescent="0.2">
      <c r="F316" s="34">
        <f>IFERROR(選手__2[[#This Row],[選手番号]],"")</f>
        <v>315</v>
      </c>
      <c r="G316" s="34">
        <f>IFERROR(選手__2[[#This Row],[性別コード]],"")</f>
        <v>1</v>
      </c>
      <c r="H316" s="34" t="str">
        <f>IFERROR(VLOOKUP(G316,色々!P:Q,2,0),"")</f>
        <v>男子</v>
      </c>
      <c r="I316" s="34" t="str">
        <f>IFERROR(選手__2[[#This Row],[氏名]],"")</f>
        <v>小池京士郎</v>
      </c>
      <c r="J316" s="34" t="str">
        <f>IFERROR(選手__2[[#This Row],[氏名カナ]],"")</f>
        <v>ｺｲｹ ｷｮｳｼﾛｳ</v>
      </c>
      <c r="K316" s="34" t="str">
        <f>IFERROR(選手__2[[#This Row],[所属名称１]],"")</f>
        <v>石原SC山越</v>
      </c>
      <c r="L316" s="34">
        <f>IFERROR(選手__2[[#This Row],[学校コード]],"")</f>
        <v>1</v>
      </c>
      <c r="M316" s="35" t="str">
        <f>IFERROR(VLOOKUP(L316,色々!G:H,2,0),"")</f>
        <v>小学</v>
      </c>
      <c r="N316" s="36">
        <f>IFERROR(選手__2[[#This Row],[学年]],"")</f>
        <v>5</v>
      </c>
      <c r="O316" s="10">
        <f>IFERROR(選手__2[[#This Row],[生年月日]],"")</f>
        <v>41682</v>
      </c>
      <c r="P316">
        <f t="shared" si="4"/>
        <v>11</v>
      </c>
    </row>
    <row r="317" spans="6:16" x14ac:dyDescent="0.2">
      <c r="F317" s="34">
        <f>IFERROR(選手__2[[#This Row],[選手番号]],"")</f>
        <v>316</v>
      </c>
      <c r="G317" s="34">
        <f>IFERROR(選手__2[[#This Row],[性別コード]],"")</f>
        <v>2</v>
      </c>
      <c r="H317" s="34" t="str">
        <f>IFERROR(VLOOKUP(G317,色々!P:Q,2,0),"")</f>
        <v>女子</v>
      </c>
      <c r="I317" s="34" t="str">
        <f>IFERROR(選手__2[[#This Row],[氏名]],"")</f>
        <v>柏田　萌菜</v>
      </c>
      <c r="J317" s="34" t="str">
        <f>IFERROR(選手__2[[#This Row],[氏名カナ]],"")</f>
        <v>ｶｼﾜﾀﾞ ﾓｴﾅ</v>
      </c>
      <c r="K317" s="34" t="str">
        <f>IFERROR(選手__2[[#This Row],[所属名称１]],"")</f>
        <v>石原SC山越</v>
      </c>
      <c r="L317" s="34">
        <f>IFERROR(選手__2[[#This Row],[学校コード]],"")</f>
        <v>3</v>
      </c>
      <c r="M317" s="35" t="str">
        <f>IFERROR(VLOOKUP(L317,色々!G:H,2,0),"")</f>
        <v>高校</v>
      </c>
      <c r="N317" s="36">
        <f>IFERROR(選手__2[[#This Row],[学年]],"")</f>
        <v>2</v>
      </c>
      <c r="O317" s="10">
        <f>IFERROR(選手__2[[#This Row],[生年月日]],"")</f>
        <v>39190</v>
      </c>
      <c r="P317">
        <f t="shared" si="4"/>
        <v>18</v>
      </c>
    </row>
    <row r="318" spans="6:16" x14ac:dyDescent="0.2">
      <c r="F318" s="34">
        <f>IFERROR(選手__2[[#This Row],[選手番号]],"")</f>
        <v>317</v>
      </c>
      <c r="G318" s="34">
        <f>IFERROR(選手__2[[#This Row],[性別コード]],"")</f>
        <v>2</v>
      </c>
      <c r="H318" s="34" t="str">
        <f>IFERROR(VLOOKUP(G318,色々!P:Q,2,0),"")</f>
        <v>女子</v>
      </c>
      <c r="I318" s="34" t="str">
        <f>IFERROR(選手__2[[#This Row],[氏名]],"")</f>
        <v>阿部　天香</v>
      </c>
      <c r="J318" s="34" t="str">
        <f>IFERROR(選手__2[[#This Row],[氏名カナ]],"")</f>
        <v>ｱﾍﾞ ﾃﾝｶ</v>
      </c>
      <c r="K318" s="34" t="str">
        <f>IFERROR(選手__2[[#This Row],[所属名称１]],"")</f>
        <v>石原SC山越</v>
      </c>
      <c r="L318" s="34">
        <f>IFERROR(選手__2[[#This Row],[学校コード]],"")</f>
        <v>3</v>
      </c>
      <c r="M318" s="35" t="str">
        <f>IFERROR(VLOOKUP(L318,色々!G:H,2,0),"")</f>
        <v>高校</v>
      </c>
      <c r="N318" s="36">
        <f>IFERROR(選手__2[[#This Row],[学年]],"")</f>
        <v>1</v>
      </c>
      <c r="O318" s="10">
        <f>IFERROR(選手__2[[#This Row],[生年月日]],"")</f>
        <v>39794</v>
      </c>
      <c r="P318">
        <f t="shared" si="4"/>
        <v>16</v>
      </c>
    </row>
    <row r="319" spans="6:16" x14ac:dyDescent="0.2">
      <c r="F319" s="34">
        <f>IFERROR(選手__2[[#This Row],[選手番号]],"")</f>
        <v>318</v>
      </c>
      <c r="G319" s="34">
        <f>IFERROR(選手__2[[#This Row],[性別コード]],"")</f>
        <v>2</v>
      </c>
      <c r="H319" s="34" t="str">
        <f>IFERROR(VLOOKUP(G319,色々!P:Q,2,0),"")</f>
        <v>女子</v>
      </c>
      <c r="I319" s="34" t="str">
        <f>IFERROR(選手__2[[#This Row],[氏名]],"")</f>
        <v>永田　実悠</v>
      </c>
      <c r="J319" s="34" t="str">
        <f>IFERROR(選手__2[[#This Row],[氏名カナ]],"")</f>
        <v>ﾅｶﾞﾀ ﾐﾕ</v>
      </c>
      <c r="K319" s="34" t="str">
        <f>IFERROR(選手__2[[#This Row],[所属名称１]],"")</f>
        <v>石原SC山越</v>
      </c>
      <c r="L319" s="34">
        <f>IFERROR(選手__2[[#This Row],[学校コード]],"")</f>
        <v>2</v>
      </c>
      <c r="M319" s="35" t="str">
        <f>IFERROR(VLOOKUP(L319,色々!G:H,2,0),"")</f>
        <v>中学</v>
      </c>
      <c r="N319" s="36">
        <f>IFERROR(選手__2[[#This Row],[学年]],"")</f>
        <v>3</v>
      </c>
      <c r="O319" s="10">
        <f>IFERROR(選手__2[[#This Row],[生年月日]],"")</f>
        <v>39981</v>
      </c>
      <c r="P319">
        <f t="shared" si="4"/>
        <v>15</v>
      </c>
    </row>
    <row r="320" spans="6:16" x14ac:dyDescent="0.2">
      <c r="F320" s="34">
        <f>IFERROR(選手__2[[#This Row],[選手番号]],"")</f>
        <v>319</v>
      </c>
      <c r="G320" s="34">
        <f>IFERROR(選手__2[[#This Row],[性別コード]],"")</f>
        <v>2</v>
      </c>
      <c r="H320" s="34" t="str">
        <f>IFERROR(VLOOKUP(G320,色々!P:Q,2,0),"")</f>
        <v>女子</v>
      </c>
      <c r="I320" s="34" t="str">
        <f>IFERROR(選手__2[[#This Row],[氏名]],"")</f>
        <v>山田　　媛</v>
      </c>
      <c r="J320" s="34" t="str">
        <f>IFERROR(選手__2[[#This Row],[氏名カナ]],"")</f>
        <v>ﾔﾏﾀﾞ ﾋﾒ</v>
      </c>
      <c r="K320" s="34" t="str">
        <f>IFERROR(選手__2[[#This Row],[所属名称１]],"")</f>
        <v>石原SC山越</v>
      </c>
      <c r="L320" s="34">
        <f>IFERROR(選手__2[[#This Row],[学校コード]],"")</f>
        <v>2</v>
      </c>
      <c r="M320" s="35" t="str">
        <f>IFERROR(VLOOKUP(L320,色々!G:H,2,0),"")</f>
        <v>中学</v>
      </c>
      <c r="N320" s="36">
        <f>IFERROR(選手__2[[#This Row],[学年]],"")</f>
        <v>2</v>
      </c>
      <c r="O320" s="10">
        <f>IFERROR(選手__2[[#This Row],[生年月日]],"")</f>
        <v>40422</v>
      </c>
      <c r="P320">
        <f t="shared" si="4"/>
        <v>14</v>
      </c>
    </row>
    <row r="321" spans="6:16" x14ac:dyDescent="0.2">
      <c r="F321" s="34">
        <f>IFERROR(選手__2[[#This Row],[選手番号]],"")</f>
        <v>320</v>
      </c>
      <c r="G321" s="34">
        <f>IFERROR(選手__2[[#This Row],[性別コード]],"")</f>
        <v>2</v>
      </c>
      <c r="H321" s="34" t="str">
        <f>IFERROR(VLOOKUP(G321,色々!P:Q,2,0),"")</f>
        <v>女子</v>
      </c>
      <c r="I321" s="34" t="str">
        <f>IFERROR(選手__2[[#This Row],[氏名]],"")</f>
        <v>西崎　　凛</v>
      </c>
      <c r="J321" s="34" t="str">
        <f>IFERROR(選手__2[[#This Row],[氏名カナ]],"")</f>
        <v>ﾆｼｻﾞｷ ﾘﾝ</v>
      </c>
      <c r="K321" s="34" t="str">
        <f>IFERROR(選手__2[[#This Row],[所属名称１]],"")</f>
        <v>石原SC山越</v>
      </c>
      <c r="L321" s="34">
        <f>IFERROR(選手__2[[#This Row],[学校コード]],"")</f>
        <v>2</v>
      </c>
      <c r="M321" s="35" t="str">
        <f>IFERROR(VLOOKUP(L321,色々!G:H,2,0),"")</f>
        <v>中学</v>
      </c>
      <c r="N321" s="36">
        <f>IFERROR(選手__2[[#This Row],[学年]],"")</f>
        <v>2</v>
      </c>
      <c r="O321" s="10">
        <f>IFERROR(選手__2[[#This Row],[生年月日]],"")</f>
        <v>40478</v>
      </c>
      <c r="P321">
        <f t="shared" si="4"/>
        <v>14</v>
      </c>
    </row>
    <row r="322" spans="6:16" x14ac:dyDescent="0.2">
      <c r="F322" s="34">
        <f>IFERROR(選手__2[[#This Row],[選手番号]],"")</f>
        <v>321</v>
      </c>
      <c r="G322" s="34">
        <f>IFERROR(選手__2[[#This Row],[性別コード]],"")</f>
        <v>2</v>
      </c>
      <c r="H322" s="34" t="str">
        <f>IFERROR(VLOOKUP(G322,色々!P:Q,2,0),"")</f>
        <v>女子</v>
      </c>
      <c r="I322" s="34" t="str">
        <f>IFERROR(選手__2[[#This Row],[氏名]],"")</f>
        <v>若林　香恋</v>
      </c>
      <c r="J322" s="34" t="str">
        <f>IFERROR(選手__2[[#This Row],[氏名カナ]],"")</f>
        <v>ﾜｶﾊﾞﾔｼ ｶﾚﾝ</v>
      </c>
      <c r="K322" s="34" t="str">
        <f>IFERROR(選手__2[[#This Row],[所属名称１]],"")</f>
        <v>石原SC山越</v>
      </c>
      <c r="L322" s="34">
        <f>IFERROR(選手__2[[#This Row],[学校コード]],"")</f>
        <v>2</v>
      </c>
      <c r="M322" s="35" t="str">
        <f>IFERROR(VLOOKUP(L322,色々!G:H,2,0),"")</f>
        <v>中学</v>
      </c>
      <c r="N322" s="36">
        <f>IFERROR(選手__2[[#This Row],[学年]],"")</f>
        <v>1</v>
      </c>
      <c r="O322" s="10">
        <f>IFERROR(選手__2[[#This Row],[生年月日]],"")</f>
        <v>40746</v>
      </c>
      <c r="P322">
        <f t="shared" si="4"/>
        <v>13</v>
      </c>
    </row>
    <row r="323" spans="6:16" x14ac:dyDescent="0.2">
      <c r="F323" s="34">
        <f>IFERROR(選手__2[[#This Row],[選手番号]],"")</f>
        <v>322</v>
      </c>
      <c r="G323" s="34">
        <f>IFERROR(選手__2[[#This Row],[性別コード]],"")</f>
        <v>2</v>
      </c>
      <c r="H323" s="34" t="str">
        <f>IFERROR(VLOOKUP(G323,色々!P:Q,2,0),"")</f>
        <v>女子</v>
      </c>
      <c r="I323" s="34" t="str">
        <f>IFERROR(選手__2[[#This Row],[氏名]],"")</f>
        <v>井上　結楽</v>
      </c>
      <c r="J323" s="34" t="str">
        <f>IFERROR(選手__2[[#This Row],[氏名カナ]],"")</f>
        <v>ｲﾉｳｴ ﾕﾗ</v>
      </c>
      <c r="K323" s="34" t="str">
        <f>IFERROR(選手__2[[#This Row],[所属名称１]],"")</f>
        <v>石原SC山越</v>
      </c>
      <c r="L323" s="34">
        <f>IFERROR(選手__2[[#This Row],[学校コード]],"")</f>
        <v>2</v>
      </c>
      <c r="M323" s="35" t="str">
        <f>IFERROR(VLOOKUP(L323,色々!G:H,2,0),"")</f>
        <v>中学</v>
      </c>
      <c r="N323" s="36">
        <f>IFERROR(選手__2[[#This Row],[学年]],"")</f>
        <v>1</v>
      </c>
      <c r="O323" s="10">
        <f>IFERROR(選手__2[[#This Row],[生年月日]],"")</f>
        <v>40874</v>
      </c>
      <c r="P323">
        <f t="shared" ref="P323:P386" si="5">IFERROR(DATEDIF(O323,$O$1,"y"),"")</f>
        <v>13</v>
      </c>
    </row>
    <row r="324" spans="6:16" x14ac:dyDescent="0.2">
      <c r="F324" s="34">
        <f>IFERROR(選手__2[[#This Row],[選手番号]],"")</f>
        <v>323</v>
      </c>
      <c r="G324" s="34">
        <f>IFERROR(選手__2[[#This Row],[性別コード]],"")</f>
        <v>2</v>
      </c>
      <c r="H324" s="34" t="str">
        <f>IFERROR(VLOOKUP(G324,色々!P:Q,2,0),"")</f>
        <v>女子</v>
      </c>
      <c r="I324" s="34" t="str">
        <f>IFERROR(選手__2[[#This Row],[氏名]],"")</f>
        <v>水野　結愛</v>
      </c>
      <c r="J324" s="34" t="str">
        <f>IFERROR(選手__2[[#This Row],[氏名カナ]],"")</f>
        <v>ﾐｽﾞﾉ ﾕｱ</v>
      </c>
      <c r="K324" s="34" t="str">
        <f>IFERROR(選手__2[[#This Row],[所属名称１]],"")</f>
        <v>石原SC山越</v>
      </c>
      <c r="L324" s="34">
        <f>IFERROR(選手__2[[#This Row],[学校コード]],"")</f>
        <v>1</v>
      </c>
      <c r="M324" s="35" t="str">
        <f>IFERROR(VLOOKUP(L324,色々!G:H,2,0),"")</f>
        <v>小学</v>
      </c>
      <c r="N324" s="36">
        <f>IFERROR(選手__2[[#This Row],[学年]],"")</f>
        <v>5</v>
      </c>
      <c r="O324" s="10">
        <f>IFERROR(選手__2[[#This Row],[生年月日]],"")</f>
        <v>41367</v>
      </c>
      <c r="P324">
        <f t="shared" si="5"/>
        <v>12</v>
      </c>
    </row>
    <row r="325" spans="6:16" x14ac:dyDescent="0.2">
      <c r="F325" s="34">
        <f>IFERROR(選手__2[[#This Row],[選手番号]],"")</f>
        <v>324</v>
      </c>
      <c r="G325" s="34">
        <f>IFERROR(選手__2[[#This Row],[性別コード]],"")</f>
        <v>2</v>
      </c>
      <c r="H325" s="34" t="str">
        <f>IFERROR(VLOOKUP(G325,色々!P:Q,2,0),"")</f>
        <v>女子</v>
      </c>
      <c r="I325" s="34" t="str">
        <f>IFERROR(選手__2[[#This Row],[氏名]],"")</f>
        <v>岩田　莉歩</v>
      </c>
      <c r="J325" s="34" t="str">
        <f>IFERROR(選手__2[[#This Row],[氏名カナ]],"")</f>
        <v>ｲﾜﾀ ﾘﾎ</v>
      </c>
      <c r="K325" s="34" t="str">
        <f>IFERROR(選手__2[[#This Row],[所属名称１]],"")</f>
        <v>石原SC山越</v>
      </c>
      <c r="L325" s="34">
        <f>IFERROR(選手__2[[#This Row],[学校コード]],"")</f>
        <v>1</v>
      </c>
      <c r="M325" s="35" t="str">
        <f>IFERROR(VLOOKUP(L325,色々!G:H,2,0),"")</f>
        <v>小学</v>
      </c>
      <c r="N325" s="36">
        <f>IFERROR(選手__2[[#This Row],[学年]],"")</f>
        <v>5</v>
      </c>
      <c r="O325" s="10">
        <f>IFERROR(選手__2[[#This Row],[生年月日]],"")</f>
        <v>41388</v>
      </c>
      <c r="P325">
        <f t="shared" si="5"/>
        <v>12</v>
      </c>
    </row>
    <row r="326" spans="6:16" x14ac:dyDescent="0.2">
      <c r="F326" s="34">
        <f>IFERROR(選手__2[[#This Row],[選手番号]],"")</f>
        <v>325</v>
      </c>
      <c r="G326" s="34">
        <f>IFERROR(選手__2[[#This Row],[性別コード]],"")</f>
        <v>2</v>
      </c>
      <c r="H326" s="34" t="str">
        <f>IFERROR(VLOOKUP(G326,色々!P:Q,2,0),"")</f>
        <v>女子</v>
      </c>
      <c r="I326" s="34" t="str">
        <f>IFERROR(選手__2[[#This Row],[氏名]],"")</f>
        <v>武智　菜月</v>
      </c>
      <c r="J326" s="34" t="str">
        <f>IFERROR(選手__2[[#This Row],[氏名カナ]],"")</f>
        <v>ﾀｹﾁ ﾅﾂｷ</v>
      </c>
      <c r="K326" s="34" t="str">
        <f>IFERROR(選手__2[[#This Row],[所属名称１]],"")</f>
        <v>石原SC山越</v>
      </c>
      <c r="L326" s="34">
        <f>IFERROR(選手__2[[#This Row],[学校コード]],"")</f>
        <v>1</v>
      </c>
      <c r="M326" s="35" t="str">
        <f>IFERROR(VLOOKUP(L326,色々!G:H,2,0),"")</f>
        <v>小学</v>
      </c>
      <c r="N326" s="36">
        <f>IFERROR(選手__2[[#This Row],[学年]],"")</f>
        <v>5</v>
      </c>
      <c r="O326" s="10">
        <f>IFERROR(選手__2[[#This Row],[生年月日]],"")</f>
        <v>41479</v>
      </c>
      <c r="P326">
        <f t="shared" si="5"/>
        <v>11</v>
      </c>
    </row>
    <row r="327" spans="6:16" x14ac:dyDescent="0.2">
      <c r="F327" s="34">
        <f>IFERROR(選手__2[[#This Row],[選手番号]],"")</f>
        <v>326</v>
      </c>
      <c r="G327" s="34">
        <f>IFERROR(選手__2[[#This Row],[性別コード]],"")</f>
        <v>2</v>
      </c>
      <c r="H327" s="34" t="str">
        <f>IFERROR(VLOOKUP(G327,色々!P:Q,2,0),"")</f>
        <v>女子</v>
      </c>
      <c r="I327" s="34" t="str">
        <f>IFERROR(選手__2[[#This Row],[氏名]],"")</f>
        <v>西條　菜月</v>
      </c>
      <c r="J327" s="34" t="str">
        <f>IFERROR(選手__2[[#This Row],[氏名カナ]],"")</f>
        <v>ｻｲｼﾞｮｳ ﾅﾂｷ</v>
      </c>
      <c r="K327" s="34" t="str">
        <f>IFERROR(選手__2[[#This Row],[所属名称１]],"")</f>
        <v>石原SC山越</v>
      </c>
      <c r="L327" s="34">
        <f>IFERROR(選手__2[[#This Row],[学校コード]],"")</f>
        <v>1</v>
      </c>
      <c r="M327" s="35" t="str">
        <f>IFERROR(VLOOKUP(L327,色々!G:H,2,0),"")</f>
        <v>小学</v>
      </c>
      <c r="N327" s="36">
        <f>IFERROR(選手__2[[#This Row],[学年]],"")</f>
        <v>4</v>
      </c>
      <c r="O327" s="10">
        <f>IFERROR(選手__2[[#This Row],[生年月日]],"")</f>
        <v>41767</v>
      </c>
      <c r="P327">
        <f t="shared" si="5"/>
        <v>11</v>
      </c>
    </row>
    <row r="328" spans="6:16" x14ac:dyDescent="0.2">
      <c r="F328" s="34">
        <f>IFERROR(選手__2[[#This Row],[選手番号]],"")</f>
        <v>327</v>
      </c>
      <c r="G328" s="34">
        <f>IFERROR(選手__2[[#This Row],[性別コード]],"")</f>
        <v>2</v>
      </c>
      <c r="H328" s="34" t="str">
        <f>IFERROR(VLOOKUP(G328,色々!P:Q,2,0),"")</f>
        <v>女子</v>
      </c>
      <c r="I328" s="34" t="str">
        <f>IFERROR(選手__2[[#This Row],[氏名]],"")</f>
        <v>東倉　綸音</v>
      </c>
      <c r="J328" s="34" t="str">
        <f>IFERROR(選手__2[[#This Row],[氏名カナ]],"")</f>
        <v>ﾄｳｸﾗ ｲﾄﾈ</v>
      </c>
      <c r="K328" s="34" t="str">
        <f>IFERROR(選手__2[[#This Row],[所属名称１]],"")</f>
        <v>石原SC山越</v>
      </c>
      <c r="L328" s="34">
        <f>IFERROR(選手__2[[#This Row],[学校コード]],"")</f>
        <v>1</v>
      </c>
      <c r="M328" s="35" t="str">
        <f>IFERROR(VLOOKUP(L328,色々!G:H,2,0),"")</f>
        <v>小学</v>
      </c>
      <c r="N328" s="36">
        <f>IFERROR(選手__2[[#This Row],[学年]],"")</f>
        <v>4</v>
      </c>
      <c r="O328" s="10">
        <f>IFERROR(選手__2[[#This Row],[生年月日]],"")</f>
        <v>41808</v>
      </c>
      <c r="P328">
        <f t="shared" si="5"/>
        <v>10</v>
      </c>
    </row>
    <row r="329" spans="6:16" x14ac:dyDescent="0.2">
      <c r="F329" s="34">
        <f>IFERROR(選手__2[[#This Row],[選手番号]],"")</f>
        <v>328</v>
      </c>
      <c r="G329" s="34">
        <f>IFERROR(選手__2[[#This Row],[性別コード]],"")</f>
        <v>2</v>
      </c>
      <c r="H329" s="34" t="str">
        <f>IFERROR(VLOOKUP(G329,色々!P:Q,2,0),"")</f>
        <v>女子</v>
      </c>
      <c r="I329" s="34" t="str">
        <f>IFERROR(選手__2[[#This Row],[氏名]],"")</f>
        <v>茨　すみれ</v>
      </c>
      <c r="J329" s="34" t="str">
        <f>IFERROR(選手__2[[#This Row],[氏名カナ]],"")</f>
        <v>ｲﾊﾞﾗ ｽﾐﾚ</v>
      </c>
      <c r="K329" s="34" t="str">
        <f>IFERROR(選手__2[[#This Row],[所属名称１]],"")</f>
        <v>石原SC山越</v>
      </c>
      <c r="L329" s="34">
        <f>IFERROR(選手__2[[#This Row],[学校コード]],"")</f>
        <v>1</v>
      </c>
      <c r="M329" s="35" t="str">
        <f>IFERROR(VLOOKUP(L329,色々!G:H,2,0),"")</f>
        <v>小学</v>
      </c>
      <c r="N329" s="36">
        <f>IFERROR(選手__2[[#This Row],[学年]],"")</f>
        <v>4</v>
      </c>
      <c r="O329" s="10">
        <f>IFERROR(選手__2[[#This Row],[生年月日]],"")</f>
        <v>41809</v>
      </c>
      <c r="P329">
        <f t="shared" si="5"/>
        <v>10</v>
      </c>
    </row>
    <row r="330" spans="6:16" x14ac:dyDescent="0.2">
      <c r="F330" s="34">
        <f>IFERROR(選手__2[[#This Row],[選手番号]],"")</f>
        <v>329</v>
      </c>
      <c r="G330" s="34">
        <f>IFERROR(選手__2[[#This Row],[性別コード]],"")</f>
        <v>2</v>
      </c>
      <c r="H330" s="34" t="str">
        <f>IFERROR(VLOOKUP(G330,色々!P:Q,2,0),"")</f>
        <v>女子</v>
      </c>
      <c r="I330" s="34" t="str">
        <f>IFERROR(選手__2[[#This Row],[氏名]],"")</f>
        <v>粟田　愛梨</v>
      </c>
      <c r="J330" s="34" t="str">
        <f>IFERROR(選手__2[[#This Row],[氏名カナ]],"")</f>
        <v>ｱﾜﾀ ｱｲﾘ</v>
      </c>
      <c r="K330" s="34" t="str">
        <f>IFERROR(選手__2[[#This Row],[所属名称１]],"")</f>
        <v>石原SC山越</v>
      </c>
      <c r="L330" s="34">
        <f>IFERROR(選手__2[[#This Row],[学校コード]],"")</f>
        <v>1</v>
      </c>
      <c r="M330" s="35" t="str">
        <f>IFERROR(VLOOKUP(L330,色々!G:H,2,0),"")</f>
        <v>小学</v>
      </c>
      <c r="N330" s="36">
        <f>IFERROR(選手__2[[#This Row],[学年]],"")</f>
        <v>3</v>
      </c>
      <c r="O330" s="10">
        <f>IFERROR(選手__2[[#This Row],[生年月日]],"")</f>
        <v>42207</v>
      </c>
      <c r="P330">
        <f t="shared" si="5"/>
        <v>9</v>
      </c>
    </row>
    <row r="331" spans="6:16" x14ac:dyDescent="0.2">
      <c r="F331" s="34">
        <f>IFERROR(選手__2[[#This Row],[選手番号]],"")</f>
        <v>330</v>
      </c>
      <c r="G331" s="34">
        <f>IFERROR(選手__2[[#This Row],[性別コード]],"")</f>
        <v>2</v>
      </c>
      <c r="H331" s="34" t="str">
        <f>IFERROR(VLOOKUP(G331,色々!P:Q,2,0),"")</f>
        <v>女子</v>
      </c>
      <c r="I331" s="34" t="str">
        <f>IFERROR(選手__2[[#This Row],[氏名]],"")</f>
        <v>粟田　陽咲</v>
      </c>
      <c r="J331" s="34" t="str">
        <f>IFERROR(選手__2[[#This Row],[氏名カナ]],"")</f>
        <v>ｱﾜﾀ ﾋｻｷ</v>
      </c>
      <c r="K331" s="34" t="str">
        <f>IFERROR(選手__2[[#This Row],[所属名称１]],"")</f>
        <v>石原SC山越</v>
      </c>
      <c r="L331" s="34">
        <f>IFERROR(選手__2[[#This Row],[学校コード]],"")</f>
        <v>1</v>
      </c>
      <c r="M331" s="35" t="str">
        <f>IFERROR(VLOOKUP(L331,色々!G:H,2,0),"")</f>
        <v>小学</v>
      </c>
      <c r="N331" s="36">
        <f>IFERROR(選手__2[[#This Row],[学年]],"")</f>
        <v>2</v>
      </c>
      <c r="O331" s="10">
        <f>IFERROR(選手__2[[#This Row],[生年月日]],"")</f>
        <v>42767</v>
      </c>
      <c r="P331">
        <f t="shared" si="5"/>
        <v>8</v>
      </c>
    </row>
    <row r="332" spans="6:16" x14ac:dyDescent="0.2">
      <c r="F332" s="34">
        <f>IFERROR(選手__2[[#This Row],[選手番号]],"")</f>
        <v>331</v>
      </c>
      <c r="G332" s="34">
        <f>IFERROR(選手__2[[#This Row],[性別コード]],"")</f>
        <v>1</v>
      </c>
      <c r="H332" s="34" t="str">
        <f>IFERROR(VLOOKUP(G332,色々!P:Q,2,0),"")</f>
        <v>男子</v>
      </c>
      <c r="I332" s="34" t="str">
        <f>IFERROR(選手__2[[#This Row],[氏名]],"")</f>
        <v>青野　　空</v>
      </c>
      <c r="J332" s="34" t="str">
        <f>IFERROR(選手__2[[#This Row],[氏名カナ]],"")</f>
        <v>ｱｵﾉ ｿﾗ</v>
      </c>
      <c r="K332" s="34" t="str">
        <f>IFERROR(選手__2[[#This Row],[所属名称１]],"")</f>
        <v>ＭＧ双葉</v>
      </c>
      <c r="L332" s="34">
        <f>IFERROR(選手__2[[#This Row],[学校コード]],"")</f>
        <v>3</v>
      </c>
      <c r="M332" s="35" t="str">
        <f>IFERROR(VLOOKUP(L332,色々!G:H,2,0),"")</f>
        <v>高校</v>
      </c>
      <c r="N332" s="36">
        <f>IFERROR(選手__2[[#This Row],[学年]],"")</f>
        <v>2</v>
      </c>
      <c r="O332" s="10">
        <f>IFERROR(選手__2[[#This Row],[生年月日]],"")</f>
        <v>39252</v>
      </c>
      <c r="P332">
        <f t="shared" si="5"/>
        <v>17</v>
      </c>
    </row>
    <row r="333" spans="6:16" x14ac:dyDescent="0.2">
      <c r="F333" s="34">
        <f>IFERROR(選手__2[[#This Row],[選手番号]],"")</f>
        <v>332</v>
      </c>
      <c r="G333" s="34">
        <f>IFERROR(選手__2[[#This Row],[性別コード]],"")</f>
        <v>1</v>
      </c>
      <c r="H333" s="34" t="str">
        <f>IFERROR(VLOOKUP(G333,色々!P:Q,2,0),"")</f>
        <v>男子</v>
      </c>
      <c r="I333" s="34" t="str">
        <f>IFERROR(選手__2[[#This Row],[氏名]],"")</f>
        <v>尾﨑　建太</v>
      </c>
      <c r="J333" s="34" t="str">
        <f>IFERROR(選手__2[[#This Row],[氏名カナ]],"")</f>
        <v>ｵｻﾞｷ ｹﾝﾀ</v>
      </c>
      <c r="K333" s="34" t="str">
        <f>IFERROR(選手__2[[#This Row],[所属名称１]],"")</f>
        <v>ＭＧ双葉</v>
      </c>
      <c r="L333" s="34">
        <f>IFERROR(選手__2[[#This Row],[学校コード]],"")</f>
        <v>3</v>
      </c>
      <c r="M333" s="35" t="str">
        <f>IFERROR(VLOOKUP(L333,色々!G:H,2,0),"")</f>
        <v>高校</v>
      </c>
      <c r="N333" s="36">
        <f>IFERROR(選手__2[[#This Row],[学年]],"")</f>
        <v>1</v>
      </c>
      <c r="O333" s="10">
        <f>IFERROR(選手__2[[#This Row],[生年月日]],"")</f>
        <v>39787</v>
      </c>
      <c r="P333">
        <f t="shared" si="5"/>
        <v>16</v>
      </c>
    </row>
    <row r="334" spans="6:16" x14ac:dyDescent="0.2">
      <c r="F334" s="34">
        <f>IFERROR(選手__2[[#This Row],[選手番号]],"")</f>
        <v>333</v>
      </c>
      <c r="G334" s="34">
        <f>IFERROR(選手__2[[#This Row],[性別コード]],"")</f>
        <v>1</v>
      </c>
      <c r="H334" s="34" t="str">
        <f>IFERROR(VLOOKUP(G334,色々!P:Q,2,0),"")</f>
        <v>男子</v>
      </c>
      <c r="I334" s="34" t="str">
        <f>IFERROR(選手__2[[#This Row],[氏名]],"")</f>
        <v>山内　奏人</v>
      </c>
      <c r="J334" s="34" t="str">
        <f>IFERROR(選手__2[[#This Row],[氏名カナ]],"")</f>
        <v>ﾔﾏｳﾁ ｶﾅﾄ</v>
      </c>
      <c r="K334" s="34" t="str">
        <f>IFERROR(選手__2[[#This Row],[所属名称１]],"")</f>
        <v>ＭＧ双葉</v>
      </c>
      <c r="L334" s="34">
        <f>IFERROR(選手__2[[#This Row],[学校コード]],"")</f>
        <v>3</v>
      </c>
      <c r="M334" s="35" t="str">
        <f>IFERROR(VLOOKUP(L334,色々!G:H,2,0),"")</f>
        <v>高校</v>
      </c>
      <c r="N334" s="36">
        <f>IFERROR(選手__2[[#This Row],[学年]],"")</f>
        <v>1</v>
      </c>
      <c r="O334" s="10">
        <f>IFERROR(選手__2[[#This Row],[生年月日]],"")</f>
        <v>39870</v>
      </c>
      <c r="P334">
        <f t="shared" si="5"/>
        <v>16</v>
      </c>
    </row>
    <row r="335" spans="6:16" x14ac:dyDescent="0.2">
      <c r="F335" s="34">
        <f>IFERROR(選手__2[[#This Row],[選手番号]],"")</f>
        <v>334</v>
      </c>
      <c r="G335" s="34">
        <f>IFERROR(選手__2[[#This Row],[性別コード]],"")</f>
        <v>1</v>
      </c>
      <c r="H335" s="34" t="str">
        <f>IFERROR(VLOOKUP(G335,色々!P:Q,2,0),"")</f>
        <v>男子</v>
      </c>
      <c r="I335" s="34" t="str">
        <f>IFERROR(選手__2[[#This Row],[氏名]],"")</f>
        <v>山口　莉玖</v>
      </c>
      <c r="J335" s="34" t="str">
        <f>IFERROR(選手__2[[#This Row],[氏名カナ]],"")</f>
        <v>ﾔﾏｸﾞﾁ ﾘｸ</v>
      </c>
      <c r="K335" s="34" t="str">
        <f>IFERROR(選手__2[[#This Row],[所属名称１]],"")</f>
        <v>ＭＧ双葉</v>
      </c>
      <c r="L335" s="34">
        <f>IFERROR(選手__2[[#This Row],[学校コード]],"")</f>
        <v>2</v>
      </c>
      <c r="M335" s="35" t="str">
        <f>IFERROR(VLOOKUP(L335,色々!G:H,2,0),"")</f>
        <v>中学</v>
      </c>
      <c r="N335" s="36">
        <f>IFERROR(選手__2[[#This Row],[学年]],"")</f>
        <v>2</v>
      </c>
      <c r="O335" s="10">
        <f>IFERROR(選手__2[[#This Row],[生年月日]],"")</f>
        <v>40352</v>
      </c>
      <c r="P335">
        <f t="shared" si="5"/>
        <v>14</v>
      </c>
    </row>
    <row r="336" spans="6:16" x14ac:dyDescent="0.2">
      <c r="F336" s="34">
        <f>IFERROR(選手__2[[#This Row],[選手番号]],"")</f>
        <v>335</v>
      </c>
      <c r="G336" s="34">
        <f>IFERROR(選手__2[[#This Row],[性別コード]],"")</f>
        <v>1</v>
      </c>
      <c r="H336" s="34" t="str">
        <f>IFERROR(VLOOKUP(G336,色々!P:Q,2,0),"")</f>
        <v>男子</v>
      </c>
      <c r="I336" s="34" t="str">
        <f>IFERROR(選手__2[[#This Row],[氏名]],"")</f>
        <v>鎌田　凌徳</v>
      </c>
      <c r="J336" s="34" t="str">
        <f>IFERROR(選手__2[[#This Row],[氏名カナ]],"")</f>
        <v>ｶﾏﾀ ﾘｮｳﾄｸ</v>
      </c>
      <c r="K336" s="34" t="str">
        <f>IFERROR(選手__2[[#This Row],[所属名称１]],"")</f>
        <v>ＭＧ双葉</v>
      </c>
      <c r="L336" s="34">
        <f>IFERROR(選手__2[[#This Row],[学校コード]],"")</f>
        <v>2</v>
      </c>
      <c r="M336" s="35" t="str">
        <f>IFERROR(VLOOKUP(L336,色々!G:H,2,0),"")</f>
        <v>中学</v>
      </c>
      <c r="N336" s="36">
        <f>IFERROR(選手__2[[#This Row],[学年]],"")</f>
        <v>2</v>
      </c>
      <c r="O336" s="10">
        <f>IFERROR(選手__2[[#This Row],[生年月日]],"")</f>
        <v>40434</v>
      </c>
      <c r="P336">
        <f t="shared" si="5"/>
        <v>14</v>
      </c>
    </row>
    <row r="337" spans="6:16" x14ac:dyDescent="0.2">
      <c r="F337" s="34">
        <f>IFERROR(選手__2[[#This Row],[選手番号]],"")</f>
        <v>336</v>
      </c>
      <c r="G337" s="34">
        <f>IFERROR(選手__2[[#This Row],[性別コード]],"")</f>
        <v>1</v>
      </c>
      <c r="H337" s="34" t="str">
        <f>IFERROR(VLOOKUP(G337,色々!P:Q,2,0),"")</f>
        <v>男子</v>
      </c>
      <c r="I337" s="34" t="str">
        <f>IFERROR(選手__2[[#This Row],[氏名]],"")</f>
        <v>長野　雅也</v>
      </c>
      <c r="J337" s="34" t="str">
        <f>IFERROR(選手__2[[#This Row],[氏名カナ]],"")</f>
        <v>ﾅｶﾞﾉ ﾏｻﾔ</v>
      </c>
      <c r="K337" s="34" t="str">
        <f>IFERROR(選手__2[[#This Row],[所属名称１]],"")</f>
        <v>ＭＧ双葉</v>
      </c>
      <c r="L337" s="34">
        <f>IFERROR(選手__2[[#This Row],[学校コード]],"")</f>
        <v>2</v>
      </c>
      <c r="M337" s="35" t="str">
        <f>IFERROR(VLOOKUP(L337,色々!G:H,2,0),"")</f>
        <v>中学</v>
      </c>
      <c r="N337" s="36">
        <f>IFERROR(選手__2[[#This Row],[学年]],"")</f>
        <v>1</v>
      </c>
      <c r="O337" s="10">
        <f>IFERROR(選手__2[[#This Row],[生年月日]],"")</f>
        <v>40655</v>
      </c>
      <c r="P337">
        <f t="shared" si="5"/>
        <v>14</v>
      </c>
    </row>
    <row r="338" spans="6:16" x14ac:dyDescent="0.2">
      <c r="F338" s="34">
        <f>IFERROR(選手__2[[#This Row],[選手番号]],"")</f>
        <v>337</v>
      </c>
      <c r="G338" s="34">
        <f>IFERROR(選手__2[[#This Row],[性別コード]],"")</f>
        <v>1</v>
      </c>
      <c r="H338" s="34" t="str">
        <f>IFERROR(VLOOKUP(G338,色々!P:Q,2,0),"")</f>
        <v>男子</v>
      </c>
      <c r="I338" s="34" t="str">
        <f>IFERROR(選手__2[[#This Row],[氏名]],"")</f>
        <v>山内　大和</v>
      </c>
      <c r="J338" s="34" t="str">
        <f>IFERROR(選手__2[[#This Row],[氏名カナ]],"")</f>
        <v>ﾔﾏｳﾁ ﾀﾞｲﾄ</v>
      </c>
      <c r="K338" s="34" t="str">
        <f>IFERROR(選手__2[[#This Row],[所属名称１]],"")</f>
        <v>ＭＧ双葉</v>
      </c>
      <c r="L338" s="34">
        <f>IFERROR(選手__2[[#This Row],[学校コード]],"")</f>
        <v>2</v>
      </c>
      <c r="M338" s="35" t="str">
        <f>IFERROR(VLOOKUP(L338,色々!G:H,2,0),"")</f>
        <v>中学</v>
      </c>
      <c r="N338" s="36">
        <f>IFERROR(選手__2[[#This Row],[学年]],"")</f>
        <v>1</v>
      </c>
      <c r="O338" s="10">
        <f>IFERROR(選手__2[[#This Row],[生年月日]],"")</f>
        <v>40710</v>
      </c>
      <c r="P338">
        <f t="shared" si="5"/>
        <v>14</v>
      </c>
    </row>
    <row r="339" spans="6:16" x14ac:dyDescent="0.2">
      <c r="F339" s="34">
        <f>IFERROR(選手__2[[#This Row],[選手番号]],"")</f>
        <v>338</v>
      </c>
      <c r="G339" s="34">
        <f>IFERROR(選手__2[[#This Row],[性別コード]],"")</f>
        <v>1</v>
      </c>
      <c r="H339" s="34" t="str">
        <f>IFERROR(VLOOKUP(G339,色々!P:Q,2,0),"")</f>
        <v>男子</v>
      </c>
      <c r="I339" s="34" t="str">
        <f>IFERROR(選手__2[[#This Row],[氏名]],"")</f>
        <v>田代　禮士</v>
      </c>
      <c r="J339" s="34" t="str">
        <f>IFERROR(選手__2[[#This Row],[氏名カナ]],"")</f>
        <v>ﾀｼﾛ ﾗｲｼ</v>
      </c>
      <c r="K339" s="34" t="str">
        <f>IFERROR(選手__2[[#This Row],[所属名称１]],"")</f>
        <v>ＭＧ双葉</v>
      </c>
      <c r="L339" s="34">
        <f>IFERROR(選手__2[[#This Row],[学校コード]],"")</f>
        <v>1</v>
      </c>
      <c r="M339" s="35" t="str">
        <f>IFERROR(VLOOKUP(L339,色々!G:H,2,0),"")</f>
        <v>小学</v>
      </c>
      <c r="N339" s="36">
        <f>IFERROR(選手__2[[#This Row],[学年]],"")</f>
        <v>6</v>
      </c>
      <c r="O339" s="10">
        <f>IFERROR(選手__2[[#This Row],[生年月日]],"")</f>
        <v>41182</v>
      </c>
      <c r="P339">
        <f t="shared" si="5"/>
        <v>12</v>
      </c>
    </row>
    <row r="340" spans="6:16" x14ac:dyDescent="0.2">
      <c r="F340" s="34">
        <f>IFERROR(選手__2[[#This Row],[選手番号]],"")</f>
        <v>339</v>
      </c>
      <c r="G340" s="34">
        <f>IFERROR(選手__2[[#This Row],[性別コード]],"")</f>
        <v>1</v>
      </c>
      <c r="H340" s="34" t="str">
        <f>IFERROR(VLOOKUP(G340,色々!P:Q,2,0),"")</f>
        <v>男子</v>
      </c>
      <c r="I340" s="34" t="str">
        <f>IFERROR(選手__2[[#This Row],[氏名]],"")</f>
        <v>中西　　一</v>
      </c>
      <c r="J340" s="34" t="str">
        <f>IFERROR(選手__2[[#This Row],[氏名カナ]],"")</f>
        <v>ﾅｶﾆｼ ﾊｼﾞﾒ</v>
      </c>
      <c r="K340" s="34" t="str">
        <f>IFERROR(選手__2[[#This Row],[所属名称１]],"")</f>
        <v>ＭＧ双葉</v>
      </c>
      <c r="L340" s="34">
        <f>IFERROR(選手__2[[#This Row],[学校コード]],"")</f>
        <v>1</v>
      </c>
      <c r="M340" s="35" t="str">
        <f>IFERROR(VLOOKUP(L340,色々!G:H,2,0),"")</f>
        <v>小学</v>
      </c>
      <c r="N340" s="36">
        <f>IFERROR(選手__2[[#This Row],[学年]],"")</f>
        <v>6</v>
      </c>
      <c r="O340" s="10">
        <f>IFERROR(選手__2[[#This Row],[生年月日]],"")</f>
        <v>41364</v>
      </c>
      <c r="P340">
        <f t="shared" si="5"/>
        <v>12</v>
      </c>
    </row>
    <row r="341" spans="6:16" x14ac:dyDescent="0.2">
      <c r="F341" s="34">
        <f>IFERROR(選手__2[[#This Row],[選手番号]],"")</f>
        <v>340</v>
      </c>
      <c r="G341" s="34">
        <f>IFERROR(選手__2[[#This Row],[性別コード]],"")</f>
        <v>1</v>
      </c>
      <c r="H341" s="34" t="str">
        <f>IFERROR(VLOOKUP(G341,色々!P:Q,2,0),"")</f>
        <v>男子</v>
      </c>
      <c r="I341" s="34" t="str">
        <f>IFERROR(選手__2[[#This Row],[氏名]],"")</f>
        <v>岡田　陽斗</v>
      </c>
      <c r="J341" s="34" t="str">
        <f>IFERROR(選手__2[[#This Row],[氏名カナ]],"")</f>
        <v>ｵｶﾀﾞ ﾊﾙﾄ</v>
      </c>
      <c r="K341" s="34" t="str">
        <f>IFERROR(選手__2[[#This Row],[所属名称１]],"")</f>
        <v>ＭＧ双葉</v>
      </c>
      <c r="L341" s="34">
        <f>IFERROR(選手__2[[#This Row],[学校コード]],"")</f>
        <v>1</v>
      </c>
      <c r="M341" s="35" t="str">
        <f>IFERROR(VLOOKUP(L341,色々!G:H,2,0),"")</f>
        <v>小学</v>
      </c>
      <c r="N341" s="36">
        <f>IFERROR(選手__2[[#This Row],[学年]],"")</f>
        <v>5</v>
      </c>
      <c r="O341" s="10">
        <f>IFERROR(選手__2[[#This Row],[生年月日]],"")</f>
        <v>41367</v>
      </c>
      <c r="P341">
        <f t="shared" si="5"/>
        <v>12</v>
      </c>
    </row>
    <row r="342" spans="6:16" x14ac:dyDescent="0.2">
      <c r="F342" s="34">
        <f>IFERROR(選手__2[[#This Row],[選手番号]],"")</f>
        <v>341</v>
      </c>
      <c r="G342" s="34">
        <f>IFERROR(選手__2[[#This Row],[性別コード]],"")</f>
        <v>1</v>
      </c>
      <c r="H342" s="34" t="str">
        <f>IFERROR(VLOOKUP(G342,色々!P:Q,2,0),"")</f>
        <v>男子</v>
      </c>
      <c r="I342" s="34" t="str">
        <f>IFERROR(選手__2[[#This Row],[氏名]],"")</f>
        <v>別府　直音</v>
      </c>
      <c r="J342" s="34" t="str">
        <f>IFERROR(選手__2[[#This Row],[氏名カナ]],"")</f>
        <v>ﾍﾞｯﾌﾟ ﾅｵﾄ</v>
      </c>
      <c r="K342" s="34" t="str">
        <f>IFERROR(選手__2[[#This Row],[所属名称１]],"")</f>
        <v>ＭＧ双葉</v>
      </c>
      <c r="L342" s="34">
        <f>IFERROR(選手__2[[#This Row],[学校コード]],"")</f>
        <v>1</v>
      </c>
      <c r="M342" s="35" t="str">
        <f>IFERROR(VLOOKUP(L342,色々!G:H,2,0),"")</f>
        <v>小学</v>
      </c>
      <c r="N342" s="36">
        <f>IFERROR(選手__2[[#This Row],[学年]],"")</f>
        <v>5</v>
      </c>
      <c r="O342" s="10">
        <f>IFERROR(選手__2[[#This Row],[生年月日]],"")</f>
        <v>41401</v>
      </c>
      <c r="P342">
        <f t="shared" si="5"/>
        <v>12</v>
      </c>
    </row>
    <row r="343" spans="6:16" x14ac:dyDescent="0.2">
      <c r="F343" s="34">
        <f>IFERROR(選手__2[[#This Row],[選手番号]],"")</f>
        <v>342</v>
      </c>
      <c r="G343" s="34">
        <f>IFERROR(選手__2[[#This Row],[性別コード]],"")</f>
        <v>1</v>
      </c>
      <c r="H343" s="34" t="str">
        <f>IFERROR(VLOOKUP(G343,色々!P:Q,2,0),"")</f>
        <v>男子</v>
      </c>
      <c r="I343" s="34" t="str">
        <f>IFERROR(選手__2[[#This Row],[氏名]],"")</f>
        <v>田窪　　司</v>
      </c>
      <c r="J343" s="34" t="str">
        <f>IFERROR(選手__2[[#This Row],[氏名カナ]],"")</f>
        <v>ﾀｸﾎﾞ ﾂｶｻ</v>
      </c>
      <c r="K343" s="34" t="str">
        <f>IFERROR(選手__2[[#This Row],[所属名称１]],"")</f>
        <v>ＭＧ双葉</v>
      </c>
      <c r="L343" s="34">
        <f>IFERROR(選手__2[[#This Row],[学校コード]],"")</f>
        <v>1</v>
      </c>
      <c r="M343" s="35" t="str">
        <f>IFERROR(VLOOKUP(L343,色々!G:H,2,0),"")</f>
        <v>小学</v>
      </c>
      <c r="N343" s="36">
        <f>IFERROR(選手__2[[#This Row],[学年]],"")</f>
        <v>4</v>
      </c>
      <c r="O343" s="10">
        <f>IFERROR(選手__2[[#This Row],[生年月日]],"")</f>
        <v>41748</v>
      </c>
      <c r="P343">
        <f t="shared" si="5"/>
        <v>11</v>
      </c>
    </row>
    <row r="344" spans="6:16" x14ac:dyDescent="0.2">
      <c r="F344" s="34">
        <f>IFERROR(選手__2[[#This Row],[選手番号]],"")</f>
        <v>343</v>
      </c>
      <c r="G344" s="34">
        <f>IFERROR(選手__2[[#This Row],[性別コード]],"")</f>
        <v>1</v>
      </c>
      <c r="H344" s="34" t="str">
        <f>IFERROR(VLOOKUP(G344,色々!P:Q,2,0),"")</f>
        <v>男子</v>
      </c>
      <c r="I344" s="34" t="str">
        <f>IFERROR(選手__2[[#This Row],[氏名]],"")</f>
        <v>大河内陽介</v>
      </c>
      <c r="J344" s="34" t="str">
        <f>IFERROR(選手__2[[#This Row],[氏名カナ]],"")</f>
        <v>ｵｵｺｳﾁ ﾖｳｽｹ</v>
      </c>
      <c r="K344" s="34" t="str">
        <f>IFERROR(選手__2[[#This Row],[所属名称１]],"")</f>
        <v>ＭＧ双葉</v>
      </c>
      <c r="L344" s="34">
        <f>IFERROR(選手__2[[#This Row],[学校コード]],"")</f>
        <v>1</v>
      </c>
      <c r="M344" s="35" t="str">
        <f>IFERROR(VLOOKUP(L344,色々!G:H,2,0),"")</f>
        <v>小学</v>
      </c>
      <c r="N344" s="36">
        <f>IFERROR(選手__2[[#This Row],[学年]],"")</f>
        <v>4</v>
      </c>
      <c r="O344" s="10">
        <f>IFERROR(選手__2[[#This Row],[生年月日]],"")</f>
        <v>41813</v>
      </c>
      <c r="P344">
        <f t="shared" si="5"/>
        <v>10</v>
      </c>
    </row>
    <row r="345" spans="6:16" x14ac:dyDescent="0.2">
      <c r="F345" s="34">
        <f>IFERROR(選手__2[[#This Row],[選手番号]],"")</f>
        <v>344</v>
      </c>
      <c r="G345" s="34">
        <f>IFERROR(選手__2[[#This Row],[性別コード]],"")</f>
        <v>1</v>
      </c>
      <c r="H345" s="34" t="str">
        <f>IFERROR(VLOOKUP(G345,色々!P:Q,2,0),"")</f>
        <v>男子</v>
      </c>
      <c r="I345" s="34" t="str">
        <f>IFERROR(選手__2[[#This Row],[氏名]],"")</f>
        <v>越智　心奏</v>
      </c>
      <c r="J345" s="34" t="str">
        <f>IFERROR(選手__2[[#This Row],[氏名カナ]],"")</f>
        <v>ｵﾁ ｶﾅﾃﾞ</v>
      </c>
      <c r="K345" s="34" t="str">
        <f>IFERROR(選手__2[[#This Row],[所属名称１]],"")</f>
        <v>ＭＧ双葉</v>
      </c>
      <c r="L345" s="34">
        <f>IFERROR(選手__2[[#This Row],[学校コード]],"")</f>
        <v>1</v>
      </c>
      <c r="M345" s="35" t="str">
        <f>IFERROR(VLOOKUP(L345,色々!G:H,2,0),"")</f>
        <v>小学</v>
      </c>
      <c r="N345" s="36">
        <f>IFERROR(選手__2[[#This Row],[学年]],"")</f>
        <v>4</v>
      </c>
      <c r="O345" s="10">
        <f>IFERROR(選手__2[[#This Row],[生年月日]],"")</f>
        <v>42047</v>
      </c>
      <c r="P345">
        <f t="shared" si="5"/>
        <v>10</v>
      </c>
    </row>
    <row r="346" spans="6:16" x14ac:dyDescent="0.2">
      <c r="F346" s="34">
        <f>IFERROR(選手__2[[#This Row],[選手番号]],"")</f>
        <v>345</v>
      </c>
      <c r="G346" s="34">
        <f>IFERROR(選手__2[[#This Row],[性別コード]],"")</f>
        <v>1</v>
      </c>
      <c r="H346" s="34" t="str">
        <f>IFERROR(VLOOKUP(G346,色々!P:Q,2,0),"")</f>
        <v>男子</v>
      </c>
      <c r="I346" s="34" t="str">
        <f>IFERROR(選手__2[[#This Row],[氏名]],"")</f>
        <v>重松勇太郎</v>
      </c>
      <c r="J346" s="34" t="str">
        <f>IFERROR(選手__2[[#This Row],[氏名カナ]],"")</f>
        <v>ｼｹﾞﾏﾂ ﾕｳﾀﾛｳ</v>
      </c>
      <c r="K346" s="34" t="str">
        <f>IFERROR(選手__2[[#This Row],[所属名称１]],"")</f>
        <v>ＭＧ双葉</v>
      </c>
      <c r="L346" s="34">
        <f>IFERROR(選手__2[[#This Row],[学校コード]],"")</f>
        <v>1</v>
      </c>
      <c r="M346" s="35" t="str">
        <f>IFERROR(VLOOKUP(L346,色々!G:H,2,0),"")</f>
        <v>小学</v>
      </c>
      <c r="N346" s="36">
        <f>IFERROR(選手__2[[#This Row],[学年]],"")</f>
        <v>3</v>
      </c>
      <c r="O346" s="10">
        <f>IFERROR(選手__2[[#This Row],[生年月日]],"")</f>
        <v>42263</v>
      </c>
      <c r="P346">
        <f t="shared" si="5"/>
        <v>9</v>
      </c>
    </row>
    <row r="347" spans="6:16" x14ac:dyDescent="0.2">
      <c r="F347" s="34">
        <f>IFERROR(選手__2[[#This Row],[選手番号]],"")</f>
        <v>346</v>
      </c>
      <c r="G347" s="34">
        <f>IFERROR(選手__2[[#This Row],[性別コード]],"")</f>
        <v>1</v>
      </c>
      <c r="H347" s="34" t="str">
        <f>IFERROR(VLOOKUP(G347,色々!P:Q,2,0),"")</f>
        <v>男子</v>
      </c>
      <c r="I347" s="34" t="str">
        <f>IFERROR(選手__2[[#This Row],[氏名]],"")</f>
        <v>水田　快志</v>
      </c>
      <c r="J347" s="34" t="str">
        <f>IFERROR(選手__2[[#This Row],[氏名カナ]],"")</f>
        <v>ﾐｽﾞﾀ ｶｲｼﾞ</v>
      </c>
      <c r="K347" s="34" t="str">
        <f>IFERROR(選手__2[[#This Row],[所属名称１]],"")</f>
        <v>ＭＧ双葉</v>
      </c>
      <c r="L347" s="34">
        <f>IFERROR(選手__2[[#This Row],[学校コード]],"")</f>
        <v>1</v>
      </c>
      <c r="M347" s="35" t="str">
        <f>IFERROR(VLOOKUP(L347,色々!G:H,2,0),"")</f>
        <v>小学</v>
      </c>
      <c r="N347" s="36">
        <f>IFERROR(選手__2[[#This Row],[学年]],"")</f>
        <v>3</v>
      </c>
      <c r="O347" s="10">
        <f>IFERROR(選手__2[[#This Row],[生年月日]],"")</f>
        <v>42383</v>
      </c>
      <c r="P347">
        <f t="shared" si="5"/>
        <v>9</v>
      </c>
    </row>
    <row r="348" spans="6:16" x14ac:dyDescent="0.2">
      <c r="F348" s="34">
        <f>IFERROR(選手__2[[#This Row],[選手番号]],"")</f>
        <v>347</v>
      </c>
      <c r="G348" s="34">
        <f>IFERROR(選手__2[[#This Row],[性別コード]],"")</f>
        <v>1</v>
      </c>
      <c r="H348" s="34" t="str">
        <f>IFERROR(VLOOKUP(G348,色々!P:Q,2,0),"")</f>
        <v>男子</v>
      </c>
      <c r="I348" s="34" t="str">
        <f>IFERROR(選手__2[[#This Row],[氏名]],"")</f>
        <v>大河内康介</v>
      </c>
      <c r="J348" s="34" t="str">
        <f>IFERROR(選手__2[[#This Row],[氏名カナ]],"")</f>
        <v>ｵｵｺｳﾁ ｺｳｽｹ</v>
      </c>
      <c r="K348" s="34" t="str">
        <f>IFERROR(選手__2[[#This Row],[所属名称１]],"")</f>
        <v>ＭＧ双葉</v>
      </c>
      <c r="L348" s="34">
        <f>IFERROR(選手__2[[#This Row],[学校コード]],"")</f>
        <v>1</v>
      </c>
      <c r="M348" s="35" t="str">
        <f>IFERROR(VLOOKUP(L348,色々!G:H,2,0),"")</f>
        <v>小学</v>
      </c>
      <c r="N348" s="36">
        <f>IFERROR(選手__2[[#This Row],[学年]],"")</f>
        <v>2</v>
      </c>
      <c r="O348" s="10">
        <f>IFERROR(選手__2[[#This Row],[生年月日]],"")</f>
        <v>42484</v>
      </c>
      <c r="P348">
        <f t="shared" si="5"/>
        <v>9</v>
      </c>
    </row>
    <row r="349" spans="6:16" x14ac:dyDescent="0.2">
      <c r="F349" s="34">
        <f>IFERROR(選手__2[[#This Row],[選手番号]],"")</f>
        <v>348</v>
      </c>
      <c r="G349" s="34">
        <f>IFERROR(選手__2[[#This Row],[性別コード]],"")</f>
        <v>1</v>
      </c>
      <c r="H349" s="34" t="str">
        <f>IFERROR(VLOOKUP(G349,色々!P:Q,2,0),"")</f>
        <v>男子</v>
      </c>
      <c r="I349" s="34" t="str">
        <f>IFERROR(選手__2[[#This Row],[氏名]],"")</f>
        <v>山口　敬大</v>
      </c>
      <c r="J349" s="34" t="str">
        <f>IFERROR(選手__2[[#This Row],[氏名カナ]],"")</f>
        <v>ﾔﾏｸﾞﾁ ｹｲﾀ</v>
      </c>
      <c r="K349" s="34" t="str">
        <f>IFERROR(選手__2[[#This Row],[所属名称１]],"")</f>
        <v>ＭＧ双葉</v>
      </c>
      <c r="L349" s="34">
        <f>IFERROR(選手__2[[#This Row],[学校コード]],"")</f>
        <v>1</v>
      </c>
      <c r="M349" s="35" t="str">
        <f>IFERROR(VLOOKUP(L349,色々!G:H,2,0),"")</f>
        <v>小学</v>
      </c>
      <c r="N349" s="36">
        <f>IFERROR(選手__2[[#This Row],[学年]],"")</f>
        <v>2</v>
      </c>
      <c r="O349" s="10">
        <f>IFERROR(選手__2[[#This Row],[生年月日]],"")</f>
        <v>42499</v>
      </c>
      <c r="P349">
        <f t="shared" si="5"/>
        <v>9</v>
      </c>
    </row>
    <row r="350" spans="6:16" x14ac:dyDescent="0.2">
      <c r="F350" s="34">
        <f>IFERROR(選手__2[[#This Row],[選手番号]],"")</f>
        <v>349</v>
      </c>
      <c r="G350" s="34">
        <f>IFERROR(選手__2[[#This Row],[性別コード]],"")</f>
        <v>2</v>
      </c>
      <c r="H350" s="34" t="str">
        <f>IFERROR(VLOOKUP(G350,色々!P:Q,2,0),"")</f>
        <v>女子</v>
      </c>
      <c r="I350" s="34" t="str">
        <f>IFERROR(選手__2[[#This Row],[氏名]],"")</f>
        <v>濵田　瑠美</v>
      </c>
      <c r="J350" s="34" t="str">
        <f>IFERROR(選手__2[[#This Row],[氏名カナ]],"")</f>
        <v>ﾊﾏﾀﾞ ﾙﾐ</v>
      </c>
      <c r="K350" s="34" t="str">
        <f>IFERROR(選手__2[[#This Row],[所属名称１]],"")</f>
        <v>ＭＧ双葉</v>
      </c>
      <c r="L350" s="34">
        <f>IFERROR(選手__2[[#This Row],[学校コード]],"")</f>
        <v>3</v>
      </c>
      <c r="M350" s="35" t="str">
        <f>IFERROR(VLOOKUP(L350,色々!G:H,2,0),"")</f>
        <v>高校</v>
      </c>
      <c r="N350" s="36">
        <f>IFERROR(選手__2[[#This Row],[学年]],"")</f>
        <v>1</v>
      </c>
      <c r="O350" s="10">
        <f>IFERROR(選手__2[[#This Row],[生年月日]],"")</f>
        <v>39696</v>
      </c>
      <c r="P350">
        <f t="shared" si="5"/>
        <v>16</v>
      </c>
    </row>
    <row r="351" spans="6:16" x14ac:dyDescent="0.2">
      <c r="F351" s="34">
        <f>IFERROR(選手__2[[#This Row],[選手番号]],"")</f>
        <v>350</v>
      </c>
      <c r="G351" s="34">
        <f>IFERROR(選手__2[[#This Row],[性別コード]],"")</f>
        <v>2</v>
      </c>
      <c r="H351" s="34" t="str">
        <f>IFERROR(VLOOKUP(G351,色々!P:Q,2,0),"")</f>
        <v>女子</v>
      </c>
      <c r="I351" s="34" t="str">
        <f>IFERROR(選手__2[[#This Row],[氏名]],"")</f>
        <v>杉本　奈月</v>
      </c>
      <c r="J351" s="34" t="str">
        <f>IFERROR(選手__2[[#This Row],[氏名カナ]],"")</f>
        <v>ｽｷﾞﾓﾄ ﾅﾂｷ</v>
      </c>
      <c r="K351" s="34" t="str">
        <f>IFERROR(選手__2[[#This Row],[所属名称１]],"")</f>
        <v>ＭＧ双葉</v>
      </c>
      <c r="L351" s="34">
        <f>IFERROR(選手__2[[#This Row],[学校コード]],"")</f>
        <v>2</v>
      </c>
      <c r="M351" s="35" t="str">
        <f>IFERROR(VLOOKUP(L351,色々!G:H,2,0),"")</f>
        <v>中学</v>
      </c>
      <c r="N351" s="36">
        <f>IFERROR(選手__2[[#This Row],[学年]],"")</f>
        <v>3</v>
      </c>
      <c r="O351" s="10">
        <f>IFERROR(選手__2[[#This Row],[生年月日]],"")</f>
        <v>39982</v>
      </c>
      <c r="P351">
        <f t="shared" si="5"/>
        <v>15</v>
      </c>
    </row>
    <row r="352" spans="6:16" x14ac:dyDescent="0.2">
      <c r="F352" s="34">
        <f>IFERROR(選手__2[[#This Row],[選手番号]],"")</f>
        <v>351</v>
      </c>
      <c r="G352" s="34">
        <f>IFERROR(選手__2[[#This Row],[性別コード]],"")</f>
        <v>2</v>
      </c>
      <c r="H352" s="34" t="str">
        <f>IFERROR(VLOOKUP(G352,色々!P:Q,2,0),"")</f>
        <v>女子</v>
      </c>
      <c r="I352" s="34" t="str">
        <f>IFERROR(選手__2[[#This Row],[氏名]],"")</f>
        <v>門田　紗空</v>
      </c>
      <c r="J352" s="34" t="str">
        <f>IFERROR(選手__2[[#This Row],[氏名カナ]],"")</f>
        <v>ｶﾄﾞﾀ ｻﾗ</v>
      </c>
      <c r="K352" s="34" t="str">
        <f>IFERROR(選手__2[[#This Row],[所属名称１]],"")</f>
        <v>ＭＧ双葉</v>
      </c>
      <c r="L352" s="34">
        <f>IFERROR(選手__2[[#This Row],[学校コード]],"")</f>
        <v>2</v>
      </c>
      <c r="M352" s="35" t="str">
        <f>IFERROR(VLOOKUP(L352,色々!G:H,2,0),"")</f>
        <v>中学</v>
      </c>
      <c r="N352" s="36">
        <f>IFERROR(選手__2[[#This Row],[学年]],"")</f>
        <v>3</v>
      </c>
      <c r="O352" s="10">
        <f>IFERROR(選手__2[[#This Row],[生年月日]],"")</f>
        <v>40213</v>
      </c>
      <c r="P352">
        <f t="shared" si="5"/>
        <v>15</v>
      </c>
    </row>
    <row r="353" spans="6:16" x14ac:dyDescent="0.2">
      <c r="F353" s="34">
        <f>IFERROR(選手__2[[#This Row],[選手番号]],"")</f>
        <v>352</v>
      </c>
      <c r="G353" s="34">
        <f>IFERROR(選手__2[[#This Row],[性別コード]],"")</f>
        <v>2</v>
      </c>
      <c r="H353" s="34" t="str">
        <f>IFERROR(VLOOKUP(G353,色々!P:Q,2,0),"")</f>
        <v>女子</v>
      </c>
      <c r="I353" s="34" t="str">
        <f>IFERROR(選手__2[[#This Row],[氏名]],"")</f>
        <v>田代　斗亜</v>
      </c>
      <c r="J353" s="34" t="str">
        <f>IFERROR(選手__2[[#This Row],[氏名カナ]],"")</f>
        <v>ﾀｼﾛ ﾄｱ</v>
      </c>
      <c r="K353" s="34" t="str">
        <f>IFERROR(選手__2[[#This Row],[所属名称１]],"")</f>
        <v>ＭＧ双葉</v>
      </c>
      <c r="L353" s="34">
        <f>IFERROR(選手__2[[#This Row],[学校コード]],"")</f>
        <v>2</v>
      </c>
      <c r="M353" s="35" t="str">
        <f>IFERROR(VLOOKUP(L353,色々!G:H,2,0),"")</f>
        <v>中学</v>
      </c>
      <c r="N353" s="36">
        <f>IFERROR(選手__2[[#This Row],[学年]],"")</f>
        <v>1</v>
      </c>
      <c r="O353" s="10">
        <f>IFERROR(選手__2[[#This Row],[生年月日]],"")</f>
        <v>40811</v>
      </c>
      <c r="P353">
        <f t="shared" si="5"/>
        <v>13</v>
      </c>
    </row>
    <row r="354" spans="6:16" x14ac:dyDescent="0.2">
      <c r="F354" s="34">
        <f>IFERROR(選手__2[[#This Row],[選手番号]],"")</f>
        <v>353</v>
      </c>
      <c r="G354" s="34">
        <f>IFERROR(選手__2[[#This Row],[性別コード]],"")</f>
        <v>2</v>
      </c>
      <c r="H354" s="34" t="str">
        <f>IFERROR(VLOOKUP(G354,色々!P:Q,2,0),"")</f>
        <v>女子</v>
      </c>
      <c r="I354" s="34" t="str">
        <f>IFERROR(選手__2[[#This Row],[氏名]],"")</f>
        <v>越智　玲奈</v>
      </c>
      <c r="J354" s="34" t="str">
        <f>IFERROR(選手__2[[#This Row],[氏名カナ]],"")</f>
        <v>ｵﾁ ﾚｲﾅ</v>
      </c>
      <c r="K354" s="34" t="str">
        <f>IFERROR(選手__2[[#This Row],[所属名称１]],"")</f>
        <v>ＭＧ双葉</v>
      </c>
      <c r="L354" s="34">
        <f>IFERROR(選手__2[[#This Row],[学校コード]],"")</f>
        <v>1</v>
      </c>
      <c r="M354" s="35" t="str">
        <f>IFERROR(VLOOKUP(L354,色々!G:H,2,0),"")</f>
        <v>小学</v>
      </c>
      <c r="N354" s="36">
        <f>IFERROR(選手__2[[#This Row],[学年]],"")</f>
        <v>6</v>
      </c>
      <c r="O354" s="10">
        <f>IFERROR(選手__2[[#This Row],[生年月日]],"")</f>
        <v>41050</v>
      </c>
      <c r="P354">
        <f t="shared" si="5"/>
        <v>13</v>
      </c>
    </row>
    <row r="355" spans="6:16" x14ac:dyDescent="0.2">
      <c r="F355" s="34">
        <f>IFERROR(選手__2[[#This Row],[選手番号]],"")</f>
        <v>354</v>
      </c>
      <c r="G355" s="34">
        <f>IFERROR(選手__2[[#This Row],[性別コード]],"")</f>
        <v>2</v>
      </c>
      <c r="H355" s="34" t="str">
        <f>IFERROR(VLOOKUP(G355,色々!P:Q,2,0),"")</f>
        <v>女子</v>
      </c>
      <c r="I355" s="34" t="str">
        <f>IFERROR(選手__2[[#This Row],[氏名]],"")</f>
        <v>山口　葵生</v>
      </c>
      <c r="J355" s="34" t="str">
        <f>IFERROR(選手__2[[#This Row],[氏名カナ]],"")</f>
        <v>ﾔﾏｸﾞﾁ ｱｵｲ</v>
      </c>
      <c r="K355" s="34" t="str">
        <f>IFERROR(選手__2[[#This Row],[所属名称１]],"")</f>
        <v>ＭＧ双葉</v>
      </c>
      <c r="L355" s="34">
        <f>IFERROR(選手__2[[#This Row],[学校コード]],"")</f>
        <v>1</v>
      </c>
      <c r="M355" s="35" t="str">
        <f>IFERROR(VLOOKUP(L355,色々!G:H,2,0),"")</f>
        <v>小学</v>
      </c>
      <c r="N355" s="36">
        <f>IFERROR(選手__2[[#This Row],[学年]],"")</f>
        <v>6</v>
      </c>
      <c r="O355" s="10">
        <f>IFERROR(選手__2[[#This Row],[生年月日]],"")</f>
        <v>41115</v>
      </c>
      <c r="P355">
        <f t="shared" si="5"/>
        <v>12</v>
      </c>
    </row>
    <row r="356" spans="6:16" x14ac:dyDescent="0.2">
      <c r="F356" s="34">
        <f>IFERROR(選手__2[[#This Row],[選手番号]],"")</f>
        <v>355</v>
      </c>
      <c r="G356" s="34">
        <f>IFERROR(選手__2[[#This Row],[性別コード]],"")</f>
        <v>2</v>
      </c>
      <c r="H356" s="34" t="str">
        <f>IFERROR(VLOOKUP(G356,色々!P:Q,2,0),"")</f>
        <v>女子</v>
      </c>
      <c r="I356" s="34" t="str">
        <f>IFERROR(選手__2[[#This Row],[氏名]],"")</f>
        <v>鳥生　美帆</v>
      </c>
      <c r="J356" s="34" t="str">
        <f>IFERROR(選手__2[[#This Row],[氏名カナ]],"")</f>
        <v>ﾄﾘｭｳ ﾐﾎ</v>
      </c>
      <c r="K356" s="34" t="str">
        <f>IFERROR(選手__2[[#This Row],[所属名称１]],"")</f>
        <v>ＭＧ双葉</v>
      </c>
      <c r="L356" s="34">
        <f>IFERROR(選手__2[[#This Row],[学校コード]],"")</f>
        <v>1</v>
      </c>
      <c r="M356" s="35" t="str">
        <f>IFERROR(VLOOKUP(L356,色々!G:H,2,0),"")</f>
        <v>小学</v>
      </c>
      <c r="N356" s="36">
        <f>IFERROR(選手__2[[#This Row],[学年]],"")</f>
        <v>6</v>
      </c>
      <c r="O356" s="10">
        <f>IFERROR(選手__2[[#This Row],[生年月日]],"")</f>
        <v>41185</v>
      </c>
      <c r="P356">
        <f t="shared" si="5"/>
        <v>12</v>
      </c>
    </row>
    <row r="357" spans="6:16" x14ac:dyDescent="0.2">
      <c r="F357" s="34">
        <f>IFERROR(選手__2[[#This Row],[選手番号]],"")</f>
        <v>356</v>
      </c>
      <c r="G357" s="34">
        <f>IFERROR(選手__2[[#This Row],[性別コード]],"")</f>
        <v>2</v>
      </c>
      <c r="H357" s="34" t="str">
        <f>IFERROR(VLOOKUP(G357,色々!P:Q,2,0),"")</f>
        <v>女子</v>
      </c>
      <c r="I357" s="34" t="str">
        <f>IFERROR(選手__2[[#This Row],[氏名]],"")</f>
        <v>越智　美来</v>
      </c>
      <c r="J357" s="34" t="str">
        <f>IFERROR(選手__2[[#This Row],[氏名カナ]],"")</f>
        <v>ｵﾁ ﾐﾗｲ</v>
      </c>
      <c r="K357" s="34" t="str">
        <f>IFERROR(選手__2[[#This Row],[所属名称１]],"")</f>
        <v>ＭＧ双葉</v>
      </c>
      <c r="L357" s="34">
        <f>IFERROR(選手__2[[#This Row],[学校コード]],"")</f>
        <v>1</v>
      </c>
      <c r="M357" s="35" t="str">
        <f>IFERROR(VLOOKUP(L357,色々!G:H,2,0),"")</f>
        <v>小学</v>
      </c>
      <c r="N357" s="36">
        <f>IFERROR(選手__2[[#This Row],[学年]],"")</f>
        <v>6</v>
      </c>
      <c r="O357" s="10">
        <f>IFERROR(選手__2[[#This Row],[生年月日]],"")</f>
        <v>41276</v>
      </c>
      <c r="P357">
        <f t="shared" si="5"/>
        <v>12</v>
      </c>
    </row>
    <row r="358" spans="6:16" x14ac:dyDescent="0.2">
      <c r="F358" s="34">
        <f>IFERROR(選手__2[[#This Row],[選手番号]],"")</f>
        <v>357</v>
      </c>
      <c r="G358" s="34">
        <f>IFERROR(選手__2[[#This Row],[性別コード]],"")</f>
        <v>2</v>
      </c>
      <c r="H358" s="34" t="str">
        <f>IFERROR(VLOOKUP(G358,色々!P:Q,2,0),"")</f>
        <v>女子</v>
      </c>
      <c r="I358" s="34" t="str">
        <f>IFERROR(選手__2[[#This Row],[氏名]],"")</f>
        <v>田窪　　果</v>
      </c>
      <c r="J358" s="34" t="str">
        <f>IFERROR(選手__2[[#This Row],[氏名カナ]],"")</f>
        <v>ﾀｸﾎﾞ ｺﾉﾐ</v>
      </c>
      <c r="K358" s="34" t="str">
        <f>IFERROR(選手__2[[#This Row],[所属名称１]],"")</f>
        <v>ＭＧ双葉</v>
      </c>
      <c r="L358" s="34">
        <f>IFERROR(選手__2[[#This Row],[学校コード]],"")</f>
        <v>1</v>
      </c>
      <c r="M358" s="35" t="str">
        <f>IFERROR(VLOOKUP(L358,色々!G:H,2,0),"")</f>
        <v>小学</v>
      </c>
      <c r="N358" s="36">
        <f>IFERROR(選手__2[[#This Row],[学年]],"")</f>
        <v>6</v>
      </c>
      <c r="O358" s="10">
        <f>IFERROR(選手__2[[#This Row],[生年月日]],"")</f>
        <v>41284</v>
      </c>
      <c r="P358">
        <f t="shared" si="5"/>
        <v>12</v>
      </c>
    </row>
    <row r="359" spans="6:16" x14ac:dyDescent="0.2">
      <c r="F359" s="34">
        <f>IFERROR(選手__2[[#This Row],[選手番号]],"")</f>
        <v>358</v>
      </c>
      <c r="G359" s="34">
        <f>IFERROR(選手__2[[#This Row],[性別コード]],"")</f>
        <v>2</v>
      </c>
      <c r="H359" s="34" t="str">
        <f>IFERROR(VLOOKUP(G359,色々!P:Q,2,0),"")</f>
        <v>女子</v>
      </c>
      <c r="I359" s="34" t="str">
        <f>IFERROR(選手__2[[#This Row],[氏名]],"")</f>
        <v>鎌田　とき</v>
      </c>
      <c r="J359" s="34" t="str">
        <f>IFERROR(選手__2[[#This Row],[氏名カナ]],"")</f>
        <v>ｶﾏﾀ ﾄｷ</v>
      </c>
      <c r="K359" s="34" t="str">
        <f>IFERROR(選手__2[[#This Row],[所属名称１]],"")</f>
        <v>ＭＧ双葉</v>
      </c>
      <c r="L359" s="34">
        <f>IFERROR(選手__2[[#This Row],[学校コード]],"")</f>
        <v>1</v>
      </c>
      <c r="M359" s="35" t="str">
        <f>IFERROR(VLOOKUP(L359,色々!G:H,2,0),"")</f>
        <v>小学</v>
      </c>
      <c r="N359" s="36">
        <f>IFERROR(選手__2[[#This Row],[学年]],"")</f>
        <v>5</v>
      </c>
      <c r="O359" s="10">
        <f>IFERROR(選手__2[[#This Row],[生年月日]],"")</f>
        <v>41550</v>
      </c>
      <c r="P359">
        <f t="shared" si="5"/>
        <v>11</v>
      </c>
    </row>
    <row r="360" spans="6:16" x14ac:dyDescent="0.2">
      <c r="F360" s="34">
        <f>IFERROR(選手__2[[#This Row],[選手番号]],"")</f>
        <v>359</v>
      </c>
      <c r="G360" s="34">
        <f>IFERROR(選手__2[[#This Row],[性別コード]],"")</f>
        <v>2</v>
      </c>
      <c r="H360" s="34" t="str">
        <f>IFERROR(VLOOKUP(G360,色々!P:Q,2,0),"")</f>
        <v>女子</v>
      </c>
      <c r="I360" s="34" t="str">
        <f>IFERROR(選手__2[[#This Row],[氏名]],"")</f>
        <v>越智　萌紗</v>
      </c>
      <c r="J360" s="34" t="str">
        <f>IFERROR(選手__2[[#This Row],[氏名カナ]],"")</f>
        <v>ｵﾁ ﾒｲｻ</v>
      </c>
      <c r="K360" s="34" t="str">
        <f>IFERROR(選手__2[[#This Row],[所属名称１]],"")</f>
        <v>ＭＧ双葉</v>
      </c>
      <c r="L360" s="34">
        <f>IFERROR(選手__2[[#This Row],[学校コード]],"")</f>
        <v>1</v>
      </c>
      <c r="M360" s="35" t="str">
        <f>IFERROR(VLOOKUP(L360,色々!G:H,2,0),"")</f>
        <v>小学</v>
      </c>
      <c r="N360" s="36">
        <f>IFERROR(選手__2[[#This Row],[学年]],"")</f>
        <v>4</v>
      </c>
      <c r="O360" s="10">
        <f>IFERROR(選手__2[[#This Row],[生年月日]],"")</f>
        <v>41888</v>
      </c>
      <c r="P360">
        <f t="shared" si="5"/>
        <v>10</v>
      </c>
    </row>
    <row r="361" spans="6:16" x14ac:dyDescent="0.2">
      <c r="F361" s="34">
        <f>IFERROR(選手__2[[#This Row],[選手番号]],"")</f>
        <v>360</v>
      </c>
      <c r="G361" s="34">
        <f>IFERROR(選手__2[[#This Row],[性別コード]],"")</f>
        <v>2</v>
      </c>
      <c r="H361" s="34" t="str">
        <f>IFERROR(VLOOKUP(G361,色々!P:Q,2,0),"")</f>
        <v>女子</v>
      </c>
      <c r="I361" s="34" t="str">
        <f>IFERROR(選手__2[[#This Row],[氏名]],"")</f>
        <v>武方　心美</v>
      </c>
      <c r="J361" s="34" t="str">
        <f>IFERROR(選手__2[[#This Row],[氏名カナ]],"")</f>
        <v>ﾀｹｶﾞﾀ ｺｺﾐ</v>
      </c>
      <c r="K361" s="34" t="str">
        <f>IFERROR(選手__2[[#This Row],[所属名称１]],"")</f>
        <v>ＭＧ双葉</v>
      </c>
      <c r="L361" s="34">
        <f>IFERROR(選手__2[[#This Row],[学校コード]],"")</f>
        <v>1</v>
      </c>
      <c r="M361" s="35" t="str">
        <f>IFERROR(VLOOKUP(L361,色々!G:H,2,0),"")</f>
        <v>小学</v>
      </c>
      <c r="N361" s="36">
        <f>IFERROR(選手__2[[#This Row],[学年]],"")</f>
        <v>4</v>
      </c>
      <c r="O361" s="10">
        <f>IFERROR(選手__2[[#This Row],[生年月日]],"")</f>
        <v>42017</v>
      </c>
      <c r="P361">
        <f t="shared" si="5"/>
        <v>10</v>
      </c>
    </row>
    <row r="362" spans="6:16" x14ac:dyDescent="0.2">
      <c r="F362" s="34">
        <f>IFERROR(選手__2[[#This Row],[選手番号]],"")</f>
        <v>361</v>
      </c>
      <c r="G362" s="34">
        <f>IFERROR(選手__2[[#This Row],[性別コード]],"")</f>
        <v>2</v>
      </c>
      <c r="H362" s="34" t="str">
        <f>IFERROR(VLOOKUP(G362,色々!P:Q,2,0),"")</f>
        <v>女子</v>
      </c>
      <c r="I362" s="34" t="str">
        <f>IFERROR(選手__2[[#This Row],[氏名]],"")</f>
        <v>鎌田　　花</v>
      </c>
      <c r="J362" s="34" t="str">
        <f>IFERROR(選手__2[[#This Row],[氏名カナ]],"")</f>
        <v>ｶﾏﾀ ﾊﾅ</v>
      </c>
      <c r="K362" s="34" t="str">
        <f>IFERROR(選手__2[[#This Row],[所属名称１]],"")</f>
        <v>ＭＧ双葉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2</v>
      </c>
      <c r="O362" s="10">
        <f>IFERROR(選手__2[[#This Row],[生年月日]],"")</f>
        <v>42509</v>
      </c>
      <c r="P362">
        <f t="shared" si="5"/>
        <v>9</v>
      </c>
    </row>
    <row r="363" spans="6:16" x14ac:dyDescent="0.2">
      <c r="F363" s="34">
        <f>IFERROR(選手__2[[#This Row],[選手番号]],"")</f>
        <v>362</v>
      </c>
      <c r="G363" s="34">
        <f>IFERROR(選手__2[[#This Row],[性別コード]],"")</f>
        <v>2</v>
      </c>
      <c r="H363" s="34" t="str">
        <f>IFERROR(VLOOKUP(G363,色々!P:Q,2,0),"")</f>
        <v>女子</v>
      </c>
      <c r="I363" s="34" t="str">
        <f>IFERROR(選手__2[[#This Row],[氏名]],"")</f>
        <v>門田　汐那</v>
      </c>
      <c r="J363" s="34" t="str">
        <f>IFERROR(選手__2[[#This Row],[氏名カナ]],"")</f>
        <v>ｶﾄﾞﾀ ｾﾅ</v>
      </c>
      <c r="K363" s="34" t="str">
        <f>IFERROR(選手__2[[#This Row],[所属名称１]],"")</f>
        <v>ＭＧ双葉</v>
      </c>
      <c r="L363" s="34">
        <f>IFERROR(選手__2[[#This Row],[学校コード]],"")</f>
        <v>0</v>
      </c>
      <c r="M363" s="35" t="str">
        <f>IFERROR(VLOOKUP(L363,色々!G:H,2,0),"")</f>
        <v>幼児</v>
      </c>
      <c r="N363" s="36">
        <f>IFERROR(選手__2[[#This Row],[学年]],"")</f>
        <v>0</v>
      </c>
      <c r="O363" s="10">
        <f>IFERROR(選手__2[[#This Row],[生年月日]],"")</f>
        <v>43350</v>
      </c>
      <c r="P363">
        <f t="shared" si="5"/>
        <v>6</v>
      </c>
    </row>
    <row r="364" spans="6:16" x14ac:dyDescent="0.2">
      <c r="F364" s="34">
        <f>IFERROR(選手__2[[#This Row],[選手番号]],"")</f>
        <v>363</v>
      </c>
      <c r="G364" s="34">
        <f>IFERROR(選手__2[[#This Row],[性別コード]],"")</f>
        <v>1</v>
      </c>
      <c r="H364" s="34" t="str">
        <f>IFERROR(VLOOKUP(G364,色々!P:Q,2,0),"")</f>
        <v>男子</v>
      </c>
      <c r="I364" s="34" t="str">
        <f>IFERROR(選手__2[[#This Row],[氏名]],"")</f>
        <v>渡邊　渓太</v>
      </c>
      <c r="J364" s="34" t="str">
        <f>IFERROR(選手__2[[#This Row],[氏名カナ]],"")</f>
        <v>ﾜﾀﾅﾍﾞ ｹｲﾀ</v>
      </c>
      <c r="K364" s="34" t="str">
        <f>IFERROR(選手__2[[#This Row],[所属名称１]],"")</f>
        <v>石原ＳＣ</v>
      </c>
      <c r="L364" s="34">
        <f>IFERROR(選手__2[[#This Row],[学校コード]],"")</f>
        <v>3</v>
      </c>
      <c r="M364" s="35" t="str">
        <f>IFERROR(VLOOKUP(L364,色々!G:H,2,0),"")</f>
        <v>高校</v>
      </c>
      <c r="N364" s="36">
        <f>IFERROR(選手__2[[#This Row],[学年]],"")</f>
        <v>2</v>
      </c>
      <c r="O364" s="10">
        <f>IFERROR(選手__2[[#This Row],[生年月日]],"")</f>
        <v>39339</v>
      </c>
      <c r="P364">
        <f t="shared" si="5"/>
        <v>17</v>
      </c>
    </row>
    <row r="365" spans="6:16" x14ac:dyDescent="0.2">
      <c r="F365" s="34">
        <f>IFERROR(選手__2[[#This Row],[選手番号]],"")</f>
        <v>364</v>
      </c>
      <c r="G365" s="34">
        <f>IFERROR(選手__2[[#This Row],[性別コード]],"")</f>
        <v>1</v>
      </c>
      <c r="H365" s="34" t="str">
        <f>IFERROR(VLOOKUP(G365,色々!P:Q,2,0),"")</f>
        <v>男子</v>
      </c>
      <c r="I365" s="34" t="str">
        <f>IFERROR(選手__2[[#This Row],[氏名]],"")</f>
        <v>和田　蓮央</v>
      </c>
      <c r="J365" s="34" t="str">
        <f>IFERROR(選手__2[[#This Row],[氏名カナ]],"")</f>
        <v>ﾜﾀﾞ ﾚｵﾝ</v>
      </c>
      <c r="K365" s="34" t="str">
        <f>IFERROR(選手__2[[#This Row],[所属名称１]],"")</f>
        <v>石原ＳＣ</v>
      </c>
      <c r="L365" s="34">
        <f>IFERROR(選手__2[[#This Row],[学校コード]],"")</f>
        <v>2</v>
      </c>
      <c r="M365" s="35" t="str">
        <f>IFERROR(VLOOKUP(L365,色々!G:H,2,0),"")</f>
        <v>中学</v>
      </c>
      <c r="N365" s="36">
        <f>IFERROR(選手__2[[#This Row],[学年]],"")</f>
        <v>3</v>
      </c>
      <c r="O365" s="10">
        <f>IFERROR(選手__2[[#This Row],[生年月日]],"")</f>
        <v>39934</v>
      </c>
      <c r="P365">
        <f t="shared" si="5"/>
        <v>16</v>
      </c>
    </row>
    <row r="366" spans="6:16" x14ac:dyDescent="0.2">
      <c r="F366" s="34">
        <f>IFERROR(選手__2[[#This Row],[選手番号]],"")</f>
        <v>365</v>
      </c>
      <c r="G366" s="34">
        <f>IFERROR(選手__2[[#This Row],[性別コード]],"")</f>
        <v>1</v>
      </c>
      <c r="H366" s="34" t="str">
        <f>IFERROR(VLOOKUP(G366,色々!P:Q,2,0),"")</f>
        <v>男子</v>
      </c>
      <c r="I366" s="34" t="str">
        <f>IFERROR(選手__2[[#This Row],[氏名]],"")</f>
        <v>満汐　　蓮</v>
      </c>
      <c r="J366" s="34" t="str">
        <f>IFERROR(選手__2[[#This Row],[氏名カナ]],"")</f>
        <v>ﾐﾂｼｵ ﾚﾝ</v>
      </c>
      <c r="K366" s="34" t="str">
        <f>IFERROR(選手__2[[#This Row],[所属名称１]],"")</f>
        <v>石原ＳＣ</v>
      </c>
      <c r="L366" s="34">
        <f>IFERROR(選手__2[[#This Row],[学校コード]],"")</f>
        <v>2</v>
      </c>
      <c r="M366" s="35" t="str">
        <f>IFERROR(VLOOKUP(L366,色々!G:H,2,0),"")</f>
        <v>中学</v>
      </c>
      <c r="N366" s="36">
        <f>IFERROR(選手__2[[#This Row],[学年]],"")</f>
        <v>3</v>
      </c>
      <c r="O366" s="10">
        <f>IFERROR(選手__2[[#This Row],[生年月日]],"")</f>
        <v>40154</v>
      </c>
      <c r="P366">
        <f t="shared" si="5"/>
        <v>15</v>
      </c>
    </row>
    <row r="367" spans="6:16" x14ac:dyDescent="0.2">
      <c r="F367" s="34">
        <f>IFERROR(選手__2[[#This Row],[選手番号]],"")</f>
        <v>366</v>
      </c>
      <c r="G367" s="34">
        <f>IFERROR(選手__2[[#This Row],[性別コード]],"")</f>
        <v>1</v>
      </c>
      <c r="H367" s="34" t="str">
        <f>IFERROR(VLOOKUP(G367,色々!P:Q,2,0),"")</f>
        <v>男子</v>
      </c>
      <c r="I367" s="34" t="str">
        <f>IFERROR(選手__2[[#This Row],[氏名]],"")</f>
        <v>清水　幹太</v>
      </c>
      <c r="J367" s="34" t="str">
        <f>IFERROR(選手__2[[#This Row],[氏名カナ]],"")</f>
        <v>ｼﾐｽﾞ ｶﾝﾀ</v>
      </c>
      <c r="K367" s="34" t="str">
        <f>IFERROR(選手__2[[#This Row],[所属名称１]],"")</f>
        <v>石原ＳＣ</v>
      </c>
      <c r="L367" s="34">
        <f>IFERROR(選手__2[[#This Row],[学校コード]],"")</f>
        <v>2</v>
      </c>
      <c r="M367" s="35" t="str">
        <f>IFERROR(VLOOKUP(L367,色々!G:H,2,0),"")</f>
        <v>中学</v>
      </c>
      <c r="N367" s="36">
        <f>IFERROR(選手__2[[#This Row],[学年]],"")</f>
        <v>2</v>
      </c>
      <c r="O367" s="10">
        <f>IFERROR(選手__2[[#This Row],[生年月日]],"")</f>
        <v>40408</v>
      </c>
      <c r="P367">
        <f t="shared" si="5"/>
        <v>14</v>
      </c>
    </row>
    <row r="368" spans="6:16" x14ac:dyDescent="0.2">
      <c r="F368" s="34">
        <f>IFERROR(選手__2[[#This Row],[選手番号]],"")</f>
        <v>367</v>
      </c>
      <c r="G368" s="34">
        <f>IFERROR(選手__2[[#This Row],[性別コード]],"")</f>
        <v>1</v>
      </c>
      <c r="H368" s="34" t="str">
        <f>IFERROR(VLOOKUP(G368,色々!P:Q,2,0),"")</f>
        <v>男子</v>
      </c>
      <c r="I368" s="34" t="str">
        <f>IFERROR(選手__2[[#This Row],[氏名]],"")</f>
        <v>東　　大翔</v>
      </c>
      <c r="J368" s="34" t="str">
        <f>IFERROR(選手__2[[#This Row],[氏名カナ]],"")</f>
        <v>ﾋｶﾞｼ ﾊﾙﾄ</v>
      </c>
      <c r="K368" s="34" t="str">
        <f>IFERROR(選手__2[[#This Row],[所属名称１]],"")</f>
        <v>石原ＳＣ</v>
      </c>
      <c r="L368" s="34">
        <f>IFERROR(選手__2[[#This Row],[学校コード]],"")</f>
        <v>2</v>
      </c>
      <c r="M368" s="35" t="str">
        <f>IFERROR(VLOOKUP(L368,色々!G:H,2,0),"")</f>
        <v>中学</v>
      </c>
      <c r="N368" s="36">
        <f>IFERROR(選手__2[[#This Row],[学年]],"")</f>
        <v>2</v>
      </c>
      <c r="O368" s="10">
        <f>IFERROR(選手__2[[#This Row],[生年月日]],"")</f>
        <v>40492</v>
      </c>
      <c r="P368">
        <f t="shared" si="5"/>
        <v>14</v>
      </c>
    </row>
    <row r="369" spans="6:16" x14ac:dyDescent="0.2">
      <c r="F369" s="34">
        <f>IFERROR(選手__2[[#This Row],[選手番号]],"")</f>
        <v>368</v>
      </c>
      <c r="G369" s="34">
        <f>IFERROR(選手__2[[#This Row],[性別コード]],"")</f>
        <v>1</v>
      </c>
      <c r="H369" s="34" t="str">
        <f>IFERROR(VLOOKUP(G369,色々!P:Q,2,0),"")</f>
        <v>男子</v>
      </c>
      <c r="I369" s="34" t="str">
        <f>IFERROR(選手__2[[#This Row],[氏名]],"")</f>
        <v>満汐　奏空</v>
      </c>
      <c r="J369" s="34" t="str">
        <f>IFERROR(選手__2[[#This Row],[氏名カナ]],"")</f>
        <v>ﾐﾂｼｵ ｿﾗ</v>
      </c>
      <c r="K369" s="34" t="str">
        <f>IFERROR(選手__2[[#This Row],[所属名称１]],"")</f>
        <v>石原ＳＣ</v>
      </c>
      <c r="L369" s="34">
        <f>IFERROR(選手__2[[#This Row],[学校コード]],"")</f>
        <v>2</v>
      </c>
      <c r="M369" s="35" t="str">
        <f>IFERROR(VLOOKUP(L369,色々!G:H,2,0),"")</f>
        <v>中学</v>
      </c>
      <c r="N369" s="36">
        <f>IFERROR(選手__2[[#This Row],[学年]],"")</f>
        <v>2</v>
      </c>
      <c r="O369" s="10">
        <f>IFERROR(選手__2[[#This Row],[生年月日]],"")</f>
        <v>40630</v>
      </c>
      <c r="P369">
        <f t="shared" si="5"/>
        <v>14</v>
      </c>
    </row>
    <row r="370" spans="6:16" x14ac:dyDescent="0.2">
      <c r="F370" s="34">
        <f>IFERROR(選手__2[[#This Row],[選手番号]],"")</f>
        <v>369</v>
      </c>
      <c r="G370" s="34">
        <f>IFERROR(選手__2[[#This Row],[性別コード]],"")</f>
        <v>1</v>
      </c>
      <c r="H370" s="34" t="str">
        <f>IFERROR(VLOOKUP(G370,色々!P:Q,2,0),"")</f>
        <v>男子</v>
      </c>
      <c r="I370" s="34" t="str">
        <f>IFERROR(選手__2[[#This Row],[氏名]],"")</f>
        <v>渡部　翔優</v>
      </c>
      <c r="J370" s="34" t="str">
        <f>IFERROR(選手__2[[#This Row],[氏名カナ]],"")</f>
        <v>ﾜﾀﾅﾍﾞ ｼｮｳﾔ</v>
      </c>
      <c r="K370" s="34" t="str">
        <f>IFERROR(選手__2[[#This Row],[所属名称１]],"")</f>
        <v>石原ＳＣ</v>
      </c>
      <c r="L370" s="34">
        <f>IFERROR(選手__2[[#This Row],[学校コード]],"")</f>
        <v>2</v>
      </c>
      <c r="M370" s="35" t="str">
        <f>IFERROR(VLOOKUP(L370,色々!G:H,2,0),"")</f>
        <v>中学</v>
      </c>
      <c r="N370" s="36">
        <f>IFERROR(選手__2[[#This Row],[学年]],"")</f>
        <v>1</v>
      </c>
      <c r="O370" s="10">
        <f>IFERROR(選手__2[[#This Row],[生年月日]],"")</f>
        <v>40693</v>
      </c>
      <c r="P370">
        <f t="shared" si="5"/>
        <v>14</v>
      </c>
    </row>
    <row r="371" spans="6:16" x14ac:dyDescent="0.2">
      <c r="F371" s="34">
        <f>IFERROR(選手__2[[#This Row],[選手番号]],"")</f>
        <v>370</v>
      </c>
      <c r="G371" s="34">
        <f>IFERROR(選手__2[[#This Row],[性別コード]],"")</f>
        <v>1</v>
      </c>
      <c r="H371" s="34" t="str">
        <f>IFERROR(VLOOKUP(G371,色々!P:Q,2,0),"")</f>
        <v>男子</v>
      </c>
      <c r="I371" s="34" t="str">
        <f>IFERROR(選手__2[[#This Row],[氏名]],"")</f>
        <v>兼平　　諒</v>
      </c>
      <c r="J371" s="34" t="str">
        <f>IFERROR(選手__2[[#This Row],[氏名カナ]],"")</f>
        <v>ｶﾈﾋﾗ ﾘｮｳ</v>
      </c>
      <c r="K371" s="34" t="str">
        <f>IFERROR(選手__2[[#This Row],[所属名称１]],"")</f>
        <v>石原ＳＣ</v>
      </c>
      <c r="L371" s="34">
        <f>IFERROR(選手__2[[#This Row],[学校コード]],"")</f>
        <v>2</v>
      </c>
      <c r="M371" s="35" t="str">
        <f>IFERROR(VLOOKUP(L371,色々!G:H,2,0),"")</f>
        <v>中学</v>
      </c>
      <c r="N371" s="36">
        <f>IFERROR(選手__2[[#This Row],[学年]],"")</f>
        <v>1</v>
      </c>
      <c r="O371" s="10">
        <f>IFERROR(選手__2[[#This Row],[生年月日]],"")</f>
        <v>40784</v>
      </c>
      <c r="P371">
        <f t="shared" si="5"/>
        <v>13</v>
      </c>
    </row>
    <row r="372" spans="6:16" x14ac:dyDescent="0.2">
      <c r="F372" s="34">
        <f>IFERROR(選手__2[[#This Row],[選手番号]],"")</f>
        <v>371</v>
      </c>
      <c r="G372" s="34">
        <f>IFERROR(選手__2[[#This Row],[性別コード]],"")</f>
        <v>1</v>
      </c>
      <c r="H372" s="34" t="str">
        <f>IFERROR(VLOOKUP(G372,色々!P:Q,2,0),"")</f>
        <v>男子</v>
      </c>
      <c r="I372" s="34" t="str">
        <f>IFERROR(選手__2[[#This Row],[氏名]],"")</f>
        <v>本多　晴大</v>
      </c>
      <c r="J372" s="34" t="str">
        <f>IFERROR(選手__2[[#This Row],[氏名カナ]],"")</f>
        <v>ﾎﾝﾀﾞ ｾｲﾀ</v>
      </c>
      <c r="K372" s="34" t="str">
        <f>IFERROR(選手__2[[#This Row],[所属名称１]],"")</f>
        <v>石原ＳＣ</v>
      </c>
      <c r="L372" s="34">
        <f>IFERROR(選手__2[[#This Row],[学校コード]],"")</f>
        <v>2</v>
      </c>
      <c r="M372" s="35" t="str">
        <f>IFERROR(VLOOKUP(L372,色々!G:H,2,0),"")</f>
        <v>中学</v>
      </c>
      <c r="N372" s="36">
        <f>IFERROR(選手__2[[#This Row],[学年]],"")</f>
        <v>1</v>
      </c>
      <c r="O372" s="10">
        <f>IFERROR(選手__2[[#This Row],[生年月日]],"")</f>
        <v>40848</v>
      </c>
      <c r="P372">
        <f t="shared" si="5"/>
        <v>13</v>
      </c>
    </row>
    <row r="373" spans="6:16" x14ac:dyDescent="0.2">
      <c r="F373" s="34">
        <f>IFERROR(選手__2[[#This Row],[選手番号]],"")</f>
        <v>372</v>
      </c>
      <c r="G373" s="34">
        <f>IFERROR(選手__2[[#This Row],[性別コード]],"")</f>
        <v>1</v>
      </c>
      <c r="H373" s="34" t="str">
        <f>IFERROR(VLOOKUP(G373,色々!P:Q,2,0),"")</f>
        <v>男子</v>
      </c>
      <c r="I373" s="34" t="str">
        <f>IFERROR(選手__2[[#This Row],[氏名]],"")</f>
        <v>竹内　志隆</v>
      </c>
      <c r="J373" s="34" t="str">
        <f>IFERROR(選手__2[[#This Row],[氏名カナ]],"")</f>
        <v>ﾀｹｳﾁ ｼｵ</v>
      </c>
      <c r="K373" s="34" t="str">
        <f>IFERROR(選手__2[[#This Row],[所属名称１]],"")</f>
        <v>石原ＳＣ</v>
      </c>
      <c r="L373" s="34">
        <f>IFERROR(選手__2[[#This Row],[学校コード]],"")</f>
        <v>2</v>
      </c>
      <c r="M373" s="35" t="str">
        <f>IFERROR(VLOOKUP(L373,色々!G:H,2,0),"")</f>
        <v>中学</v>
      </c>
      <c r="N373" s="36">
        <f>IFERROR(選手__2[[#This Row],[学年]],"")</f>
        <v>1</v>
      </c>
      <c r="O373" s="10">
        <f>IFERROR(選手__2[[#This Row],[生年月日]],"")</f>
        <v>40853</v>
      </c>
      <c r="P373">
        <f t="shared" si="5"/>
        <v>13</v>
      </c>
    </row>
    <row r="374" spans="6:16" x14ac:dyDescent="0.2">
      <c r="F374" s="34">
        <f>IFERROR(選手__2[[#This Row],[選手番号]],"")</f>
        <v>373</v>
      </c>
      <c r="G374" s="34">
        <f>IFERROR(選手__2[[#This Row],[性別コード]],"")</f>
        <v>1</v>
      </c>
      <c r="H374" s="34" t="str">
        <f>IFERROR(VLOOKUP(G374,色々!P:Q,2,0),"")</f>
        <v>男子</v>
      </c>
      <c r="I374" s="34" t="str">
        <f>IFERROR(選手__2[[#This Row],[氏名]],"")</f>
        <v>城戸　心呂</v>
      </c>
      <c r="J374" s="34" t="str">
        <f>IFERROR(選手__2[[#This Row],[氏名カナ]],"")</f>
        <v>ｷﾄﾞ ｺｺﾛ</v>
      </c>
      <c r="K374" s="34" t="str">
        <f>IFERROR(選手__2[[#This Row],[所属名称１]],"")</f>
        <v>石原ＳＣ</v>
      </c>
      <c r="L374" s="34">
        <f>IFERROR(選手__2[[#This Row],[学校コード]],"")</f>
        <v>2</v>
      </c>
      <c r="M374" s="35" t="str">
        <f>IFERROR(VLOOKUP(L374,色々!G:H,2,0),"")</f>
        <v>中学</v>
      </c>
      <c r="N374" s="36">
        <f>IFERROR(選手__2[[#This Row],[学年]],"")</f>
        <v>1</v>
      </c>
      <c r="O374" s="10">
        <f>IFERROR(選手__2[[#This Row],[生年月日]],"")</f>
        <v>40877</v>
      </c>
      <c r="P374">
        <f t="shared" si="5"/>
        <v>13</v>
      </c>
    </row>
    <row r="375" spans="6:16" x14ac:dyDescent="0.2">
      <c r="F375" s="34">
        <f>IFERROR(選手__2[[#This Row],[選手番号]],"")</f>
        <v>374</v>
      </c>
      <c r="G375" s="34">
        <f>IFERROR(選手__2[[#This Row],[性別コード]],"")</f>
        <v>1</v>
      </c>
      <c r="H375" s="34" t="str">
        <f>IFERROR(VLOOKUP(G375,色々!P:Q,2,0),"")</f>
        <v>男子</v>
      </c>
      <c r="I375" s="34" t="str">
        <f>IFERROR(選手__2[[#This Row],[氏名]],"")</f>
        <v>清水　陽斗</v>
      </c>
      <c r="J375" s="34" t="str">
        <f>IFERROR(選手__2[[#This Row],[氏名カナ]],"")</f>
        <v>ｼﾐｽﾞ ﾊﾙﾄ</v>
      </c>
      <c r="K375" s="34" t="str">
        <f>IFERROR(選手__2[[#This Row],[所属名称１]],"")</f>
        <v>石原ＳＣ</v>
      </c>
      <c r="L375" s="34">
        <f>IFERROR(選手__2[[#This Row],[学校コード]],"")</f>
        <v>1</v>
      </c>
      <c r="M375" s="35" t="str">
        <f>IFERROR(VLOOKUP(L375,色々!G:H,2,0),"")</f>
        <v>小学</v>
      </c>
      <c r="N375" s="36">
        <f>IFERROR(選手__2[[#This Row],[学年]],"")</f>
        <v>6</v>
      </c>
      <c r="O375" s="10">
        <f>IFERROR(選手__2[[#This Row],[生年月日]],"")</f>
        <v>41040</v>
      </c>
      <c r="P375">
        <f t="shared" si="5"/>
        <v>13</v>
      </c>
    </row>
    <row r="376" spans="6:16" x14ac:dyDescent="0.2">
      <c r="F376" s="34">
        <f>IFERROR(選手__2[[#This Row],[選手番号]],"")</f>
        <v>375</v>
      </c>
      <c r="G376" s="34">
        <f>IFERROR(選手__2[[#This Row],[性別コード]],"")</f>
        <v>1</v>
      </c>
      <c r="H376" s="34" t="str">
        <f>IFERROR(VLOOKUP(G376,色々!P:Q,2,0),"")</f>
        <v>男子</v>
      </c>
      <c r="I376" s="34" t="str">
        <f>IFERROR(選手__2[[#This Row],[氏名]],"")</f>
        <v>西村　一杜</v>
      </c>
      <c r="J376" s="34" t="str">
        <f>IFERROR(選手__2[[#This Row],[氏名カナ]],"")</f>
        <v>ﾆｼﾑﾗ ｶｽﾞﾄ</v>
      </c>
      <c r="K376" s="34" t="str">
        <f>IFERROR(選手__2[[#This Row],[所属名称１]],"")</f>
        <v>石原ＳＣ</v>
      </c>
      <c r="L376" s="34">
        <f>IFERROR(選手__2[[#This Row],[学校コード]],"")</f>
        <v>1</v>
      </c>
      <c r="M376" s="35" t="str">
        <f>IFERROR(VLOOKUP(L376,色々!G:H,2,0),"")</f>
        <v>小学</v>
      </c>
      <c r="N376" s="36">
        <f>IFERROR(選手__2[[#This Row],[学年]],"")</f>
        <v>6</v>
      </c>
      <c r="O376" s="10">
        <f>IFERROR(選手__2[[#This Row],[生年月日]],"")</f>
        <v>41311</v>
      </c>
      <c r="P376">
        <f t="shared" si="5"/>
        <v>12</v>
      </c>
    </row>
    <row r="377" spans="6:16" x14ac:dyDescent="0.2">
      <c r="F377" s="34">
        <f>IFERROR(選手__2[[#This Row],[選手番号]],"")</f>
        <v>376</v>
      </c>
      <c r="G377" s="34">
        <f>IFERROR(選手__2[[#This Row],[性別コード]],"")</f>
        <v>1</v>
      </c>
      <c r="H377" s="34" t="str">
        <f>IFERROR(VLOOKUP(G377,色々!P:Q,2,0),"")</f>
        <v>男子</v>
      </c>
      <c r="I377" s="34" t="str">
        <f>IFERROR(選手__2[[#This Row],[氏名]],"")</f>
        <v>渡部　俊輝</v>
      </c>
      <c r="J377" s="34" t="str">
        <f>IFERROR(選手__2[[#This Row],[氏名カナ]],"")</f>
        <v>ﾜﾀﾅﾍﾞ ﾄｼｷ</v>
      </c>
      <c r="K377" s="34" t="str">
        <f>IFERROR(選手__2[[#This Row],[所属名称１]],"")</f>
        <v>石原ＳＣ</v>
      </c>
      <c r="L377" s="34">
        <f>IFERROR(選手__2[[#This Row],[学校コード]],"")</f>
        <v>1</v>
      </c>
      <c r="M377" s="35" t="str">
        <f>IFERROR(VLOOKUP(L377,色々!G:H,2,0),"")</f>
        <v>小学</v>
      </c>
      <c r="N377" s="36">
        <f>IFERROR(選手__2[[#This Row],[学年]],"")</f>
        <v>5</v>
      </c>
      <c r="O377" s="10">
        <f>IFERROR(選手__2[[#This Row],[生年月日]],"")</f>
        <v>41433</v>
      </c>
      <c r="P377">
        <f t="shared" si="5"/>
        <v>12</v>
      </c>
    </row>
    <row r="378" spans="6:16" x14ac:dyDescent="0.2">
      <c r="F378" s="34">
        <f>IFERROR(選手__2[[#This Row],[選手番号]],"")</f>
        <v>377</v>
      </c>
      <c r="G378" s="34">
        <f>IFERROR(選手__2[[#This Row],[性別コード]],"")</f>
        <v>1</v>
      </c>
      <c r="H378" s="34" t="str">
        <f>IFERROR(VLOOKUP(G378,色々!P:Q,2,0),"")</f>
        <v>男子</v>
      </c>
      <c r="I378" s="34" t="str">
        <f>IFERROR(選手__2[[#This Row],[氏名]],"")</f>
        <v>山本　義祐</v>
      </c>
      <c r="J378" s="34" t="str">
        <f>IFERROR(選手__2[[#This Row],[氏名カナ]],"")</f>
        <v>ﾔﾏﾓﾄ ｷﾞｽｹ</v>
      </c>
      <c r="K378" s="34" t="str">
        <f>IFERROR(選手__2[[#This Row],[所属名称１]],"")</f>
        <v>石原ＳＣ</v>
      </c>
      <c r="L378" s="34">
        <f>IFERROR(選手__2[[#This Row],[学校コード]],"")</f>
        <v>1</v>
      </c>
      <c r="M378" s="35" t="str">
        <f>IFERROR(VLOOKUP(L378,色々!G:H,2,0),"")</f>
        <v>小学</v>
      </c>
      <c r="N378" s="36">
        <f>IFERROR(選手__2[[#This Row],[学年]],"")</f>
        <v>5</v>
      </c>
      <c r="O378" s="10">
        <f>IFERROR(選手__2[[#This Row],[生年月日]],"")</f>
        <v>41623</v>
      </c>
      <c r="P378">
        <f t="shared" si="5"/>
        <v>11</v>
      </c>
    </row>
    <row r="379" spans="6:16" x14ac:dyDescent="0.2">
      <c r="F379" s="34">
        <f>IFERROR(選手__2[[#This Row],[選手番号]],"")</f>
        <v>378</v>
      </c>
      <c r="G379" s="34">
        <f>IFERROR(選手__2[[#This Row],[性別コード]],"")</f>
        <v>1</v>
      </c>
      <c r="H379" s="34" t="str">
        <f>IFERROR(VLOOKUP(G379,色々!P:Q,2,0),"")</f>
        <v>男子</v>
      </c>
      <c r="I379" s="34" t="str">
        <f>IFERROR(選手__2[[#This Row],[氏名]],"")</f>
        <v>兼平　　周</v>
      </c>
      <c r="J379" s="34" t="str">
        <f>IFERROR(選手__2[[#This Row],[氏名カナ]],"")</f>
        <v>ｶﾈﾋﾗ ｼｭｳ</v>
      </c>
      <c r="K379" s="34" t="str">
        <f>IFERROR(選手__2[[#This Row],[所属名称１]],"")</f>
        <v>石原ＳＣ</v>
      </c>
      <c r="L379" s="34">
        <f>IFERROR(選手__2[[#This Row],[学校コード]],"")</f>
        <v>1</v>
      </c>
      <c r="M379" s="35" t="str">
        <f>IFERROR(VLOOKUP(L379,色々!G:H,2,0),"")</f>
        <v>小学</v>
      </c>
      <c r="N379" s="36">
        <f>IFERROR(選手__2[[#This Row],[学年]],"")</f>
        <v>4</v>
      </c>
      <c r="O379" s="10">
        <f>IFERROR(選手__2[[#This Row],[生年月日]],"")</f>
        <v>41795</v>
      </c>
      <c r="P379">
        <f t="shared" si="5"/>
        <v>11</v>
      </c>
    </row>
    <row r="380" spans="6:16" x14ac:dyDescent="0.2">
      <c r="F380" s="34">
        <f>IFERROR(選手__2[[#This Row],[選手番号]],"")</f>
        <v>379</v>
      </c>
      <c r="G380" s="34">
        <f>IFERROR(選手__2[[#This Row],[性別コード]],"")</f>
        <v>1</v>
      </c>
      <c r="H380" s="34" t="str">
        <f>IFERROR(VLOOKUP(G380,色々!P:Q,2,0),"")</f>
        <v>男子</v>
      </c>
      <c r="I380" s="34" t="str">
        <f>IFERROR(選手__2[[#This Row],[氏名]],"")</f>
        <v>西尾　理玖</v>
      </c>
      <c r="J380" s="34" t="str">
        <f>IFERROR(選手__2[[#This Row],[氏名カナ]],"")</f>
        <v>ﾆｼｵ ﾘｸ</v>
      </c>
      <c r="K380" s="34" t="str">
        <f>IFERROR(選手__2[[#This Row],[所属名称１]],"")</f>
        <v>石原ＳＣ</v>
      </c>
      <c r="L380" s="34">
        <f>IFERROR(選手__2[[#This Row],[学校コード]],"")</f>
        <v>1</v>
      </c>
      <c r="M380" s="35" t="str">
        <f>IFERROR(VLOOKUP(L380,色々!G:H,2,0),"")</f>
        <v>小学</v>
      </c>
      <c r="N380" s="36">
        <f>IFERROR(選手__2[[#This Row],[学年]],"")</f>
        <v>4</v>
      </c>
      <c r="O380" s="10">
        <f>IFERROR(選手__2[[#This Row],[生年月日]],"")</f>
        <v>41921</v>
      </c>
      <c r="P380">
        <f t="shared" si="5"/>
        <v>10</v>
      </c>
    </row>
    <row r="381" spans="6:16" x14ac:dyDescent="0.2">
      <c r="F381" s="34">
        <f>IFERROR(選手__2[[#This Row],[選手番号]],"")</f>
        <v>380</v>
      </c>
      <c r="G381" s="34">
        <f>IFERROR(選手__2[[#This Row],[性別コード]],"")</f>
        <v>1</v>
      </c>
      <c r="H381" s="34" t="str">
        <f>IFERROR(VLOOKUP(G381,色々!P:Q,2,0),"")</f>
        <v>男子</v>
      </c>
      <c r="I381" s="34" t="str">
        <f>IFERROR(選手__2[[#This Row],[氏名]],"")</f>
        <v>渡部　晴翔</v>
      </c>
      <c r="J381" s="34" t="str">
        <f>IFERROR(選手__2[[#This Row],[氏名カナ]],"")</f>
        <v>ﾜﾀﾅﾍﾞ ﾊﾙﾄ</v>
      </c>
      <c r="K381" s="34" t="str">
        <f>IFERROR(選手__2[[#This Row],[所属名称１]],"")</f>
        <v>石原ＳＣ</v>
      </c>
      <c r="L381" s="34">
        <f>IFERROR(選手__2[[#This Row],[学校コード]],"")</f>
        <v>1</v>
      </c>
      <c r="M381" s="35" t="str">
        <f>IFERROR(VLOOKUP(L381,色々!G:H,2,0),"")</f>
        <v>小学</v>
      </c>
      <c r="N381" s="36">
        <f>IFERROR(選手__2[[#This Row],[学年]],"")</f>
        <v>3</v>
      </c>
      <c r="O381" s="10">
        <f>IFERROR(選手__2[[#This Row],[生年月日]],"")</f>
        <v>42344</v>
      </c>
      <c r="P381">
        <f t="shared" si="5"/>
        <v>9</v>
      </c>
    </row>
    <row r="382" spans="6:16" x14ac:dyDescent="0.2">
      <c r="F382" s="34">
        <f>IFERROR(選手__2[[#This Row],[選手番号]],"")</f>
        <v>381</v>
      </c>
      <c r="G382" s="34">
        <f>IFERROR(選手__2[[#This Row],[性別コード]],"")</f>
        <v>2</v>
      </c>
      <c r="H382" s="34" t="str">
        <f>IFERROR(VLOOKUP(G382,色々!P:Q,2,0),"")</f>
        <v>女子</v>
      </c>
      <c r="I382" s="34" t="str">
        <f>IFERROR(選手__2[[#This Row],[氏名]],"")</f>
        <v>兵頭　まい</v>
      </c>
      <c r="J382" s="34" t="str">
        <f>IFERROR(選手__2[[#This Row],[氏名カナ]],"")</f>
        <v>ﾋｮｳﾄﾞｳ ﾏｲ</v>
      </c>
      <c r="K382" s="34" t="str">
        <f>IFERROR(選手__2[[#This Row],[所属名称１]],"")</f>
        <v>石原ＳＣ</v>
      </c>
      <c r="L382" s="34">
        <f>IFERROR(選手__2[[#This Row],[学校コード]],"")</f>
        <v>3</v>
      </c>
      <c r="M382" s="35" t="str">
        <f>IFERROR(VLOOKUP(L382,色々!G:H,2,0),"")</f>
        <v>高校</v>
      </c>
      <c r="N382" s="36">
        <f>IFERROR(選手__2[[#This Row],[学年]],"")</f>
        <v>2</v>
      </c>
      <c r="O382" s="10">
        <f>IFERROR(選手__2[[#This Row],[生年月日]],"")</f>
        <v>39471</v>
      </c>
      <c r="P382">
        <f t="shared" si="5"/>
        <v>17</v>
      </c>
    </row>
    <row r="383" spans="6:16" x14ac:dyDescent="0.2">
      <c r="F383" s="34">
        <f>IFERROR(選手__2[[#This Row],[選手番号]],"")</f>
        <v>382</v>
      </c>
      <c r="G383" s="34">
        <f>IFERROR(選手__2[[#This Row],[性別コード]],"")</f>
        <v>2</v>
      </c>
      <c r="H383" s="34" t="str">
        <f>IFERROR(VLOOKUP(G383,色々!P:Q,2,0),"")</f>
        <v>女子</v>
      </c>
      <c r="I383" s="34" t="str">
        <f>IFERROR(選手__2[[#This Row],[氏名]],"")</f>
        <v>細川　結衣</v>
      </c>
      <c r="J383" s="34" t="str">
        <f>IFERROR(選手__2[[#This Row],[氏名カナ]],"")</f>
        <v>ﾎｿｶﾜ ﾕｲ</v>
      </c>
      <c r="K383" s="34" t="str">
        <f>IFERROR(選手__2[[#This Row],[所属名称１]],"")</f>
        <v>石原ＳＣ</v>
      </c>
      <c r="L383" s="34">
        <f>IFERROR(選手__2[[#This Row],[学校コード]],"")</f>
        <v>1</v>
      </c>
      <c r="M383" s="35" t="str">
        <f>IFERROR(VLOOKUP(L383,色々!G:H,2,0),"")</f>
        <v>小学</v>
      </c>
      <c r="N383" s="36">
        <f>IFERROR(選手__2[[#This Row],[学年]],"")</f>
        <v>5</v>
      </c>
      <c r="O383" s="10">
        <f>IFERROR(選手__2[[#This Row],[生年月日]],"")</f>
        <v>41431</v>
      </c>
      <c r="P383">
        <f t="shared" si="5"/>
        <v>12</v>
      </c>
    </row>
    <row r="384" spans="6:16" x14ac:dyDescent="0.2">
      <c r="F384" s="34">
        <f>IFERROR(選手__2[[#This Row],[選手番号]],"")</f>
        <v>383</v>
      </c>
      <c r="G384" s="34">
        <f>IFERROR(選手__2[[#This Row],[性別コード]],"")</f>
        <v>2</v>
      </c>
      <c r="H384" s="34" t="str">
        <f>IFERROR(VLOOKUP(G384,色々!P:Q,2,0),"")</f>
        <v>女子</v>
      </c>
      <c r="I384" s="34" t="str">
        <f>IFERROR(選手__2[[#This Row],[氏名]],"")</f>
        <v>町田　　凛</v>
      </c>
      <c r="J384" s="34" t="str">
        <f>IFERROR(選手__2[[#This Row],[氏名カナ]],"")</f>
        <v>ﾏﾁﾀﾞ ﾘﾝ</v>
      </c>
      <c r="K384" s="34" t="str">
        <f>IFERROR(選手__2[[#This Row],[所属名称１]],"")</f>
        <v>石原ＳＣ</v>
      </c>
      <c r="L384" s="34">
        <f>IFERROR(選手__2[[#This Row],[学校コード]],"")</f>
        <v>1</v>
      </c>
      <c r="M384" s="35" t="str">
        <f>IFERROR(VLOOKUP(L384,色々!G:H,2,0),"")</f>
        <v>小学</v>
      </c>
      <c r="N384" s="36">
        <f>IFERROR(選手__2[[#This Row],[学年]],"")</f>
        <v>5</v>
      </c>
      <c r="O384" s="10">
        <f>IFERROR(選手__2[[#This Row],[生年月日]],"")</f>
        <v>41535</v>
      </c>
      <c r="P384">
        <f t="shared" si="5"/>
        <v>11</v>
      </c>
    </row>
    <row r="385" spans="6:16" x14ac:dyDescent="0.2">
      <c r="F385" s="34">
        <f>IFERROR(選手__2[[#This Row],[選手番号]],"")</f>
        <v>384</v>
      </c>
      <c r="G385" s="34">
        <f>IFERROR(選手__2[[#This Row],[性別コード]],"")</f>
        <v>2</v>
      </c>
      <c r="H385" s="34" t="str">
        <f>IFERROR(VLOOKUP(G385,色々!P:Q,2,0),"")</f>
        <v>女子</v>
      </c>
      <c r="I385" s="34" t="str">
        <f>IFERROR(選手__2[[#This Row],[氏名]],"")</f>
        <v>城戸　南海</v>
      </c>
      <c r="J385" s="34" t="str">
        <f>IFERROR(選手__2[[#This Row],[氏名カナ]],"")</f>
        <v>ｷﾄﾞ ﾐﾅﾐ</v>
      </c>
      <c r="K385" s="34" t="str">
        <f>IFERROR(選手__2[[#This Row],[所属名称１]],"")</f>
        <v>石原ＳＣ</v>
      </c>
      <c r="L385" s="34">
        <f>IFERROR(選手__2[[#This Row],[学校コード]],"")</f>
        <v>1</v>
      </c>
      <c r="M385" s="35" t="str">
        <f>IFERROR(VLOOKUP(L385,色々!G:H,2,0),"")</f>
        <v>小学</v>
      </c>
      <c r="N385" s="36">
        <f>IFERROR(選手__2[[#This Row],[学年]],"")</f>
        <v>5</v>
      </c>
      <c r="O385" s="10">
        <f>IFERROR(選手__2[[#This Row],[生年月日]],"")</f>
        <v>41558</v>
      </c>
      <c r="P385">
        <f t="shared" si="5"/>
        <v>11</v>
      </c>
    </row>
    <row r="386" spans="6:16" x14ac:dyDescent="0.2">
      <c r="F386" s="34">
        <f>IFERROR(選手__2[[#This Row],[選手番号]],"")</f>
        <v>385</v>
      </c>
      <c r="G386" s="34">
        <f>IFERROR(選手__2[[#This Row],[性別コード]],"")</f>
        <v>2</v>
      </c>
      <c r="H386" s="34" t="str">
        <f>IFERROR(VLOOKUP(G386,色々!P:Q,2,0),"")</f>
        <v>女子</v>
      </c>
      <c r="I386" s="34" t="str">
        <f>IFERROR(選手__2[[#This Row],[氏名]],"")</f>
        <v>桑波田彩央依</v>
      </c>
      <c r="J386" s="34" t="str">
        <f>IFERROR(選手__2[[#This Row],[氏名カナ]],"")</f>
        <v>ｸﾜﾊﾀ ｱｵｲ</v>
      </c>
      <c r="K386" s="34" t="str">
        <f>IFERROR(選手__2[[#This Row],[所属名称１]],"")</f>
        <v>石原ＳＣ</v>
      </c>
      <c r="L386" s="34">
        <f>IFERROR(選手__2[[#This Row],[学校コード]],"")</f>
        <v>1</v>
      </c>
      <c r="M386" s="35" t="str">
        <f>IFERROR(VLOOKUP(L386,色々!G:H,2,0),"")</f>
        <v>小学</v>
      </c>
      <c r="N386" s="36">
        <f>IFERROR(選手__2[[#This Row],[学年]],"")</f>
        <v>5</v>
      </c>
      <c r="O386" s="10">
        <f>IFERROR(選手__2[[#This Row],[生年月日]],"")</f>
        <v>41567</v>
      </c>
      <c r="P386">
        <f t="shared" si="5"/>
        <v>11</v>
      </c>
    </row>
    <row r="387" spans="6:16" x14ac:dyDescent="0.2">
      <c r="F387" s="34">
        <f>IFERROR(選手__2[[#This Row],[選手番号]],"")</f>
        <v>386</v>
      </c>
      <c r="G387" s="34">
        <f>IFERROR(選手__2[[#This Row],[性別コード]],"")</f>
        <v>2</v>
      </c>
      <c r="H387" s="34" t="str">
        <f>IFERROR(VLOOKUP(G387,色々!P:Q,2,0),"")</f>
        <v>女子</v>
      </c>
      <c r="I387" s="34" t="str">
        <f>IFERROR(選手__2[[#This Row],[氏名]],"")</f>
        <v>本多　鈴花</v>
      </c>
      <c r="J387" s="34" t="str">
        <f>IFERROR(選手__2[[#This Row],[氏名カナ]],"")</f>
        <v>ﾎﾝﾀﾞ ｽｽﾞｶ</v>
      </c>
      <c r="K387" s="34" t="str">
        <f>IFERROR(選手__2[[#This Row],[所属名称１]],"")</f>
        <v>石原ＳＣ</v>
      </c>
      <c r="L387" s="34">
        <f>IFERROR(選手__2[[#This Row],[学校コード]],"")</f>
        <v>1</v>
      </c>
      <c r="M387" s="35" t="str">
        <f>IFERROR(VLOOKUP(L387,色々!G:H,2,0),"")</f>
        <v>小学</v>
      </c>
      <c r="N387" s="36">
        <f>IFERROR(選手__2[[#This Row],[学年]],"")</f>
        <v>4</v>
      </c>
      <c r="O387" s="10">
        <f>IFERROR(選手__2[[#This Row],[生年月日]],"")</f>
        <v>41775</v>
      </c>
      <c r="P387">
        <f t="shared" ref="P387:P450" si="6">IFERROR(DATEDIF(O387,$O$1,"y"),"")</f>
        <v>11</v>
      </c>
    </row>
    <row r="388" spans="6:16" x14ac:dyDescent="0.2">
      <c r="F388" s="34">
        <f>IFERROR(選手__2[[#This Row],[選手番号]],"")</f>
        <v>387</v>
      </c>
      <c r="G388" s="34">
        <f>IFERROR(選手__2[[#This Row],[性別コード]],"")</f>
        <v>2</v>
      </c>
      <c r="H388" s="34" t="str">
        <f>IFERROR(VLOOKUP(G388,色々!P:Q,2,0),"")</f>
        <v>女子</v>
      </c>
      <c r="I388" s="34" t="str">
        <f>IFERROR(選手__2[[#This Row],[氏名]],"")</f>
        <v>澤井　香純</v>
      </c>
      <c r="J388" s="34" t="str">
        <f>IFERROR(選手__2[[#This Row],[氏名カナ]],"")</f>
        <v>ｻﾜｲ ｶｽﾐ</v>
      </c>
      <c r="K388" s="34" t="str">
        <f>IFERROR(選手__2[[#This Row],[所属名称１]],"")</f>
        <v>石原ＳＣ</v>
      </c>
      <c r="L388" s="34">
        <f>IFERROR(選手__2[[#This Row],[学校コード]],"")</f>
        <v>1</v>
      </c>
      <c r="M388" s="35" t="str">
        <f>IFERROR(VLOOKUP(L388,色々!G:H,2,0),"")</f>
        <v>小学</v>
      </c>
      <c r="N388" s="36">
        <f>IFERROR(選手__2[[#This Row],[学年]],"")</f>
        <v>4</v>
      </c>
      <c r="O388" s="10">
        <f>IFERROR(選手__2[[#This Row],[生年月日]],"")</f>
        <v>41891</v>
      </c>
      <c r="P388">
        <f t="shared" si="6"/>
        <v>10</v>
      </c>
    </row>
    <row r="389" spans="6:16" x14ac:dyDescent="0.2">
      <c r="F389" s="34">
        <f>IFERROR(選手__2[[#This Row],[選手番号]],"")</f>
        <v>388</v>
      </c>
      <c r="G389" s="34">
        <f>IFERROR(選手__2[[#This Row],[性別コード]],"")</f>
        <v>2</v>
      </c>
      <c r="H389" s="34" t="str">
        <f>IFERROR(VLOOKUP(G389,色々!P:Q,2,0),"")</f>
        <v>女子</v>
      </c>
      <c r="I389" s="34" t="str">
        <f>IFERROR(選手__2[[#This Row],[氏名]],"")</f>
        <v>阪本　茉莉</v>
      </c>
      <c r="J389" s="34" t="str">
        <f>IFERROR(選手__2[[#This Row],[氏名カナ]],"")</f>
        <v>ｻｶﾓﾄ ﾏﾘ</v>
      </c>
      <c r="K389" s="34" t="str">
        <f>IFERROR(選手__2[[#This Row],[所属名称１]],"")</f>
        <v>石原ＳＣ</v>
      </c>
      <c r="L389" s="34">
        <f>IFERROR(選手__2[[#This Row],[学校コード]],"")</f>
        <v>1</v>
      </c>
      <c r="M389" s="35" t="str">
        <f>IFERROR(VLOOKUP(L389,色々!G:H,2,0),"")</f>
        <v>小学</v>
      </c>
      <c r="N389" s="36">
        <f>IFERROR(選手__2[[#This Row],[学年]],"")</f>
        <v>4</v>
      </c>
      <c r="O389" s="10">
        <f>IFERROR(選手__2[[#This Row],[生年月日]],"")</f>
        <v>41941</v>
      </c>
      <c r="P389">
        <f t="shared" si="6"/>
        <v>10</v>
      </c>
    </row>
    <row r="390" spans="6:16" x14ac:dyDescent="0.2">
      <c r="F390" s="34">
        <f>IFERROR(選手__2[[#This Row],[選手番号]],"")</f>
        <v>389</v>
      </c>
      <c r="G390" s="34">
        <f>IFERROR(選手__2[[#This Row],[性別コード]],"")</f>
        <v>2</v>
      </c>
      <c r="H390" s="34" t="str">
        <f>IFERROR(VLOOKUP(G390,色々!P:Q,2,0),"")</f>
        <v>女子</v>
      </c>
      <c r="I390" s="34" t="str">
        <f>IFERROR(選手__2[[#This Row],[氏名]],"")</f>
        <v>渡部　美麗</v>
      </c>
      <c r="J390" s="34" t="str">
        <f>IFERROR(選手__2[[#This Row],[氏名カナ]],"")</f>
        <v>ﾜﾀﾅﾍﾞ ﾐﾚｲ</v>
      </c>
      <c r="K390" s="34" t="str">
        <f>IFERROR(選手__2[[#This Row],[所属名称１]],"")</f>
        <v>石原ＳＣ</v>
      </c>
      <c r="L390" s="34">
        <f>IFERROR(選手__2[[#This Row],[学校コード]],"")</f>
        <v>1</v>
      </c>
      <c r="M390" s="35" t="str">
        <f>IFERROR(VLOOKUP(L390,色々!G:H,2,0),"")</f>
        <v>小学</v>
      </c>
      <c r="N390" s="36">
        <f>IFERROR(選手__2[[#This Row],[学年]],"")</f>
        <v>4</v>
      </c>
      <c r="O390" s="10">
        <f>IFERROR(選手__2[[#This Row],[生年月日]],"")</f>
        <v>42003</v>
      </c>
      <c r="P390">
        <f t="shared" si="6"/>
        <v>10</v>
      </c>
    </row>
    <row r="391" spans="6:16" x14ac:dyDescent="0.2">
      <c r="F391" s="34">
        <f>IFERROR(選手__2[[#This Row],[選手番号]],"")</f>
        <v>390</v>
      </c>
      <c r="G391" s="34">
        <f>IFERROR(選手__2[[#This Row],[性別コード]],"")</f>
        <v>2</v>
      </c>
      <c r="H391" s="34" t="str">
        <f>IFERROR(VLOOKUP(G391,色々!P:Q,2,0),"")</f>
        <v>女子</v>
      </c>
      <c r="I391" s="34" t="str">
        <f>IFERROR(選手__2[[#This Row],[氏名]],"")</f>
        <v>西村　鈴乃</v>
      </c>
      <c r="J391" s="34" t="str">
        <f>IFERROR(選手__2[[#This Row],[氏名カナ]],"")</f>
        <v>ﾆｼﾑﾗ ｽｽﾞﾉ</v>
      </c>
      <c r="K391" s="34" t="str">
        <f>IFERROR(選手__2[[#This Row],[所属名称１]],"")</f>
        <v>石原ＳＣ</v>
      </c>
      <c r="L391" s="34">
        <f>IFERROR(選手__2[[#This Row],[学校コード]],"")</f>
        <v>1</v>
      </c>
      <c r="M391" s="35" t="str">
        <f>IFERROR(VLOOKUP(L391,色々!G:H,2,0),"")</f>
        <v>小学</v>
      </c>
      <c r="N391" s="36">
        <f>IFERROR(選手__2[[#This Row],[学年]],"")</f>
        <v>4</v>
      </c>
      <c r="O391" s="10">
        <f>IFERROR(選手__2[[#This Row],[生年月日]],"")</f>
        <v>42058</v>
      </c>
      <c r="P391">
        <f t="shared" si="6"/>
        <v>10</v>
      </c>
    </row>
    <row r="392" spans="6:16" x14ac:dyDescent="0.2">
      <c r="F392" s="34">
        <f>IFERROR(選手__2[[#This Row],[選手番号]],"")</f>
        <v>391</v>
      </c>
      <c r="G392" s="34">
        <f>IFERROR(選手__2[[#This Row],[性別コード]],"")</f>
        <v>2</v>
      </c>
      <c r="H392" s="34" t="str">
        <f>IFERROR(VLOOKUP(G392,色々!P:Q,2,0),"")</f>
        <v>女子</v>
      </c>
      <c r="I392" s="34" t="str">
        <f>IFERROR(選手__2[[#This Row],[氏名]],"")</f>
        <v>紺田　奈那</v>
      </c>
      <c r="J392" s="34" t="str">
        <f>IFERROR(選手__2[[#This Row],[氏名カナ]],"")</f>
        <v>ｺﾝﾀﾞ ﾅﾅ</v>
      </c>
      <c r="K392" s="34" t="str">
        <f>IFERROR(選手__2[[#This Row],[所属名称１]],"")</f>
        <v>石原ＳＣ</v>
      </c>
      <c r="L392" s="34">
        <f>IFERROR(選手__2[[#This Row],[学校コード]],"")</f>
        <v>1</v>
      </c>
      <c r="M392" s="35" t="str">
        <f>IFERROR(VLOOKUP(L392,色々!G:H,2,0),"")</f>
        <v>小学</v>
      </c>
      <c r="N392" s="36">
        <f>IFERROR(選手__2[[#This Row],[学年]],"")</f>
        <v>1</v>
      </c>
      <c r="O392" s="10">
        <f>IFERROR(選手__2[[#This Row],[生年月日]],"")</f>
        <v>42929</v>
      </c>
      <c r="P392">
        <f t="shared" si="6"/>
        <v>7</v>
      </c>
    </row>
    <row r="393" spans="6:16" x14ac:dyDescent="0.2">
      <c r="F393" s="34">
        <f>IFERROR(選手__2[[#This Row],[選手番号]],"")</f>
        <v>392</v>
      </c>
      <c r="G393" s="34">
        <f>IFERROR(選手__2[[#This Row],[性別コード]],"")</f>
        <v>2</v>
      </c>
      <c r="H393" s="34" t="str">
        <f>IFERROR(VLOOKUP(G393,色々!P:Q,2,0),"")</f>
        <v>女子</v>
      </c>
      <c r="I393" s="34" t="str">
        <f>IFERROR(選手__2[[#This Row],[氏名]],"")</f>
        <v>西村千咲乃</v>
      </c>
      <c r="J393" s="34" t="str">
        <f>IFERROR(選手__2[[#This Row],[氏名カナ]],"")</f>
        <v>ﾆｼﾑﾗ ﾁｻﾉ</v>
      </c>
      <c r="K393" s="34" t="str">
        <f>IFERROR(選手__2[[#This Row],[所属名称１]],"")</f>
        <v>石原ＳＣ</v>
      </c>
      <c r="L393" s="34">
        <f>IFERROR(選手__2[[#This Row],[学校コード]],"")</f>
        <v>1</v>
      </c>
      <c r="M393" s="35" t="str">
        <f>IFERROR(VLOOKUP(L393,色々!G:H,2,0),"")</f>
        <v>小学</v>
      </c>
      <c r="N393" s="36">
        <f>IFERROR(選手__2[[#This Row],[学年]],"")</f>
        <v>1</v>
      </c>
      <c r="O393" s="10">
        <f>IFERROR(選手__2[[#This Row],[生年月日]],"")</f>
        <v>43002</v>
      </c>
      <c r="P393">
        <f t="shared" si="6"/>
        <v>7</v>
      </c>
    </row>
    <row r="394" spans="6:16" x14ac:dyDescent="0.2">
      <c r="F394" s="34">
        <f>IFERROR(選手__2[[#This Row],[選手番号]],"")</f>
        <v>393</v>
      </c>
      <c r="G394" s="34">
        <f>IFERROR(選手__2[[#This Row],[性別コード]],"")</f>
        <v>2</v>
      </c>
      <c r="H394" s="34" t="str">
        <f>IFERROR(VLOOKUP(G394,色々!P:Q,2,0),"")</f>
        <v>女子</v>
      </c>
      <c r="I394" s="34" t="str">
        <f>IFERROR(選手__2[[#This Row],[氏名]],"")</f>
        <v>西尾　笑舞</v>
      </c>
      <c r="J394" s="34" t="str">
        <f>IFERROR(選手__2[[#This Row],[氏名カナ]],"")</f>
        <v>ﾆｼｵ ｴﾏ</v>
      </c>
      <c r="K394" s="34" t="str">
        <f>IFERROR(選手__2[[#This Row],[所属名称１]],"")</f>
        <v>石原ＳＣ</v>
      </c>
      <c r="L394" s="34">
        <f>IFERROR(選手__2[[#This Row],[学校コード]],"")</f>
        <v>1</v>
      </c>
      <c r="M394" s="35" t="str">
        <f>IFERROR(VLOOKUP(L394,色々!G:H,2,0),"")</f>
        <v>小学</v>
      </c>
      <c r="N394" s="36">
        <f>IFERROR(選手__2[[#This Row],[学年]],"")</f>
        <v>1</v>
      </c>
      <c r="O394" s="10">
        <f>IFERROR(選手__2[[#This Row],[生年月日]],"")</f>
        <v>43004</v>
      </c>
      <c r="P394">
        <f t="shared" si="6"/>
        <v>7</v>
      </c>
    </row>
    <row r="395" spans="6:16" x14ac:dyDescent="0.2">
      <c r="F395" s="34">
        <f>IFERROR(選手__2[[#This Row],[選手番号]],"")</f>
        <v>394</v>
      </c>
      <c r="G395" s="34">
        <f>IFERROR(選手__2[[#This Row],[性別コード]],"")</f>
        <v>1</v>
      </c>
      <c r="H395" s="34" t="str">
        <f>IFERROR(VLOOKUP(G395,色々!P:Q,2,0),"")</f>
        <v>男子</v>
      </c>
      <c r="I395" s="34" t="str">
        <f>IFERROR(選手__2[[#This Row],[氏名]],"")</f>
        <v>松浦　海翔</v>
      </c>
      <c r="J395" s="34" t="str">
        <f>IFERROR(選手__2[[#This Row],[氏名カナ]],"")</f>
        <v>ﾏﾂｳﾗ ﾐｶﾙ</v>
      </c>
      <c r="K395" s="34" t="str">
        <f>IFERROR(選手__2[[#This Row],[所属名称１]],"")</f>
        <v>フィッタ松山</v>
      </c>
      <c r="L395" s="34">
        <f>IFERROR(選手__2[[#This Row],[学校コード]],"")</f>
        <v>3</v>
      </c>
      <c r="M395" s="35" t="str">
        <f>IFERROR(VLOOKUP(L395,色々!G:H,2,0),"")</f>
        <v>高校</v>
      </c>
      <c r="N395" s="36">
        <f>IFERROR(選手__2[[#This Row],[学年]],"")</f>
        <v>3</v>
      </c>
      <c r="O395" s="10">
        <f>IFERROR(選手__2[[#This Row],[生年月日]],"")</f>
        <v>38912</v>
      </c>
      <c r="P395">
        <f t="shared" si="6"/>
        <v>18</v>
      </c>
    </row>
    <row r="396" spans="6:16" x14ac:dyDescent="0.2">
      <c r="F396" s="34">
        <f>IFERROR(選手__2[[#This Row],[選手番号]],"")</f>
        <v>395</v>
      </c>
      <c r="G396" s="34">
        <f>IFERROR(選手__2[[#This Row],[性別コード]],"")</f>
        <v>1</v>
      </c>
      <c r="H396" s="34" t="str">
        <f>IFERROR(VLOOKUP(G396,色々!P:Q,2,0),"")</f>
        <v>男子</v>
      </c>
      <c r="I396" s="34" t="str">
        <f>IFERROR(選手__2[[#This Row],[氏名]],"")</f>
        <v>岡﨑　一彗</v>
      </c>
      <c r="J396" s="34" t="str">
        <f>IFERROR(選手__2[[#This Row],[氏名カナ]],"")</f>
        <v>ｵｶｻﾞｷ ｲｯｾｲ</v>
      </c>
      <c r="K396" s="34" t="str">
        <f>IFERROR(選手__2[[#This Row],[所属名称１]],"")</f>
        <v>フィッタ松山</v>
      </c>
      <c r="L396" s="34">
        <f>IFERROR(選手__2[[#This Row],[学校コード]],"")</f>
        <v>3</v>
      </c>
      <c r="M396" s="35" t="str">
        <f>IFERROR(VLOOKUP(L396,色々!G:H,2,0),"")</f>
        <v>高校</v>
      </c>
      <c r="N396" s="36">
        <f>IFERROR(選手__2[[#This Row],[学年]],"")</f>
        <v>3</v>
      </c>
      <c r="O396" s="10">
        <f>IFERROR(選手__2[[#This Row],[生年月日]],"")</f>
        <v>39148</v>
      </c>
      <c r="P396">
        <f t="shared" si="6"/>
        <v>18</v>
      </c>
    </row>
    <row r="397" spans="6:16" x14ac:dyDescent="0.2">
      <c r="F397" s="34">
        <f>IFERROR(選手__2[[#This Row],[選手番号]],"")</f>
        <v>396</v>
      </c>
      <c r="G397" s="34">
        <f>IFERROR(選手__2[[#This Row],[性別コード]],"")</f>
        <v>1</v>
      </c>
      <c r="H397" s="34" t="str">
        <f>IFERROR(VLOOKUP(G397,色々!P:Q,2,0),"")</f>
        <v>男子</v>
      </c>
      <c r="I397" s="34" t="str">
        <f>IFERROR(選手__2[[#This Row],[氏名]],"")</f>
        <v>小野　寛生</v>
      </c>
      <c r="J397" s="34" t="str">
        <f>IFERROR(選手__2[[#This Row],[氏名カナ]],"")</f>
        <v>ｵﾉ ｶﾝｾｲ</v>
      </c>
      <c r="K397" s="34" t="str">
        <f>IFERROR(選手__2[[#This Row],[所属名称１]],"")</f>
        <v>フィッタ松山</v>
      </c>
      <c r="L397" s="34">
        <f>IFERROR(選手__2[[#This Row],[学校コード]],"")</f>
        <v>3</v>
      </c>
      <c r="M397" s="35" t="str">
        <f>IFERROR(VLOOKUP(L397,色々!G:H,2,0),"")</f>
        <v>高校</v>
      </c>
      <c r="N397" s="36">
        <f>IFERROR(選手__2[[#This Row],[学年]],"")</f>
        <v>2</v>
      </c>
      <c r="O397" s="10">
        <f>IFERROR(選手__2[[#This Row],[生年月日]],"")</f>
        <v>39246</v>
      </c>
      <c r="P397">
        <f t="shared" si="6"/>
        <v>18</v>
      </c>
    </row>
    <row r="398" spans="6:16" x14ac:dyDescent="0.2">
      <c r="F398" s="34">
        <f>IFERROR(選手__2[[#This Row],[選手番号]],"")</f>
        <v>397</v>
      </c>
      <c r="G398" s="34">
        <f>IFERROR(選手__2[[#This Row],[性別コード]],"")</f>
        <v>1</v>
      </c>
      <c r="H398" s="34" t="str">
        <f>IFERROR(VLOOKUP(G398,色々!P:Q,2,0),"")</f>
        <v>男子</v>
      </c>
      <c r="I398" s="34" t="str">
        <f>IFERROR(選手__2[[#This Row],[氏名]],"")</f>
        <v>永田　　空</v>
      </c>
      <c r="J398" s="34" t="str">
        <f>IFERROR(選手__2[[#This Row],[氏名カナ]],"")</f>
        <v>ﾅｶﾞﾀ ｿﾗ</v>
      </c>
      <c r="K398" s="34" t="str">
        <f>IFERROR(選手__2[[#This Row],[所属名称１]],"")</f>
        <v>フィッタ松山</v>
      </c>
      <c r="L398" s="34">
        <f>IFERROR(選手__2[[#This Row],[学校コード]],"")</f>
        <v>3</v>
      </c>
      <c r="M398" s="35" t="str">
        <f>IFERROR(VLOOKUP(L398,色々!G:H,2,0),"")</f>
        <v>高校</v>
      </c>
      <c r="N398" s="36">
        <f>IFERROR(選手__2[[#This Row],[学年]],"")</f>
        <v>1</v>
      </c>
      <c r="O398" s="10">
        <f>IFERROR(選手__2[[#This Row],[生年月日]],"")</f>
        <v>39564</v>
      </c>
      <c r="P398">
        <f t="shared" si="6"/>
        <v>17</v>
      </c>
    </row>
    <row r="399" spans="6:16" x14ac:dyDescent="0.2">
      <c r="F399" s="34">
        <f>IFERROR(選手__2[[#This Row],[選手番号]],"")</f>
        <v>398</v>
      </c>
      <c r="G399" s="34">
        <f>IFERROR(選手__2[[#This Row],[性別コード]],"")</f>
        <v>1</v>
      </c>
      <c r="H399" s="34" t="str">
        <f>IFERROR(VLOOKUP(G399,色々!P:Q,2,0),"")</f>
        <v>男子</v>
      </c>
      <c r="I399" s="34" t="str">
        <f>IFERROR(選手__2[[#This Row],[氏名]],"")</f>
        <v>髙橋　昂大</v>
      </c>
      <c r="J399" s="34" t="str">
        <f>IFERROR(選手__2[[#This Row],[氏名カナ]],"")</f>
        <v>ﾀｶﾊｼ ｺｳｷ</v>
      </c>
      <c r="K399" s="34" t="str">
        <f>IFERROR(選手__2[[#This Row],[所属名称１]],"")</f>
        <v>フィッタ松山</v>
      </c>
      <c r="L399" s="34">
        <f>IFERROR(選手__2[[#This Row],[学校コード]],"")</f>
        <v>3</v>
      </c>
      <c r="M399" s="35" t="str">
        <f>IFERROR(VLOOKUP(L399,色々!G:H,2,0),"")</f>
        <v>高校</v>
      </c>
      <c r="N399" s="36">
        <f>IFERROR(選手__2[[#This Row],[学年]],"")</f>
        <v>1</v>
      </c>
      <c r="O399" s="10">
        <f>IFERROR(選手__2[[#This Row],[生年月日]],"")</f>
        <v>39584</v>
      </c>
      <c r="P399">
        <f t="shared" si="6"/>
        <v>17</v>
      </c>
    </row>
    <row r="400" spans="6:16" x14ac:dyDescent="0.2">
      <c r="F400" s="34">
        <f>IFERROR(選手__2[[#This Row],[選手番号]],"")</f>
        <v>399</v>
      </c>
      <c r="G400" s="34">
        <f>IFERROR(選手__2[[#This Row],[性別コード]],"")</f>
        <v>1</v>
      </c>
      <c r="H400" s="34" t="str">
        <f>IFERROR(VLOOKUP(G400,色々!P:Q,2,0),"")</f>
        <v>男子</v>
      </c>
      <c r="I400" s="34" t="str">
        <f>IFERROR(選手__2[[#This Row],[氏名]],"")</f>
        <v>辻田　裕真</v>
      </c>
      <c r="J400" s="34" t="str">
        <f>IFERROR(選手__2[[#This Row],[氏名カナ]],"")</f>
        <v>ﾂｼﾞﾀ ﾕｳﾏ</v>
      </c>
      <c r="K400" s="34" t="str">
        <f>IFERROR(選手__2[[#This Row],[所属名称１]],"")</f>
        <v>フィッタ松山</v>
      </c>
      <c r="L400" s="34">
        <f>IFERROR(選手__2[[#This Row],[学校コード]],"")</f>
        <v>3</v>
      </c>
      <c r="M400" s="35" t="str">
        <f>IFERROR(VLOOKUP(L400,色々!G:H,2,0),"")</f>
        <v>高校</v>
      </c>
      <c r="N400" s="36">
        <f>IFERROR(選手__2[[#This Row],[学年]],"")</f>
        <v>1</v>
      </c>
      <c r="O400" s="10">
        <f>IFERROR(選手__2[[#This Row],[生年月日]],"")</f>
        <v>39650</v>
      </c>
      <c r="P400">
        <f t="shared" si="6"/>
        <v>16</v>
      </c>
    </row>
    <row r="401" spans="6:16" x14ac:dyDescent="0.2">
      <c r="F401" s="34">
        <f>IFERROR(選手__2[[#This Row],[選手番号]],"")</f>
        <v>400</v>
      </c>
      <c r="G401" s="34">
        <f>IFERROR(選手__2[[#This Row],[性別コード]],"")</f>
        <v>1</v>
      </c>
      <c r="H401" s="34" t="str">
        <f>IFERROR(VLOOKUP(G401,色々!P:Q,2,0),"")</f>
        <v>男子</v>
      </c>
      <c r="I401" s="34" t="str">
        <f>IFERROR(選手__2[[#This Row],[氏名]],"")</f>
        <v>藤並　拓郎</v>
      </c>
      <c r="J401" s="34" t="str">
        <f>IFERROR(選手__2[[#This Row],[氏名カナ]],"")</f>
        <v>ﾌｼﾞﾅﾐ ﾀｸﾛｳ</v>
      </c>
      <c r="K401" s="34" t="str">
        <f>IFERROR(選手__2[[#This Row],[所属名称１]],"")</f>
        <v>フィッタ松山</v>
      </c>
      <c r="L401" s="34">
        <f>IFERROR(選手__2[[#This Row],[学校コード]],"")</f>
        <v>2</v>
      </c>
      <c r="M401" s="35" t="str">
        <f>IFERROR(VLOOKUP(L401,色々!G:H,2,0),"")</f>
        <v>中学</v>
      </c>
      <c r="N401" s="36">
        <f>IFERROR(選手__2[[#This Row],[学年]],"")</f>
        <v>2</v>
      </c>
      <c r="O401" s="10">
        <f>IFERROR(選手__2[[#This Row],[生年月日]],"")</f>
        <v>40557</v>
      </c>
      <c r="P401">
        <f t="shared" si="6"/>
        <v>14</v>
      </c>
    </row>
    <row r="402" spans="6:16" x14ac:dyDescent="0.2">
      <c r="F402" s="34">
        <f>IFERROR(選手__2[[#This Row],[選手番号]],"")</f>
        <v>401</v>
      </c>
      <c r="G402" s="34">
        <f>IFERROR(選手__2[[#This Row],[性別コード]],"")</f>
        <v>1</v>
      </c>
      <c r="H402" s="34" t="str">
        <f>IFERROR(VLOOKUP(G402,色々!P:Q,2,0),"")</f>
        <v>男子</v>
      </c>
      <c r="I402" s="34" t="str">
        <f>IFERROR(選手__2[[#This Row],[氏名]],"")</f>
        <v>山田　朔久</v>
      </c>
      <c r="J402" s="34" t="str">
        <f>IFERROR(選手__2[[#This Row],[氏名カナ]],"")</f>
        <v>ﾔﾏﾀﾞ ｻｸ</v>
      </c>
      <c r="K402" s="34" t="str">
        <f>IFERROR(選手__2[[#This Row],[所属名称１]],"")</f>
        <v>フィッタ松山</v>
      </c>
      <c r="L402" s="34">
        <f>IFERROR(選手__2[[#This Row],[学校コード]],"")</f>
        <v>2</v>
      </c>
      <c r="M402" s="35" t="str">
        <f>IFERROR(VLOOKUP(L402,色々!G:H,2,0),"")</f>
        <v>中学</v>
      </c>
      <c r="N402" s="36">
        <f>IFERROR(選手__2[[#This Row],[学年]],"")</f>
        <v>2</v>
      </c>
      <c r="O402" s="10">
        <f>IFERROR(選手__2[[#This Row],[生年月日]],"")</f>
        <v>40565</v>
      </c>
      <c r="P402">
        <f t="shared" si="6"/>
        <v>14</v>
      </c>
    </row>
    <row r="403" spans="6:16" x14ac:dyDescent="0.2">
      <c r="F403" s="34">
        <f>IFERROR(選手__2[[#This Row],[選手番号]],"")</f>
        <v>402</v>
      </c>
      <c r="G403" s="34">
        <f>IFERROR(選手__2[[#This Row],[性別コード]],"")</f>
        <v>1</v>
      </c>
      <c r="H403" s="34" t="str">
        <f>IFERROR(VLOOKUP(G403,色々!P:Q,2,0),"")</f>
        <v>男子</v>
      </c>
      <c r="I403" s="34" t="str">
        <f>IFERROR(選手__2[[#This Row],[氏名]],"")</f>
        <v>久保　嘉輝</v>
      </c>
      <c r="J403" s="34" t="str">
        <f>IFERROR(選手__2[[#This Row],[氏名カナ]],"")</f>
        <v>ｸﾎﾞ ﾖｼｷ</v>
      </c>
      <c r="K403" s="34" t="str">
        <f>IFERROR(選手__2[[#This Row],[所属名称１]],"")</f>
        <v>フィッタ松山</v>
      </c>
      <c r="L403" s="34">
        <f>IFERROR(選手__2[[#This Row],[学校コード]],"")</f>
        <v>2</v>
      </c>
      <c r="M403" s="35" t="str">
        <f>IFERROR(VLOOKUP(L403,色々!G:H,2,0),"")</f>
        <v>中学</v>
      </c>
      <c r="N403" s="36">
        <f>IFERROR(選手__2[[#This Row],[学年]],"")</f>
        <v>1</v>
      </c>
      <c r="O403" s="10">
        <f>IFERROR(選手__2[[#This Row],[生年月日]],"")</f>
        <v>40695</v>
      </c>
      <c r="P403">
        <f t="shared" si="6"/>
        <v>14</v>
      </c>
    </row>
    <row r="404" spans="6:16" x14ac:dyDescent="0.2">
      <c r="F404" s="34">
        <f>IFERROR(選手__2[[#This Row],[選手番号]],"")</f>
        <v>403</v>
      </c>
      <c r="G404" s="34">
        <f>IFERROR(選手__2[[#This Row],[性別コード]],"")</f>
        <v>1</v>
      </c>
      <c r="H404" s="34" t="str">
        <f>IFERROR(VLOOKUP(G404,色々!P:Q,2,0),"")</f>
        <v>男子</v>
      </c>
      <c r="I404" s="34" t="str">
        <f>IFERROR(選手__2[[#This Row],[氏名]],"")</f>
        <v>藤並　幹太</v>
      </c>
      <c r="J404" s="34" t="str">
        <f>IFERROR(選手__2[[#This Row],[氏名カナ]],"")</f>
        <v>ﾌｼﾞﾅﾐ ｶﾝﾀ</v>
      </c>
      <c r="K404" s="34" t="str">
        <f>IFERROR(選手__2[[#This Row],[所属名称１]],"")</f>
        <v>フィッタ松山</v>
      </c>
      <c r="L404" s="34">
        <f>IFERROR(選手__2[[#This Row],[学校コード]],"")</f>
        <v>1</v>
      </c>
      <c r="M404" s="35" t="str">
        <f>IFERROR(VLOOKUP(L404,色々!G:H,2,0),"")</f>
        <v>小学</v>
      </c>
      <c r="N404" s="36">
        <f>IFERROR(選手__2[[#This Row],[学年]],"")</f>
        <v>6</v>
      </c>
      <c r="O404" s="10">
        <f>IFERROR(選手__2[[#This Row],[生年月日]],"")</f>
        <v>41251</v>
      </c>
      <c r="P404">
        <f t="shared" si="6"/>
        <v>12</v>
      </c>
    </row>
    <row r="405" spans="6:16" x14ac:dyDescent="0.2">
      <c r="F405" s="34">
        <f>IFERROR(選手__2[[#This Row],[選手番号]],"")</f>
        <v>404</v>
      </c>
      <c r="G405" s="34">
        <f>IFERROR(選手__2[[#This Row],[性別コード]],"")</f>
        <v>1</v>
      </c>
      <c r="H405" s="34" t="str">
        <f>IFERROR(VLOOKUP(G405,色々!P:Q,2,0),"")</f>
        <v>男子</v>
      </c>
      <c r="I405" s="34" t="str">
        <f>IFERROR(選手__2[[#This Row],[氏名]],"")</f>
        <v>久保　勇人</v>
      </c>
      <c r="J405" s="34" t="str">
        <f>IFERROR(選手__2[[#This Row],[氏名カナ]],"")</f>
        <v>ｸﾎﾞ ﾕｳﾄ</v>
      </c>
      <c r="K405" s="34" t="str">
        <f>IFERROR(選手__2[[#This Row],[所属名称１]],"")</f>
        <v>フィッタ松山</v>
      </c>
      <c r="L405" s="34">
        <f>IFERROR(選手__2[[#This Row],[学校コード]],"")</f>
        <v>1</v>
      </c>
      <c r="M405" s="35" t="str">
        <f>IFERROR(VLOOKUP(L405,色々!G:H,2,0),"")</f>
        <v>小学</v>
      </c>
      <c r="N405" s="36">
        <f>IFERROR(選手__2[[#This Row],[学年]],"")</f>
        <v>5</v>
      </c>
      <c r="O405" s="10">
        <f>IFERROR(選手__2[[#This Row],[生年月日]],"")</f>
        <v>41388</v>
      </c>
      <c r="P405">
        <f t="shared" si="6"/>
        <v>12</v>
      </c>
    </row>
    <row r="406" spans="6:16" x14ac:dyDescent="0.2">
      <c r="F406" s="34">
        <f>IFERROR(選手__2[[#This Row],[選手番号]],"")</f>
        <v>405</v>
      </c>
      <c r="G406" s="34">
        <f>IFERROR(選手__2[[#This Row],[性別コード]],"")</f>
        <v>1</v>
      </c>
      <c r="H406" s="34" t="str">
        <f>IFERROR(VLOOKUP(G406,色々!P:Q,2,0),"")</f>
        <v>男子</v>
      </c>
      <c r="I406" s="34" t="str">
        <f>IFERROR(選手__2[[#This Row],[氏名]],"")</f>
        <v>井村　遥翔</v>
      </c>
      <c r="J406" s="34" t="str">
        <f>IFERROR(選手__2[[#This Row],[氏名カナ]],"")</f>
        <v>ｲﾑﾗ ﾊﾙﾄ</v>
      </c>
      <c r="K406" s="34" t="str">
        <f>IFERROR(選手__2[[#This Row],[所属名称１]],"")</f>
        <v>フィッタ松山</v>
      </c>
      <c r="L406" s="34">
        <f>IFERROR(選手__2[[#This Row],[学校コード]],"")</f>
        <v>1</v>
      </c>
      <c r="M406" s="35" t="str">
        <f>IFERROR(VLOOKUP(L406,色々!G:H,2,0),"")</f>
        <v>小学</v>
      </c>
      <c r="N406" s="36">
        <f>IFERROR(選手__2[[#This Row],[学年]],"")</f>
        <v>5</v>
      </c>
      <c r="O406" s="10">
        <f>IFERROR(選手__2[[#This Row],[生年月日]],"")</f>
        <v>41455</v>
      </c>
      <c r="P406">
        <f t="shared" si="6"/>
        <v>11</v>
      </c>
    </row>
    <row r="407" spans="6:16" x14ac:dyDescent="0.2">
      <c r="F407" s="34">
        <f>IFERROR(選手__2[[#This Row],[選手番号]],"")</f>
        <v>406</v>
      </c>
      <c r="G407" s="34">
        <f>IFERROR(選手__2[[#This Row],[性別コード]],"")</f>
        <v>1</v>
      </c>
      <c r="H407" s="34" t="str">
        <f>IFERROR(VLOOKUP(G407,色々!P:Q,2,0),"")</f>
        <v>男子</v>
      </c>
      <c r="I407" s="34" t="str">
        <f>IFERROR(選手__2[[#This Row],[氏名]],"")</f>
        <v>松岡誠士郎</v>
      </c>
      <c r="J407" s="34" t="str">
        <f>IFERROR(選手__2[[#This Row],[氏名カナ]],"")</f>
        <v>ﾏﾂｵｶ ｾｲｼﾛｳ</v>
      </c>
      <c r="K407" s="34" t="str">
        <f>IFERROR(選手__2[[#This Row],[所属名称１]],"")</f>
        <v>フィッタ松山</v>
      </c>
      <c r="L407" s="34">
        <f>IFERROR(選手__2[[#This Row],[学校コード]],"")</f>
        <v>1</v>
      </c>
      <c r="M407" s="35" t="str">
        <f>IFERROR(VLOOKUP(L407,色々!G:H,2,0),"")</f>
        <v>小学</v>
      </c>
      <c r="N407" s="36">
        <f>IFERROR(選手__2[[#This Row],[学年]],"")</f>
        <v>5</v>
      </c>
      <c r="O407" s="10">
        <f>IFERROR(選手__2[[#This Row],[生年月日]],"")</f>
        <v>41522</v>
      </c>
      <c r="P407">
        <f t="shared" si="6"/>
        <v>11</v>
      </c>
    </row>
    <row r="408" spans="6:16" x14ac:dyDescent="0.2">
      <c r="F408" s="34">
        <f>IFERROR(選手__2[[#This Row],[選手番号]],"")</f>
        <v>407</v>
      </c>
      <c r="G408" s="34">
        <f>IFERROR(選手__2[[#This Row],[性別コード]],"")</f>
        <v>1</v>
      </c>
      <c r="H408" s="34" t="str">
        <f>IFERROR(VLOOKUP(G408,色々!P:Q,2,0),"")</f>
        <v>男子</v>
      </c>
      <c r="I408" s="34" t="str">
        <f>IFERROR(選手__2[[#This Row],[氏名]],"")</f>
        <v>磯野　大和</v>
      </c>
      <c r="J408" s="34" t="str">
        <f>IFERROR(選手__2[[#This Row],[氏名カナ]],"")</f>
        <v>ｲｿﾉ ﾔﾏﾄ</v>
      </c>
      <c r="K408" s="34" t="str">
        <f>IFERROR(選手__2[[#This Row],[所属名称１]],"")</f>
        <v>フィッタ松山</v>
      </c>
      <c r="L408" s="34">
        <f>IFERROR(選手__2[[#This Row],[学校コード]],"")</f>
        <v>1</v>
      </c>
      <c r="M408" s="35" t="str">
        <f>IFERROR(VLOOKUP(L408,色々!G:H,2,0),"")</f>
        <v>小学</v>
      </c>
      <c r="N408" s="36">
        <f>IFERROR(選手__2[[#This Row],[学年]],"")</f>
        <v>5</v>
      </c>
      <c r="O408" s="10">
        <f>IFERROR(選手__2[[#This Row],[生年月日]],"")</f>
        <v>41564</v>
      </c>
      <c r="P408">
        <f t="shared" si="6"/>
        <v>11</v>
      </c>
    </row>
    <row r="409" spans="6:16" x14ac:dyDescent="0.2">
      <c r="F409" s="34">
        <f>IFERROR(選手__2[[#This Row],[選手番号]],"")</f>
        <v>408</v>
      </c>
      <c r="G409" s="34">
        <f>IFERROR(選手__2[[#This Row],[性別コード]],"")</f>
        <v>1</v>
      </c>
      <c r="H409" s="34" t="str">
        <f>IFERROR(VLOOKUP(G409,色々!P:Q,2,0),"")</f>
        <v>男子</v>
      </c>
      <c r="I409" s="34" t="str">
        <f>IFERROR(選手__2[[#This Row],[氏名]],"")</f>
        <v>高山　勝輝</v>
      </c>
      <c r="J409" s="34" t="str">
        <f>IFERROR(選手__2[[#This Row],[氏名カナ]],"")</f>
        <v>ﾀｶﾔﾏ ｶﾂｷ</v>
      </c>
      <c r="K409" s="34" t="str">
        <f>IFERROR(選手__2[[#This Row],[所属名称１]],"")</f>
        <v>フィッタ松山</v>
      </c>
      <c r="L409" s="34">
        <f>IFERROR(選手__2[[#This Row],[学校コード]],"")</f>
        <v>1</v>
      </c>
      <c r="M409" s="35" t="str">
        <f>IFERROR(VLOOKUP(L409,色々!G:H,2,0),"")</f>
        <v>小学</v>
      </c>
      <c r="N409" s="36">
        <f>IFERROR(選手__2[[#This Row],[学年]],"")</f>
        <v>5</v>
      </c>
      <c r="O409" s="10">
        <f>IFERROR(選手__2[[#This Row],[生年月日]],"")</f>
        <v>41695</v>
      </c>
      <c r="P409">
        <f t="shared" si="6"/>
        <v>11</v>
      </c>
    </row>
    <row r="410" spans="6:16" x14ac:dyDescent="0.2">
      <c r="F410" s="34">
        <f>IFERROR(選手__2[[#This Row],[選手番号]],"")</f>
        <v>409</v>
      </c>
      <c r="G410" s="34">
        <f>IFERROR(選手__2[[#This Row],[性別コード]],"")</f>
        <v>1</v>
      </c>
      <c r="H410" s="34" t="str">
        <f>IFERROR(VLOOKUP(G410,色々!P:Q,2,0),"")</f>
        <v>男子</v>
      </c>
      <c r="I410" s="34" t="str">
        <f>IFERROR(選手__2[[#This Row],[氏名]],"")</f>
        <v>前田　快里</v>
      </c>
      <c r="J410" s="34" t="str">
        <f>IFERROR(選手__2[[#This Row],[氏名カナ]],"")</f>
        <v>ﾏｴﾀﾞ ｶｲﾘ</v>
      </c>
      <c r="K410" s="34" t="str">
        <f>IFERROR(選手__2[[#This Row],[所属名称１]],"")</f>
        <v>フィッタ松山</v>
      </c>
      <c r="L410" s="34">
        <f>IFERROR(選手__2[[#This Row],[学校コード]],"")</f>
        <v>1</v>
      </c>
      <c r="M410" s="35" t="str">
        <f>IFERROR(VLOOKUP(L410,色々!G:H,2,0),"")</f>
        <v>小学</v>
      </c>
      <c r="N410" s="36">
        <f>IFERROR(選手__2[[#This Row],[学年]],"")</f>
        <v>4</v>
      </c>
      <c r="O410" s="10">
        <f>IFERROR(選手__2[[#This Row],[生年月日]],"")</f>
        <v>41780</v>
      </c>
      <c r="P410">
        <f t="shared" si="6"/>
        <v>11</v>
      </c>
    </row>
    <row r="411" spans="6:16" x14ac:dyDescent="0.2">
      <c r="F411" s="34">
        <f>IFERROR(選手__2[[#This Row],[選手番号]],"")</f>
        <v>410</v>
      </c>
      <c r="G411" s="34">
        <f>IFERROR(選手__2[[#This Row],[性別コード]],"")</f>
        <v>1</v>
      </c>
      <c r="H411" s="34" t="str">
        <f>IFERROR(VLOOKUP(G411,色々!P:Q,2,0),"")</f>
        <v>男子</v>
      </c>
      <c r="I411" s="34" t="str">
        <f>IFERROR(選手__2[[#This Row],[氏名]],"")</f>
        <v>芝　　澄晴</v>
      </c>
      <c r="J411" s="34" t="str">
        <f>IFERROR(選手__2[[#This Row],[氏名カナ]],"")</f>
        <v>ｼﾊﾞ ｽﾊﾞﾙ</v>
      </c>
      <c r="K411" s="34" t="str">
        <f>IFERROR(選手__2[[#This Row],[所属名称１]],"")</f>
        <v>フィッタ松山</v>
      </c>
      <c r="L411" s="34">
        <f>IFERROR(選手__2[[#This Row],[学校コード]],"")</f>
        <v>1</v>
      </c>
      <c r="M411" s="35" t="str">
        <f>IFERROR(VLOOKUP(L411,色々!G:H,2,0),"")</f>
        <v>小学</v>
      </c>
      <c r="N411" s="36">
        <f>IFERROR(選手__2[[#This Row],[学年]],"")</f>
        <v>4</v>
      </c>
      <c r="O411" s="10">
        <f>IFERROR(選手__2[[#This Row],[生年月日]],"")</f>
        <v>41807</v>
      </c>
      <c r="P411">
        <f t="shared" si="6"/>
        <v>10</v>
      </c>
    </row>
    <row r="412" spans="6:16" x14ac:dyDescent="0.2">
      <c r="F412" s="34">
        <f>IFERROR(選手__2[[#This Row],[選手番号]],"")</f>
        <v>411</v>
      </c>
      <c r="G412" s="34">
        <f>IFERROR(選手__2[[#This Row],[性別コード]],"")</f>
        <v>1</v>
      </c>
      <c r="H412" s="34" t="str">
        <f>IFERROR(VLOOKUP(G412,色々!P:Q,2,0),"")</f>
        <v>男子</v>
      </c>
      <c r="I412" s="34" t="str">
        <f>IFERROR(選手__2[[#This Row],[氏名]],"")</f>
        <v>和田　夏樹</v>
      </c>
      <c r="J412" s="34" t="str">
        <f>IFERROR(選手__2[[#This Row],[氏名カナ]],"")</f>
        <v>ﾜﾀﾞ ﾅﾂｷ</v>
      </c>
      <c r="K412" s="34" t="str">
        <f>IFERROR(選手__2[[#This Row],[所属名称１]],"")</f>
        <v>フィッタ松山</v>
      </c>
      <c r="L412" s="34">
        <f>IFERROR(選手__2[[#This Row],[学校コード]],"")</f>
        <v>1</v>
      </c>
      <c r="M412" s="35" t="str">
        <f>IFERROR(VLOOKUP(L412,色々!G:H,2,0),"")</f>
        <v>小学</v>
      </c>
      <c r="N412" s="36">
        <f>IFERROR(選手__2[[#This Row],[学年]],"")</f>
        <v>4</v>
      </c>
      <c r="O412" s="10">
        <f>IFERROR(選手__2[[#This Row],[生年月日]],"")</f>
        <v>41856</v>
      </c>
      <c r="P412">
        <f t="shared" si="6"/>
        <v>10</v>
      </c>
    </row>
    <row r="413" spans="6:16" x14ac:dyDescent="0.2">
      <c r="F413" s="34">
        <f>IFERROR(選手__2[[#This Row],[選手番号]],"")</f>
        <v>412</v>
      </c>
      <c r="G413" s="34">
        <f>IFERROR(選手__2[[#This Row],[性別コード]],"")</f>
        <v>1</v>
      </c>
      <c r="H413" s="34" t="str">
        <f>IFERROR(VLOOKUP(G413,色々!P:Q,2,0),"")</f>
        <v>男子</v>
      </c>
      <c r="I413" s="34" t="str">
        <f>IFERROR(選手__2[[#This Row],[氏名]],"")</f>
        <v>千原　颯太</v>
      </c>
      <c r="J413" s="34" t="str">
        <f>IFERROR(選手__2[[#This Row],[氏名カナ]],"")</f>
        <v>ﾁﾊﾗ ｿｳﾀ</v>
      </c>
      <c r="K413" s="34" t="str">
        <f>IFERROR(選手__2[[#This Row],[所属名称１]],"")</f>
        <v>フィッタ松山</v>
      </c>
      <c r="L413" s="34">
        <f>IFERROR(選手__2[[#This Row],[学校コード]],"")</f>
        <v>1</v>
      </c>
      <c r="M413" s="35" t="str">
        <f>IFERROR(VLOOKUP(L413,色々!G:H,2,0),"")</f>
        <v>小学</v>
      </c>
      <c r="N413" s="36">
        <f>IFERROR(選手__2[[#This Row],[学年]],"")</f>
        <v>4</v>
      </c>
      <c r="O413" s="10">
        <f>IFERROR(選手__2[[#This Row],[生年月日]],"")</f>
        <v>41867</v>
      </c>
      <c r="P413">
        <f t="shared" si="6"/>
        <v>10</v>
      </c>
    </row>
    <row r="414" spans="6:16" x14ac:dyDescent="0.2">
      <c r="F414" s="34">
        <f>IFERROR(選手__2[[#This Row],[選手番号]],"")</f>
        <v>413</v>
      </c>
      <c r="G414" s="34">
        <f>IFERROR(選手__2[[#This Row],[性別コード]],"")</f>
        <v>1</v>
      </c>
      <c r="H414" s="34" t="str">
        <f>IFERROR(VLOOKUP(G414,色々!P:Q,2,0),"")</f>
        <v>男子</v>
      </c>
      <c r="I414" s="34" t="str">
        <f>IFERROR(選手__2[[#This Row],[氏名]],"")</f>
        <v>松本　次郎</v>
      </c>
      <c r="J414" s="34" t="str">
        <f>IFERROR(選手__2[[#This Row],[氏名カナ]],"")</f>
        <v>ﾏﾂﾓﾄ ｼﾞﾛｳ</v>
      </c>
      <c r="K414" s="34" t="str">
        <f>IFERROR(選手__2[[#This Row],[所属名称１]],"")</f>
        <v>フィッタ松山</v>
      </c>
      <c r="L414" s="34">
        <f>IFERROR(選手__2[[#This Row],[学校コード]],"")</f>
        <v>1</v>
      </c>
      <c r="M414" s="35" t="str">
        <f>IFERROR(VLOOKUP(L414,色々!G:H,2,0),"")</f>
        <v>小学</v>
      </c>
      <c r="N414" s="36">
        <f>IFERROR(選手__2[[#This Row],[学年]],"")</f>
        <v>4</v>
      </c>
      <c r="O414" s="10">
        <f>IFERROR(選手__2[[#This Row],[生年月日]],"")</f>
        <v>41937</v>
      </c>
      <c r="P414">
        <f t="shared" si="6"/>
        <v>10</v>
      </c>
    </row>
    <row r="415" spans="6:16" x14ac:dyDescent="0.2">
      <c r="F415" s="34">
        <f>IFERROR(選手__2[[#This Row],[選手番号]],"")</f>
        <v>414</v>
      </c>
      <c r="G415" s="34">
        <f>IFERROR(選手__2[[#This Row],[性別コード]],"")</f>
        <v>1</v>
      </c>
      <c r="H415" s="34" t="str">
        <f>IFERROR(VLOOKUP(G415,色々!P:Q,2,0),"")</f>
        <v>男子</v>
      </c>
      <c r="I415" s="34" t="str">
        <f>IFERROR(選手__2[[#This Row],[氏名]],"")</f>
        <v>山田　哲大</v>
      </c>
      <c r="J415" s="34" t="str">
        <f>IFERROR(選手__2[[#This Row],[氏名カナ]],"")</f>
        <v>ﾔﾏﾀﾞ ﾃｯﾀ</v>
      </c>
      <c r="K415" s="34" t="str">
        <f>IFERROR(選手__2[[#This Row],[所属名称１]],"")</f>
        <v>フィッタ松山</v>
      </c>
      <c r="L415" s="34">
        <f>IFERROR(選手__2[[#This Row],[学校コード]],"")</f>
        <v>1</v>
      </c>
      <c r="M415" s="35" t="str">
        <f>IFERROR(VLOOKUP(L415,色々!G:H,2,0),"")</f>
        <v>小学</v>
      </c>
      <c r="N415" s="36">
        <f>IFERROR(選手__2[[#This Row],[学年]],"")</f>
        <v>3</v>
      </c>
      <c r="O415" s="10">
        <f>IFERROR(選手__2[[#This Row],[生年月日]],"")</f>
        <v>42220</v>
      </c>
      <c r="P415">
        <f t="shared" si="6"/>
        <v>9</v>
      </c>
    </row>
    <row r="416" spans="6:16" x14ac:dyDescent="0.2">
      <c r="F416" s="34">
        <f>IFERROR(選手__2[[#This Row],[選手番号]],"")</f>
        <v>415</v>
      </c>
      <c r="G416" s="34">
        <f>IFERROR(選手__2[[#This Row],[性別コード]],"")</f>
        <v>1</v>
      </c>
      <c r="H416" s="34" t="str">
        <f>IFERROR(VLOOKUP(G416,色々!P:Q,2,0),"")</f>
        <v>男子</v>
      </c>
      <c r="I416" s="34" t="str">
        <f>IFERROR(選手__2[[#This Row],[氏名]],"")</f>
        <v>林　孝太朗</v>
      </c>
      <c r="J416" s="34" t="str">
        <f>IFERROR(選手__2[[#This Row],[氏名カナ]],"")</f>
        <v>ﾊﾔｼ ｺｳﾀﾛｳ</v>
      </c>
      <c r="K416" s="34" t="str">
        <f>IFERROR(選手__2[[#This Row],[所属名称１]],"")</f>
        <v>フィッタ松山</v>
      </c>
      <c r="L416" s="34">
        <f>IFERROR(選手__2[[#This Row],[学校コード]],"")</f>
        <v>1</v>
      </c>
      <c r="M416" s="35" t="str">
        <f>IFERROR(VLOOKUP(L416,色々!G:H,2,0),"")</f>
        <v>小学</v>
      </c>
      <c r="N416" s="36">
        <f>IFERROR(選手__2[[#This Row],[学年]],"")</f>
        <v>3</v>
      </c>
      <c r="O416" s="10">
        <f>IFERROR(選手__2[[#This Row],[生年月日]],"")</f>
        <v>42303</v>
      </c>
      <c r="P416">
        <f t="shared" si="6"/>
        <v>9</v>
      </c>
    </row>
    <row r="417" spans="6:16" x14ac:dyDescent="0.2">
      <c r="F417" s="34">
        <f>IFERROR(選手__2[[#This Row],[選手番号]],"")</f>
        <v>416</v>
      </c>
      <c r="G417" s="34">
        <f>IFERROR(選手__2[[#This Row],[性別コード]],"")</f>
        <v>1</v>
      </c>
      <c r="H417" s="34" t="str">
        <f>IFERROR(VLOOKUP(G417,色々!P:Q,2,0),"")</f>
        <v>男子</v>
      </c>
      <c r="I417" s="34" t="str">
        <f>IFERROR(選手__2[[#This Row],[氏名]],"")</f>
        <v>渡部　羽琉</v>
      </c>
      <c r="J417" s="34" t="str">
        <f>IFERROR(選手__2[[#This Row],[氏名カナ]],"")</f>
        <v>ﾜﾀﾅﾍﾞ ﾊﾙ</v>
      </c>
      <c r="K417" s="34" t="str">
        <f>IFERROR(選手__2[[#This Row],[所属名称１]],"")</f>
        <v>フィッタ松山</v>
      </c>
      <c r="L417" s="34">
        <f>IFERROR(選手__2[[#This Row],[学校コード]],"")</f>
        <v>1</v>
      </c>
      <c r="M417" s="35" t="str">
        <f>IFERROR(VLOOKUP(L417,色々!G:H,2,0),"")</f>
        <v>小学</v>
      </c>
      <c r="N417" s="36">
        <f>IFERROR(選手__2[[#This Row],[学年]],"")</f>
        <v>3</v>
      </c>
      <c r="O417" s="10">
        <f>IFERROR(選手__2[[#This Row],[生年月日]],"")</f>
        <v>42444</v>
      </c>
      <c r="P417">
        <f t="shared" si="6"/>
        <v>9</v>
      </c>
    </row>
    <row r="418" spans="6:16" x14ac:dyDescent="0.2">
      <c r="F418" s="34">
        <f>IFERROR(選手__2[[#This Row],[選手番号]],"")</f>
        <v>417</v>
      </c>
      <c r="G418" s="34">
        <f>IFERROR(選手__2[[#This Row],[性別コード]],"")</f>
        <v>1</v>
      </c>
      <c r="H418" s="34" t="str">
        <f>IFERROR(VLOOKUP(G418,色々!P:Q,2,0),"")</f>
        <v>男子</v>
      </c>
      <c r="I418" s="34" t="str">
        <f>IFERROR(選手__2[[#This Row],[氏名]],"")</f>
        <v>星加　悠成</v>
      </c>
      <c r="J418" s="34" t="str">
        <f>IFERROR(選手__2[[#This Row],[氏名カナ]],"")</f>
        <v>ﾎｼｶ ﾕｳｾｲ</v>
      </c>
      <c r="K418" s="34" t="str">
        <f>IFERROR(選手__2[[#This Row],[所属名称１]],"")</f>
        <v>フィッタ松山</v>
      </c>
      <c r="L418" s="34">
        <f>IFERROR(選手__2[[#This Row],[学校コード]],"")</f>
        <v>1</v>
      </c>
      <c r="M418" s="35" t="str">
        <f>IFERROR(VLOOKUP(L418,色々!G:H,2,0),"")</f>
        <v>小学</v>
      </c>
      <c r="N418" s="36">
        <f>IFERROR(選手__2[[#This Row],[学年]],"")</f>
        <v>2</v>
      </c>
      <c r="O418" s="10">
        <f>IFERROR(選手__2[[#This Row],[生年月日]],"")</f>
        <v>42580</v>
      </c>
      <c r="P418">
        <f t="shared" si="6"/>
        <v>8</v>
      </c>
    </row>
    <row r="419" spans="6:16" x14ac:dyDescent="0.2">
      <c r="F419" s="34">
        <f>IFERROR(選手__2[[#This Row],[選手番号]],"")</f>
        <v>418</v>
      </c>
      <c r="G419" s="34">
        <f>IFERROR(選手__2[[#This Row],[性別コード]],"")</f>
        <v>1</v>
      </c>
      <c r="H419" s="34" t="str">
        <f>IFERROR(VLOOKUP(G419,色々!P:Q,2,0),"")</f>
        <v>男子</v>
      </c>
      <c r="I419" s="34" t="str">
        <f>IFERROR(選手__2[[#This Row],[氏名]],"")</f>
        <v>吉野　碧翔</v>
      </c>
      <c r="J419" s="34" t="str">
        <f>IFERROR(選手__2[[#This Row],[氏名カナ]],"")</f>
        <v>ﾖｼﾉ ｱｵﾄ</v>
      </c>
      <c r="K419" s="34" t="str">
        <f>IFERROR(選手__2[[#This Row],[所属名称１]],"")</f>
        <v>フィッタ松山</v>
      </c>
      <c r="L419" s="34">
        <f>IFERROR(選手__2[[#This Row],[学校コード]],"")</f>
        <v>1</v>
      </c>
      <c r="M419" s="35" t="str">
        <f>IFERROR(VLOOKUP(L419,色々!G:H,2,0),"")</f>
        <v>小学</v>
      </c>
      <c r="N419" s="36">
        <f>IFERROR(選手__2[[#This Row],[学年]],"")</f>
        <v>2</v>
      </c>
      <c r="O419" s="10">
        <f>IFERROR(選手__2[[#This Row],[生年月日]],"")</f>
        <v>42630</v>
      </c>
      <c r="P419">
        <f t="shared" si="6"/>
        <v>8</v>
      </c>
    </row>
    <row r="420" spans="6:16" x14ac:dyDescent="0.2">
      <c r="F420" s="34">
        <f>IFERROR(選手__2[[#This Row],[選手番号]],"")</f>
        <v>419</v>
      </c>
      <c r="G420" s="34">
        <f>IFERROR(選手__2[[#This Row],[性別コード]],"")</f>
        <v>1</v>
      </c>
      <c r="H420" s="34" t="str">
        <f>IFERROR(VLOOKUP(G420,色々!P:Q,2,0),"")</f>
        <v>男子</v>
      </c>
      <c r="I420" s="34" t="str">
        <f>IFERROR(選手__2[[#This Row],[氏名]],"")</f>
        <v>中山　　岳</v>
      </c>
      <c r="J420" s="34" t="str">
        <f>IFERROR(選手__2[[#This Row],[氏名カナ]],"")</f>
        <v>ﾅｶﾔﾏ ｶﾞｸ</v>
      </c>
      <c r="K420" s="34" t="str">
        <f>IFERROR(選手__2[[#This Row],[所属名称１]],"")</f>
        <v>フィッタ松山</v>
      </c>
      <c r="L420" s="34">
        <f>IFERROR(選手__2[[#This Row],[学校コード]],"")</f>
        <v>1</v>
      </c>
      <c r="M420" s="35" t="str">
        <f>IFERROR(VLOOKUP(L420,色々!G:H,2,0),"")</f>
        <v>小学</v>
      </c>
      <c r="N420" s="36">
        <f>IFERROR(選手__2[[#This Row],[学年]],"")</f>
        <v>2</v>
      </c>
      <c r="O420" s="10">
        <f>IFERROR(選手__2[[#This Row],[生年月日]],"")</f>
        <v>42662</v>
      </c>
      <c r="P420">
        <f t="shared" si="6"/>
        <v>8</v>
      </c>
    </row>
    <row r="421" spans="6:16" x14ac:dyDescent="0.2">
      <c r="F421" s="34">
        <f>IFERROR(選手__2[[#This Row],[選手番号]],"")</f>
        <v>420</v>
      </c>
      <c r="G421" s="34">
        <f>IFERROR(選手__2[[#This Row],[性別コード]],"")</f>
        <v>1</v>
      </c>
      <c r="H421" s="34" t="str">
        <f>IFERROR(VLOOKUP(G421,色々!P:Q,2,0),"")</f>
        <v>男子</v>
      </c>
      <c r="I421" s="34" t="str">
        <f>IFERROR(選手__2[[#This Row],[氏名]],"")</f>
        <v>森棟　崚生</v>
      </c>
      <c r="J421" s="34" t="str">
        <f>IFERROR(選手__2[[#This Row],[氏名カナ]],"")</f>
        <v>ﾓﾘﾑﾈ ﾘｮｳｾｲ</v>
      </c>
      <c r="K421" s="34" t="str">
        <f>IFERROR(選手__2[[#This Row],[所属名称１]],"")</f>
        <v>フィッタ松山</v>
      </c>
      <c r="L421" s="34">
        <f>IFERROR(選手__2[[#This Row],[学校コード]],"")</f>
        <v>1</v>
      </c>
      <c r="M421" s="35" t="str">
        <f>IFERROR(VLOOKUP(L421,色々!G:H,2,0),"")</f>
        <v>小学</v>
      </c>
      <c r="N421" s="36">
        <f>IFERROR(選手__2[[#This Row],[学年]],"")</f>
        <v>2</v>
      </c>
      <c r="O421" s="10">
        <f>IFERROR(選手__2[[#This Row],[生年月日]],"")</f>
        <v>42748</v>
      </c>
      <c r="P421">
        <f t="shared" si="6"/>
        <v>8</v>
      </c>
    </row>
    <row r="422" spans="6:16" x14ac:dyDescent="0.2">
      <c r="F422" s="34">
        <f>IFERROR(選手__2[[#This Row],[選手番号]],"")</f>
        <v>421</v>
      </c>
      <c r="G422" s="34">
        <f>IFERROR(選手__2[[#This Row],[性別コード]],"")</f>
        <v>1</v>
      </c>
      <c r="H422" s="34" t="str">
        <f>IFERROR(VLOOKUP(G422,色々!P:Q,2,0),"")</f>
        <v>男子</v>
      </c>
      <c r="I422" s="34" t="str">
        <f>IFERROR(選手__2[[#This Row],[氏名]],"")</f>
        <v>磯野　慶太</v>
      </c>
      <c r="J422" s="34" t="str">
        <f>IFERROR(選手__2[[#This Row],[氏名カナ]],"")</f>
        <v>ｲｿﾉ ｹｲﾀ</v>
      </c>
      <c r="K422" s="34" t="str">
        <f>IFERROR(選手__2[[#This Row],[所属名称１]],"")</f>
        <v>フィッタ松山</v>
      </c>
      <c r="L422" s="34">
        <f>IFERROR(選手__2[[#This Row],[学校コード]],"")</f>
        <v>1</v>
      </c>
      <c r="M422" s="35" t="str">
        <f>IFERROR(VLOOKUP(L422,色々!G:H,2,0),"")</f>
        <v>小学</v>
      </c>
      <c r="N422" s="36">
        <f>IFERROR(選手__2[[#This Row],[学年]],"")</f>
        <v>1</v>
      </c>
      <c r="O422" s="10">
        <f>IFERROR(選手__2[[#This Row],[生年月日]],"")</f>
        <v>42886</v>
      </c>
      <c r="P422">
        <f t="shared" si="6"/>
        <v>8</v>
      </c>
    </row>
    <row r="423" spans="6:16" x14ac:dyDescent="0.2">
      <c r="F423" s="34">
        <f>IFERROR(選手__2[[#This Row],[選手番号]],"")</f>
        <v>422</v>
      </c>
      <c r="G423" s="34">
        <f>IFERROR(選手__2[[#This Row],[性別コード]],"")</f>
        <v>1</v>
      </c>
      <c r="H423" s="34" t="str">
        <f>IFERROR(VLOOKUP(G423,色々!P:Q,2,0),"")</f>
        <v>男子</v>
      </c>
      <c r="I423" s="34" t="str">
        <f>IFERROR(選手__2[[#This Row],[氏名]],"")</f>
        <v>松本　虹慶</v>
      </c>
      <c r="J423" s="34" t="str">
        <f>IFERROR(選手__2[[#This Row],[氏名カナ]],"")</f>
        <v>ﾏﾂﾓﾄ ﾆｼﾞﾖｼ</v>
      </c>
      <c r="K423" s="34" t="str">
        <f>IFERROR(選手__2[[#This Row],[所属名称１]],"")</f>
        <v>フィッタ松山</v>
      </c>
      <c r="L423" s="34">
        <f>IFERROR(選手__2[[#This Row],[学校コード]],"")</f>
        <v>0</v>
      </c>
      <c r="M423" s="35" t="str">
        <f>IFERROR(VLOOKUP(L423,色々!G:H,2,0),"")</f>
        <v>幼児</v>
      </c>
      <c r="N423" s="36">
        <f>IFERROR(選手__2[[#This Row],[学年]],"")</f>
        <v>0</v>
      </c>
      <c r="O423" s="10">
        <f>IFERROR(選手__2[[#This Row],[生年月日]],"")</f>
        <v>43342</v>
      </c>
      <c r="P423">
        <f t="shared" si="6"/>
        <v>6</v>
      </c>
    </row>
    <row r="424" spans="6:16" x14ac:dyDescent="0.2">
      <c r="F424" s="34">
        <f>IFERROR(選手__2[[#This Row],[選手番号]],"")</f>
        <v>423</v>
      </c>
      <c r="G424" s="34">
        <f>IFERROR(選手__2[[#This Row],[性別コード]],"")</f>
        <v>2</v>
      </c>
      <c r="H424" s="34" t="str">
        <f>IFERROR(VLOOKUP(G424,色々!P:Q,2,0),"")</f>
        <v>女子</v>
      </c>
      <c r="I424" s="34" t="str">
        <f>IFERROR(選手__2[[#This Row],[氏名]],"")</f>
        <v>荒谷　結奏</v>
      </c>
      <c r="J424" s="34" t="str">
        <f>IFERROR(選手__2[[#This Row],[氏名カナ]],"")</f>
        <v>ｱﾗﾀﾆ ﾕｶﾅ</v>
      </c>
      <c r="K424" s="34" t="str">
        <f>IFERROR(選手__2[[#This Row],[所属名称１]],"")</f>
        <v>フィッタ松山</v>
      </c>
      <c r="L424" s="34">
        <f>IFERROR(選手__2[[#This Row],[学校コード]],"")</f>
        <v>3</v>
      </c>
      <c r="M424" s="35" t="str">
        <f>IFERROR(VLOOKUP(L424,色々!G:H,2,0),"")</f>
        <v>高校</v>
      </c>
      <c r="N424" s="36">
        <f>IFERROR(選手__2[[#This Row],[学年]],"")</f>
        <v>1</v>
      </c>
      <c r="O424" s="10">
        <f>IFERROR(選手__2[[#This Row],[生年月日]],"")</f>
        <v>39726</v>
      </c>
      <c r="P424">
        <f t="shared" si="6"/>
        <v>16</v>
      </c>
    </row>
    <row r="425" spans="6:16" x14ac:dyDescent="0.2">
      <c r="F425" s="34">
        <f>IFERROR(選手__2[[#This Row],[選手番号]],"")</f>
        <v>424</v>
      </c>
      <c r="G425" s="34">
        <f>IFERROR(選手__2[[#This Row],[性別コード]],"")</f>
        <v>2</v>
      </c>
      <c r="H425" s="34" t="str">
        <f>IFERROR(VLOOKUP(G425,色々!P:Q,2,0),"")</f>
        <v>女子</v>
      </c>
      <c r="I425" s="34" t="str">
        <f>IFERROR(選手__2[[#This Row],[氏名]],"")</f>
        <v>塚本　理華</v>
      </c>
      <c r="J425" s="34" t="str">
        <f>IFERROR(選手__2[[#This Row],[氏名カナ]],"")</f>
        <v>ﾂｶﾓﾄ ﾘｶ</v>
      </c>
      <c r="K425" s="34" t="str">
        <f>IFERROR(選手__2[[#This Row],[所属名称１]],"")</f>
        <v>フィッタ松山</v>
      </c>
      <c r="L425" s="34">
        <f>IFERROR(選手__2[[#This Row],[学校コード]],"")</f>
        <v>1</v>
      </c>
      <c r="M425" s="35" t="str">
        <f>IFERROR(VLOOKUP(L425,色々!G:H,2,0),"")</f>
        <v>小学</v>
      </c>
      <c r="N425" s="36">
        <f>IFERROR(選手__2[[#This Row],[学年]],"")</f>
        <v>6</v>
      </c>
      <c r="O425" s="10">
        <f>IFERROR(選手__2[[#This Row],[生年月日]],"")</f>
        <v>41050</v>
      </c>
      <c r="P425">
        <f t="shared" si="6"/>
        <v>13</v>
      </c>
    </row>
    <row r="426" spans="6:16" x14ac:dyDescent="0.2">
      <c r="F426" s="34">
        <f>IFERROR(選手__2[[#This Row],[選手番号]],"")</f>
        <v>425</v>
      </c>
      <c r="G426" s="34">
        <f>IFERROR(選手__2[[#This Row],[性別コード]],"")</f>
        <v>2</v>
      </c>
      <c r="H426" s="34" t="str">
        <f>IFERROR(VLOOKUP(G426,色々!P:Q,2,0),"")</f>
        <v>女子</v>
      </c>
      <c r="I426" s="34" t="str">
        <f>IFERROR(選手__2[[#This Row],[氏名]],"")</f>
        <v>吉井　咲愛</v>
      </c>
      <c r="J426" s="34" t="str">
        <f>IFERROR(選手__2[[#This Row],[氏名カナ]],"")</f>
        <v>ﾖｼｲ ｻｴ</v>
      </c>
      <c r="K426" s="34" t="str">
        <f>IFERROR(選手__2[[#This Row],[所属名称１]],"")</f>
        <v>フィッタ松山</v>
      </c>
      <c r="L426" s="34">
        <f>IFERROR(選手__2[[#This Row],[学校コード]],"")</f>
        <v>1</v>
      </c>
      <c r="M426" s="35" t="str">
        <f>IFERROR(VLOOKUP(L426,色々!G:H,2,0),"")</f>
        <v>小学</v>
      </c>
      <c r="N426" s="36">
        <f>IFERROR(選手__2[[#This Row],[学年]],"")</f>
        <v>6</v>
      </c>
      <c r="O426" s="10">
        <f>IFERROR(選手__2[[#This Row],[生年月日]],"")</f>
        <v>41108</v>
      </c>
      <c r="P426">
        <f t="shared" si="6"/>
        <v>12</v>
      </c>
    </row>
    <row r="427" spans="6:16" x14ac:dyDescent="0.2">
      <c r="F427" s="34">
        <f>IFERROR(選手__2[[#This Row],[選手番号]],"")</f>
        <v>426</v>
      </c>
      <c r="G427" s="34">
        <f>IFERROR(選手__2[[#This Row],[性別コード]],"")</f>
        <v>2</v>
      </c>
      <c r="H427" s="34" t="str">
        <f>IFERROR(VLOOKUP(G427,色々!P:Q,2,0),"")</f>
        <v>女子</v>
      </c>
      <c r="I427" s="34" t="str">
        <f>IFERROR(選手__2[[#This Row],[氏名]],"")</f>
        <v>渡部　花音</v>
      </c>
      <c r="J427" s="34" t="str">
        <f>IFERROR(選手__2[[#This Row],[氏名カナ]],"")</f>
        <v>ﾜﾀﾅﾍﾞ ｶﾉﾝ</v>
      </c>
      <c r="K427" s="34" t="str">
        <f>IFERROR(選手__2[[#This Row],[所属名称１]],"")</f>
        <v>フィッタ松山</v>
      </c>
      <c r="L427" s="34">
        <f>IFERROR(選手__2[[#This Row],[学校コード]],"")</f>
        <v>1</v>
      </c>
      <c r="M427" s="35" t="str">
        <f>IFERROR(VLOOKUP(L427,色々!G:H,2,0),"")</f>
        <v>小学</v>
      </c>
      <c r="N427" s="36">
        <f>IFERROR(選手__2[[#This Row],[学年]],"")</f>
        <v>6</v>
      </c>
      <c r="O427" s="10">
        <f>IFERROR(選手__2[[#This Row],[生年月日]],"")</f>
        <v>41201</v>
      </c>
      <c r="P427">
        <f t="shared" si="6"/>
        <v>12</v>
      </c>
    </row>
    <row r="428" spans="6:16" x14ac:dyDescent="0.2">
      <c r="F428" s="34">
        <f>IFERROR(選手__2[[#This Row],[選手番号]],"")</f>
        <v>427</v>
      </c>
      <c r="G428" s="34">
        <f>IFERROR(選手__2[[#This Row],[性別コード]],"")</f>
        <v>2</v>
      </c>
      <c r="H428" s="34" t="str">
        <f>IFERROR(VLOOKUP(G428,色々!P:Q,2,0),"")</f>
        <v>女子</v>
      </c>
      <c r="I428" s="34" t="str">
        <f>IFERROR(選手__2[[#This Row],[氏名]],"")</f>
        <v>髙橋　希光</v>
      </c>
      <c r="J428" s="34" t="str">
        <f>IFERROR(選手__2[[#This Row],[氏名カナ]],"")</f>
        <v>ﾀｶﾊｼ ﾙﾐ</v>
      </c>
      <c r="K428" s="34" t="str">
        <f>IFERROR(選手__2[[#This Row],[所属名称１]],"")</f>
        <v>フィッタ松山</v>
      </c>
      <c r="L428" s="34">
        <f>IFERROR(選手__2[[#This Row],[学校コード]],"")</f>
        <v>1</v>
      </c>
      <c r="M428" s="35" t="str">
        <f>IFERROR(VLOOKUP(L428,色々!G:H,2,0),"")</f>
        <v>小学</v>
      </c>
      <c r="N428" s="36">
        <f>IFERROR(選手__2[[#This Row],[学年]],"")</f>
        <v>5</v>
      </c>
      <c r="O428" s="10">
        <f>IFERROR(選手__2[[#This Row],[生年月日]],"")</f>
        <v>41572</v>
      </c>
      <c r="P428">
        <f t="shared" si="6"/>
        <v>11</v>
      </c>
    </row>
    <row r="429" spans="6:16" x14ac:dyDescent="0.2">
      <c r="F429" s="34">
        <f>IFERROR(選手__2[[#This Row],[選手番号]],"")</f>
        <v>428</v>
      </c>
      <c r="G429" s="34">
        <f>IFERROR(選手__2[[#This Row],[性別コード]],"")</f>
        <v>2</v>
      </c>
      <c r="H429" s="34" t="str">
        <f>IFERROR(VLOOKUP(G429,色々!P:Q,2,0),"")</f>
        <v>女子</v>
      </c>
      <c r="I429" s="34" t="str">
        <f>IFERROR(選手__2[[#This Row],[氏名]],"")</f>
        <v>小田　　楓</v>
      </c>
      <c r="J429" s="34" t="str">
        <f>IFERROR(選手__2[[#This Row],[氏名カナ]],"")</f>
        <v>ｵﾀﾞ ｶｴﾃﾞ</v>
      </c>
      <c r="K429" s="34" t="str">
        <f>IFERROR(選手__2[[#This Row],[所属名称１]],"")</f>
        <v>フィッタ松山</v>
      </c>
      <c r="L429" s="34">
        <f>IFERROR(選手__2[[#This Row],[学校コード]],"")</f>
        <v>1</v>
      </c>
      <c r="M429" s="35" t="str">
        <f>IFERROR(VLOOKUP(L429,色々!G:H,2,0),"")</f>
        <v>小学</v>
      </c>
      <c r="N429" s="36">
        <f>IFERROR(選手__2[[#This Row],[学年]],"")</f>
        <v>5</v>
      </c>
      <c r="O429" s="10">
        <f>IFERROR(選手__2[[#This Row],[生年月日]],"")</f>
        <v>41587</v>
      </c>
      <c r="P429">
        <f t="shared" si="6"/>
        <v>11</v>
      </c>
    </row>
    <row r="430" spans="6:16" x14ac:dyDescent="0.2">
      <c r="F430" s="34">
        <f>IFERROR(選手__2[[#This Row],[選手番号]],"")</f>
        <v>429</v>
      </c>
      <c r="G430" s="34">
        <f>IFERROR(選手__2[[#This Row],[性別コード]],"")</f>
        <v>2</v>
      </c>
      <c r="H430" s="34" t="str">
        <f>IFERROR(VLOOKUP(G430,色々!P:Q,2,0),"")</f>
        <v>女子</v>
      </c>
      <c r="I430" s="34" t="str">
        <f>IFERROR(選手__2[[#This Row],[氏名]],"")</f>
        <v>黒石　芽生</v>
      </c>
      <c r="J430" s="34" t="str">
        <f>IFERROR(選手__2[[#This Row],[氏名カナ]],"")</f>
        <v>ｸﾛｲｼ ﾒｲ</v>
      </c>
      <c r="K430" s="34" t="str">
        <f>IFERROR(選手__2[[#This Row],[所属名称１]],"")</f>
        <v>フィッタ松山</v>
      </c>
      <c r="L430" s="34">
        <f>IFERROR(選手__2[[#This Row],[学校コード]],"")</f>
        <v>1</v>
      </c>
      <c r="M430" s="35" t="str">
        <f>IFERROR(VLOOKUP(L430,色々!G:H,2,0),"")</f>
        <v>小学</v>
      </c>
      <c r="N430" s="36">
        <f>IFERROR(選手__2[[#This Row],[学年]],"")</f>
        <v>4</v>
      </c>
      <c r="O430" s="10">
        <f>IFERROR(選手__2[[#This Row],[生年月日]],"")</f>
        <v>41801</v>
      </c>
      <c r="P430">
        <f t="shared" si="6"/>
        <v>11</v>
      </c>
    </row>
    <row r="431" spans="6:16" x14ac:dyDescent="0.2">
      <c r="F431" s="34">
        <f>IFERROR(選手__2[[#This Row],[選手番号]],"")</f>
        <v>430</v>
      </c>
      <c r="G431" s="34">
        <f>IFERROR(選手__2[[#This Row],[性別コード]],"")</f>
        <v>2</v>
      </c>
      <c r="H431" s="34" t="str">
        <f>IFERROR(VLOOKUP(G431,色々!P:Q,2,0),"")</f>
        <v>女子</v>
      </c>
      <c r="I431" s="34" t="str">
        <f>IFERROR(選手__2[[#This Row],[氏名]],"")</f>
        <v>藤並　咲季</v>
      </c>
      <c r="J431" s="34" t="str">
        <f>IFERROR(選手__2[[#This Row],[氏名カナ]],"")</f>
        <v>ﾌｼﾞﾅﾐ ｻｷ</v>
      </c>
      <c r="K431" s="34" t="str">
        <f>IFERROR(選手__2[[#This Row],[所属名称１]],"")</f>
        <v>フィッタ松山</v>
      </c>
      <c r="L431" s="34">
        <f>IFERROR(選手__2[[#This Row],[学校コード]],"")</f>
        <v>1</v>
      </c>
      <c r="M431" s="35" t="str">
        <f>IFERROR(VLOOKUP(L431,色々!G:H,2,0),"")</f>
        <v>小学</v>
      </c>
      <c r="N431" s="36">
        <f>IFERROR(選手__2[[#This Row],[学年]],"")</f>
        <v>3</v>
      </c>
      <c r="O431" s="10">
        <f>IFERROR(選手__2[[#This Row],[生年月日]],"")</f>
        <v>42116</v>
      </c>
      <c r="P431">
        <f t="shared" si="6"/>
        <v>10</v>
      </c>
    </row>
    <row r="432" spans="6:16" x14ac:dyDescent="0.2">
      <c r="F432" s="34">
        <f>IFERROR(選手__2[[#This Row],[選手番号]],"")</f>
        <v>431</v>
      </c>
      <c r="G432" s="34">
        <f>IFERROR(選手__2[[#This Row],[性別コード]],"")</f>
        <v>2</v>
      </c>
      <c r="H432" s="34" t="str">
        <f>IFERROR(VLOOKUP(G432,色々!P:Q,2,0),"")</f>
        <v>女子</v>
      </c>
      <c r="I432" s="34" t="str">
        <f>IFERROR(選手__2[[#This Row],[氏名]],"")</f>
        <v>山口　万葉</v>
      </c>
      <c r="J432" s="34" t="str">
        <f>IFERROR(選手__2[[#This Row],[氏名カナ]],"")</f>
        <v>ﾔﾏｸﾞﾁ ｶｽﾞﾊ</v>
      </c>
      <c r="K432" s="34" t="str">
        <f>IFERROR(選手__2[[#This Row],[所属名称１]],"")</f>
        <v>フィッタ松山</v>
      </c>
      <c r="L432" s="34">
        <f>IFERROR(選手__2[[#This Row],[学校コード]],"")</f>
        <v>1</v>
      </c>
      <c r="M432" s="35" t="str">
        <f>IFERROR(VLOOKUP(L432,色々!G:H,2,0),"")</f>
        <v>小学</v>
      </c>
      <c r="N432" s="36">
        <f>IFERROR(選手__2[[#This Row],[学年]],"")</f>
        <v>3</v>
      </c>
      <c r="O432" s="10">
        <f>IFERROR(選手__2[[#This Row],[生年月日]],"")</f>
        <v>42180</v>
      </c>
      <c r="P432">
        <f t="shared" si="6"/>
        <v>9</v>
      </c>
    </row>
    <row r="433" spans="6:16" x14ac:dyDescent="0.2">
      <c r="F433" s="34">
        <f>IFERROR(選手__2[[#This Row],[選手番号]],"")</f>
        <v>432</v>
      </c>
      <c r="G433" s="34">
        <f>IFERROR(選手__2[[#This Row],[性別コード]],"")</f>
        <v>2</v>
      </c>
      <c r="H433" s="34" t="str">
        <f>IFERROR(VLOOKUP(G433,色々!P:Q,2,0),"")</f>
        <v>女子</v>
      </c>
      <c r="I433" s="34" t="str">
        <f>IFERROR(選手__2[[#This Row],[氏名]],"")</f>
        <v>吉津　朱莉</v>
      </c>
      <c r="J433" s="34" t="str">
        <f>IFERROR(選手__2[[#This Row],[氏名カナ]],"")</f>
        <v>ﾖｼｽﾞ ｱｶﾘ</v>
      </c>
      <c r="K433" s="34" t="str">
        <f>IFERROR(選手__2[[#This Row],[所属名称１]],"")</f>
        <v>フィッタ松山</v>
      </c>
      <c r="L433" s="34">
        <f>IFERROR(選手__2[[#This Row],[学校コード]],"")</f>
        <v>1</v>
      </c>
      <c r="M433" s="35" t="str">
        <f>IFERROR(VLOOKUP(L433,色々!G:H,2,0),"")</f>
        <v>小学</v>
      </c>
      <c r="N433" s="36">
        <f>IFERROR(選手__2[[#This Row],[学年]],"")</f>
        <v>3</v>
      </c>
      <c r="O433" s="10">
        <f>IFERROR(選手__2[[#This Row],[生年月日]],"")</f>
        <v>42242</v>
      </c>
      <c r="P433">
        <f t="shared" si="6"/>
        <v>9</v>
      </c>
    </row>
    <row r="434" spans="6:16" x14ac:dyDescent="0.2">
      <c r="F434" s="34">
        <f>IFERROR(選手__2[[#This Row],[選手番号]],"")</f>
        <v>433</v>
      </c>
      <c r="G434" s="34">
        <f>IFERROR(選手__2[[#This Row],[性別コード]],"")</f>
        <v>2</v>
      </c>
      <c r="H434" s="34" t="str">
        <f>IFERROR(VLOOKUP(G434,色々!P:Q,2,0),"")</f>
        <v>女子</v>
      </c>
      <c r="I434" s="34" t="str">
        <f>IFERROR(選手__2[[#This Row],[氏名]],"")</f>
        <v>石岡　千波</v>
      </c>
      <c r="J434" s="34" t="str">
        <f>IFERROR(選手__2[[#This Row],[氏名カナ]],"")</f>
        <v>ｲｼｵｶ ﾁﾅﾐ</v>
      </c>
      <c r="K434" s="34" t="str">
        <f>IFERROR(選手__2[[#This Row],[所属名称１]],"")</f>
        <v>フィッタ松山</v>
      </c>
      <c r="L434" s="34">
        <f>IFERROR(選手__2[[#This Row],[学校コード]],"")</f>
        <v>1</v>
      </c>
      <c r="M434" s="35" t="str">
        <f>IFERROR(VLOOKUP(L434,色々!G:H,2,0),"")</f>
        <v>小学</v>
      </c>
      <c r="N434" s="36">
        <f>IFERROR(選手__2[[#This Row],[学年]],"")</f>
        <v>3</v>
      </c>
      <c r="O434" s="10">
        <f>IFERROR(選手__2[[#This Row],[生年月日]],"")</f>
        <v>42307</v>
      </c>
      <c r="P434">
        <f t="shared" si="6"/>
        <v>9</v>
      </c>
    </row>
    <row r="435" spans="6:16" x14ac:dyDescent="0.2">
      <c r="F435" s="34">
        <f>IFERROR(選手__2[[#This Row],[選手番号]],"")</f>
        <v>434</v>
      </c>
      <c r="G435" s="34">
        <f>IFERROR(選手__2[[#This Row],[性別コード]],"")</f>
        <v>2</v>
      </c>
      <c r="H435" s="34" t="str">
        <f>IFERROR(VLOOKUP(G435,色々!P:Q,2,0),"")</f>
        <v>女子</v>
      </c>
      <c r="I435" s="34" t="str">
        <f>IFERROR(選手__2[[#This Row],[氏名]],"")</f>
        <v>石丸　瑛麻</v>
      </c>
      <c r="J435" s="34" t="str">
        <f>IFERROR(選手__2[[#This Row],[氏名カナ]],"")</f>
        <v>ｲｼﾏﾙ ｴﾏ</v>
      </c>
      <c r="K435" s="34" t="str">
        <f>IFERROR(選手__2[[#This Row],[所属名称１]],"")</f>
        <v>フィッタ松山</v>
      </c>
      <c r="L435" s="34">
        <f>IFERROR(選手__2[[#This Row],[学校コード]],"")</f>
        <v>1</v>
      </c>
      <c r="M435" s="35" t="str">
        <f>IFERROR(VLOOKUP(L435,色々!G:H,2,0),"")</f>
        <v>小学</v>
      </c>
      <c r="N435" s="36">
        <f>IFERROR(選手__2[[#This Row],[学年]],"")</f>
        <v>2</v>
      </c>
      <c r="O435" s="10">
        <f>IFERROR(選手__2[[#This Row],[生年月日]],"")</f>
        <v>42798</v>
      </c>
      <c r="P435">
        <f t="shared" si="6"/>
        <v>8</v>
      </c>
    </row>
    <row r="436" spans="6:16" x14ac:dyDescent="0.2">
      <c r="F436" s="34">
        <f>IFERROR(選手__2[[#This Row],[選手番号]],"")</f>
        <v>435</v>
      </c>
      <c r="G436" s="34">
        <f>IFERROR(選手__2[[#This Row],[性別コード]],"")</f>
        <v>2</v>
      </c>
      <c r="H436" s="34" t="str">
        <f>IFERROR(VLOOKUP(G436,色々!P:Q,2,0),"")</f>
        <v>女子</v>
      </c>
      <c r="I436" s="34" t="str">
        <f>IFERROR(選手__2[[#This Row],[氏名]],"")</f>
        <v>石丸　紗羅</v>
      </c>
      <c r="J436" s="34" t="str">
        <f>IFERROR(選手__2[[#This Row],[氏名カナ]],"")</f>
        <v>ｲｼﾏﾙ ｻﾗ</v>
      </c>
      <c r="K436" s="34" t="str">
        <f>IFERROR(選手__2[[#This Row],[所属名称１]],"")</f>
        <v>フィッタ松山</v>
      </c>
      <c r="L436" s="34">
        <f>IFERROR(選手__2[[#This Row],[学校コード]],"")</f>
        <v>1</v>
      </c>
      <c r="M436" s="35" t="str">
        <f>IFERROR(VLOOKUP(L436,色々!G:H,2,0),"")</f>
        <v>小学</v>
      </c>
      <c r="N436" s="36">
        <f>IFERROR(選手__2[[#This Row],[学年]],"")</f>
        <v>2</v>
      </c>
      <c r="O436" s="10">
        <f>IFERROR(選手__2[[#This Row],[生年月日]],"")</f>
        <v>42798</v>
      </c>
      <c r="P436">
        <f t="shared" si="6"/>
        <v>8</v>
      </c>
    </row>
    <row r="437" spans="6:16" x14ac:dyDescent="0.2">
      <c r="F437" s="34">
        <f>IFERROR(選手__2[[#This Row],[選手番号]],"")</f>
        <v>436</v>
      </c>
      <c r="G437" s="34">
        <f>IFERROR(選手__2[[#This Row],[性別コード]],"")</f>
        <v>2</v>
      </c>
      <c r="H437" s="34" t="str">
        <f>IFERROR(VLOOKUP(G437,色々!P:Q,2,0),"")</f>
        <v>女子</v>
      </c>
      <c r="I437" s="34" t="str">
        <f>IFERROR(選手__2[[#This Row],[氏名]],"")</f>
        <v>新谷　涼音</v>
      </c>
      <c r="J437" s="34" t="str">
        <f>IFERROR(選手__2[[#This Row],[氏名カナ]],"")</f>
        <v>ﾆｲﾔ ｽｽﾞﾈ</v>
      </c>
      <c r="K437" s="34" t="str">
        <f>IFERROR(選手__2[[#This Row],[所属名称１]],"")</f>
        <v>フィッタ松山</v>
      </c>
      <c r="L437" s="34">
        <f>IFERROR(選手__2[[#This Row],[学校コード]],"")</f>
        <v>1</v>
      </c>
      <c r="M437" s="35" t="str">
        <f>IFERROR(VLOOKUP(L437,色々!G:H,2,0),"")</f>
        <v>小学</v>
      </c>
      <c r="N437" s="36">
        <f>IFERROR(選手__2[[#This Row],[学年]],"")</f>
        <v>1</v>
      </c>
      <c r="O437" s="10">
        <f>IFERROR(選手__2[[#This Row],[生年月日]],"")</f>
        <v>42863</v>
      </c>
      <c r="P437">
        <f t="shared" si="6"/>
        <v>8</v>
      </c>
    </row>
    <row r="438" spans="6:16" x14ac:dyDescent="0.2">
      <c r="F438" s="34">
        <f>IFERROR(選手__2[[#This Row],[選手番号]],"")</f>
        <v>437</v>
      </c>
      <c r="G438" s="34">
        <f>IFERROR(選手__2[[#This Row],[性別コード]],"")</f>
        <v>2</v>
      </c>
      <c r="H438" s="34" t="str">
        <f>IFERROR(VLOOKUP(G438,色々!P:Q,2,0),"")</f>
        <v>女子</v>
      </c>
      <c r="I438" s="34" t="str">
        <f>IFERROR(選手__2[[#This Row],[氏名]],"")</f>
        <v>藤並　実果</v>
      </c>
      <c r="J438" s="34" t="str">
        <f>IFERROR(選手__2[[#This Row],[氏名カナ]],"")</f>
        <v>ﾌｼﾞﾅﾐ ﾐｶ</v>
      </c>
      <c r="K438" s="34" t="str">
        <f>IFERROR(選手__2[[#This Row],[所属名称１]],"")</f>
        <v>フィッタ松山</v>
      </c>
      <c r="L438" s="34">
        <f>IFERROR(選手__2[[#This Row],[学校コード]],"")</f>
        <v>1</v>
      </c>
      <c r="M438" s="35" t="str">
        <f>IFERROR(VLOOKUP(L438,色々!G:H,2,0),"")</f>
        <v>小学</v>
      </c>
      <c r="N438" s="36">
        <f>IFERROR(選手__2[[#This Row],[学年]],"")</f>
        <v>1</v>
      </c>
      <c r="O438" s="10">
        <f>IFERROR(選手__2[[#This Row],[生年月日]],"")</f>
        <v>42985</v>
      </c>
      <c r="P438">
        <f t="shared" si="6"/>
        <v>7</v>
      </c>
    </row>
    <row r="439" spans="6:16" x14ac:dyDescent="0.2">
      <c r="F439" s="34">
        <f>IFERROR(選手__2[[#This Row],[選手番号]],"")</f>
        <v>438</v>
      </c>
      <c r="G439" s="34">
        <f>IFERROR(選手__2[[#This Row],[性別コード]],"")</f>
        <v>1</v>
      </c>
      <c r="H439" s="34" t="str">
        <f>IFERROR(VLOOKUP(G439,色々!P:Q,2,0),"")</f>
        <v>男子</v>
      </c>
      <c r="I439" s="34" t="str">
        <f>IFERROR(選手__2[[#This Row],[氏名]],"")</f>
        <v>松浦　　蒼</v>
      </c>
      <c r="J439" s="34" t="str">
        <f>IFERROR(選手__2[[#This Row],[氏名カナ]],"")</f>
        <v>ﾏﾂｳﾗ ｱｵｲ</v>
      </c>
      <c r="K439" s="34" t="str">
        <f>IFERROR(選手__2[[#This Row],[所属名称１]],"")</f>
        <v>フィッタ重信</v>
      </c>
      <c r="L439" s="34">
        <f>IFERROR(選手__2[[#This Row],[学校コード]],"")</f>
        <v>2</v>
      </c>
      <c r="M439" s="35" t="str">
        <f>IFERROR(VLOOKUP(L439,色々!G:H,2,0),"")</f>
        <v>中学</v>
      </c>
      <c r="N439" s="36">
        <f>IFERROR(選手__2[[#This Row],[学年]],"")</f>
        <v>2</v>
      </c>
      <c r="O439" s="10">
        <f>IFERROR(選手__2[[#This Row],[生年月日]],"")</f>
        <v>40501</v>
      </c>
      <c r="P439">
        <f t="shared" si="6"/>
        <v>14</v>
      </c>
    </row>
    <row r="440" spans="6:16" x14ac:dyDescent="0.2">
      <c r="F440" s="34">
        <f>IFERROR(選手__2[[#This Row],[選手番号]],"")</f>
        <v>439</v>
      </c>
      <c r="G440" s="34">
        <f>IFERROR(選手__2[[#This Row],[性別コード]],"")</f>
        <v>1</v>
      </c>
      <c r="H440" s="34" t="str">
        <f>IFERROR(VLOOKUP(G440,色々!P:Q,2,0),"")</f>
        <v>男子</v>
      </c>
      <c r="I440" s="34" t="str">
        <f>IFERROR(選手__2[[#This Row],[氏名]],"")</f>
        <v>渡部　透真</v>
      </c>
      <c r="J440" s="34" t="str">
        <f>IFERROR(選手__2[[#This Row],[氏名カナ]],"")</f>
        <v>ﾜﾀﾅﾍﾞ ﾕｷﾏｻ</v>
      </c>
      <c r="K440" s="34" t="str">
        <f>IFERROR(選手__2[[#This Row],[所属名称１]],"")</f>
        <v>フィッタ重信</v>
      </c>
      <c r="L440" s="34">
        <f>IFERROR(選手__2[[#This Row],[学校コード]],"")</f>
        <v>2</v>
      </c>
      <c r="M440" s="35" t="str">
        <f>IFERROR(VLOOKUP(L440,色々!G:H,2,0),"")</f>
        <v>中学</v>
      </c>
      <c r="N440" s="36">
        <f>IFERROR(選手__2[[#This Row],[学年]],"")</f>
        <v>2</v>
      </c>
      <c r="O440" s="10">
        <f>IFERROR(選手__2[[#This Row],[生年月日]],"")</f>
        <v>40623</v>
      </c>
      <c r="P440">
        <f t="shared" si="6"/>
        <v>14</v>
      </c>
    </row>
    <row r="441" spans="6:16" x14ac:dyDescent="0.2">
      <c r="F441" s="34">
        <f>IFERROR(選手__2[[#This Row],[選手番号]],"")</f>
        <v>440</v>
      </c>
      <c r="G441" s="34">
        <f>IFERROR(選手__2[[#This Row],[性別コード]],"")</f>
        <v>1</v>
      </c>
      <c r="H441" s="34" t="str">
        <f>IFERROR(VLOOKUP(G441,色々!P:Q,2,0),"")</f>
        <v>男子</v>
      </c>
      <c r="I441" s="34" t="str">
        <f>IFERROR(選手__2[[#This Row],[氏名]],"")</f>
        <v>長野　篤生</v>
      </c>
      <c r="J441" s="34" t="str">
        <f>IFERROR(選手__2[[#This Row],[氏名カナ]],"")</f>
        <v>ﾅｶﾞﾉ ｱﾂｷ</v>
      </c>
      <c r="K441" s="34" t="str">
        <f>IFERROR(選手__2[[#This Row],[所属名称１]],"")</f>
        <v>フィッタ重信</v>
      </c>
      <c r="L441" s="34">
        <f>IFERROR(選手__2[[#This Row],[学校コード]],"")</f>
        <v>2</v>
      </c>
      <c r="M441" s="35" t="str">
        <f>IFERROR(VLOOKUP(L441,色々!G:H,2,0),"")</f>
        <v>中学</v>
      </c>
      <c r="N441" s="36">
        <f>IFERROR(選手__2[[#This Row],[学年]],"")</f>
        <v>1</v>
      </c>
      <c r="O441" s="10">
        <f>IFERROR(選手__2[[#This Row],[生年月日]],"")</f>
        <v>40642</v>
      </c>
      <c r="P441">
        <f t="shared" si="6"/>
        <v>14</v>
      </c>
    </row>
    <row r="442" spans="6:16" x14ac:dyDescent="0.2">
      <c r="F442" s="34">
        <f>IFERROR(選手__2[[#This Row],[選手番号]],"")</f>
        <v>441</v>
      </c>
      <c r="G442" s="34">
        <f>IFERROR(選手__2[[#This Row],[性別コード]],"")</f>
        <v>1</v>
      </c>
      <c r="H442" s="34" t="str">
        <f>IFERROR(VLOOKUP(G442,色々!P:Q,2,0),"")</f>
        <v>男子</v>
      </c>
      <c r="I442" s="34" t="str">
        <f>IFERROR(選手__2[[#This Row],[氏名]],"")</f>
        <v>枡野　　雅</v>
      </c>
      <c r="J442" s="34" t="str">
        <f>IFERROR(選手__2[[#This Row],[氏名カナ]],"")</f>
        <v>ﾏｽﾉ ﾐﾔﾋﾞ</v>
      </c>
      <c r="K442" s="34" t="str">
        <f>IFERROR(選手__2[[#This Row],[所属名称１]],"")</f>
        <v>フィッタ重信</v>
      </c>
      <c r="L442" s="34">
        <f>IFERROR(選手__2[[#This Row],[学校コード]],"")</f>
        <v>2</v>
      </c>
      <c r="M442" s="35" t="str">
        <f>IFERROR(VLOOKUP(L442,色々!G:H,2,0),"")</f>
        <v>中学</v>
      </c>
      <c r="N442" s="36">
        <f>IFERROR(選手__2[[#This Row],[学年]],"")</f>
        <v>1</v>
      </c>
      <c r="O442" s="10">
        <f>IFERROR(選手__2[[#This Row],[生年月日]],"")</f>
        <v>40835</v>
      </c>
      <c r="P442">
        <f t="shared" si="6"/>
        <v>13</v>
      </c>
    </row>
    <row r="443" spans="6:16" x14ac:dyDescent="0.2">
      <c r="F443" s="34">
        <f>IFERROR(選手__2[[#This Row],[選手番号]],"")</f>
        <v>442</v>
      </c>
      <c r="G443" s="34">
        <f>IFERROR(選手__2[[#This Row],[性別コード]],"")</f>
        <v>1</v>
      </c>
      <c r="H443" s="34" t="str">
        <f>IFERROR(VLOOKUP(G443,色々!P:Q,2,0),"")</f>
        <v>男子</v>
      </c>
      <c r="I443" s="34" t="str">
        <f>IFERROR(選手__2[[#This Row],[氏名]],"")</f>
        <v>児島　悠斗</v>
      </c>
      <c r="J443" s="34" t="str">
        <f>IFERROR(選手__2[[#This Row],[氏名カナ]],"")</f>
        <v>ｺｼﾞﾏ ﾊﾙﾄ</v>
      </c>
      <c r="K443" s="34" t="str">
        <f>IFERROR(選手__2[[#This Row],[所属名称１]],"")</f>
        <v>フィッタ重信</v>
      </c>
      <c r="L443" s="34">
        <f>IFERROR(選手__2[[#This Row],[学校コード]],"")</f>
        <v>1</v>
      </c>
      <c r="M443" s="35" t="str">
        <f>IFERROR(VLOOKUP(L443,色々!G:H,2,0),"")</f>
        <v>小学</v>
      </c>
      <c r="N443" s="36">
        <f>IFERROR(選手__2[[#This Row],[学年]],"")</f>
        <v>6</v>
      </c>
      <c r="O443" s="10">
        <f>IFERROR(選手__2[[#This Row],[生年月日]],"")</f>
        <v>41015</v>
      </c>
      <c r="P443">
        <f t="shared" si="6"/>
        <v>13</v>
      </c>
    </row>
    <row r="444" spans="6:16" x14ac:dyDescent="0.2">
      <c r="F444" s="34">
        <f>IFERROR(選手__2[[#This Row],[選手番号]],"")</f>
        <v>443</v>
      </c>
      <c r="G444" s="34">
        <f>IFERROR(選手__2[[#This Row],[性別コード]],"")</f>
        <v>1</v>
      </c>
      <c r="H444" s="34" t="str">
        <f>IFERROR(VLOOKUP(G444,色々!P:Q,2,0),"")</f>
        <v>男子</v>
      </c>
      <c r="I444" s="34" t="str">
        <f>IFERROR(選手__2[[#This Row],[氏名]],"")</f>
        <v>中谷　栄翔</v>
      </c>
      <c r="J444" s="34" t="str">
        <f>IFERROR(選手__2[[#This Row],[氏名カナ]],"")</f>
        <v>ﾅｶﾀﾆ ｴｲﾄ</v>
      </c>
      <c r="K444" s="34" t="str">
        <f>IFERROR(選手__2[[#This Row],[所属名称１]],"")</f>
        <v>フィッタ重信</v>
      </c>
      <c r="L444" s="34">
        <f>IFERROR(選手__2[[#This Row],[学校コード]],"")</f>
        <v>1</v>
      </c>
      <c r="M444" s="35" t="str">
        <f>IFERROR(VLOOKUP(L444,色々!G:H,2,0),"")</f>
        <v>小学</v>
      </c>
      <c r="N444" s="36">
        <f>IFERROR(選手__2[[#This Row],[学年]],"")</f>
        <v>6</v>
      </c>
      <c r="O444" s="10">
        <f>IFERROR(選手__2[[#This Row],[生年月日]],"")</f>
        <v>41125</v>
      </c>
      <c r="P444">
        <f t="shared" si="6"/>
        <v>12</v>
      </c>
    </row>
    <row r="445" spans="6:16" x14ac:dyDescent="0.2">
      <c r="F445" s="34">
        <f>IFERROR(選手__2[[#This Row],[選手番号]],"")</f>
        <v>444</v>
      </c>
      <c r="G445" s="34">
        <f>IFERROR(選手__2[[#This Row],[性別コード]],"")</f>
        <v>1</v>
      </c>
      <c r="H445" s="34" t="str">
        <f>IFERROR(VLOOKUP(G445,色々!P:Q,2,0),"")</f>
        <v>男子</v>
      </c>
      <c r="I445" s="34" t="str">
        <f>IFERROR(選手__2[[#This Row],[氏名]],"")</f>
        <v>北脇　太耀</v>
      </c>
      <c r="J445" s="34" t="str">
        <f>IFERROR(選手__2[[#This Row],[氏名カナ]],"")</f>
        <v>ｷﾀﾜｷ ﾀｲﾖｳ</v>
      </c>
      <c r="K445" s="34" t="str">
        <f>IFERROR(選手__2[[#This Row],[所属名称１]],"")</f>
        <v>フィッタ重信</v>
      </c>
      <c r="L445" s="34">
        <f>IFERROR(選手__2[[#This Row],[学校コード]],"")</f>
        <v>1</v>
      </c>
      <c r="M445" s="35" t="str">
        <f>IFERROR(VLOOKUP(L445,色々!G:H,2,0),"")</f>
        <v>小学</v>
      </c>
      <c r="N445" s="36">
        <f>IFERROR(選手__2[[#This Row],[学年]],"")</f>
        <v>6</v>
      </c>
      <c r="O445" s="10">
        <f>IFERROR(選手__2[[#This Row],[生年月日]],"")</f>
        <v>41204</v>
      </c>
      <c r="P445">
        <f t="shared" si="6"/>
        <v>12</v>
      </c>
    </row>
    <row r="446" spans="6:16" x14ac:dyDescent="0.2">
      <c r="F446" s="34">
        <f>IFERROR(選手__2[[#This Row],[選手番号]],"")</f>
        <v>445</v>
      </c>
      <c r="G446" s="34">
        <f>IFERROR(選手__2[[#This Row],[性別コード]],"")</f>
        <v>1</v>
      </c>
      <c r="H446" s="34" t="str">
        <f>IFERROR(VLOOKUP(G446,色々!P:Q,2,0),"")</f>
        <v>男子</v>
      </c>
      <c r="I446" s="34" t="str">
        <f>IFERROR(選手__2[[#This Row],[氏名]],"")</f>
        <v>川北　斗麻</v>
      </c>
      <c r="J446" s="34" t="str">
        <f>IFERROR(選手__2[[#This Row],[氏名カナ]],"")</f>
        <v>ｶﾜｷﾀ ﾄｳﾏ</v>
      </c>
      <c r="K446" s="34" t="str">
        <f>IFERROR(選手__2[[#This Row],[所属名称１]],"")</f>
        <v>フィッタ重信</v>
      </c>
      <c r="L446" s="34">
        <f>IFERROR(選手__2[[#This Row],[学校コード]],"")</f>
        <v>1</v>
      </c>
      <c r="M446" s="35" t="str">
        <f>IFERROR(VLOOKUP(L446,色々!G:H,2,0),"")</f>
        <v>小学</v>
      </c>
      <c r="N446" s="36">
        <f>IFERROR(選手__2[[#This Row],[学年]],"")</f>
        <v>5</v>
      </c>
      <c r="O446" s="10">
        <f>IFERROR(選手__2[[#This Row],[生年月日]],"")</f>
        <v>41634</v>
      </c>
      <c r="P446">
        <f t="shared" si="6"/>
        <v>11</v>
      </c>
    </row>
    <row r="447" spans="6:16" x14ac:dyDescent="0.2">
      <c r="F447" s="34">
        <f>IFERROR(選手__2[[#This Row],[選手番号]],"")</f>
        <v>446</v>
      </c>
      <c r="G447" s="34">
        <f>IFERROR(選手__2[[#This Row],[性別コード]],"")</f>
        <v>1</v>
      </c>
      <c r="H447" s="34" t="str">
        <f>IFERROR(VLOOKUP(G447,色々!P:Q,2,0),"")</f>
        <v>男子</v>
      </c>
      <c r="I447" s="34" t="str">
        <f>IFERROR(選手__2[[#This Row],[氏名]],"")</f>
        <v>長野　桐弥</v>
      </c>
      <c r="J447" s="34" t="str">
        <f>IFERROR(選手__2[[#This Row],[氏名カナ]],"")</f>
        <v>ﾅｶﾞﾉ ﾄｳﾔ</v>
      </c>
      <c r="K447" s="34" t="str">
        <f>IFERROR(選手__2[[#This Row],[所属名称１]],"")</f>
        <v>フィッタ重信</v>
      </c>
      <c r="L447" s="34">
        <f>IFERROR(選手__2[[#This Row],[学校コード]],"")</f>
        <v>1</v>
      </c>
      <c r="M447" s="35" t="str">
        <f>IFERROR(VLOOKUP(L447,色々!G:H,2,0),"")</f>
        <v>小学</v>
      </c>
      <c r="N447" s="36">
        <f>IFERROR(選手__2[[#This Row],[学年]],"")</f>
        <v>5</v>
      </c>
      <c r="O447" s="10">
        <f>IFERROR(選手__2[[#This Row],[生年月日]],"")</f>
        <v>41648</v>
      </c>
      <c r="P447">
        <f t="shared" si="6"/>
        <v>11</v>
      </c>
    </row>
    <row r="448" spans="6:16" x14ac:dyDescent="0.2">
      <c r="F448" s="34">
        <f>IFERROR(選手__2[[#This Row],[選手番号]],"")</f>
        <v>447</v>
      </c>
      <c r="G448" s="34">
        <f>IFERROR(選手__2[[#This Row],[性別コード]],"")</f>
        <v>1</v>
      </c>
      <c r="H448" s="34" t="str">
        <f>IFERROR(VLOOKUP(G448,色々!P:Q,2,0),"")</f>
        <v>男子</v>
      </c>
      <c r="I448" s="34" t="str">
        <f>IFERROR(選手__2[[#This Row],[氏名]],"")</f>
        <v>金田　歩士</v>
      </c>
      <c r="J448" s="34" t="str">
        <f>IFERROR(選手__2[[#This Row],[氏名カナ]],"")</f>
        <v>ｶﾈﾀﾞ ｱﾙﾄ</v>
      </c>
      <c r="K448" s="34" t="str">
        <f>IFERROR(選手__2[[#This Row],[所属名称１]],"")</f>
        <v>フィッタ重信</v>
      </c>
      <c r="L448" s="34">
        <f>IFERROR(選手__2[[#This Row],[学校コード]],"")</f>
        <v>1</v>
      </c>
      <c r="M448" s="35" t="str">
        <f>IFERROR(VLOOKUP(L448,色々!G:H,2,0),"")</f>
        <v>小学</v>
      </c>
      <c r="N448" s="36">
        <f>IFERROR(選手__2[[#This Row],[学年]],"")</f>
        <v>4</v>
      </c>
      <c r="O448" s="10">
        <f>IFERROR(選手__2[[#This Row],[生年月日]],"")</f>
        <v>41782</v>
      </c>
      <c r="P448">
        <f t="shared" si="6"/>
        <v>11</v>
      </c>
    </row>
    <row r="449" spans="6:16" x14ac:dyDescent="0.2">
      <c r="F449" s="34">
        <f>IFERROR(選手__2[[#This Row],[選手番号]],"")</f>
        <v>448</v>
      </c>
      <c r="G449" s="34">
        <f>IFERROR(選手__2[[#This Row],[性別コード]],"")</f>
        <v>1</v>
      </c>
      <c r="H449" s="34" t="str">
        <f>IFERROR(VLOOKUP(G449,色々!P:Q,2,0),"")</f>
        <v>男子</v>
      </c>
      <c r="I449" s="34" t="str">
        <f>IFERROR(選手__2[[#This Row],[氏名]],"")</f>
        <v>島村　真人</v>
      </c>
      <c r="J449" s="34" t="str">
        <f>IFERROR(選手__2[[#This Row],[氏名カナ]],"")</f>
        <v>ｼﾏﾑﾗ ﾏﾅﾄ</v>
      </c>
      <c r="K449" s="34" t="str">
        <f>IFERROR(選手__2[[#This Row],[所属名称１]],"")</f>
        <v>フィッタ重信</v>
      </c>
      <c r="L449" s="34">
        <f>IFERROR(選手__2[[#This Row],[学校コード]],"")</f>
        <v>1</v>
      </c>
      <c r="M449" s="35" t="str">
        <f>IFERROR(VLOOKUP(L449,色々!G:H,2,0),"")</f>
        <v>小学</v>
      </c>
      <c r="N449" s="36">
        <f>IFERROR(選手__2[[#This Row],[学年]],"")</f>
        <v>4</v>
      </c>
      <c r="O449" s="10">
        <f>IFERROR(選手__2[[#This Row],[生年月日]],"")</f>
        <v>41925</v>
      </c>
      <c r="P449">
        <f t="shared" si="6"/>
        <v>10</v>
      </c>
    </row>
    <row r="450" spans="6:16" x14ac:dyDescent="0.2">
      <c r="F450" s="34">
        <f>IFERROR(選手__2[[#This Row],[選手番号]],"")</f>
        <v>449</v>
      </c>
      <c r="G450" s="34">
        <f>IFERROR(選手__2[[#This Row],[性別コード]],"")</f>
        <v>1</v>
      </c>
      <c r="H450" s="34" t="str">
        <f>IFERROR(VLOOKUP(G450,色々!P:Q,2,0),"")</f>
        <v>男子</v>
      </c>
      <c r="I450" s="34" t="str">
        <f>IFERROR(選手__2[[#This Row],[氏名]],"")</f>
        <v>片岡　優馬</v>
      </c>
      <c r="J450" s="34" t="str">
        <f>IFERROR(選手__2[[#This Row],[氏名カナ]],"")</f>
        <v>ｶﾀｵｶ ﾕｳﾏ</v>
      </c>
      <c r="K450" s="34" t="str">
        <f>IFERROR(選手__2[[#This Row],[所属名称１]],"")</f>
        <v>フィッタ重信</v>
      </c>
      <c r="L450" s="34">
        <f>IFERROR(選手__2[[#This Row],[学校コード]],"")</f>
        <v>1</v>
      </c>
      <c r="M450" s="35" t="str">
        <f>IFERROR(VLOOKUP(L450,色々!G:H,2,0),"")</f>
        <v>小学</v>
      </c>
      <c r="N450" s="36">
        <f>IFERROR(選手__2[[#This Row],[学年]],"")</f>
        <v>4</v>
      </c>
      <c r="O450" s="10">
        <f>IFERROR(選手__2[[#This Row],[生年月日]],"")</f>
        <v>41927</v>
      </c>
      <c r="P450">
        <f t="shared" si="6"/>
        <v>10</v>
      </c>
    </row>
    <row r="451" spans="6:16" x14ac:dyDescent="0.2">
      <c r="F451" s="34">
        <f>IFERROR(選手__2[[#This Row],[選手番号]],"")</f>
        <v>450</v>
      </c>
      <c r="G451" s="34">
        <f>IFERROR(選手__2[[#This Row],[性別コード]],"")</f>
        <v>1</v>
      </c>
      <c r="H451" s="34" t="str">
        <f>IFERROR(VLOOKUP(G451,色々!P:Q,2,0),"")</f>
        <v>男子</v>
      </c>
      <c r="I451" s="34" t="str">
        <f>IFERROR(選手__2[[#This Row],[氏名]],"")</f>
        <v>大瀧　　要</v>
      </c>
      <c r="J451" s="34" t="str">
        <f>IFERROR(選手__2[[#This Row],[氏名カナ]],"")</f>
        <v>ｵｵﾀｷ ｶﾅﾒ</v>
      </c>
      <c r="K451" s="34" t="str">
        <f>IFERROR(選手__2[[#This Row],[所属名称１]],"")</f>
        <v>フィッタ重信</v>
      </c>
      <c r="L451" s="34">
        <f>IFERROR(選手__2[[#This Row],[学校コード]],"")</f>
        <v>1</v>
      </c>
      <c r="M451" s="35" t="str">
        <f>IFERROR(VLOOKUP(L451,色々!G:H,2,0),"")</f>
        <v>小学</v>
      </c>
      <c r="N451" s="36">
        <f>IFERROR(選手__2[[#This Row],[学年]],"")</f>
        <v>3</v>
      </c>
      <c r="O451" s="10">
        <f>IFERROR(選手__2[[#This Row],[生年月日]],"")</f>
        <v>42142</v>
      </c>
      <c r="P451">
        <f t="shared" ref="P451:P514" si="7">IFERROR(DATEDIF(O451,$O$1,"y"),"")</f>
        <v>10</v>
      </c>
    </row>
    <row r="452" spans="6:16" x14ac:dyDescent="0.2">
      <c r="F452" s="34">
        <f>IFERROR(選手__2[[#This Row],[選手番号]],"")</f>
        <v>451</v>
      </c>
      <c r="G452" s="34">
        <f>IFERROR(選手__2[[#This Row],[性別コード]],"")</f>
        <v>1</v>
      </c>
      <c r="H452" s="34" t="str">
        <f>IFERROR(VLOOKUP(G452,色々!P:Q,2,0),"")</f>
        <v>男子</v>
      </c>
      <c r="I452" s="34" t="str">
        <f>IFERROR(選手__2[[#This Row],[氏名]],"")</f>
        <v>橋本　啓希</v>
      </c>
      <c r="J452" s="34" t="str">
        <f>IFERROR(選手__2[[#This Row],[氏名カナ]],"")</f>
        <v>ﾊｼﾓﾄ ﾊﾙｷ</v>
      </c>
      <c r="K452" s="34" t="str">
        <f>IFERROR(選手__2[[#This Row],[所属名称１]],"")</f>
        <v>フィッタ重信</v>
      </c>
      <c r="L452" s="34">
        <f>IFERROR(選手__2[[#This Row],[学校コード]],"")</f>
        <v>1</v>
      </c>
      <c r="M452" s="35" t="str">
        <f>IFERROR(VLOOKUP(L452,色々!G:H,2,0),"")</f>
        <v>小学</v>
      </c>
      <c r="N452" s="36">
        <f>IFERROR(選手__2[[#This Row],[学年]],"")</f>
        <v>3</v>
      </c>
      <c r="O452" s="10">
        <f>IFERROR(選手__2[[#This Row],[生年月日]],"")</f>
        <v>42182</v>
      </c>
      <c r="P452">
        <f t="shared" si="7"/>
        <v>9</v>
      </c>
    </row>
    <row r="453" spans="6:16" x14ac:dyDescent="0.2">
      <c r="F453" s="34">
        <f>IFERROR(選手__2[[#This Row],[選手番号]],"")</f>
        <v>452</v>
      </c>
      <c r="G453" s="34">
        <f>IFERROR(選手__2[[#This Row],[性別コード]],"")</f>
        <v>1</v>
      </c>
      <c r="H453" s="34" t="str">
        <f>IFERROR(VLOOKUP(G453,色々!P:Q,2,0),"")</f>
        <v>男子</v>
      </c>
      <c r="I453" s="34" t="str">
        <f>IFERROR(選手__2[[#This Row],[氏名]],"")</f>
        <v>松岡　　航</v>
      </c>
      <c r="J453" s="34" t="str">
        <f>IFERROR(選手__2[[#This Row],[氏名カナ]],"")</f>
        <v>ﾏﾂｵｶ ﾜﾀﾙ</v>
      </c>
      <c r="K453" s="34" t="str">
        <f>IFERROR(選手__2[[#This Row],[所属名称１]],"")</f>
        <v>フィッタ重信</v>
      </c>
      <c r="L453" s="34">
        <f>IFERROR(選手__2[[#This Row],[学校コード]],"")</f>
        <v>1</v>
      </c>
      <c r="M453" s="35" t="str">
        <f>IFERROR(VLOOKUP(L453,色々!G:H,2,0),"")</f>
        <v>小学</v>
      </c>
      <c r="N453" s="36">
        <f>IFERROR(選手__2[[#This Row],[学年]],"")</f>
        <v>2</v>
      </c>
      <c r="O453" s="10">
        <f>IFERROR(選手__2[[#This Row],[生年月日]],"")</f>
        <v>42485</v>
      </c>
      <c r="P453">
        <f t="shared" si="7"/>
        <v>9</v>
      </c>
    </row>
    <row r="454" spans="6:16" x14ac:dyDescent="0.2">
      <c r="F454" s="34">
        <f>IFERROR(選手__2[[#This Row],[選手番号]],"")</f>
        <v>453</v>
      </c>
      <c r="G454" s="34">
        <f>IFERROR(選手__2[[#This Row],[性別コード]],"")</f>
        <v>1</v>
      </c>
      <c r="H454" s="34" t="str">
        <f>IFERROR(VLOOKUP(G454,色々!P:Q,2,0),"")</f>
        <v>男子</v>
      </c>
      <c r="I454" s="34" t="str">
        <f>IFERROR(選手__2[[#This Row],[氏名]],"")</f>
        <v>森下　陽貴</v>
      </c>
      <c r="J454" s="34" t="str">
        <f>IFERROR(選手__2[[#This Row],[氏名カナ]],"")</f>
        <v>ﾓﾘｼﾀ ﾊﾙｷ</v>
      </c>
      <c r="K454" s="34" t="str">
        <f>IFERROR(選手__2[[#This Row],[所属名称１]],"")</f>
        <v>フィッタ重信</v>
      </c>
      <c r="L454" s="34">
        <f>IFERROR(選手__2[[#This Row],[学校コード]],"")</f>
        <v>1</v>
      </c>
      <c r="M454" s="35" t="str">
        <f>IFERROR(VLOOKUP(L454,色々!G:H,2,0),"")</f>
        <v>小学</v>
      </c>
      <c r="N454" s="36">
        <f>IFERROR(選手__2[[#This Row],[学年]],"")</f>
        <v>2</v>
      </c>
      <c r="O454" s="10">
        <f>IFERROR(選手__2[[#This Row],[生年月日]],"")</f>
        <v>42542</v>
      </c>
      <c r="P454">
        <f t="shared" si="7"/>
        <v>8</v>
      </c>
    </row>
    <row r="455" spans="6:16" x14ac:dyDescent="0.2">
      <c r="F455" s="34">
        <f>IFERROR(選手__2[[#This Row],[選手番号]],"")</f>
        <v>454</v>
      </c>
      <c r="G455" s="34">
        <f>IFERROR(選手__2[[#This Row],[性別コード]],"")</f>
        <v>1</v>
      </c>
      <c r="H455" s="34" t="str">
        <f>IFERROR(VLOOKUP(G455,色々!P:Q,2,0),"")</f>
        <v>男子</v>
      </c>
      <c r="I455" s="34" t="str">
        <f>IFERROR(選手__2[[#This Row],[氏名]],"")</f>
        <v>川北　瑛斗</v>
      </c>
      <c r="J455" s="34" t="str">
        <f>IFERROR(選手__2[[#This Row],[氏名カナ]],"")</f>
        <v>ｶﾜｷﾀ ｴｲﾄ</v>
      </c>
      <c r="K455" s="34" t="str">
        <f>IFERROR(選手__2[[#This Row],[所属名称１]],"")</f>
        <v>フィッタ重信</v>
      </c>
      <c r="L455" s="34">
        <f>IFERROR(選手__2[[#This Row],[学校コード]],"")</f>
        <v>1</v>
      </c>
      <c r="M455" s="35" t="str">
        <f>IFERROR(VLOOKUP(L455,色々!G:H,2,0),"")</f>
        <v>小学</v>
      </c>
      <c r="N455" s="36">
        <f>IFERROR(選手__2[[#This Row],[学年]],"")</f>
        <v>2</v>
      </c>
      <c r="O455" s="10">
        <f>IFERROR(選手__2[[#This Row],[生年月日]],"")</f>
        <v>42630</v>
      </c>
      <c r="P455">
        <f t="shared" si="7"/>
        <v>8</v>
      </c>
    </row>
    <row r="456" spans="6:16" x14ac:dyDescent="0.2">
      <c r="F456" s="34">
        <f>IFERROR(選手__2[[#This Row],[選手番号]],"")</f>
        <v>455</v>
      </c>
      <c r="G456" s="34">
        <f>IFERROR(選手__2[[#This Row],[性別コード]],"")</f>
        <v>1</v>
      </c>
      <c r="H456" s="34" t="str">
        <f>IFERROR(VLOOKUP(G456,色々!P:Q,2,0),"")</f>
        <v>男子</v>
      </c>
      <c r="I456" s="34" t="str">
        <f>IFERROR(選手__2[[#This Row],[氏名]],"")</f>
        <v>今井　　優</v>
      </c>
      <c r="J456" s="34" t="str">
        <f>IFERROR(選手__2[[#This Row],[氏名カナ]],"")</f>
        <v>ｲﾏｲ ﾕｳ</v>
      </c>
      <c r="K456" s="34" t="str">
        <f>IFERROR(選手__2[[#This Row],[所属名称１]],"")</f>
        <v>フィッタ重信</v>
      </c>
      <c r="L456" s="34">
        <f>IFERROR(選手__2[[#This Row],[学校コード]],"")</f>
        <v>1</v>
      </c>
      <c r="M456" s="35" t="str">
        <f>IFERROR(VLOOKUP(L456,色々!G:H,2,0),"")</f>
        <v>小学</v>
      </c>
      <c r="N456" s="36">
        <f>IFERROR(選手__2[[#This Row],[学年]],"")</f>
        <v>1</v>
      </c>
      <c r="O456" s="10">
        <f>IFERROR(選手__2[[#This Row],[生年月日]],"")</f>
        <v>42872</v>
      </c>
      <c r="P456">
        <f t="shared" si="7"/>
        <v>8</v>
      </c>
    </row>
    <row r="457" spans="6:16" x14ac:dyDescent="0.2">
      <c r="F457" s="34">
        <f>IFERROR(選手__2[[#This Row],[選手番号]],"")</f>
        <v>456</v>
      </c>
      <c r="G457" s="34">
        <f>IFERROR(選手__2[[#This Row],[性別コード]],"")</f>
        <v>1</v>
      </c>
      <c r="H457" s="34" t="str">
        <f>IFERROR(VLOOKUP(G457,色々!P:Q,2,0),"")</f>
        <v>男子</v>
      </c>
      <c r="I457" s="34" t="str">
        <f>IFERROR(選手__2[[#This Row],[氏名]],"")</f>
        <v>川崎　陽大</v>
      </c>
      <c r="J457" s="34" t="str">
        <f>IFERROR(選手__2[[#This Row],[氏名カナ]],"")</f>
        <v>ｶﾜｻｷ ﾋﾅﾀ</v>
      </c>
      <c r="K457" s="34" t="str">
        <f>IFERROR(選手__2[[#This Row],[所属名称１]],"")</f>
        <v>フィッタ重信</v>
      </c>
      <c r="L457" s="34">
        <f>IFERROR(選手__2[[#This Row],[学校コード]],"")</f>
        <v>1</v>
      </c>
      <c r="M457" s="35" t="str">
        <f>IFERROR(VLOOKUP(L457,色々!G:H,2,0),"")</f>
        <v>小学</v>
      </c>
      <c r="N457" s="36">
        <f>IFERROR(選手__2[[#This Row],[学年]],"")</f>
        <v>1</v>
      </c>
      <c r="O457" s="10">
        <f>IFERROR(選手__2[[#This Row],[生年月日]],"")</f>
        <v>42895</v>
      </c>
      <c r="P457">
        <f t="shared" si="7"/>
        <v>8</v>
      </c>
    </row>
    <row r="458" spans="6:16" x14ac:dyDescent="0.2">
      <c r="F458" s="34">
        <f>IFERROR(選手__2[[#This Row],[選手番号]],"")</f>
        <v>457</v>
      </c>
      <c r="G458" s="34">
        <f>IFERROR(選手__2[[#This Row],[性別コード]],"")</f>
        <v>1</v>
      </c>
      <c r="H458" s="34" t="str">
        <f>IFERROR(VLOOKUP(G458,色々!P:Q,2,0),"")</f>
        <v>男子</v>
      </c>
      <c r="I458" s="34" t="str">
        <f>IFERROR(選手__2[[#This Row],[氏名]],"")</f>
        <v>田中　大智</v>
      </c>
      <c r="J458" s="34" t="str">
        <f>IFERROR(選手__2[[#This Row],[氏名カナ]],"")</f>
        <v>ﾀﾅｶ ﾀﾞｲﾁ</v>
      </c>
      <c r="K458" s="34" t="str">
        <f>IFERROR(選手__2[[#This Row],[所属名称１]],"")</f>
        <v>フィッタ重信</v>
      </c>
      <c r="L458" s="34">
        <f>IFERROR(選手__2[[#This Row],[学校コード]],"")</f>
        <v>0</v>
      </c>
      <c r="M458" s="35" t="str">
        <f>IFERROR(VLOOKUP(L458,色々!G:H,2,0),"")</f>
        <v>幼児</v>
      </c>
      <c r="N458" s="36">
        <f>IFERROR(選手__2[[#This Row],[学年]],"")</f>
        <v>0</v>
      </c>
      <c r="O458" s="10">
        <f>IFERROR(選手__2[[#This Row],[生年月日]],"")</f>
        <v>43289</v>
      </c>
      <c r="P458">
        <f t="shared" si="7"/>
        <v>6</v>
      </c>
    </row>
    <row r="459" spans="6:16" x14ac:dyDescent="0.2">
      <c r="F459" s="34">
        <f>IFERROR(選手__2[[#This Row],[選手番号]],"")</f>
        <v>458</v>
      </c>
      <c r="G459" s="34">
        <f>IFERROR(選手__2[[#This Row],[性別コード]],"")</f>
        <v>2</v>
      </c>
      <c r="H459" s="34" t="str">
        <f>IFERROR(VLOOKUP(G459,色々!P:Q,2,0),"")</f>
        <v>女子</v>
      </c>
      <c r="I459" s="34" t="str">
        <f>IFERROR(選手__2[[#This Row],[氏名]],"")</f>
        <v>参川　莉子</v>
      </c>
      <c r="J459" s="34" t="str">
        <f>IFERROR(選手__2[[#This Row],[氏名カナ]],"")</f>
        <v>ｻﾝｶﾜ ﾘｺ</v>
      </c>
      <c r="K459" s="34" t="str">
        <f>IFERROR(選手__2[[#This Row],[所属名称１]],"")</f>
        <v>フィッタ重信</v>
      </c>
      <c r="L459" s="34">
        <f>IFERROR(選手__2[[#This Row],[学校コード]],"")</f>
        <v>3</v>
      </c>
      <c r="M459" s="35" t="str">
        <f>IFERROR(VLOOKUP(L459,色々!G:H,2,0),"")</f>
        <v>高校</v>
      </c>
      <c r="N459" s="36">
        <f>IFERROR(選手__2[[#This Row],[学年]],"")</f>
        <v>1</v>
      </c>
      <c r="O459" s="10">
        <f>IFERROR(選手__2[[#This Row],[生年月日]],"")</f>
        <v>39846</v>
      </c>
      <c r="P459">
        <f t="shared" si="7"/>
        <v>16</v>
      </c>
    </row>
    <row r="460" spans="6:16" x14ac:dyDescent="0.2">
      <c r="F460" s="34">
        <f>IFERROR(選手__2[[#This Row],[選手番号]],"")</f>
        <v>459</v>
      </c>
      <c r="G460" s="34">
        <f>IFERROR(選手__2[[#This Row],[性別コード]],"")</f>
        <v>2</v>
      </c>
      <c r="H460" s="34" t="str">
        <f>IFERROR(VLOOKUP(G460,色々!P:Q,2,0),"")</f>
        <v>女子</v>
      </c>
      <c r="I460" s="34" t="str">
        <f>IFERROR(選手__2[[#This Row],[氏名]],"")</f>
        <v>中田　律子</v>
      </c>
      <c r="J460" s="34" t="str">
        <f>IFERROR(選手__2[[#This Row],[氏名カナ]],"")</f>
        <v>ﾅｶﾀ ﾘﾂｺ</v>
      </c>
      <c r="K460" s="34" t="str">
        <f>IFERROR(選手__2[[#This Row],[所属名称１]],"")</f>
        <v>フィッタ重信</v>
      </c>
      <c r="L460" s="34">
        <f>IFERROR(選手__2[[#This Row],[学校コード]],"")</f>
        <v>2</v>
      </c>
      <c r="M460" s="35" t="str">
        <f>IFERROR(VLOOKUP(L460,色々!G:H,2,0),"")</f>
        <v>中学</v>
      </c>
      <c r="N460" s="36">
        <f>IFERROR(選手__2[[#This Row],[学年]],"")</f>
        <v>3</v>
      </c>
      <c r="O460" s="10">
        <f>IFERROR(選手__2[[#This Row],[生年月日]],"")</f>
        <v>40023</v>
      </c>
      <c r="P460">
        <f t="shared" si="7"/>
        <v>15</v>
      </c>
    </row>
    <row r="461" spans="6:16" x14ac:dyDescent="0.2">
      <c r="F461" s="34">
        <f>IFERROR(選手__2[[#This Row],[選手番号]],"")</f>
        <v>460</v>
      </c>
      <c r="G461" s="34">
        <f>IFERROR(選手__2[[#This Row],[性別コード]],"")</f>
        <v>2</v>
      </c>
      <c r="H461" s="34" t="str">
        <f>IFERROR(VLOOKUP(G461,色々!P:Q,2,0),"")</f>
        <v>女子</v>
      </c>
      <c r="I461" s="34" t="str">
        <f>IFERROR(選手__2[[#This Row],[氏名]],"")</f>
        <v>神野　心愛</v>
      </c>
      <c r="J461" s="34" t="str">
        <f>IFERROR(選手__2[[#This Row],[氏名カナ]],"")</f>
        <v>ｼﾞﾝﾉ ﾐｱ</v>
      </c>
      <c r="K461" s="34" t="str">
        <f>IFERROR(選手__2[[#This Row],[所属名称１]],"")</f>
        <v>フィッタ重信</v>
      </c>
      <c r="L461" s="34">
        <f>IFERROR(選手__2[[#This Row],[学校コード]],"")</f>
        <v>2</v>
      </c>
      <c r="M461" s="35" t="str">
        <f>IFERROR(VLOOKUP(L461,色々!G:H,2,0),"")</f>
        <v>中学</v>
      </c>
      <c r="N461" s="36">
        <f>IFERROR(選手__2[[#This Row],[学年]],"")</f>
        <v>2</v>
      </c>
      <c r="O461" s="10">
        <f>IFERROR(選手__2[[#This Row],[生年月日]],"")</f>
        <v>40617</v>
      </c>
      <c r="P461">
        <f t="shared" si="7"/>
        <v>14</v>
      </c>
    </row>
    <row r="462" spans="6:16" x14ac:dyDescent="0.2">
      <c r="F462" s="34">
        <f>IFERROR(選手__2[[#This Row],[選手番号]],"")</f>
        <v>461</v>
      </c>
      <c r="G462" s="34">
        <f>IFERROR(選手__2[[#This Row],[性別コード]],"")</f>
        <v>2</v>
      </c>
      <c r="H462" s="34" t="str">
        <f>IFERROR(VLOOKUP(G462,色々!P:Q,2,0),"")</f>
        <v>女子</v>
      </c>
      <c r="I462" s="34" t="str">
        <f>IFERROR(選手__2[[#This Row],[氏名]],"")</f>
        <v>大石　千尋</v>
      </c>
      <c r="J462" s="34" t="str">
        <f>IFERROR(選手__2[[#This Row],[氏名カナ]],"")</f>
        <v>ｵｵｲｼ ﾁﾋﾛ</v>
      </c>
      <c r="K462" s="34" t="str">
        <f>IFERROR(選手__2[[#This Row],[所属名称１]],"")</f>
        <v>フィッタ重信</v>
      </c>
      <c r="L462" s="34">
        <f>IFERROR(選手__2[[#This Row],[学校コード]],"")</f>
        <v>1</v>
      </c>
      <c r="M462" s="35" t="str">
        <f>IFERROR(VLOOKUP(L462,色々!G:H,2,0),"")</f>
        <v>小学</v>
      </c>
      <c r="N462" s="36">
        <f>IFERROR(選手__2[[#This Row],[学年]],"")</f>
        <v>6</v>
      </c>
      <c r="O462" s="10">
        <f>IFERROR(選手__2[[#This Row],[生年月日]],"")</f>
        <v>41082</v>
      </c>
      <c r="P462">
        <f t="shared" si="7"/>
        <v>12</v>
      </c>
    </row>
    <row r="463" spans="6:16" x14ac:dyDescent="0.2">
      <c r="F463" s="34">
        <f>IFERROR(選手__2[[#This Row],[選手番号]],"")</f>
        <v>462</v>
      </c>
      <c r="G463" s="34">
        <f>IFERROR(選手__2[[#This Row],[性別コード]],"")</f>
        <v>2</v>
      </c>
      <c r="H463" s="34" t="str">
        <f>IFERROR(VLOOKUP(G463,色々!P:Q,2,0),"")</f>
        <v>女子</v>
      </c>
      <c r="I463" s="34" t="str">
        <f>IFERROR(選手__2[[#This Row],[氏名]],"")</f>
        <v>渡部　仁絵</v>
      </c>
      <c r="J463" s="34" t="str">
        <f>IFERROR(選手__2[[#This Row],[氏名カナ]],"")</f>
        <v>ﾜﾀﾅﾍﾞ ﾋﾄｴ</v>
      </c>
      <c r="K463" s="34" t="str">
        <f>IFERROR(選手__2[[#This Row],[所属名称１]],"")</f>
        <v>フィッタ重信</v>
      </c>
      <c r="L463" s="34">
        <f>IFERROR(選手__2[[#This Row],[学校コード]],"")</f>
        <v>1</v>
      </c>
      <c r="M463" s="35" t="str">
        <f>IFERROR(VLOOKUP(L463,色々!G:H,2,0),"")</f>
        <v>小学</v>
      </c>
      <c r="N463" s="36">
        <f>IFERROR(選手__2[[#This Row],[学年]],"")</f>
        <v>6</v>
      </c>
      <c r="O463" s="10">
        <f>IFERROR(選手__2[[#This Row],[生年月日]],"")</f>
        <v>41174</v>
      </c>
      <c r="P463">
        <f t="shared" si="7"/>
        <v>12</v>
      </c>
    </row>
    <row r="464" spans="6:16" x14ac:dyDescent="0.2">
      <c r="F464" s="34">
        <f>IFERROR(選手__2[[#This Row],[選手番号]],"")</f>
        <v>463</v>
      </c>
      <c r="G464" s="34">
        <f>IFERROR(選手__2[[#This Row],[性別コード]],"")</f>
        <v>2</v>
      </c>
      <c r="H464" s="34" t="str">
        <f>IFERROR(VLOOKUP(G464,色々!P:Q,2,0),"")</f>
        <v>女子</v>
      </c>
      <c r="I464" s="34" t="str">
        <f>IFERROR(選手__2[[#This Row],[氏名]],"")</f>
        <v>張　　愛梨</v>
      </c>
      <c r="J464" s="34" t="str">
        <f>IFERROR(選手__2[[#This Row],[氏名カナ]],"")</f>
        <v>ﾊﾘ ｱｲﾘ</v>
      </c>
      <c r="K464" s="34" t="str">
        <f>IFERROR(選手__2[[#This Row],[所属名称１]],"")</f>
        <v>フィッタ重信</v>
      </c>
      <c r="L464" s="34">
        <f>IFERROR(選手__2[[#This Row],[学校コード]],"")</f>
        <v>1</v>
      </c>
      <c r="M464" s="35" t="str">
        <f>IFERROR(VLOOKUP(L464,色々!G:H,2,0),"")</f>
        <v>小学</v>
      </c>
      <c r="N464" s="36">
        <f>IFERROR(選手__2[[#This Row],[学年]],"")</f>
        <v>6</v>
      </c>
      <c r="O464" s="10">
        <f>IFERROR(選手__2[[#This Row],[生年月日]],"")</f>
        <v>41222</v>
      </c>
      <c r="P464">
        <f t="shared" si="7"/>
        <v>12</v>
      </c>
    </row>
    <row r="465" spans="6:16" x14ac:dyDescent="0.2">
      <c r="F465" s="34">
        <f>IFERROR(選手__2[[#This Row],[選手番号]],"")</f>
        <v>464</v>
      </c>
      <c r="G465" s="34">
        <f>IFERROR(選手__2[[#This Row],[性別コード]],"")</f>
        <v>2</v>
      </c>
      <c r="H465" s="34" t="str">
        <f>IFERROR(VLOOKUP(G465,色々!P:Q,2,0),"")</f>
        <v>女子</v>
      </c>
      <c r="I465" s="34" t="str">
        <f>IFERROR(選手__2[[#This Row],[氏名]],"")</f>
        <v>大野ひより</v>
      </c>
      <c r="J465" s="34" t="str">
        <f>IFERROR(選手__2[[#This Row],[氏名カナ]],"")</f>
        <v>ｵｵﾉ ﾋﾖﾘ</v>
      </c>
      <c r="K465" s="34" t="str">
        <f>IFERROR(選手__2[[#This Row],[所属名称１]],"")</f>
        <v>フィッタ重信</v>
      </c>
      <c r="L465" s="34">
        <f>IFERROR(選手__2[[#This Row],[学校コード]],"")</f>
        <v>1</v>
      </c>
      <c r="M465" s="35" t="str">
        <f>IFERROR(VLOOKUP(L465,色々!G:H,2,0),"")</f>
        <v>小学</v>
      </c>
      <c r="N465" s="36">
        <f>IFERROR(選手__2[[#This Row],[学年]],"")</f>
        <v>5</v>
      </c>
      <c r="O465" s="10">
        <f>IFERROR(選手__2[[#This Row],[生年月日]],"")</f>
        <v>41647</v>
      </c>
      <c r="P465">
        <f t="shared" si="7"/>
        <v>11</v>
      </c>
    </row>
    <row r="466" spans="6:16" x14ac:dyDescent="0.2">
      <c r="F466" s="34">
        <f>IFERROR(選手__2[[#This Row],[選手番号]],"")</f>
        <v>465</v>
      </c>
      <c r="G466" s="34">
        <f>IFERROR(選手__2[[#This Row],[性別コード]],"")</f>
        <v>2</v>
      </c>
      <c r="H466" s="34" t="str">
        <f>IFERROR(VLOOKUP(G466,色々!P:Q,2,0),"")</f>
        <v>女子</v>
      </c>
      <c r="I466" s="34" t="str">
        <f>IFERROR(選手__2[[#This Row],[氏名]],"")</f>
        <v>髙橋　紗羅</v>
      </c>
      <c r="J466" s="34" t="str">
        <f>IFERROR(選手__2[[#This Row],[氏名カナ]],"")</f>
        <v>ﾀｶﾊｼ ｻﾗ</v>
      </c>
      <c r="K466" s="34" t="str">
        <f>IFERROR(選手__2[[#This Row],[所属名称１]],"")</f>
        <v>フィッタ重信</v>
      </c>
      <c r="L466" s="34">
        <f>IFERROR(選手__2[[#This Row],[学校コード]],"")</f>
        <v>1</v>
      </c>
      <c r="M466" s="35" t="str">
        <f>IFERROR(VLOOKUP(L466,色々!G:H,2,0),"")</f>
        <v>小学</v>
      </c>
      <c r="N466" s="36">
        <f>IFERROR(選手__2[[#This Row],[学年]],"")</f>
        <v>4</v>
      </c>
      <c r="O466" s="10">
        <f>IFERROR(選手__2[[#This Row],[生年月日]],"")</f>
        <v>41827</v>
      </c>
      <c r="P466">
        <f t="shared" si="7"/>
        <v>10</v>
      </c>
    </row>
    <row r="467" spans="6:16" x14ac:dyDescent="0.2">
      <c r="F467" s="34">
        <f>IFERROR(選手__2[[#This Row],[選手番号]],"")</f>
        <v>466</v>
      </c>
      <c r="G467" s="34">
        <f>IFERROR(選手__2[[#This Row],[性別コード]],"")</f>
        <v>2</v>
      </c>
      <c r="H467" s="34" t="str">
        <f>IFERROR(VLOOKUP(G467,色々!P:Q,2,0),"")</f>
        <v>女子</v>
      </c>
      <c r="I467" s="34" t="str">
        <f>IFERROR(選手__2[[#This Row],[氏名]],"")</f>
        <v>中島　菜摘</v>
      </c>
      <c r="J467" s="34" t="str">
        <f>IFERROR(選手__2[[#This Row],[氏名カナ]],"")</f>
        <v>ﾅｶｼﾞﾏ ﾅﾂﾐ</v>
      </c>
      <c r="K467" s="34" t="str">
        <f>IFERROR(選手__2[[#This Row],[所属名称１]],"")</f>
        <v>フィッタ重信</v>
      </c>
      <c r="L467" s="34">
        <f>IFERROR(選手__2[[#This Row],[学校コード]],"")</f>
        <v>1</v>
      </c>
      <c r="M467" s="35" t="str">
        <f>IFERROR(VLOOKUP(L467,色々!G:H,2,0),"")</f>
        <v>小学</v>
      </c>
      <c r="N467" s="36">
        <f>IFERROR(選手__2[[#This Row],[学年]],"")</f>
        <v>4</v>
      </c>
      <c r="O467" s="10">
        <f>IFERROR(選手__2[[#This Row],[生年月日]],"")</f>
        <v>41918</v>
      </c>
      <c r="P467">
        <f t="shared" si="7"/>
        <v>10</v>
      </c>
    </row>
    <row r="468" spans="6:16" x14ac:dyDescent="0.2">
      <c r="F468" s="34">
        <f>IFERROR(選手__2[[#This Row],[選手番号]],"")</f>
        <v>467</v>
      </c>
      <c r="G468" s="34">
        <f>IFERROR(選手__2[[#This Row],[性別コード]],"")</f>
        <v>2</v>
      </c>
      <c r="H468" s="34" t="str">
        <f>IFERROR(VLOOKUP(G468,色々!P:Q,2,0),"")</f>
        <v>女子</v>
      </c>
      <c r="I468" s="34" t="str">
        <f>IFERROR(選手__2[[#This Row],[氏名]],"")</f>
        <v>日髙　美桜</v>
      </c>
      <c r="J468" s="34" t="str">
        <f>IFERROR(選手__2[[#This Row],[氏名カナ]],"")</f>
        <v>ﾋﾀﾞｶ ﾐｵ</v>
      </c>
      <c r="K468" s="34" t="str">
        <f>IFERROR(選手__2[[#This Row],[所属名称１]],"")</f>
        <v>フィッタ重信</v>
      </c>
      <c r="L468" s="34">
        <f>IFERROR(選手__2[[#This Row],[学校コード]],"")</f>
        <v>1</v>
      </c>
      <c r="M468" s="35" t="str">
        <f>IFERROR(VLOOKUP(L468,色々!G:H,2,0),"")</f>
        <v>小学</v>
      </c>
      <c r="N468" s="36">
        <f>IFERROR(選手__2[[#This Row],[学年]],"")</f>
        <v>3</v>
      </c>
      <c r="O468" s="10">
        <f>IFERROR(選手__2[[#This Row],[生年月日]],"")</f>
        <v>42162</v>
      </c>
      <c r="P468">
        <f t="shared" si="7"/>
        <v>10</v>
      </c>
    </row>
    <row r="469" spans="6:16" x14ac:dyDescent="0.2">
      <c r="F469" s="34">
        <f>IFERROR(選手__2[[#This Row],[選手番号]],"")</f>
        <v>468</v>
      </c>
      <c r="G469" s="34">
        <f>IFERROR(選手__2[[#This Row],[性別コード]],"")</f>
        <v>2</v>
      </c>
      <c r="H469" s="34" t="str">
        <f>IFERROR(VLOOKUP(G469,色々!P:Q,2,0),"")</f>
        <v>女子</v>
      </c>
      <c r="I469" s="34" t="str">
        <f>IFERROR(選手__2[[#This Row],[氏名]],"")</f>
        <v>嘉村　七海</v>
      </c>
      <c r="J469" s="34" t="str">
        <f>IFERROR(選手__2[[#This Row],[氏名カナ]],"")</f>
        <v>ｶﾑﾗ ﾅﾅﾐ</v>
      </c>
      <c r="K469" s="34" t="str">
        <f>IFERROR(選手__2[[#This Row],[所属名称１]],"")</f>
        <v>フィッタ重信</v>
      </c>
      <c r="L469" s="34">
        <f>IFERROR(選手__2[[#This Row],[学校コード]],"")</f>
        <v>1</v>
      </c>
      <c r="M469" s="35" t="str">
        <f>IFERROR(VLOOKUP(L469,色々!G:H,2,0),"")</f>
        <v>小学</v>
      </c>
      <c r="N469" s="36">
        <f>IFERROR(選手__2[[#This Row],[学年]],"")</f>
        <v>3</v>
      </c>
      <c r="O469" s="10">
        <f>IFERROR(選手__2[[#This Row],[生年月日]],"")</f>
        <v>42169</v>
      </c>
      <c r="P469">
        <f t="shared" si="7"/>
        <v>10</v>
      </c>
    </row>
    <row r="470" spans="6:16" x14ac:dyDescent="0.2">
      <c r="F470" s="34">
        <f>IFERROR(選手__2[[#This Row],[選手番号]],"")</f>
        <v>469</v>
      </c>
      <c r="G470" s="34">
        <f>IFERROR(選手__2[[#This Row],[性別コード]],"")</f>
        <v>2</v>
      </c>
      <c r="H470" s="34" t="str">
        <f>IFERROR(VLOOKUP(G470,色々!P:Q,2,0),"")</f>
        <v>女子</v>
      </c>
      <c r="I470" s="34" t="str">
        <f>IFERROR(選手__2[[#This Row],[氏名]],"")</f>
        <v>島村　杏梨</v>
      </c>
      <c r="J470" s="34" t="str">
        <f>IFERROR(選手__2[[#This Row],[氏名カナ]],"")</f>
        <v>ｼﾏﾑﾗ ｱﾝﾘ</v>
      </c>
      <c r="K470" s="34" t="str">
        <f>IFERROR(選手__2[[#This Row],[所属名称１]],"")</f>
        <v>フィッタ重信</v>
      </c>
      <c r="L470" s="34">
        <f>IFERROR(選手__2[[#This Row],[学校コード]],"")</f>
        <v>1</v>
      </c>
      <c r="M470" s="35" t="str">
        <f>IFERROR(VLOOKUP(L470,色々!G:H,2,0),"")</f>
        <v>小学</v>
      </c>
      <c r="N470" s="36">
        <f>IFERROR(選手__2[[#This Row],[学年]],"")</f>
        <v>3</v>
      </c>
      <c r="O470" s="10">
        <f>IFERROR(選手__2[[#This Row],[生年月日]],"")</f>
        <v>42424</v>
      </c>
      <c r="P470">
        <f t="shared" si="7"/>
        <v>9</v>
      </c>
    </row>
    <row r="471" spans="6:16" x14ac:dyDescent="0.2">
      <c r="F471" s="34">
        <f>IFERROR(選手__2[[#This Row],[選手番号]],"")</f>
        <v>470</v>
      </c>
      <c r="G471" s="34">
        <f>IFERROR(選手__2[[#This Row],[性別コード]],"")</f>
        <v>2</v>
      </c>
      <c r="H471" s="34" t="str">
        <f>IFERROR(VLOOKUP(G471,色々!P:Q,2,0),"")</f>
        <v>女子</v>
      </c>
      <c r="I471" s="34" t="str">
        <f>IFERROR(選手__2[[#This Row],[氏名]],"")</f>
        <v>松原　百花</v>
      </c>
      <c r="J471" s="34" t="str">
        <f>IFERROR(選手__2[[#This Row],[氏名カナ]],"")</f>
        <v>ﾏﾂﾊﾞﾗ ﾓﾓｶ</v>
      </c>
      <c r="K471" s="34" t="str">
        <f>IFERROR(選手__2[[#This Row],[所属名称１]],"")</f>
        <v>フィッタ重信</v>
      </c>
      <c r="L471" s="34">
        <f>IFERROR(選手__2[[#This Row],[学校コード]],"")</f>
        <v>1</v>
      </c>
      <c r="M471" s="35" t="str">
        <f>IFERROR(VLOOKUP(L471,色々!G:H,2,0),"")</f>
        <v>小学</v>
      </c>
      <c r="N471" s="36">
        <f>IFERROR(選手__2[[#This Row],[学年]],"")</f>
        <v>2</v>
      </c>
      <c r="O471" s="10">
        <f>IFERROR(選手__2[[#This Row],[生年月日]],"")</f>
        <v>42466</v>
      </c>
      <c r="P471">
        <f t="shared" si="7"/>
        <v>9</v>
      </c>
    </row>
    <row r="472" spans="6:16" x14ac:dyDescent="0.2">
      <c r="F472" s="34">
        <f>IFERROR(選手__2[[#This Row],[選手番号]],"")</f>
        <v>471</v>
      </c>
      <c r="G472" s="34">
        <f>IFERROR(選手__2[[#This Row],[性別コード]],"")</f>
        <v>2</v>
      </c>
      <c r="H472" s="34" t="str">
        <f>IFERROR(VLOOKUP(G472,色々!P:Q,2,0),"")</f>
        <v>女子</v>
      </c>
      <c r="I472" s="34" t="str">
        <f>IFERROR(選手__2[[#This Row],[氏名]],"")</f>
        <v>間　　景都</v>
      </c>
      <c r="J472" s="34" t="str">
        <f>IFERROR(選手__2[[#This Row],[氏名カナ]],"")</f>
        <v>ｱｲﾀﾞ ｹｲﾄ</v>
      </c>
      <c r="K472" s="34" t="str">
        <f>IFERROR(選手__2[[#This Row],[所属名称１]],"")</f>
        <v>フィッタ重信</v>
      </c>
      <c r="L472" s="34">
        <f>IFERROR(選手__2[[#This Row],[学校コード]],"")</f>
        <v>1</v>
      </c>
      <c r="M472" s="35" t="str">
        <f>IFERROR(VLOOKUP(L472,色々!G:H,2,0),"")</f>
        <v>小学</v>
      </c>
      <c r="N472" s="36">
        <f>IFERROR(選手__2[[#This Row],[学年]],"")</f>
        <v>2</v>
      </c>
      <c r="O472" s="10">
        <f>IFERROR(選手__2[[#This Row],[生年月日]],"")</f>
        <v>42523</v>
      </c>
      <c r="P472">
        <f t="shared" si="7"/>
        <v>9</v>
      </c>
    </row>
    <row r="473" spans="6:16" x14ac:dyDescent="0.2">
      <c r="F473" s="34">
        <f>IFERROR(選手__2[[#This Row],[選手番号]],"")</f>
        <v>472</v>
      </c>
      <c r="G473" s="34">
        <f>IFERROR(選手__2[[#This Row],[性別コード]],"")</f>
        <v>2</v>
      </c>
      <c r="H473" s="34" t="str">
        <f>IFERROR(VLOOKUP(G473,色々!P:Q,2,0),"")</f>
        <v>女子</v>
      </c>
      <c r="I473" s="34" t="str">
        <f>IFERROR(選手__2[[#This Row],[氏名]],"")</f>
        <v>田所　葵理</v>
      </c>
      <c r="J473" s="34" t="str">
        <f>IFERROR(選手__2[[#This Row],[氏名カナ]],"")</f>
        <v>ﾀﾄﾞｺﾛ ｷﾘ</v>
      </c>
      <c r="K473" s="34" t="str">
        <f>IFERROR(選手__2[[#This Row],[所属名称１]],"")</f>
        <v>フィッタ重信</v>
      </c>
      <c r="L473" s="34">
        <f>IFERROR(選手__2[[#This Row],[学校コード]],"")</f>
        <v>1</v>
      </c>
      <c r="M473" s="35" t="str">
        <f>IFERROR(VLOOKUP(L473,色々!G:H,2,0),"")</f>
        <v>小学</v>
      </c>
      <c r="N473" s="36">
        <f>IFERROR(選手__2[[#This Row],[学年]],"")</f>
        <v>2</v>
      </c>
      <c r="O473" s="10">
        <f>IFERROR(選手__2[[#This Row],[生年月日]],"")</f>
        <v>42565</v>
      </c>
      <c r="P473">
        <f t="shared" si="7"/>
        <v>8</v>
      </c>
    </row>
    <row r="474" spans="6:16" x14ac:dyDescent="0.2">
      <c r="F474" s="34">
        <f>IFERROR(選手__2[[#This Row],[選手番号]],"")</f>
        <v>473</v>
      </c>
      <c r="G474" s="34">
        <f>IFERROR(選手__2[[#This Row],[性別コード]],"")</f>
        <v>2</v>
      </c>
      <c r="H474" s="34" t="str">
        <f>IFERROR(VLOOKUP(G474,色々!P:Q,2,0),"")</f>
        <v>女子</v>
      </c>
      <c r="I474" s="34" t="str">
        <f>IFERROR(選手__2[[#This Row],[氏名]],"")</f>
        <v>山内　唯禾</v>
      </c>
      <c r="J474" s="34" t="str">
        <f>IFERROR(選手__2[[#This Row],[氏名カナ]],"")</f>
        <v>ﾔﾏｳﾁ ﾕﾜ</v>
      </c>
      <c r="K474" s="34" t="str">
        <f>IFERROR(選手__2[[#This Row],[所属名称１]],"")</f>
        <v>フィッタ重信</v>
      </c>
      <c r="L474" s="34">
        <f>IFERROR(選手__2[[#This Row],[学校コード]],"")</f>
        <v>1</v>
      </c>
      <c r="M474" s="35" t="str">
        <f>IFERROR(VLOOKUP(L474,色々!G:H,2,0),"")</f>
        <v>小学</v>
      </c>
      <c r="N474" s="36">
        <f>IFERROR(選手__2[[#This Row],[学年]],"")</f>
        <v>2</v>
      </c>
      <c r="O474" s="10">
        <f>IFERROR(選手__2[[#This Row],[生年月日]],"")</f>
        <v>42688</v>
      </c>
      <c r="P474">
        <f t="shared" si="7"/>
        <v>8</v>
      </c>
    </row>
    <row r="475" spans="6:16" x14ac:dyDescent="0.2">
      <c r="F475" s="34">
        <f>IFERROR(選手__2[[#This Row],[選手番号]],"")</f>
        <v>474</v>
      </c>
      <c r="G475" s="34">
        <f>IFERROR(選手__2[[#This Row],[性別コード]],"")</f>
        <v>2</v>
      </c>
      <c r="H475" s="34" t="str">
        <f>IFERROR(VLOOKUP(G475,色々!P:Q,2,0),"")</f>
        <v>女子</v>
      </c>
      <c r="I475" s="34" t="str">
        <f>IFERROR(選手__2[[#This Row],[氏名]],"")</f>
        <v>岡本　栞奈</v>
      </c>
      <c r="J475" s="34" t="str">
        <f>IFERROR(選手__2[[#This Row],[氏名カナ]],"")</f>
        <v>ｵｶﾓﾄ ｶﾝﾅ</v>
      </c>
      <c r="K475" s="34" t="str">
        <f>IFERROR(選手__2[[#This Row],[所属名称１]],"")</f>
        <v>フィッタ重信</v>
      </c>
      <c r="L475" s="34">
        <f>IFERROR(選手__2[[#This Row],[学校コード]],"")</f>
        <v>1</v>
      </c>
      <c r="M475" s="35" t="str">
        <f>IFERROR(VLOOKUP(L475,色々!G:H,2,0),"")</f>
        <v>小学</v>
      </c>
      <c r="N475" s="36">
        <f>IFERROR(選手__2[[#This Row],[学年]],"")</f>
        <v>1</v>
      </c>
      <c r="O475" s="10">
        <f>IFERROR(選手__2[[#This Row],[生年月日]],"")</f>
        <v>42916</v>
      </c>
      <c r="P475">
        <f t="shared" si="7"/>
        <v>7</v>
      </c>
    </row>
    <row r="476" spans="6:16" x14ac:dyDescent="0.2">
      <c r="F476" s="34">
        <f>IFERROR(選手__2[[#This Row],[選手番号]],"")</f>
        <v>475</v>
      </c>
      <c r="G476" s="34">
        <f>IFERROR(選手__2[[#This Row],[性別コード]],"")</f>
        <v>2</v>
      </c>
      <c r="H476" s="34" t="str">
        <f>IFERROR(VLOOKUP(G476,色々!P:Q,2,0),"")</f>
        <v>女子</v>
      </c>
      <c r="I476" s="34" t="str">
        <f>IFERROR(選手__2[[#This Row],[氏名]],"")</f>
        <v>濱田　彩生</v>
      </c>
      <c r="J476" s="34" t="str">
        <f>IFERROR(選手__2[[#This Row],[氏名カナ]],"")</f>
        <v>ﾊﾏﾀﾞ ｻｷ</v>
      </c>
      <c r="K476" s="34" t="str">
        <f>IFERROR(選手__2[[#This Row],[所属名称１]],"")</f>
        <v>フィッタ重信</v>
      </c>
      <c r="L476" s="34">
        <f>IFERROR(選手__2[[#This Row],[学校コード]],"")</f>
        <v>1</v>
      </c>
      <c r="M476" s="35" t="str">
        <f>IFERROR(VLOOKUP(L476,色々!G:H,2,0),"")</f>
        <v>小学</v>
      </c>
      <c r="N476" s="36">
        <f>IFERROR(選手__2[[#This Row],[学年]],"")</f>
        <v>1</v>
      </c>
      <c r="O476" s="10">
        <f>IFERROR(選手__2[[#This Row],[生年月日]],"")</f>
        <v>43023</v>
      </c>
      <c r="P476">
        <f t="shared" si="7"/>
        <v>7</v>
      </c>
    </row>
    <row r="477" spans="6:16" x14ac:dyDescent="0.2">
      <c r="F477" s="34">
        <f>IFERROR(選手__2[[#This Row],[選手番号]],"")</f>
        <v>476</v>
      </c>
      <c r="G477" s="34">
        <f>IFERROR(選手__2[[#This Row],[性別コード]],"")</f>
        <v>1</v>
      </c>
      <c r="H477" s="34" t="str">
        <f>IFERROR(VLOOKUP(G477,色々!P:Q,2,0),"")</f>
        <v>男子</v>
      </c>
      <c r="I477" s="34" t="str">
        <f>IFERROR(選手__2[[#This Row],[氏名]],"")</f>
        <v>渡邊　樹身</v>
      </c>
      <c r="J477" s="34" t="str">
        <f>IFERROR(選手__2[[#This Row],[氏名カナ]],"")</f>
        <v>ﾜﾀﾅﾍﾞ ｼﾞｭﾐ</v>
      </c>
      <c r="K477" s="34" t="str">
        <f>IFERROR(選手__2[[#This Row],[所属名称１]],"")</f>
        <v>フィッタ吉田</v>
      </c>
      <c r="L477" s="34">
        <f>IFERROR(選手__2[[#This Row],[学校コード]],"")</f>
        <v>3</v>
      </c>
      <c r="M477" s="35" t="str">
        <f>IFERROR(VLOOKUP(L477,色々!G:H,2,0),"")</f>
        <v>高校</v>
      </c>
      <c r="N477" s="36">
        <f>IFERROR(選手__2[[#This Row],[学年]],"")</f>
        <v>2</v>
      </c>
      <c r="O477" s="10">
        <f>IFERROR(選手__2[[#This Row],[生年月日]],"")</f>
        <v>39293</v>
      </c>
      <c r="P477">
        <f t="shared" si="7"/>
        <v>17</v>
      </c>
    </row>
    <row r="478" spans="6:16" x14ac:dyDescent="0.2">
      <c r="F478" s="34">
        <f>IFERROR(選手__2[[#This Row],[選手番号]],"")</f>
        <v>477</v>
      </c>
      <c r="G478" s="34">
        <f>IFERROR(選手__2[[#This Row],[性別コード]],"")</f>
        <v>1</v>
      </c>
      <c r="H478" s="34" t="str">
        <f>IFERROR(VLOOKUP(G478,色々!P:Q,2,0),"")</f>
        <v>男子</v>
      </c>
      <c r="I478" s="34" t="str">
        <f>IFERROR(選手__2[[#This Row],[氏名]],"")</f>
        <v>畔地　俊輔</v>
      </c>
      <c r="J478" s="34" t="str">
        <f>IFERROR(選手__2[[#This Row],[氏名カナ]],"")</f>
        <v>ｱｾﾞﾁ ｼｭﾝｽｹ</v>
      </c>
      <c r="K478" s="34" t="str">
        <f>IFERROR(選手__2[[#This Row],[所属名称１]],"")</f>
        <v>フィッタ吉田</v>
      </c>
      <c r="L478" s="34">
        <f>IFERROR(選手__2[[#This Row],[学校コード]],"")</f>
        <v>2</v>
      </c>
      <c r="M478" s="35" t="str">
        <f>IFERROR(VLOOKUP(L478,色々!G:H,2,0),"")</f>
        <v>中学</v>
      </c>
      <c r="N478" s="36">
        <f>IFERROR(選手__2[[#This Row],[学年]],"")</f>
        <v>3</v>
      </c>
      <c r="O478" s="10">
        <f>IFERROR(選手__2[[#This Row],[生年月日]],"")</f>
        <v>40057</v>
      </c>
      <c r="P478">
        <f t="shared" si="7"/>
        <v>15</v>
      </c>
    </row>
    <row r="479" spans="6:16" x14ac:dyDescent="0.2">
      <c r="F479" s="34">
        <f>IFERROR(選手__2[[#This Row],[選手番号]],"")</f>
        <v>478</v>
      </c>
      <c r="G479" s="34">
        <f>IFERROR(選手__2[[#This Row],[性別コード]],"")</f>
        <v>1</v>
      </c>
      <c r="H479" s="34" t="str">
        <f>IFERROR(VLOOKUP(G479,色々!P:Q,2,0),"")</f>
        <v>男子</v>
      </c>
      <c r="I479" s="34" t="str">
        <f>IFERROR(選手__2[[#This Row],[氏名]],"")</f>
        <v>八木　康生</v>
      </c>
      <c r="J479" s="34" t="str">
        <f>IFERROR(選手__2[[#This Row],[氏名カナ]],"")</f>
        <v>ﾔｷﾞ ｺｳｾｲ</v>
      </c>
      <c r="K479" s="34" t="str">
        <f>IFERROR(選手__2[[#This Row],[所属名称１]],"")</f>
        <v>フィッタ吉田</v>
      </c>
      <c r="L479" s="34">
        <f>IFERROR(選手__2[[#This Row],[学校コード]],"")</f>
        <v>1</v>
      </c>
      <c r="M479" s="35" t="str">
        <f>IFERROR(VLOOKUP(L479,色々!G:H,2,0),"")</f>
        <v>小学</v>
      </c>
      <c r="N479" s="36">
        <f>IFERROR(選手__2[[#This Row],[学年]],"")</f>
        <v>6</v>
      </c>
      <c r="O479" s="10">
        <f>IFERROR(選手__2[[#This Row],[生年月日]],"")</f>
        <v>41107</v>
      </c>
      <c r="P479">
        <f t="shared" si="7"/>
        <v>12</v>
      </c>
    </row>
    <row r="480" spans="6:16" x14ac:dyDescent="0.2">
      <c r="F480" s="34">
        <f>IFERROR(選手__2[[#This Row],[選手番号]],"")</f>
        <v>479</v>
      </c>
      <c r="G480" s="34">
        <f>IFERROR(選手__2[[#This Row],[性別コード]],"")</f>
        <v>1</v>
      </c>
      <c r="H480" s="34" t="str">
        <f>IFERROR(VLOOKUP(G480,色々!P:Q,2,0),"")</f>
        <v>男子</v>
      </c>
      <c r="I480" s="34" t="str">
        <f>IFERROR(選手__2[[#This Row],[氏名]],"")</f>
        <v>松岡　光喜</v>
      </c>
      <c r="J480" s="34" t="str">
        <f>IFERROR(選手__2[[#This Row],[氏名カナ]],"")</f>
        <v>ﾏﾂｵｶ ｺｳｷ</v>
      </c>
      <c r="K480" s="34" t="str">
        <f>IFERROR(選手__2[[#This Row],[所属名称１]],"")</f>
        <v>フィッタ吉田</v>
      </c>
      <c r="L480" s="34">
        <f>IFERROR(選手__2[[#This Row],[学校コード]],"")</f>
        <v>1</v>
      </c>
      <c r="M480" s="35" t="str">
        <f>IFERROR(VLOOKUP(L480,色々!G:H,2,0),"")</f>
        <v>小学</v>
      </c>
      <c r="N480" s="36">
        <f>IFERROR(選手__2[[#This Row],[学年]],"")</f>
        <v>3</v>
      </c>
      <c r="O480" s="10">
        <f>IFERROR(選手__2[[#This Row],[生年月日]],"")</f>
        <v>42110</v>
      </c>
      <c r="P480">
        <f t="shared" si="7"/>
        <v>10</v>
      </c>
    </row>
    <row r="481" spans="6:16" x14ac:dyDescent="0.2">
      <c r="F481" s="34">
        <f>IFERROR(選手__2[[#This Row],[選手番号]],"")</f>
        <v>480</v>
      </c>
      <c r="G481" s="34">
        <f>IFERROR(選手__2[[#This Row],[性別コード]],"")</f>
        <v>1</v>
      </c>
      <c r="H481" s="34" t="str">
        <f>IFERROR(VLOOKUP(G481,色々!P:Q,2,0),"")</f>
        <v>男子</v>
      </c>
      <c r="I481" s="34" t="str">
        <f>IFERROR(選手__2[[#This Row],[氏名]],"")</f>
        <v>佐々木　今</v>
      </c>
      <c r="J481" s="34" t="str">
        <f>IFERROR(選手__2[[#This Row],[氏名カナ]],"")</f>
        <v>ｻｻｷ ﾀｼｶ</v>
      </c>
      <c r="K481" s="34" t="str">
        <f>IFERROR(選手__2[[#This Row],[所属名称１]],"")</f>
        <v>フィッタ吉田</v>
      </c>
      <c r="L481" s="34">
        <f>IFERROR(選手__2[[#This Row],[学校コード]],"")</f>
        <v>1</v>
      </c>
      <c r="M481" s="35" t="str">
        <f>IFERROR(VLOOKUP(L481,色々!G:H,2,0),"")</f>
        <v>小学</v>
      </c>
      <c r="N481" s="36">
        <f>IFERROR(選手__2[[#This Row],[学年]],"")</f>
        <v>3</v>
      </c>
      <c r="O481" s="10">
        <f>IFERROR(選手__2[[#This Row],[生年月日]],"")</f>
        <v>42208</v>
      </c>
      <c r="P481">
        <f t="shared" si="7"/>
        <v>9</v>
      </c>
    </row>
    <row r="482" spans="6:16" x14ac:dyDescent="0.2">
      <c r="F482" s="34">
        <f>IFERROR(選手__2[[#This Row],[選手番号]],"")</f>
        <v>481</v>
      </c>
      <c r="G482" s="34">
        <f>IFERROR(選手__2[[#This Row],[性別コード]],"")</f>
        <v>1</v>
      </c>
      <c r="H482" s="34" t="str">
        <f>IFERROR(VLOOKUP(G482,色々!P:Q,2,0),"")</f>
        <v>男子</v>
      </c>
      <c r="I482" s="34" t="str">
        <f>IFERROR(選手__2[[#This Row],[氏名]],"")</f>
        <v>中村　輝明</v>
      </c>
      <c r="J482" s="34" t="str">
        <f>IFERROR(選手__2[[#This Row],[氏名カナ]],"")</f>
        <v>ﾅｶﾑﾗ ﾃﾙｱｷ</v>
      </c>
      <c r="K482" s="34" t="str">
        <f>IFERROR(選手__2[[#This Row],[所属名称１]],"")</f>
        <v>フィッタ吉田</v>
      </c>
      <c r="L482" s="34">
        <f>IFERROR(選手__2[[#This Row],[学校コード]],"")</f>
        <v>1</v>
      </c>
      <c r="M482" s="35" t="str">
        <f>IFERROR(VLOOKUP(L482,色々!G:H,2,0),"")</f>
        <v>小学</v>
      </c>
      <c r="N482" s="36">
        <f>IFERROR(選手__2[[#This Row],[学年]],"")</f>
        <v>3</v>
      </c>
      <c r="O482" s="10">
        <f>IFERROR(選手__2[[#This Row],[生年月日]],"")</f>
        <v>42265</v>
      </c>
      <c r="P482">
        <f t="shared" si="7"/>
        <v>9</v>
      </c>
    </row>
    <row r="483" spans="6:16" x14ac:dyDescent="0.2">
      <c r="F483" s="34">
        <f>IFERROR(選手__2[[#This Row],[選手番号]],"")</f>
        <v>482</v>
      </c>
      <c r="G483" s="34">
        <f>IFERROR(選手__2[[#This Row],[性別コード]],"")</f>
        <v>1</v>
      </c>
      <c r="H483" s="34" t="str">
        <f>IFERROR(VLOOKUP(G483,色々!P:Q,2,0),"")</f>
        <v>男子</v>
      </c>
      <c r="I483" s="34" t="str">
        <f>IFERROR(選手__2[[#This Row],[氏名]],"")</f>
        <v>岡田　一心</v>
      </c>
      <c r="J483" s="34" t="str">
        <f>IFERROR(選手__2[[#This Row],[氏名カナ]],"")</f>
        <v>ｵｶﾀﾞ ｲｯｼﾝ</v>
      </c>
      <c r="K483" s="34" t="str">
        <f>IFERROR(選手__2[[#This Row],[所属名称１]],"")</f>
        <v>フィッタ吉田</v>
      </c>
      <c r="L483" s="34">
        <f>IFERROR(選手__2[[#This Row],[学校コード]],"")</f>
        <v>1</v>
      </c>
      <c r="M483" s="35" t="str">
        <f>IFERROR(VLOOKUP(L483,色々!G:H,2,0),"")</f>
        <v>小学</v>
      </c>
      <c r="N483" s="36">
        <f>IFERROR(選手__2[[#This Row],[学年]],"")</f>
        <v>2</v>
      </c>
      <c r="O483" s="10">
        <f>IFERROR(選手__2[[#This Row],[生年月日]],"")</f>
        <v>42473</v>
      </c>
      <c r="P483">
        <f t="shared" si="7"/>
        <v>9</v>
      </c>
    </row>
    <row r="484" spans="6:16" x14ac:dyDescent="0.2">
      <c r="F484" s="34">
        <f>IFERROR(選手__2[[#This Row],[選手番号]],"")</f>
        <v>483</v>
      </c>
      <c r="G484" s="34">
        <f>IFERROR(選手__2[[#This Row],[性別コード]],"")</f>
        <v>2</v>
      </c>
      <c r="H484" s="34" t="str">
        <f>IFERROR(VLOOKUP(G484,色々!P:Q,2,0),"")</f>
        <v>女子</v>
      </c>
      <c r="I484" s="34" t="str">
        <f>IFERROR(選手__2[[#This Row],[氏名]],"")</f>
        <v>古川　咲吏</v>
      </c>
      <c r="J484" s="34" t="str">
        <f>IFERROR(選手__2[[#This Row],[氏名カナ]],"")</f>
        <v>ﾌﾙｶﾜ ｻﾘ</v>
      </c>
      <c r="K484" s="34" t="str">
        <f>IFERROR(選手__2[[#This Row],[所属名称１]],"")</f>
        <v>フィッタ吉田</v>
      </c>
      <c r="L484" s="34">
        <f>IFERROR(選手__2[[#This Row],[学校コード]],"")</f>
        <v>3</v>
      </c>
      <c r="M484" s="35" t="str">
        <f>IFERROR(VLOOKUP(L484,色々!G:H,2,0),"")</f>
        <v>高校</v>
      </c>
      <c r="N484" s="36">
        <f>IFERROR(選手__2[[#This Row],[学年]],"")</f>
        <v>1</v>
      </c>
      <c r="O484" s="10">
        <f>IFERROR(選手__2[[#This Row],[生年月日]],"")</f>
        <v>39634</v>
      </c>
      <c r="P484">
        <f t="shared" si="7"/>
        <v>16</v>
      </c>
    </row>
    <row r="485" spans="6:16" x14ac:dyDescent="0.2">
      <c r="F485" s="34">
        <f>IFERROR(選手__2[[#This Row],[選手番号]],"")</f>
        <v>484</v>
      </c>
      <c r="G485" s="34">
        <f>IFERROR(選手__2[[#This Row],[性別コード]],"")</f>
        <v>2</v>
      </c>
      <c r="H485" s="34" t="str">
        <f>IFERROR(VLOOKUP(G485,色々!P:Q,2,0),"")</f>
        <v>女子</v>
      </c>
      <c r="I485" s="34" t="str">
        <f>IFERROR(選手__2[[#This Row],[氏名]],"")</f>
        <v>髙山　弥久</v>
      </c>
      <c r="J485" s="34" t="str">
        <f>IFERROR(選手__2[[#This Row],[氏名カナ]],"")</f>
        <v>ﾀｶﾔﾏ ﾐｸ</v>
      </c>
      <c r="K485" s="34" t="str">
        <f>IFERROR(選手__2[[#This Row],[所属名称１]],"")</f>
        <v>フィッタ吉田</v>
      </c>
      <c r="L485" s="34">
        <f>IFERROR(選手__2[[#This Row],[学校コード]],"")</f>
        <v>2</v>
      </c>
      <c r="M485" s="35" t="str">
        <f>IFERROR(VLOOKUP(L485,色々!G:H,2,0),"")</f>
        <v>中学</v>
      </c>
      <c r="N485" s="36">
        <f>IFERROR(選手__2[[#This Row],[学年]],"")</f>
        <v>3</v>
      </c>
      <c r="O485" s="10">
        <f>IFERROR(選手__2[[#This Row],[生年月日]],"")</f>
        <v>40135</v>
      </c>
      <c r="P485">
        <f t="shared" si="7"/>
        <v>15</v>
      </c>
    </row>
    <row r="486" spans="6:16" x14ac:dyDescent="0.2">
      <c r="F486" s="34">
        <f>IFERROR(選手__2[[#This Row],[選手番号]],"")</f>
        <v>485</v>
      </c>
      <c r="G486" s="34">
        <f>IFERROR(選手__2[[#This Row],[性別コード]],"")</f>
        <v>2</v>
      </c>
      <c r="H486" s="34" t="str">
        <f>IFERROR(VLOOKUP(G486,色々!P:Q,2,0),"")</f>
        <v>女子</v>
      </c>
      <c r="I486" s="34" t="str">
        <f>IFERROR(選手__2[[#This Row],[氏名]],"")</f>
        <v>藤田　美花</v>
      </c>
      <c r="J486" s="34" t="str">
        <f>IFERROR(選手__2[[#This Row],[氏名カナ]],"")</f>
        <v>ﾌｼﾞﾀ ﾐﾊﾅ</v>
      </c>
      <c r="K486" s="34" t="str">
        <f>IFERROR(選手__2[[#This Row],[所属名称１]],"")</f>
        <v>フィッタ吉田</v>
      </c>
      <c r="L486" s="34">
        <f>IFERROR(選手__2[[#This Row],[学校コード]],"")</f>
        <v>2</v>
      </c>
      <c r="M486" s="35" t="str">
        <f>IFERROR(VLOOKUP(L486,色々!G:H,2,0),"")</f>
        <v>中学</v>
      </c>
      <c r="N486" s="36">
        <f>IFERROR(選手__2[[#This Row],[学年]],"")</f>
        <v>2</v>
      </c>
      <c r="O486" s="10">
        <f>IFERROR(選手__2[[#This Row],[生年月日]],"")</f>
        <v>40285</v>
      </c>
      <c r="P486">
        <f t="shared" si="7"/>
        <v>15</v>
      </c>
    </row>
    <row r="487" spans="6:16" x14ac:dyDescent="0.2">
      <c r="F487" s="34">
        <f>IFERROR(選手__2[[#This Row],[選手番号]],"")</f>
        <v>486</v>
      </c>
      <c r="G487" s="34">
        <f>IFERROR(選手__2[[#This Row],[性別コード]],"")</f>
        <v>2</v>
      </c>
      <c r="H487" s="34" t="str">
        <f>IFERROR(VLOOKUP(G487,色々!P:Q,2,0),"")</f>
        <v>女子</v>
      </c>
      <c r="I487" s="34" t="str">
        <f>IFERROR(選手__2[[#This Row],[氏名]],"")</f>
        <v>水谷　結和</v>
      </c>
      <c r="J487" s="34" t="str">
        <f>IFERROR(選手__2[[#This Row],[氏名カナ]],"")</f>
        <v>ﾐｽﾞﾀﾆ ﾕﾜ</v>
      </c>
      <c r="K487" s="34" t="str">
        <f>IFERROR(選手__2[[#This Row],[所属名称１]],"")</f>
        <v>フィッタ吉田</v>
      </c>
      <c r="L487" s="34">
        <f>IFERROR(選手__2[[#This Row],[学校コード]],"")</f>
        <v>2</v>
      </c>
      <c r="M487" s="35" t="str">
        <f>IFERROR(VLOOKUP(L487,色々!G:H,2,0),"")</f>
        <v>中学</v>
      </c>
      <c r="N487" s="36">
        <f>IFERROR(選手__2[[#This Row],[学年]],"")</f>
        <v>1</v>
      </c>
      <c r="O487" s="10">
        <f>IFERROR(選手__2[[#This Row],[生年月日]],"")</f>
        <v>40698</v>
      </c>
      <c r="P487">
        <f t="shared" si="7"/>
        <v>14</v>
      </c>
    </row>
    <row r="488" spans="6:16" x14ac:dyDescent="0.2">
      <c r="F488" s="34">
        <f>IFERROR(選手__2[[#This Row],[選手番号]],"")</f>
        <v>487</v>
      </c>
      <c r="G488" s="34">
        <f>IFERROR(選手__2[[#This Row],[性別コード]],"")</f>
        <v>2</v>
      </c>
      <c r="H488" s="34" t="str">
        <f>IFERROR(VLOOKUP(G488,色々!P:Q,2,0),"")</f>
        <v>女子</v>
      </c>
      <c r="I488" s="34" t="str">
        <f>IFERROR(選手__2[[#This Row],[氏名]],"")</f>
        <v>清家　爽晶</v>
      </c>
      <c r="J488" s="34" t="str">
        <f>IFERROR(選手__2[[#This Row],[氏名カナ]],"")</f>
        <v>ｾｲｹ ｻﾗ</v>
      </c>
      <c r="K488" s="34" t="str">
        <f>IFERROR(選手__2[[#This Row],[所属名称１]],"")</f>
        <v>フィッタ吉田</v>
      </c>
      <c r="L488" s="34">
        <f>IFERROR(選手__2[[#This Row],[学校コード]],"")</f>
        <v>1</v>
      </c>
      <c r="M488" s="35" t="str">
        <f>IFERROR(VLOOKUP(L488,色々!G:H,2,0),"")</f>
        <v>小学</v>
      </c>
      <c r="N488" s="36">
        <f>IFERROR(選手__2[[#This Row],[学年]],"")</f>
        <v>6</v>
      </c>
      <c r="O488" s="10">
        <f>IFERROR(選手__2[[#This Row],[生年月日]],"")</f>
        <v>41198</v>
      </c>
      <c r="P488">
        <f t="shared" si="7"/>
        <v>12</v>
      </c>
    </row>
    <row r="489" spans="6:16" x14ac:dyDescent="0.2">
      <c r="F489" s="34">
        <f>IFERROR(選手__2[[#This Row],[選手番号]],"")</f>
        <v>488</v>
      </c>
      <c r="G489" s="34">
        <f>IFERROR(選手__2[[#This Row],[性別コード]],"")</f>
        <v>2</v>
      </c>
      <c r="H489" s="34" t="str">
        <f>IFERROR(VLOOKUP(G489,色々!P:Q,2,0),"")</f>
        <v>女子</v>
      </c>
      <c r="I489" s="34" t="str">
        <f>IFERROR(選手__2[[#This Row],[氏名]],"")</f>
        <v>佐々木　洋</v>
      </c>
      <c r="J489" s="34" t="str">
        <f>IFERROR(選手__2[[#This Row],[氏名カナ]],"")</f>
        <v>ｻｻｷ ｼｽﾞｶ</v>
      </c>
      <c r="K489" s="34" t="str">
        <f>IFERROR(選手__2[[#This Row],[所属名称１]],"")</f>
        <v>フィッタ吉田</v>
      </c>
      <c r="L489" s="34">
        <f>IFERROR(選手__2[[#This Row],[学校コード]],"")</f>
        <v>1</v>
      </c>
      <c r="M489" s="35" t="str">
        <f>IFERROR(VLOOKUP(L489,色々!G:H,2,0),"")</f>
        <v>小学</v>
      </c>
      <c r="N489" s="36">
        <f>IFERROR(選手__2[[#This Row],[学年]],"")</f>
        <v>6</v>
      </c>
      <c r="O489" s="10">
        <f>IFERROR(選手__2[[#This Row],[生年月日]],"")</f>
        <v>41278</v>
      </c>
      <c r="P489">
        <f t="shared" si="7"/>
        <v>12</v>
      </c>
    </row>
    <row r="490" spans="6:16" x14ac:dyDescent="0.2">
      <c r="F490" s="34">
        <f>IFERROR(選手__2[[#This Row],[選手番号]],"")</f>
        <v>489</v>
      </c>
      <c r="G490" s="34">
        <f>IFERROR(選手__2[[#This Row],[性別コード]],"")</f>
        <v>2</v>
      </c>
      <c r="H490" s="34" t="str">
        <f>IFERROR(VLOOKUP(G490,色々!P:Q,2,0),"")</f>
        <v>女子</v>
      </c>
      <c r="I490" s="34" t="str">
        <f>IFERROR(選手__2[[#This Row],[氏名]],"")</f>
        <v>清家　桃子</v>
      </c>
      <c r="J490" s="34" t="str">
        <f>IFERROR(選手__2[[#This Row],[氏名カナ]],"")</f>
        <v>ｾｲｹ ﾓﾓｺ</v>
      </c>
      <c r="K490" s="34" t="str">
        <f>IFERROR(選手__2[[#This Row],[所属名称１]],"")</f>
        <v>フィッタ吉田</v>
      </c>
      <c r="L490" s="34">
        <f>IFERROR(選手__2[[#This Row],[学校コード]],"")</f>
        <v>1</v>
      </c>
      <c r="M490" s="35" t="str">
        <f>IFERROR(VLOOKUP(L490,色々!G:H,2,0),"")</f>
        <v>小学</v>
      </c>
      <c r="N490" s="36">
        <f>IFERROR(選手__2[[#This Row],[学年]],"")</f>
        <v>6</v>
      </c>
      <c r="O490" s="10">
        <f>IFERROR(選手__2[[#This Row],[生年月日]],"")</f>
        <v>41323</v>
      </c>
      <c r="P490">
        <f t="shared" si="7"/>
        <v>12</v>
      </c>
    </row>
    <row r="491" spans="6:16" x14ac:dyDescent="0.2">
      <c r="F491" s="34">
        <f>IFERROR(選手__2[[#This Row],[選手番号]],"")</f>
        <v>490</v>
      </c>
      <c r="G491" s="34">
        <f>IFERROR(選手__2[[#This Row],[性別コード]],"")</f>
        <v>2</v>
      </c>
      <c r="H491" s="34" t="str">
        <f>IFERROR(VLOOKUP(G491,色々!P:Q,2,0),"")</f>
        <v>女子</v>
      </c>
      <c r="I491" s="34" t="str">
        <f>IFERROR(選手__2[[#This Row],[氏名]],"")</f>
        <v>武田　藍羽</v>
      </c>
      <c r="J491" s="34" t="str">
        <f>IFERROR(選手__2[[#This Row],[氏名カナ]],"")</f>
        <v>ﾀｹﾀﾞ ｱｵﾊﾞ</v>
      </c>
      <c r="K491" s="34" t="str">
        <f>IFERROR(選手__2[[#This Row],[所属名称１]],"")</f>
        <v>フィッタ吉田</v>
      </c>
      <c r="L491" s="34">
        <f>IFERROR(選手__2[[#This Row],[学校コード]],"")</f>
        <v>1</v>
      </c>
      <c r="M491" s="35" t="str">
        <f>IFERROR(VLOOKUP(L491,色々!G:H,2,0),"")</f>
        <v>小学</v>
      </c>
      <c r="N491" s="36">
        <f>IFERROR(選手__2[[#This Row],[学年]],"")</f>
        <v>4</v>
      </c>
      <c r="O491" s="10">
        <f>IFERROR(選手__2[[#This Row],[生年月日]],"")</f>
        <v>41731</v>
      </c>
      <c r="P491">
        <f t="shared" si="7"/>
        <v>11</v>
      </c>
    </row>
    <row r="492" spans="6:16" x14ac:dyDescent="0.2">
      <c r="F492" s="34">
        <f>IFERROR(選手__2[[#This Row],[選手番号]],"")</f>
        <v>491</v>
      </c>
      <c r="G492" s="34">
        <f>IFERROR(選手__2[[#This Row],[性別コード]],"")</f>
        <v>2</v>
      </c>
      <c r="H492" s="34" t="str">
        <f>IFERROR(VLOOKUP(G492,色々!P:Q,2,0),"")</f>
        <v>女子</v>
      </c>
      <c r="I492" s="34" t="str">
        <f>IFERROR(選手__2[[#This Row],[氏名]],"")</f>
        <v>藤田　美子</v>
      </c>
      <c r="J492" s="34" t="str">
        <f>IFERROR(選手__2[[#This Row],[氏名カナ]],"")</f>
        <v>ﾌｼﾞﾀ ﾐｺ</v>
      </c>
      <c r="K492" s="34" t="str">
        <f>IFERROR(選手__2[[#This Row],[所属名称１]],"")</f>
        <v>フィッタ吉田</v>
      </c>
      <c r="L492" s="34">
        <f>IFERROR(選手__2[[#This Row],[学校コード]],"")</f>
        <v>1</v>
      </c>
      <c r="M492" s="35" t="str">
        <f>IFERROR(VLOOKUP(L492,色々!G:H,2,0),"")</f>
        <v>小学</v>
      </c>
      <c r="N492" s="36">
        <f>IFERROR(選手__2[[#This Row],[学年]],"")</f>
        <v>4</v>
      </c>
      <c r="O492" s="10">
        <f>IFERROR(選手__2[[#This Row],[生年月日]],"")</f>
        <v>41772</v>
      </c>
      <c r="P492">
        <f t="shared" si="7"/>
        <v>11</v>
      </c>
    </row>
    <row r="493" spans="6:16" x14ac:dyDescent="0.2">
      <c r="F493" s="34">
        <f>IFERROR(選手__2[[#This Row],[選手番号]],"")</f>
        <v>492</v>
      </c>
      <c r="G493" s="34">
        <f>IFERROR(選手__2[[#This Row],[性別コード]],"")</f>
        <v>2</v>
      </c>
      <c r="H493" s="34" t="str">
        <f>IFERROR(VLOOKUP(G493,色々!P:Q,2,0),"")</f>
        <v>女子</v>
      </c>
      <c r="I493" s="34" t="str">
        <f>IFERROR(選手__2[[#This Row],[氏名]],"")</f>
        <v>中田　　愛</v>
      </c>
      <c r="J493" s="34" t="str">
        <f>IFERROR(選手__2[[#This Row],[氏名カナ]],"")</f>
        <v>ﾅｶﾀ ｱｲ</v>
      </c>
      <c r="K493" s="34" t="str">
        <f>IFERROR(選手__2[[#This Row],[所属名称１]],"")</f>
        <v>フィッタ吉田</v>
      </c>
      <c r="L493" s="34">
        <f>IFERROR(選手__2[[#This Row],[学校コード]],"")</f>
        <v>1</v>
      </c>
      <c r="M493" s="35" t="str">
        <f>IFERROR(VLOOKUP(L493,色々!G:H,2,0),"")</f>
        <v>小学</v>
      </c>
      <c r="N493" s="36">
        <f>IFERROR(選手__2[[#This Row],[学年]],"")</f>
        <v>4</v>
      </c>
      <c r="O493" s="10">
        <f>IFERROR(選手__2[[#This Row],[生年月日]],"")</f>
        <v>41824</v>
      </c>
      <c r="P493">
        <f t="shared" si="7"/>
        <v>10</v>
      </c>
    </row>
    <row r="494" spans="6:16" x14ac:dyDescent="0.2">
      <c r="F494" s="34">
        <f>IFERROR(選手__2[[#This Row],[選手番号]],"")</f>
        <v>493</v>
      </c>
      <c r="G494" s="34">
        <f>IFERROR(選手__2[[#This Row],[性別コード]],"")</f>
        <v>2</v>
      </c>
      <c r="H494" s="34" t="str">
        <f>IFERROR(VLOOKUP(G494,色々!P:Q,2,0),"")</f>
        <v>女子</v>
      </c>
      <c r="I494" s="34" t="str">
        <f>IFERROR(選手__2[[#This Row],[氏名]],"")</f>
        <v>渡辺　ゆめ</v>
      </c>
      <c r="J494" s="34" t="str">
        <f>IFERROR(選手__2[[#This Row],[氏名カナ]],"")</f>
        <v>ﾜﾀﾅﾍﾞ ﾕﾒ</v>
      </c>
      <c r="K494" s="34" t="str">
        <f>IFERROR(選手__2[[#This Row],[所属名称１]],"")</f>
        <v>フィッタ吉田</v>
      </c>
      <c r="L494" s="34">
        <f>IFERROR(選手__2[[#This Row],[学校コード]],"")</f>
        <v>1</v>
      </c>
      <c r="M494" s="35" t="str">
        <f>IFERROR(VLOOKUP(L494,色々!G:H,2,0),"")</f>
        <v>小学</v>
      </c>
      <c r="N494" s="36">
        <f>IFERROR(選手__2[[#This Row],[学年]],"")</f>
        <v>4</v>
      </c>
      <c r="O494" s="10">
        <f>IFERROR(選手__2[[#This Row],[生年月日]],"")</f>
        <v>41851</v>
      </c>
      <c r="P494">
        <f t="shared" si="7"/>
        <v>10</v>
      </c>
    </row>
    <row r="495" spans="6:16" x14ac:dyDescent="0.2">
      <c r="F495" s="34">
        <f>IFERROR(選手__2[[#This Row],[選手番号]],"")</f>
        <v>494</v>
      </c>
      <c r="G495" s="34">
        <f>IFERROR(選手__2[[#This Row],[性別コード]],"")</f>
        <v>2</v>
      </c>
      <c r="H495" s="34" t="str">
        <f>IFERROR(VLOOKUP(G495,色々!P:Q,2,0),"")</f>
        <v>女子</v>
      </c>
      <c r="I495" s="34" t="str">
        <f>IFERROR(選手__2[[#This Row],[氏名]],"")</f>
        <v>渡辺　ゆこ</v>
      </c>
      <c r="J495" s="34" t="str">
        <f>IFERROR(選手__2[[#This Row],[氏名カナ]],"")</f>
        <v>ﾜﾀﾅﾍﾞ ﾕｺ</v>
      </c>
      <c r="K495" s="34" t="str">
        <f>IFERROR(選手__2[[#This Row],[所属名称１]],"")</f>
        <v>フィッタ吉田</v>
      </c>
      <c r="L495" s="34">
        <f>IFERROR(選手__2[[#This Row],[学校コード]],"")</f>
        <v>1</v>
      </c>
      <c r="M495" s="35" t="str">
        <f>IFERROR(VLOOKUP(L495,色々!G:H,2,0),"")</f>
        <v>小学</v>
      </c>
      <c r="N495" s="36">
        <f>IFERROR(選手__2[[#This Row],[学年]],"")</f>
        <v>4</v>
      </c>
      <c r="O495" s="10">
        <f>IFERROR(選手__2[[#This Row],[生年月日]],"")</f>
        <v>41851</v>
      </c>
      <c r="P495">
        <f t="shared" si="7"/>
        <v>10</v>
      </c>
    </row>
    <row r="496" spans="6:16" x14ac:dyDescent="0.2">
      <c r="F496" s="34">
        <f>IFERROR(選手__2[[#This Row],[選手番号]],"")</f>
        <v>495</v>
      </c>
      <c r="G496" s="34">
        <f>IFERROR(選手__2[[#This Row],[性別コード]],"")</f>
        <v>2</v>
      </c>
      <c r="H496" s="34" t="str">
        <f>IFERROR(VLOOKUP(G496,色々!P:Q,2,0),"")</f>
        <v>女子</v>
      </c>
      <c r="I496" s="34" t="str">
        <f>IFERROR(選手__2[[#This Row],[氏名]],"")</f>
        <v>加賀山優笑</v>
      </c>
      <c r="J496" s="34" t="str">
        <f>IFERROR(選手__2[[#This Row],[氏名カナ]],"")</f>
        <v>ｶｶﾞﾔﾏ ｳﾐ</v>
      </c>
      <c r="K496" s="34" t="str">
        <f>IFERROR(選手__2[[#This Row],[所属名称１]],"")</f>
        <v>フィッタ吉田</v>
      </c>
      <c r="L496" s="34">
        <f>IFERROR(選手__2[[#This Row],[学校コード]],"")</f>
        <v>1</v>
      </c>
      <c r="M496" s="35" t="str">
        <f>IFERROR(VLOOKUP(L496,色々!G:H,2,0),"")</f>
        <v>小学</v>
      </c>
      <c r="N496" s="36">
        <f>IFERROR(選手__2[[#This Row],[学年]],"")</f>
        <v>3</v>
      </c>
      <c r="O496" s="10">
        <f>IFERROR(選手__2[[#This Row],[生年月日]],"")</f>
        <v>42205</v>
      </c>
      <c r="P496">
        <f t="shared" si="7"/>
        <v>9</v>
      </c>
    </row>
    <row r="497" spans="6:16" x14ac:dyDescent="0.2">
      <c r="F497" s="34">
        <f>IFERROR(選手__2[[#This Row],[選手番号]],"")</f>
        <v>496</v>
      </c>
      <c r="G497" s="34">
        <f>IFERROR(選手__2[[#This Row],[性別コード]],"")</f>
        <v>2</v>
      </c>
      <c r="H497" s="34" t="str">
        <f>IFERROR(VLOOKUP(G497,色々!P:Q,2,0),"")</f>
        <v>女子</v>
      </c>
      <c r="I497" s="34" t="str">
        <f>IFERROR(選手__2[[#This Row],[氏名]],"")</f>
        <v>明下　侑永</v>
      </c>
      <c r="J497" s="34" t="str">
        <f>IFERROR(選手__2[[#This Row],[氏名カナ]],"")</f>
        <v>ｱｹｼﾀ ﾕﾅ</v>
      </c>
      <c r="K497" s="34" t="str">
        <f>IFERROR(選手__2[[#This Row],[所属名称１]],"")</f>
        <v>フィッタ吉田</v>
      </c>
      <c r="L497" s="34">
        <f>IFERROR(選手__2[[#This Row],[学校コード]],"")</f>
        <v>1</v>
      </c>
      <c r="M497" s="35" t="str">
        <f>IFERROR(VLOOKUP(L497,色々!G:H,2,0),"")</f>
        <v>小学</v>
      </c>
      <c r="N497" s="36">
        <f>IFERROR(選手__2[[#This Row],[学年]],"")</f>
        <v>2</v>
      </c>
      <c r="O497" s="10">
        <f>IFERROR(選手__2[[#This Row],[生年月日]],"")</f>
        <v>42803</v>
      </c>
      <c r="P497">
        <f t="shared" si="7"/>
        <v>8</v>
      </c>
    </row>
    <row r="498" spans="6:16" x14ac:dyDescent="0.2">
      <c r="F498" s="34">
        <f>IFERROR(選手__2[[#This Row],[選手番号]],"")</f>
        <v>497</v>
      </c>
      <c r="G498" s="34">
        <f>IFERROR(選手__2[[#This Row],[性別コード]],"")</f>
        <v>1</v>
      </c>
      <c r="H498" s="34" t="str">
        <f>IFERROR(VLOOKUP(G498,色々!P:Q,2,0),"")</f>
        <v>男子</v>
      </c>
      <c r="I498" s="34" t="str">
        <f>IFERROR(選手__2[[#This Row],[氏名]],"")</f>
        <v>木原　央貴</v>
      </c>
      <c r="J498" s="34" t="str">
        <f>IFERROR(選手__2[[#This Row],[氏名カナ]],"")</f>
        <v>ｷﾊﾗ ﾋﾛｷ</v>
      </c>
      <c r="K498" s="34" t="str">
        <f>IFERROR(選手__2[[#This Row],[所属名称１]],"")</f>
        <v>競泳塾AGAIN</v>
      </c>
      <c r="L498" s="34">
        <f>IFERROR(選手__2[[#This Row],[学校コード]],"")</f>
        <v>1</v>
      </c>
      <c r="M498" s="35" t="str">
        <f>IFERROR(VLOOKUP(L498,色々!G:H,2,0),"")</f>
        <v>小学</v>
      </c>
      <c r="N498" s="36">
        <f>IFERROR(選手__2[[#This Row],[学年]],"")</f>
        <v>4</v>
      </c>
      <c r="O498" s="10">
        <f>IFERROR(選手__2[[#This Row],[生年月日]],"")</f>
        <v>41903</v>
      </c>
      <c r="P498">
        <f t="shared" si="7"/>
        <v>10</v>
      </c>
    </row>
    <row r="499" spans="6:16" x14ac:dyDescent="0.2">
      <c r="F499" s="34">
        <f>IFERROR(選手__2[[#This Row],[選手番号]],"")</f>
        <v>498</v>
      </c>
      <c r="G499" s="34">
        <f>IFERROR(選手__2[[#This Row],[性別コード]],"")</f>
        <v>1</v>
      </c>
      <c r="H499" s="34" t="str">
        <f>IFERROR(VLOOKUP(G499,色々!P:Q,2,0),"")</f>
        <v>男子</v>
      </c>
      <c r="I499" s="34" t="str">
        <f>IFERROR(選手__2[[#This Row],[氏名]],"")</f>
        <v>松井　宏樹</v>
      </c>
      <c r="J499" s="34" t="str">
        <f>IFERROR(選手__2[[#This Row],[氏名カナ]],"")</f>
        <v>ﾏﾂｲ ｺｳｷ</v>
      </c>
      <c r="K499" s="34" t="str">
        <f>IFERROR(選手__2[[#This Row],[所属名称１]],"")</f>
        <v>競泳塾AGAIN</v>
      </c>
      <c r="L499" s="34">
        <f>IFERROR(選手__2[[#This Row],[学校コード]],"")</f>
        <v>0</v>
      </c>
      <c r="M499" s="35" t="str">
        <f>IFERROR(VLOOKUP(L499,色々!G:H,2,0),"")</f>
        <v>幼児</v>
      </c>
      <c r="N499" s="36">
        <f>IFERROR(選手__2[[#This Row],[学年]],"")</f>
        <v>0</v>
      </c>
      <c r="O499" s="10">
        <f>IFERROR(選手__2[[#This Row],[生年月日]],"")</f>
        <v>43197</v>
      </c>
      <c r="P499">
        <f t="shared" si="7"/>
        <v>7</v>
      </c>
    </row>
    <row r="500" spans="6:16" x14ac:dyDescent="0.2">
      <c r="F500" s="34">
        <f>IFERROR(選手__2[[#This Row],[選手番号]],"")</f>
        <v>499</v>
      </c>
      <c r="G500" s="34">
        <f>IFERROR(選手__2[[#This Row],[性別コード]],"")</f>
        <v>2</v>
      </c>
      <c r="H500" s="34" t="str">
        <f>IFERROR(VLOOKUP(G500,色々!P:Q,2,0),"")</f>
        <v>女子</v>
      </c>
      <c r="I500" s="34" t="str">
        <f>IFERROR(選手__2[[#This Row],[氏名]],"")</f>
        <v>松井　湊美</v>
      </c>
      <c r="J500" s="34" t="str">
        <f>IFERROR(選手__2[[#This Row],[氏名カナ]],"")</f>
        <v>ﾏﾂｲ ﾐﾅﾐ</v>
      </c>
      <c r="K500" s="34" t="str">
        <f>IFERROR(選手__2[[#This Row],[所属名称１]],"")</f>
        <v>競泳塾AGAIN</v>
      </c>
      <c r="L500" s="34">
        <f>IFERROR(選手__2[[#This Row],[学校コード]],"")</f>
        <v>2</v>
      </c>
      <c r="M500" s="35" t="str">
        <f>IFERROR(VLOOKUP(L500,色々!G:H,2,0),"")</f>
        <v>中学</v>
      </c>
      <c r="N500" s="36">
        <f>IFERROR(選手__2[[#This Row],[学年]],"")</f>
        <v>2</v>
      </c>
      <c r="O500" s="10">
        <f>IFERROR(選手__2[[#This Row],[生年月日]],"")</f>
        <v>40547</v>
      </c>
      <c r="P500">
        <f t="shared" si="7"/>
        <v>14</v>
      </c>
    </row>
    <row r="501" spans="6:16" x14ac:dyDescent="0.2">
      <c r="F501" s="34">
        <f>IFERROR(選手__2[[#This Row],[選手番号]],"")</f>
        <v>500</v>
      </c>
      <c r="G501" s="34">
        <f>IFERROR(選手__2[[#This Row],[性別コード]],"")</f>
        <v>2</v>
      </c>
      <c r="H501" s="34" t="str">
        <f>IFERROR(VLOOKUP(G501,色々!P:Q,2,0),"")</f>
        <v>女子</v>
      </c>
      <c r="I501" s="34" t="str">
        <f>IFERROR(選手__2[[#This Row],[氏名]],"")</f>
        <v>羽原　佐和</v>
      </c>
      <c r="J501" s="34" t="str">
        <f>IFERROR(選手__2[[#This Row],[氏名カナ]],"")</f>
        <v>ﾊﾊﾞﾗ ｻﾜ</v>
      </c>
      <c r="K501" s="34" t="str">
        <f>IFERROR(選手__2[[#This Row],[所属名称１]],"")</f>
        <v>競泳塾AGAIN</v>
      </c>
      <c r="L501" s="34">
        <f>IFERROR(選手__2[[#This Row],[学校コード]],"")</f>
        <v>1</v>
      </c>
      <c r="M501" s="35" t="str">
        <f>IFERROR(VLOOKUP(L501,色々!G:H,2,0),"")</f>
        <v>小学</v>
      </c>
      <c r="N501" s="36">
        <f>IFERROR(選手__2[[#This Row],[学年]],"")</f>
        <v>6</v>
      </c>
      <c r="O501" s="10">
        <f>IFERROR(選手__2[[#This Row],[生年月日]],"")</f>
        <v>41216</v>
      </c>
      <c r="P501">
        <f t="shared" si="7"/>
        <v>12</v>
      </c>
    </row>
    <row r="502" spans="6:16" x14ac:dyDescent="0.2">
      <c r="F502" s="34">
        <f>IFERROR(選手__2[[#This Row],[選手番号]],"")</f>
        <v>501</v>
      </c>
      <c r="G502" s="34">
        <f>IFERROR(選手__2[[#This Row],[性別コード]],"")</f>
        <v>2</v>
      </c>
      <c r="H502" s="34" t="str">
        <f>IFERROR(VLOOKUP(G502,色々!P:Q,2,0),"")</f>
        <v>女子</v>
      </c>
      <c r="I502" s="34" t="str">
        <f>IFERROR(選手__2[[#This Row],[氏名]],"")</f>
        <v>松井　瑞咲</v>
      </c>
      <c r="J502" s="34" t="str">
        <f>IFERROR(選手__2[[#This Row],[氏名カナ]],"")</f>
        <v>ﾏﾂｲ ﾐｻｷ</v>
      </c>
      <c r="K502" s="34" t="str">
        <f>IFERROR(選手__2[[#This Row],[所属名称１]],"")</f>
        <v>競泳塾AGAIN</v>
      </c>
      <c r="L502" s="34">
        <f>IFERROR(選手__2[[#This Row],[学校コード]],"")</f>
        <v>1</v>
      </c>
      <c r="M502" s="35" t="str">
        <f>IFERROR(VLOOKUP(L502,色々!G:H,2,0),"")</f>
        <v>小学</v>
      </c>
      <c r="N502" s="36">
        <f>IFERROR(選手__2[[#This Row],[学年]],"")</f>
        <v>5</v>
      </c>
      <c r="O502" s="10">
        <f>IFERROR(選手__2[[#This Row],[生年月日]],"")</f>
        <v>41492</v>
      </c>
      <c r="P502">
        <f t="shared" si="7"/>
        <v>11</v>
      </c>
    </row>
    <row r="503" spans="6:16" x14ac:dyDescent="0.2">
      <c r="F503" s="34">
        <f>IFERROR(選手__2[[#This Row],[選手番号]],"")</f>
        <v>502</v>
      </c>
      <c r="G503" s="34">
        <f>IFERROR(選手__2[[#This Row],[性別コード]],"")</f>
        <v>2</v>
      </c>
      <c r="H503" s="34" t="str">
        <f>IFERROR(VLOOKUP(G503,色々!P:Q,2,0),"")</f>
        <v>女子</v>
      </c>
      <c r="I503" s="34" t="str">
        <f>IFERROR(選手__2[[#This Row],[氏名]],"")</f>
        <v>大澤　心季</v>
      </c>
      <c r="J503" s="34" t="str">
        <f>IFERROR(選手__2[[#This Row],[氏名カナ]],"")</f>
        <v>ｵｵｻﾞﾜ ｺｽﾞｴ</v>
      </c>
      <c r="K503" s="34" t="str">
        <f>IFERROR(選手__2[[#This Row],[所属名称１]],"")</f>
        <v>競泳塾AGAIN</v>
      </c>
      <c r="L503" s="34">
        <f>IFERROR(選手__2[[#This Row],[学校コード]],"")</f>
        <v>1</v>
      </c>
      <c r="M503" s="35" t="str">
        <f>IFERROR(VLOOKUP(L503,色々!G:H,2,0),"")</f>
        <v>小学</v>
      </c>
      <c r="N503" s="36">
        <f>IFERROR(選手__2[[#This Row],[学年]],"")</f>
        <v>2</v>
      </c>
      <c r="O503" s="10">
        <f>IFERROR(選手__2[[#This Row],[生年月日]],"")</f>
        <v>42711</v>
      </c>
      <c r="P503">
        <f t="shared" si="7"/>
        <v>8</v>
      </c>
    </row>
    <row r="504" spans="6:16" x14ac:dyDescent="0.2">
      <c r="F504" s="34">
        <f>IFERROR(選手__2[[#This Row],[選手番号]],"")</f>
        <v>503</v>
      </c>
      <c r="G504" s="34">
        <f>IFERROR(選手__2[[#This Row],[性別コード]],"")</f>
        <v>1</v>
      </c>
      <c r="H504" s="34" t="str">
        <f>IFERROR(VLOOKUP(G504,色々!P:Q,2,0),"")</f>
        <v>男子</v>
      </c>
      <c r="I504" s="34" t="str">
        <f>IFERROR(選手__2[[#This Row],[氏名]],"")</f>
        <v>竹本　大輝</v>
      </c>
      <c r="J504" s="34" t="str">
        <f>IFERROR(選手__2[[#This Row],[氏名カナ]],"")</f>
        <v>ﾀｹﾓﾄ ﾀﾞｲｷ</v>
      </c>
      <c r="K504" s="34" t="str">
        <f>IFERROR(選手__2[[#This Row],[所属名称１]],"")</f>
        <v>Ryuow</v>
      </c>
      <c r="L504" s="34">
        <f>IFERROR(選手__2[[#This Row],[学校コード]],"")</f>
        <v>2</v>
      </c>
      <c r="M504" s="35" t="str">
        <f>IFERROR(VLOOKUP(L504,色々!G:H,2,0),"")</f>
        <v>中学</v>
      </c>
      <c r="N504" s="36">
        <f>IFERROR(選手__2[[#This Row],[学年]],"")</f>
        <v>3</v>
      </c>
      <c r="O504" s="10">
        <f>IFERROR(選手__2[[#This Row],[生年月日]],"")</f>
        <v>39950</v>
      </c>
      <c r="P504">
        <f t="shared" si="7"/>
        <v>16</v>
      </c>
    </row>
    <row r="505" spans="6:16" x14ac:dyDescent="0.2">
      <c r="F505" s="34">
        <f>IFERROR(選手__2[[#This Row],[選手番号]],"")</f>
        <v>504</v>
      </c>
      <c r="G505" s="34">
        <f>IFERROR(選手__2[[#This Row],[性別コード]],"")</f>
        <v>1</v>
      </c>
      <c r="H505" s="34" t="str">
        <f>IFERROR(VLOOKUP(G505,色々!P:Q,2,0),"")</f>
        <v>男子</v>
      </c>
      <c r="I505" s="34" t="str">
        <f>IFERROR(選手__2[[#This Row],[氏名]],"")</f>
        <v>井上　幹雄</v>
      </c>
      <c r="J505" s="34" t="str">
        <f>IFERROR(選手__2[[#This Row],[氏名カナ]],"")</f>
        <v>ｲﾉｳｴ ﾐｷｵ</v>
      </c>
      <c r="K505" s="34" t="str">
        <f>IFERROR(選手__2[[#This Row],[所属名称１]],"")</f>
        <v>Ryuow</v>
      </c>
      <c r="L505" s="34">
        <f>IFERROR(選手__2[[#This Row],[学校コード]],"")</f>
        <v>2</v>
      </c>
      <c r="M505" s="35" t="str">
        <f>IFERROR(VLOOKUP(L505,色々!G:H,2,0),"")</f>
        <v>中学</v>
      </c>
      <c r="N505" s="36">
        <f>IFERROR(選手__2[[#This Row],[学年]],"")</f>
        <v>3</v>
      </c>
      <c r="O505" s="10">
        <f>IFERROR(選手__2[[#This Row],[生年月日]],"")</f>
        <v>40200</v>
      </c>
      <c r="P505">
        <f t="shared" si="7"/>
        <v>15</v>
      </c>
    </row>
    <row r="506" spans="6:16" x14ac:dyDescent="0.2">
      <c r="F506" s="34">
        <f>IFERROR(選手__2[[#This Row],[選手番号]],"")</f>
        <v>505</v>
      </c>
      <c r="G506" s="34">
        <f>IFERROR(選手__2[[#This Row],[性別コード]],"")</f>
        <v>1</v>
      </c>
      <c r="H506" s="34" t="str">
        <f>IFERROR(VLOOKUP(G506,色々!P:Q,2,0),"")</f>
        <v>男子</v>
      </c>
      <c r="I506" s="34" t="str">
        <f>IFERROR(選手__2[[#This Row],[氏名]],"")</f>
        <v>大崎　天地</v>
      </c>
      <c r="J506" s="34" t="str">
        <f>IFERROR(選手__2[[#This Row],[氏名カナ]],"")</f>
        <v>ｵｵｻｷ ﾃﾝﾁ</v>
      </c>
      <c r="K506" s="34" t="str">
        <f>IFERROR(選手__2[[#This Row],[所属名称１]],"")</f>
        <v>Ryuow</v>
      </c>
      <c r="L506" s="34">
        <f>IFERROR(選手__2[[#This Row],[学校コード]],"")</f>
        <v>2</v>
      </c>
      <c r="M506" s="35" t="str">
        <f>IFERROR(VLOOKUP(L506,色々!G:H,2,0),"")</f>
        <v>中学</v>
      </c>
      <c r="N506" s="36">
        <f>IFERROR(選手__2[[#This Row],[学年]],"")</f>
        <v>1</v>
      </c>
      <c r="O506" s="10">
        <f>IFERROR(選手__2[[#This Row],[生年月日]],"")</f>
        <v>40663</v>
      </c>
      <c r="P506">
        <f t="shared" si="7"/>
        <v>14</v>
      </c>
    </row>
    <row r="507" spans="6:16" x14ac:dyDescent="0.2">
      <c r="F507" s="34">
        <f>IFERROR(選手__2[[#This Row],[選手番号]],"")</f>
        <v>506</v>
      </c>
      <c r="G507" s="34">
        <f>IFERROR(選手__2[[#This Row],[性別コード]],"")</f>
        <v>1</v>
      </c>
      <c r="H507" s="34" t="str">
        <f>IFERROR(VLOOKUP(G507,色々!P:Q,2,0),"")</f>
        <v>男子</v>
      </c>
      <c r="I507" s="34" t="str">
        <f>IFERROR(選手__2[[#This Row],[氏名]],"")</f>
        <v>松本　韻生</v>
      </c>
      <c r="J507" s="34" t="str">
        <f>IFERROR(選手__2[[#This Row],[氏名カナ]],"")</f>
        <v>ﾏﾂﾓﾄ ﾋﾋﾞｷ</v>
      </c>
      <c r="K507" s="34" t="str">
        <f>IFERROR(選手__2[[#This Row],[所属名称１]],"")</f>
        <v>Ryuow</v>
      </c>
      <c r="L507" s="34">
        <f>IFERROR(選手__2[[#This Row],[学校コード]],"")</f>
        <v>2</v>
      </c>
      <c r="M507" s="35" t="str">
        <f>IFERROR(VLOOKUP(L507,色々!G:H,2,0),"")</f>
        <v>中学</v>
      </c>
      <c r="N507" s="36">
        <f>IFERROR(選手__2[[#This Row],[学年]],"")</f>
        <v>1</v>
      </c>
      <c r="O507" s="10">
        <f>IFERROR(選手__2[[#This Row],[生年月日]],"")</f>
        <v>40780</v>
      </c>
      <c r="P507">
        <f t="shared" si="7"/>
        <v>13</v>
      </c>
    </row>
    <row r="508" spans="6:16" x14ac:dyDescent="0.2">
      <c r="F508" s="34">
        <f>IFERROR(選手__2[[#This Row],[選手番号]],"")</f>
        <v>507</v>
      </c>
      <c r="G508" s="34">
        <f>IFERROR(選手__2[[#This Row],[性別コード]],"")</f>
        <v>1</v>
      </c>
      <c r="H508" s="34" t="str">
        <f>IFERROR(VLOOKUP(G508,色々!P:Q,2,0),"")</f>
        <v>男子</v>
      </c>
      <c r="I508" s="34" t="str">
        <f>IFERROR(選手__2[[#This Row],[氏名]],"")</f>
        <v>山田　眞成</v>
      </c>
      <c r="J508" s="34" t="str">
        <f>IFERROR(選手__2[[#This Row],[氏名カナ]],"")</f>
        <v>ﾔﾏﾀﾞ ﾏﾅ</v>
      </c>
      <c r="K508" s="34" t="str">
        <f>IFERROR(選手__2[[#This Row],[所属名称１]],"")</f>
        <v>Ryuow</v>
      </c>
      <c r="L508" s="34">
        <f>IFERROR(選手__2[[#This Row],[学校コード]],"")</f>
        <v>2</v>
      </c>
      <c r="M508" s="35" t="str">
        <f>IFERROR(VLOOKUP(L508,色々!G:H,2,0),"")</f>
        <v>中学</v>
      </c>
      <c r="N508" s="36">
        <f>IFERROR(選手__2[[#This Row],[学年]],"")</f>
        <v>1</v>
      </c>
      <c r="O508" s="10">
        <f>IFERROR(選手__2[[#This Row],[生年月日]],"")</f>
        <v>40935</v>
      </c>
      <c r="P508">
        <f t="shared" si="7"/>
        <v>13</v>
      </c>
    </row>
    <row r="509" spans="6:16" x14ac:dyDescent="0.2">
      <c r="F509" s="34">
        <f>IFERROR(選手__2[[#This Row],[選手番号]],"")</f>
        <v>508</v>
      </c>
      <c r="G509" s="34">
        <f>IFERROR(選手__2[[#This Row],[性別コード]],"")</f>
        <v>1</v>
      </c>
      <c r="H509" s="34" t="str">
        <f>IFERROR(VLOOKUP(G509,色々!P:Q,2,0),"")</f>
        <v>男子</v>
      </c>
      <c r="I509" s="34" t="str">
        <f>IFERROR(選手__2[[#This Row],[氏名]],"")</f>
        <v>髙屋　佑晟</v>
      </c>
      <c r="J509" s="34" t="str">
        <f>IFERROR(選手__2[[#This Row],[氏名カナ]],"")</f>
        <v>ﾀｶﾔ ﾕｳｾｲ</v>
      </c>
      <c r="K509" s="34" t="str">
        <f>IFERROR(選手__2[[#This Row],[所属名称１]],"")</f>
        <v>Ryuow</v>
      </c>
      <c r="L509" s="34">
        <f>IFERROR(選手__2[[#This Row],[学校コード]],"")</f>
        <v>2</v>
      </c>
      <c r="M509" s="35" t="str">
        <f>IFERROR(VLOOKUP(L509,色々!G:H,2,0),"")</f>
        <v>中学</v>
      </c>
      <c r="N509" s="36">
        <f>IFERROR(選手__2[[#This Row],[学年]],"")</f>
        <v>1</v>
      </c>
      <c r="O509" s="10">
        <f>IFERROR(選手__2[[#This Row],[生年月日]],"")</f>
        <v>40965</v>
      </c>
      <c r="P509">
        <f t="shared" si="7"/>
        <v>13</v>
      </c>
    </row>
    <row r="510" spans="6:16" x14ac:dyDescent="0.2">
      <c r="F510" s="34">
        <f>IFERROR(選手__2[[#This Row],[選手番号]],"")</f>
        <v>509</v>
      </c>
      <c r="G510" s="34">
        <f>IFERROR(選手__2[[#This Row],[性別コード]],"")</f>
        <v>1</v>
      </c>
      <c r="H510" s="34" t="str">
        <f>IFERROR(VLOOKUP(G510,色々!P:Q,2,0),"")</f>
        <v>男子</v>
      </c>
      <c r="I510" s="34" t="str">
        <f>IFERROR(選手__2[[#This Row],[氏名]],"")</f>
        <v>西山　蒼将</v>
      </c>
      <c r="J510" s="34" t="str">
        <f>IFERROR(選手__2[[#This Row],[氏名カナ]],"")</f>
        <v>ﾆｼﾔﾏ ｿｳｽｹ</v>
      </c>
      <c r="K510" s="34" t="str">
        <f>IFERROR(選手__2[[#This Row],[所属名称１]],"")</f>
        <v>Ryuow</v>
      </c>
      <c r="L510" s="34">
        <f>IFERROR(選手__2[[#This Row],[学校コード]],"")</f>
        <v>1</v>
      </c>
      <c r="M510" s="35" t="str">
        <f>IFERROR(VLOOKUP(L510,色々!G:H,2,0),"")</f>
        <v>小学</v>
      </c>
      <c r="N510" s="36">
        <f>IFERROR(選手__2[[#This Row],[学年]],"")</f>
        <v>6</v>
      </c>
      <c r="O510" s="10">
        <f>IFERROR(選手__2[[#This Row],[生年月日]],"")</f>
        <v>41110</v>
      </c>
      <c r="P510">
        <f t="shared" si="7"/>
        <v>12</v>
      </c>
    </row>
    <row r="511" spans="6:16" x14ac:dyDescent="0.2">
      <c r="F511" s="34">
        <f>IFERROR(選手__2[[#This Row],[選手番号]],"")</f>
        <v>510</v>
      </c>
      <c r="G511" s="34">
        <f>IFERROR(選手__2[[#This Row],[性別コード]],"")</f>
        <v>1</v>
      </c>
      <c r="H511" s="34" t="str">
        <f>IFERROR(VLOOKUP(G511,色々!P:Q,2,0),"")</f>
        <v>男子</v>
      </c>
      <c r="I511" s="34" t="str">
        <f>IFERROR(選手__2[[#This Row],[氏名]],"")</f>
        <v>井上　晴喜</v>
      </c>
      <c r="J511" s="34" t="str">
        <f>IFERROR(選手__2[[#This Row],[氏名カナ]],"")</f>
        <v>ｲﾉｳｴ ﾊﾙｷ</v>
      </c>
      <c r="K511" s="34" t="str">
        <f>IFERROR(選手__2[[#This Row],[所属名称１]],"")</f>
        <v>Ryuow</v>
      </c>
      <c r="L511" s="34">
        <f>IFERROR(選手__2[[#This Row],[学校コード]],"")</f>
        <v>1</v>
      </c>
      <c r="M511" s="35" t="str">
        <f>IFERROR(VLOOKUP(L511,色々!G:H,2,0),"")</f>
        <v>小学</v>
      </c>
      <c r="N511" s="36">
        <f>IFERROR(選手__2[[#This Row],[学年]],"")</f>
        <v>6</v>
      </c>
      <c r="O511" s="10">
        <f>IFERROR(選手__2[[#This Row],[生年月日]],"")</f>
        <v>41189</v>
      </c>
      <c r="P511">
        <f t="shared" si="7"/>
        <v>12</v>
      </c>
    </row>
    <row r="512" spans="6:16" x14ac:dyDescent="0.2">
      <c r="F512" s="34">
        <f>IFERROR(選手__2[[#This Row],[選手番号]],"")</f>
        <v>511</v>
      </c>
      <c r="G512" s="34">
        <f>IFERROR(選手__2[[#This Row],[性別コード]],"")</f>
        <v>1</v>
      </c>
      <c r="H512" s="34" t="str">
        <f>IFERROR(VLOOKUP(G512,色々!P:Q,2,0),"")</f>
        <v>男子</v>
      </c>
      <c r="I512" s="34" t="str">
        <f>IFERROR(選手__2[[#This Row],[氏名]],"")</f>
        <v>城戸　陽向</v>
      </c>
      <c r="J512" s="34" t="str">
        <f>IFERROR(選手__2[[#This Row],[氏名カナ]],"")</f>
        <v>ｷﾄﾞ ﾋﾅﾀ</v>
      </c>
      <c r="K512" s="34" t="str">
        <f>IFERROR(選手__2[[#This Row],[所属名称１]],"")</f>
        <v>Ryuow</v>
      </c>
      <c r="L512" s="34">
        <f>IFERROR(選手__2[[#This Row],[学校コード]],"")</f>
        <v>1</v>
      </c>
      <c r="M512" s="35" t="str">
        <f>IFERROR(VLOOKUP(L512,色々!G:H,2,0),"")</f>
        <v>小学</v>
      </c>
      <c r="N512" s="36">
        <f>IFERROR(選手__2[[#This Row],[学年]],"")</f>
        <v>4</v>
      </c>
      <c r="O512" s="10">
        <f>IFERROR(選手__2[[#This Row],[生年月日]],"")</f>
        <v>41803</v>
      </c>
      <c r="P512">
        <f t="shared" si="7"/>
        <v>11</v>
      </c>
    </row>
    <row r="513" spans="6:16" x14ac:dyDescent="0.2">
      <c r="F513" s="34">
        <f>IFERROR(選手__2[[#This Row],[選手番号]],"")</f>
        <v>512</v>
      </c>
      <c r="G513" s="34">
        <f>IFERROR(選手__2[[#This Row],[性別コード]],"")</f>
        <v>1</v>
      </c>
      <c r="H513" s="34" t="str">
        <f>IFERROR(VLOOKUP(G513,色々!P:Q,2,0),"")</f>
        <v>男子</v>
      </c>
      <c r="I513" s="34" t="str">
        <f>IFERROR(選手__2[[#This Row],[氏名]],"")</f>
        <v>髙屋　　樹</v>
      </c>
      <c r="J513" s="34" t="str">
        <f>IFERROR(選手__2[[#This Row],[氏名カナ]],"")</f>
        <v>ﾀｶﾔ ｲﾂｷ</v>
      </c>
      <c r="K513" s="34" t="str">
        <f>IFERROR(選手__2[[#This Row],[所属名称１]],"")</f>
        <v>Ryuow</v>
      </c>
      <c r="L513" s="34">
        <f>IFERROR(選手__2[[#This Row],[学校コード]],"")</f>
        <v>1</v>
      </c>
      <c r="M513" s="35" t="str">
        <f>IFERROR(VLOOKUP(L513,色々!G:H,2,0),"")</f>
        <v>小学</v>
      </c>
      <c r="N513" s="36">
        <f>IFERROR(選手__2[[#This Row],[学年]],"")</f>
        <v>4</v>
      </c>
      <c r="O513" s="10">
        <f>IFERROR(選手__2[[#This Row],[生年月日]],"")</f>
        <v>41989</v>
      </c>
      <c r="P513">
        <f t="shared" si="7"/>
        <v>10</v>
      </c>
    </row>
    <row r="514" spans="6:16" x14ac:dyDescent="0.2">
      <c r="F514" s="34">
        <f>IFERROR(選手__2[[#This Row],[選手番号]],"")</f>
        <v>513</v>
      </c>
      <c r="G514" s="34">
        <f>IFERROR(選手__2[[#This Row],[性別コード]],"")</f>
        <v>1</v>
      </c>
      <c r="H514" s="34" t="str">
        <f>IFERROR(VLOOKUP(G514,色々!P:Q,2,0),"")</f>
        <v>男子</v>
      </c>
      <c r="I514" s="34" t="str">
        <f>IFERROR(選手__2[[#This Row],[氏名]],"")</f>
        <v>谷本　蒼維</v>
      </c>
      <c r="J514" s="34" t="str">
        <f>IFERROR(選手__2[[#This Row],[氏名カナ]],"")</f>
        <v>ﾀﾆﾓﾄ ｱｵｲ</v>
      </c>
      <c r="K514" s="34" t="str">
        <f>IFERROR(選手__2[[#This Row],[所属名称１]],"")</f>
        <v>Ryuow</v>
      </c>
      <c r="L514" s="34">
        <f>IFERROR(選手__2[[#This Row],[学校コード]],"")</f>
        <v>1</v>
      </c>
      <c r="M514" s="35" t="str">
        <f>IFERROR(VLOOKUP(L514,色々!G:H,2,0),"")</f>
        <v>小学</v>
      </c>
      <c r="N514" s="36">
        <f>IFERROR(選手__2[[#This Row],[学年]],"")</f>
        <v>4</v>
      </c>
      <c r="O514" s="10">
        <f>IFERROR(選手__2[[#This Row],[生年月日]],"")</f>
        <v>42061</v>
      </c>
      <c r="P514">
        <f t="shared" si="7"/>
        <v>10</v>
      </c>
    </row>
    <row r="515" spans="6:16" x14ac:dyDescent="0.2">
      <c r="F515" s="34">
        <f>IFERROR(選手__2[[#This Row],[選手番号]],"")</f>
        <v>514</v>
      </c>
      <c r="G515" s="34">
        <f>IFERROR(選手__2[[#This Row],[性別コード]],"")</f>
        <v>1</v>
      </c>
      <c r="H515" s="34" t="str">
        <f>IFERROR(VLOOKUP(G515,色々!P:Q,2,0),"")</f>
        <v>男子</v>
      </c>
      <c r="I515" s="34" t="str">
        <f>IFERROR(選手__2[[#This Row],[氏名]],"")</f>
        <v>井上　智喜</v>
      </c>
      <c r="J515" s="34" t="str">
        <f>IFERROR(選手__2[[#This Row],[氏名カナ]],"")</f>
        <v>ｲﾉｳｴ ﾄﾓｷ</v>
      </c>
      <c r="K515" s="34" t="str">
        <f>IFERROR(選手__2[[#This Row],[所属名称１]],"")</f>
        <v>Ryuow</v>
      </c>
      <c r="L515" s="34">
        <f>IFERROR(選手__2[[#This Row],[学校コード]],"")</f>
        <v>1</v>
      </c>
      <c r="M515" s="35" t="str">
        <f>IFERROR(VLOOKUP(L515,色々!G:H,2,0),"")</f>
        <v>小学</v>
      </c>
      <c r="N515" s="36">
        <f>IFERROR(選手__2[[#This Row],[学年]],"")</f>
        <v>3</v>
      </c>
      <c r="O515" s="10">
        <f>IFERROR(選手__2[[#This Row],[生年月日]],"")</f>
        <v>42161</v>
      </c>
      <c r="P515">
        <f t="shared" ref="P515:P578" si="8">IFERROR(DATEDIF(O515,$O$1,"y"),"")</f>
        <v>10</v>
      </c>
    </row>
    <row r="516" spans="6:16" x14ac:dyDescent="0.2">
      <c r="F516" s="34">
        <f>IFERROR(選手__2[[#This Row],[選手番号]],"")</f>
        <v>515</v>
      </c>
      <c r="G516" s="34">
        <f>IFERROR(選手__2[[#This Row],[性別コード]],"")</f>
        <v>1</v>
      </c>
      <c r="H516" s="34" t="str">
        <f>IFERROR(VLOOKUP(G516,色々!P:Q,2,0),"")</f>
        <v>男子</v>
      </c>
      <c r="I516" s="34" t="str">
        <f>IFERROR(選手__2[[#This Row],[氏名]],"")</f>
        <v>松本　悠生</v>
      </c>
      <c r="J516" s="34" t="str">
        <f>IFERROR(選手__2[[#This Row],[氏名カナ]],"")</f>
        <v>ﾏﾂﾓﾄ ﾊﾙｷ</v>
      </c>
      <c r="K516" s="34" t="str">
        <f>IFERROR(選手__2[[#This Row],[所属名称１]],"")</f>
        <v>Ryuow</v>
      </c>
      <c r="L516" s="34">
        <f>IFERROR(選手__2[[#This Row],[学校コード]],"")</f>
        <v>1</v>
      </c>
      <c r="M516" s="35" t="str">
        <f>IFERROR(VLOOKUP(L516,色々!G:H,2,0),"")</f>
        <v>小学</v>
      </c>
      <c r="N516" s="36">
        <f>IFERROR(選手__2[[#This Row],[学年]],"")</f>
        <v>1</v>
      </c>
      <c r="O516" s="10">
        <f>IFERROR(選手__2[[#This Row],[生年月日]],"")</f>
        <v>43167</v>
      </c>
      <c r="P516">
        <f t="shared" si="8"/>
        <v>7</v>
      </c>
    </row>
    <row r="517" spans="6:16" x14ac:dyDescent="0.2">
      <c r="F517" s="34">
        <f>IFERROR(選手__2[[#This Row],[選手番号]],"")</f>
        <v>516</v>
      </c>
      <c r="G517" s="34">
        <f>IFERROR(選手__2[[#This Row],[性別コード]],"")</f>
        <v>2</v>
      </c>
      <c r="H517" s="34" t="str">
        <f>IFERROR(VLOOKUP(G517,色々!P:Q,2,0),"")</f>
        <v>女子</v>
      </c>
      <c r="I517" s="34" t="str">
        <f>IFERROR(選手__2[[#This Row],[氏名]],"")</f>
        <v>菊地　希実</v>
      </c>
      <c r="J517" s="34" t="str">
        <f>IFERROR(選手__2[[#This Row],[氏名カナ]],"")</f>
        <v>ｷｸﾁ ﾉｿﾞﾐ</v>
      </c>
      <c r="K517" s="34" t="str">
        <f>IFERROR(選手__2[[#This Row],[所属名称１]],"")</f>
        <v>Ryuow</v>
      </c>
      <c r="L517" s="34">
        <f>IFERROR(選手__2[[#This Row],[学校コード]],"")</f>
        <v>2</v>
      </c>
      <c r="M517" s="35" t="str">
        <f>IFERROR(VLOOKUP(L517,色々!G:H,2,0),"")</f>
        <v>中学</v>
      </c>
      <c r="N517" s="36">
        <f>IFERROR(選手__2[[#This Row],[学年]],"")</f>
        <v>3</v>
      </c>
      <c r="O517" s="10">
        <f>IFERROR(選手__2[[#This Row],[生年月日]],"")</f>
        <v>39942</v>
      </c>
      <c r="P517">
        <f t="shared" si="8"/>
        <v>16</v>
      </c>
    </row>
    <row r="518" spans="6:16" x14ac:dyDescent="0.2">
      <c r="F518" s="34">
        <f>IFERROR(選手__2[[#This Row],[選手番号]],"")</f>
        <v>517</v>
      </c>
      <c r="G518" s="34">
        <f>IFERROR(選手__2[[#This Row],[性別コード]],"")</f>
        <v>2</v>
      </c>
      <c r="H518" s="34" t="str">
        <f>IFERROR(VLOOKUP(G518,色々!P:Q,2,0),"")</f>
        <v>女子</v>
      </c>
      <c r="I518" s="34" t="str">
        <f>IFERROR(選手__2[[#This Row],[氏名]],"")</f>
        <v>京森　沙凪</v>
      </c>
      <c r="J518" s="34" t="str">
        <f>IFERROR(選手__2[[#This Row],[氏名カナ]],"")</f>
        <v>ｷｮｳﾓﾘ ｻﾅ</v>
      </c>
      <c r="K518" s="34" t="str">
        <f>IFERROR(選手__2[[#This Row],[所属名称１]],"")</f>
        <v>Ryuow</v>
      </c>
      <c r="L518" s="34">
        <f>IFERROR(選手__2[[#This Row],[学校コード]],"")</f>
        <v>2</v>
      </c>
      <c r="M518" s="35" t="str">
        <f>IFERROR(VLOOKUP(L518,色々!G:H,2,0),"")</f>
        <v>中学</v>
      </c>
      <c r="N518" s="36">
        <f>IFERROR(選手__2[[#This Row],[学年]],"")</f>
        <v>1</v>
      </c>
      <c r="O518" s="10">
        <f>IFERROR(選手__2[[#This Row],[生年月日]],"")</f>
        <v>40680</v>
      </c>
      <c r="P518">
        <f t="shared" si="8"/>
        <v>14</v>
      </c>
    </row>
    <row r="519" spans="6:16" x14ac:dyDescent="0.2">
      <c r="F519" s="34">
        <f>IFERROR(選手__2[[#This Row],[選手番号]],"")</f>
        <v>518</v>
      </c>
      <c r="G519" s="34">
        <f>IFERROR(選手__2[[#This Row],[性別コード]],"")</f>
        <v>2</v>
      </c>
      <c r="H519" s="34" t="str">
        <f>IFERROR(VLOOKUP(G519,色々!P:Q,2,0),"")</f>
        <v>女子</v>
      </c>
      <c r="I519" s="34" t="str">
        <f>IFERROR(選手__2[[#This Row],[氏名]],"")</f>
        <v>中村　心都</v>
      </c>
      <c r="J519" s="34" t="str">
        <f>IFERROR(選手__2[[#This Row],[氏名カナ]],"")</f>
        <v>ﾅｶﾑﾗ ｺﾄ</v>
      </c>
      <c r="K519" s="34" t="str">
        <f>IFERROR(選手__2[[#This Row],[所属名称１]],"")</f>
        <v>Ryuow</v>
      </c>
      <c r="L519" s="34">
        <f>IFERROR(選手__2[[#This Row],[学校コード]],"")</f>
        <v>1</v>
      </c>
      <c r="M519" s="35" t="str">
        <f>IFERROR(VLOOKUP(L519,色々!G:H,2,0),"")</f>
        <v>小学</v>
      </c>
      <c r="N519" s="36">
        <f>IFERROR(選手__2[[#This Row],[学年]],"")</f>
        <v>6</v>
      </c>
      <c r="O519" s="10">
        <f>IFERROR(選手__2[[#This Row],[生年月日]],"")</f>
        <v>41049</v>
      </c>
      <c r="P519">
        <f t="shared" si="8"/>
        <v>13</v>
      </c>
    </row>
    <row r="520" spans="6:16" x14ac:dyDescent="0.2">
      <c r="F520" s="34">
        <f>IFERROR(選手__2[[#This Row],[選手番号]],"")</f>
        <v>519</v>
      </c>
      <c r="G520" s="34">
        <f>IFERROR(選手__2[[#This Row],[性別コード]],"")</f>
        <v>2</v>
      </c>
      <c r="H520" s="34" t="str">
        <f>IFERROR(VLOOKUP(G520,色々!P:Q,2,0),"")</f>
        <v>女子</v>
      </c>
      <c r="I520" s="34" t="str">
        <f>IFERROR(選手__2[[#This Row],[氏名]],"")</f>
        <v>平井　　杏</v>
      </c>
      <c r="J520" s="34" t="str">
        <f>IFERROR(選手__2[[#This Row],[氏名カナ]],"")</f>
        <v>ﾋﾗｲ ｱﾝ</v>
      </c>
      <c r="K520" s="34" t="str">
        <f>IFERROR(選手__2[[#This Row],[所属名称１]],"")</f>
        <v>Ryuow</v>
      </c>
      <c r="L520" s="34">
        <f>IFERROR(選手__2[[#This Row],[学校コード]],"")</f>
        <v>1</v>
      </c>
      <c r="M520" s="35" t="str">
        <f>IFERROR(VLOOKUP(L520,色々!G:H,2,0),"")</f>
        <v>小学</v>
      </c>
      <c r="N520" s="36">
        <f>IFERROR(選手__2[[#This Row],[学年]],"")</f>
        <v>6</v>
      </c>
      <c r="O520" s="10">
        <f>IFERROR(選手__2[[#This Row],[生年月日]],"")</f>
        <v>41127</v>
      </c>
      <c r="P520">
        <f t="shared" si="8"/>
        <v>12</v>
      </c>
    </row>
    <row r="521" spans="6:16" x14ac:dyDescent="0.2">
      <c r="F521" s="34">
        <f>IFERROR(選手__2[[#This Row],[選手番号]],"")</f>
        <v>520</v>
      </c>
      <c r="G521" s="34">
        <f>IFERROR(選手__2[[#This Row],[性別コード]],"")</f>
        <v>2</v>
      </c>
      <c r="H521" s="34" t="str">
        <f>IFERROR(VLOOKUP(G521,色々!P:Q,2,0),"")</f>
        <v>女子</v>
      </c>
      <c r="I521" s="34" t="str">
        <f>IFERROR(選手__2[[#This Row],[氏名]],"")</f>
        <v>田中陽菜実</v>
      </c>
      <c r="J521" s="34" t="str">
        <f>IFERROR(選手__2[[#This Row],[氏名カナ]],"")</f>
        <v>ﾀﾅｶ ﾋﾅﾐ</v>
      </c>
      <c r="K521" s="34" t="str">
        <f>IFERROR(選手__2[[#This Row],[所属名称１]],"")</f>
        <v>Ryuow</v>
      </c>
      <c r="L521" s="34">
        <f>IFERROR(選手__2[[#This Row],[学校コード]],"")</f>
        <v>1</v>
      </c>
      <c r="M521" s="35" t="str">
        <f>IFERROR(VLOOKUP(L521,色々!G:H,2,0),"")</f>
        <v>小学</v>
      </c>
      <c r="N521" s="36">
        <f>IFERROR(選手__2[[#This Row],[学年]],"")</f>
        <v>5</v>
      </c>
      <c r="O521" s="10">
        <f>IFERROR(選手__2[[#This Row],[生年月日]],"")</f>
        <v>41379</v>
      </c>
      <c r="P521">
        <f t="shared" si="8"/>
        <v>12</v>
      </c>
    </row>
    <row r="522" spans="6:16" x14ac:dyDescent="0.2">
      <c r="F522" s="34">
        <f>IFERROR(選手__2[[#This Row],[選手番号]],"")</f>
        <v>521</v>
      </c>
      <c r="G522" s="34">
        <f>IFERROR(選手__2[[#This Row],[性別コード]],"")</f>
        <v>2</v>
      </c>
      <c r="H522" s="34" t="str">
        <f>IFERROR(VLOOKUP(G522,色々!P:Q,2,0),"")</f>
        <v>女子</v>
      </c>
      <c r="I522" s="34" t="str">
        <f>IFERROR(選手__2[[#This Row],[氏名]],"")</f>
        <v>前田　妃菜</v>
      </c>
      <c r="J522" s="34" t="str">
        <f>IFERROR(選手__2[[#This Row],[氏名カナ]],"")</f>
        <v>ﾏｴﾀﾞ ﾋﾅ</v>
      </c>
      <c r="K522" s="34" t="str">
        <f>IFERROR(選手__2[[#This Row],[所属名称１]],"")</f>
        <v>Ryuow</v>
      </c>
      <c r="L522" s="34">
        <f>IFERROR(選手__2[[#This Row],[学校コード]],"")</f>
        <v>1</v>
      </c>
      <c r="M522" s="35" t="str">
        <f>IFERROR(VLOOKUP(L522,色々!G:H,2,0),"")</f>
        <v>小学</v>
      </c>
      <c r="N522" s="36">
        <f>IFERROR(選手__2[[#This Row],[学年]],"")</f>
        <v>4</v>
      </c>
      <c r="O522" s="10">
        <f>IFERROR(選手__2[[#This Row],[生年月日]],"")</f>
        <v>41814</v>
      </c>
      <c r="P522">
        <f t="shared" si="8"/>
        <v>10</v>
      </c>
    </row>
    <row r="523" spans="6:16" x14ac:dyDescent="0.2">
      <c r="F523" s="34">
        <f>IFERROR(選手__2[[#This Row],[選手番号]],"")</f>
        <v>522</v>
      </c>
      <c r="G523" s="34">
        <f>IFERROR(選手__2[[#This Row],[性別コード]],"")</f>
        <v>2</v>
      </c>
      <c r="H523" s="34" t="str">
        <f>IFERROR(VLOOKUP(G523,色々!P:Q,2,0),"")</f>
        <v>女子</v>
      </c>
      <c r="I523" s="34" t="str">
        <f>IFERROR(選手__2[[#This Row],[氏名]],"")</f>
        <v>今村結依菜</v>
      </c>
      <c r="J523" s="34" t="str">
        <f>IFERROR(選手__2[[#This Row],[氏名カナ]],"")</f>
        <v>ｲﾏﾑﾗ ﾕｲﾅ</v>
      </c>
      <c r="K523" s="34" t="str">
        <f>IFERROR(選手__2[[#This Row],[所属名称１]],"")</f>
        <v>Ryuow</v>
      </c>
      <c r="L523" s="34">
        <f>IFERROR(選手__2[[#This Row],[学校コード]],"")</f>
        <v>1</v>
      </c>
      <c r="M523" s="35" t="str">
        <f>IFERROR(VLOOKUP(L523,色々!G:H,2,0),"")</f>
        <v>小学</v>
      </c>
      <c r="N523" s="36">
        <f>IFERROR(選手__2[[#This Row],[学年]],"")</f>
        <v>4</v>
      </c>
      <c r="O523" s="10">
        <f>IFERROR(選手__2[[#This Row],[生年月日]],"")</f>
        <v>41874</v>
      </c>
      <c r="P523">
        <f t="shared" si="8"/>
        <v>10</v>
      </c>
    </row>
    <row r="524" spans="6:16" x14ac:dyDescent="0.2">
      <c r="F524" s="34">
        <f>IFERROR(選手__2[[#This Row],[選手番号]],"")</f>
        <v>523</v>
      </c>
      <c r="G524" s="34">
        <f>IFERROR(選手__2[[#This Row],[性別コード]],"")</f>
        <v>2</v>
      </c>
      <c r="H524" s="34" t="str">
        <f>IFERROR(VLOOKUP(G524,色々!P:Q,2,0),"")</f>
        <v>女子</v>
      </c>
      <c r="I524" s="34" t="str">
        <f>IFERROR(選手__2[[#This Row],[氏名]],"")</f>
        <v>山田　更紗</v>
      </c>
      <c r="J524" s="34" t="str">
        <f>IFERROR(選手__2[[#This Row],[氏名カナ]],"")</f>
        <v>ﾔﾏﾀﾞ ｻﾗｻ</v>
      </c>
      <c r="K524" s="34" t="str">
        <f>IFERROR(選手__2[[#This Row],[所属名称１]],"")</f>
        <v>Ryuow</v>
      </c>
      <c r="L524" s="34">
        <f>IFERROR(選手__2[[#This Row],[学校コード]],"")</f>
        <v>1</v>
      </c>
      <c r="M524" s="35" t="str">
        <f>IFERROR(VLOOKUP(L524,色々!G:H,2,0),"")</f>
        <v>小学</v>
      </c>
      <c r="N524" s="36">
        <f>IFERROR(選手__2[[#This Row],[学年]],"")</f>
        <v>4</v>
      </c>
      <c r="O524" s="10">
        <f>IFERROR(選手__2[[#This Row],[生年月日]],"")</f>
        <v>42053</v>
      </c>
      <c r="P524">
        <f t="shared" si="8"/>
        <v>10</v>
      </c>
    </row>
    <row r="525" spans="6:16" x14ac:dyDescent="0.2">
      <c r="F525" s="34">
        <f>IFERROR(選手__2[[#This Row],[選手番号]],"")</f>
        <v>524</v>
      </c>
      <c r="G525" s="34">
        <f>IFERROR(選手__2[[#This Row],[性別コード]],"")</f>
        <v>1</v>
      </c>
      <c r="H525" s="34" t="str">
        <f>IFERROR(VLOOKUP(G525,色々!P:Q,2,0),"")</f>
        <v>男子</v>
      </c>
      <c r="I525" s="34" t="str">
        <f>IFERROR(選手__2[[#This Row],[氏名]],"")</f>
        <v>宇佐美甚吉</v>
      </c>
      <c r="J525" s="34" t="str">
        <f>IFERROR(選手__2[[#This Row],[氏名カナ]],"")</f>
        <v>ｳｻﾐ ｼﾞﾝｷﾁ</v>
      </c>
      <c r="K525" s="34" t="str">
        <f>IFERROR(選手__2[[#This Row],[所属名称１]],"")</f>
        <v>ﾌｧｲﾌﾞﾃﾝ東予</v>
      </c>
      <c r="L525" s="34">
        <f>IFERROR(選手__2[[#This Row],[学校コード]],"")</f>
        <v>3</v>
      </c>
      <c r="M525" s="35" t="str">
        <f>IFERROR(VLOOKUP(L525,色々!G:H,2,0),"")</f>
        <v>高校</v>
      </c>
      <c r="N525" s="36">
        <f>IFERROR(選手__2[[#This Row],[学年]],"")</f>
        <v>2</v>
      </c>
      <c r="O525" s="10">
        <f>IFERROR(選手__2[[#This Row],[生年月日]],"")</f>
        <v>39401</v>
      </c>
      <c r="P525">
        <f t="shared" si="8"/>
        <v>17</v>
      </c>
    </row>
    <row r="526" spans="6:16" x14ac:dyDescent="0.2">
      <c r="F526" s="34">
        <f>IFERROR(選手__2[[#This Row],[選手番号]],"")</f>
        <v>525</v>
      </c>
      <c r="G526" s="34">
        <f>IFERROR(選手__2[[#This Row],[性別コード]],"")</f>
        <v>1</v>
      </c>
      <c r="H526" s="34" t="str">
        <f>IFERROR(VLOOKUP(G526,色々!P:Q,2,0),"")</f>
        <v>男子</v>
      </c>
      <c r="I526" s="34" t="str">
        <f>IFERROR(選手__2[[#This Row],[氏名]],"")</f>
        <v>石原孝太郎</v>
      </c>
      <c r="J526" s="34" t="str">
        <f>IFERROR(選手__2[[#This Row],[氏名カナ]],"")</f>
        <v>ｲｼﾊﾗ ｺｳﾀﾛｳ</v>
      </c>
      <c r="K526" s="34" t="str">
        <f>IFERROR(選手__2[[#This Row],[所属名称１]],"")</f>
        <v>ﾌｧｲﾌﾞﾃﾝ東予</v>
      </c>
      <c r="L526" s="34">
        <f>IFERROR(選手__2[[#This Row],[学校コード]],"")</f>
        <v>3</v>
      </c>
      <c r="M526" s="35" t="str">
        <f>IFERROR(VLOOKUP(L526,色々!G:H,2,0),"")</f>
        <v>高校</v>
      </c>
      <c r="N526" s="36">
        <f>IFERROR(選手__2[[#This Row],[学年]],"")</f>
        <v>2</v>
      </c>
      <c r="O526" s="10">
        <f>IFERROR(選手__2[[#This Row],[生年月日]],"")</f>
        <v>39419</v>
      </c>
      <c r="P526">
        <f t="shared" si="8"/>
        <v>17</v>
      </c>
    </row>
    <row r="527" spans="6:16" x14ac:dyDescent="0.2">
      <c r="F527" s="34">
        <f>IFERROR(選手__2[[#This Row],[選手番号]],"")</f>
        <v>526</v>
      </c>
      <c r="G527" s="34">
        <f>IFERROR(選手__2[[#This Row],[性別コード]],"")</f>
        <v>1</v>
      </c>
      <c r="H527" s="34" t="str">
        <f>IFERROR(VLOOKUP(G527,色々!P:Q,2,0),"")</f>
        <v>男子</v>
      </c>
      <c r="I527" s="34" t="str">
        <f>IFERROR(選手__2[[#This Row],[氏名]],"")</f>
        <v>白石　和士</v>
      </c>
      <c r="J527" s="34" t="str">
        <f>IFERROR(選手__2[[#This Row],[氏名カナ]],"")</f>
        <v>ｼﾗｲｼ ｶｽﾞﾄ</v>
      </c>
      <c r="K527" s="34" t="str">
        <f>IFERROR(選手__2[[#This Row],[所属名称１]],"")</f>
        <v>ﾌｧｲﾌﾞﾃﾝ東予</v>
      </c>
      <c r="L527" s="34">
        <f>IFERROR(選手__2[[#This Row],[学校コード]],"")</f>
        <v>3</v>
      </c>
      <c r="M527" s="35" t="str">
        <f>IFERROR(VLOOKUP(L527,色々!G:H,2,0),"")</f>
        <v>高校</v>
      </c>
      <c r="N527" s="36">
        <f>IFERROR(選手__2[[#This Row],[学年]],"")</f>
        <v>1</v>
      </c>
      <c r="O527" s="10">
        <f>IFERROR(選手__2[[#This Row],[生年月日]],"")</f>
        <v>39568</v>
      </c>
      <c r="P527">
        <f t="shared" si="8"/>
        <v>17</v>
      </c>
    </row>
    <row r="528" spans="6:16" x14ac:dyDescent="0.2">
      <c r="F528" s="34">
        <f>IFERROR(選手__2[[#This Row],[選手番号]],"")</f>
        <v>527</v>
      </c>
      <c r="G528" s="34">
        <f>IFERROR(選手__2[[#This Row],[性別コード]],"")</f>
        <v>1</v>
      </c>
      <c r="H528" s="34" t="str">
        <f>IFERROR(VLOOKUP(G528,色々!P:Q,2,0),"")</f>
        <v>男子</v>
      </c>
      <c r="I528" s="34" t="str">
        <f>IFERROR(選手__2[[#This Row],[氏名]],"")</f>
        <v>石原　凌介</v>
      </c>
      <c r="J528" s="34" t="str">
        <f>IFERROR(選手__2[[#This Row],[氏名カナ]],"")</f>
        <v>ｲｼﾊﾗ ﾘｮｳｽｹ</v>
      </c>
      <c r="K528" s="34" t="str">
        <f>IFERROR(選手__2[[#This Row],[所属名称１]],"")</f>
        <v>ﾌｧｲﾌﾞﾃﾝ東予</v>
      </c>
      <c r="L528" s="34">
        <f>IFERROR(選手__2[[#This Row],[学校コード]],"")</f>
        <v>2</v>
      </c>
      <c r="M528" s="35" t="str">
        <f>IFERROR(VLOOKUP(L528,色々!G:H,2,0),"")</f>
        <v>中学</v>
      </c>
      <c r="N528" s="36">
        <f>IFERROR(選手__2[[#This Row],[学年]],"")</f>
        <v>3</v>
      </c>
      <c r="O528" s="10">
        <f>IFERROR(選手__2[[#This Row],[生年月日]],"")</f>
        <v>39999</v>
      </c>
      <c r="P528">
        <f t="shared" si="8"/>
        <v>15</v>
      </c>
    </row>
    <row r="529" spans="6:16" x14ac:dyDescent="0.2">
      <c r="F529" s="34">
        <f>IFERROR(選手__2[[#This Row],[選手番号]],"")</f>
        <v>528</v>
      </c>
      <c r="G529" s="34">
        <f>IFERROR(選手__2[[#This Row],[性別コード]],"")</f>
        <v>1</v>
      </c>
      <c r="H529" s="34" t="str">
        <f>IFERROR(VLOOKUP(G529,色々!P:Q,2,0),"")</f>
        <v>男子</v>
      </c>
      <c r="I529" s="34" t="str">
        <f>IFERROR(選手__2[[#This Row],[氏名]],"")</f>
        <v>宇佐美弥市</v>
      </c>
      <c r="J529" s="34" t="str">
        <f>IFERROR(選手__2[[#This Row],[氏名カナ]],"")</f>
        <v>ｳｻﾐ ﾔｲﾁ</v>
      </c>
      <c r="K529" s="34" t="str">
        <f>IFERROR(選手__2[[#This Row],[所属名称１]],"")</f>
        <v>ﾌｧｲﾌﾞﾃﾝ東予</v>
      </c>
      <c r="L529" s="34">
        <f>IFERROR(選手__2[[#This Row],[学校コード]],"")</f>
        <v>2</v>
      </c>
      <c r="M529" s="35" t="str">
        <f>IFERROR(VLOOKUP(L529,色々!G:H,2,0),"")</f>
        <v>中学</v>
      </c>
      <c r="N529" s="36">
        <f>IFERROR(選手__2[[#This Row],[学年]],"")</f>
        <v>3</v>
      </c>
      <c r="O529" s="10">
        <f>IFERROR(選手__2[[#This Row],[生年月日]],"")</f>
        <v>40206</v>
      </c>
      <c r="P529">
        <f t="shared" si="8"/>
        <v>15</v>
      </c>
    </row>
    <row r="530" spans="6:16" x14ac:dyDescent="0.2">
      <c r="F530" s="34">
        <f>IFERROR(選手__2[[#This Row],[選手番号]],"")</f>
        <v>529</v>
      </c>
      <c r="G530" s="34">
        <f>IFERROR(選手__2[[#This Row],[性別コード]],"")</f>
        <v>1</v>
      </c>
      <c r="H530" s="34" t="str">
        <f>IFERROR(VLOOKUP(G530,色々!P:Q,2,0),"")</f>
        <v>男子</v>
      </c>
      <c r="I530" s="34" t="str">
        <f>IFERROR(選手__2[[#This Row],[氏名]],"")</f>
        <v>藤原　明士</v>
      </c>
      <c r="J530" s="34" t="str">
        <f>IFERROR(選手__2[[#This Row],[氏名カナ]],"")</f>
        <v>ﾌｼﾞﾜﾗ ｱｷﾄ</v>
      </c>
      <c r="K530" s="34" t="str">
        <f>IFERROR(選手__2[[#This Row],[所属名称１]],"")</f>
        <v>ﾌｧｲﾌﾞﾃﾝ東予</v>
      </c>
      <c r="L530" s="34">
        <f>IFERROR(選手__2[[#This Row],[学校コード]],"")</f>
        <v>2</v>
      </c>
      <c r="M530" s="35" t="str">
        <f>IFERROR(VLOOKUP(L530,色々!G:H,2,0),"")</f>
        <v>中学</v>
      </c>
      <c r="N530" s="36">
        <f>IFERROR(選手__2[[#This Row],[学年]],"")</f>
        <v>2</v>
      </c>
      <c r="O530" s="10">
        <f>IFERROR(選手__2[[#This Row],[生年月日]],"")</f>
        <v>40313</v>
      </c>
      <c r="P530">
        <f t="shared" si="8"/>
        <v>15</v>
      </c>
    </row>
    <row r="531" spans="6:16" x14ac:dyDescent="0.2">
      <c r="F531" s="34">
        <f>IFERROR(選手__2[[#This Row],[選手番号]],"")</f>
        <v>530</v>
      </c>
      <c r="G531" s="34">
        <f>IFERROR(選手__2[[#This Row],[性別コード]],"")</f>
        <v>1</v>
      </c>
      <c r="H531" s="34" t="str">
        <f>IFERROR(VLOOKUP(G531,色々!P:Q,2,0),"")</f>
        <v>男子</v>
      </c>
      <c r="I531" s="34" t="str">
        <f>IFERROR(選手__2[[#This Row],[氏名]],"")</f>
        <v>星野　紗冶</v>
      </c>
      <c r="J531" s="34" t="str">
        <f>IFERROR(選手__2[[#This Row],[氏名カナ]],"")</f>
        <v>ﾎｼﾉ ｽｽﾞﾔ</v>
      </c>
      <c r="K531" s="34" t="str">
        <f>IFERROR(選手__2[[#This Row],[所属名称１]],"")</f>
        <v>ﾌｧｲﾌﾞﾃﾝ東予</v>
      </c>
      <c r="L531" s="34">
        <f>IFERROR(選手__2[[#This Row],[学校コード]],"")</f>
        <v>2</v>
      </c>
      <c r="M531" s="35" t="str">
        <f>IFERROR(VLOOKUP(L531,色々!G:H,2,0),"")</f>
        <v>中学</v>
      </c>
      <c r="N531" s="36">
        <f>IFERROR(選手__2[[#This Row],[学年]],"")</f>
        <v>2</v>
      </c>
      <c r="O531" s="10">
        <f>IFERROR(選手__2[[#This Row],[生年月日]],"")</f>
        <v>40605</v>
      </c>
      <c r="P531">
        <f t="shared" si="8"/>
        <v>14</v>
      </c>
    </row>
    <row r="532" spans="6:16" x14ac:dyDescent="0.2">
      <c r="F532" s="34">
        <f>IFERROR(選手__2[[#This Row],[選手番号]],"")</f>
        <v>531</v>
      </c>
      <c r="G532" s="34">
        <f>IFERROR(選手__2[[#This Row],[性別コード]],"")</f>
        <v>1</v>
      </c>
      <c r="H532" s="34" t="str">
        <f>IFERROR(VLOOKUP(G532,色々!P:Q,2,0),"")</f>
        <v>男子</v>
      </c>
      <c r="I532" s="34" t="str">
        <f>IFERROR(選手__2[[#This Row],[氏名]],"")</f>
        <v>尾田　慎羅</v>
      </c>
      <c r="J532" s="34" t="str">
        <f>IFERROR(選手__2[[#This Row],[氏名カナ]],"")</f>
        <v>ｵﾀﾞ ｼﾝﾗ</v>
      </c>
      <c r="K532" s="34" t="str">
        <f>IFERROR(選手__2[[#This Row],[所属名称１]],"")</f>
        <v>ﾌｧｲﾌﾞﾃﾝ東予</v>
      </c>
      <c r="L532" s="34">
        <f>IFERROR(選手__2[[#This Row],[学校コード]],"")</f>
        <v>1</v>
      </c>
      <c r="M532" s="35" t="str">
        <f>IFERROR(VLOOKUP(L532,色々!G:H,2,0),"")</f>
        <v>小学</v>
      </c>
      <c r="N532" s="36">
        <f>IFERROR(選手__2[[#This Row],[学年]],"")</f>
        <v>6</v>
      </c>
      <c r="O532" s="10">
        <f>IFERROR(選手__2[[#This Row],[生年月日]],"")</f>
        <v>41010</v>
      </c>
      <c r="P532">
        <f t="shared" si="8"/>
        <v>13</v>
      </c>
    </row>
    <row r="533" spans="6:16" x14ac:dyDescent="0.2">
      <c r="F533" s="34">
        <f>IFERROR(選手__2[[#This Row],[選手番号]],"")</f>
        <v>532</v>
      </c>
      <c r="G533" s="34">
        <f>IFERROR(選手__2[[#This Row],[性別コード]],"")</f>
        <v>1</v>
      </c>
      <c r="H533" s="34" t="str">
        <f>IFERROR(VLOOKUP(G533,色々!P:Q,2,0),"")</f>
        <v>男子</v>
      </c>
      <c r="I533" s="34" t="str">
        <f>IFERROR(選手__2[[#This Row],[氏名]],"")</f>
        <v>藤原　弥礼</v>
      </c>
      <c r="J533" s="34" t="str">
        <f>IFERROR(選手__2[[#This Row],[氏名カナ]],"")</f>
        <v>ﾌｼﾞﾜﾗ ﾐﾗｲ</v>
      </c>
      <c r="K533" s="34" t="str">
        <f>IFERROR(選手__2[[#This Row],[所属名称１]],"")</f>
        <v>ﾌｧｲﾌﾞﾃﾝ東予</v>
      </c>
      <c r="L533" s="34">
        <f>IFERROR(選手__2[[#This Row],[学校コード]],"")</f>
        <v>1</v>
      </c>
      <c r="M533" s="35" t="str">
        <f>IFERROR(VLOOKUP(L533,色々!G:H,2,0),"")</f>
        <v>小学</v>
      </c>
      <c r="N533" s="36">
        <f>IFERROR(選手__2[[#This Row],[学年]],"")</f>
        <v>5</v>
      </c>
      <c r="O533" s="10">
        <f>IFERROR(選手__2[[#This Row],[生年月日]],"")</f>
        <v>41571</v>
      </c>
      <c r="P533">
        <f t="shared" si="8"/>
        <v>11</v>
      </c>
    </row>
    <row r="534" spans="6:16" x14ac:dyDescent="0.2">
      <c r="F534" s="34">
        <f>IFERROR(選手__2[[#This Row],[選手番号]],"")</f>
        <v>533</v>
      </c>
      <c r="G534" s="34">
        <f>IFERROR(選手__2[[#This Row],[性別コード]],"")</f>
        <v>1</v>
      </c>
      <c r="H534" s="34" t="str">
        <f>IFERROR(VLOOKUP(G534,色々!P:Q,2,0),"")</f>
        <v>男子</v>
      </c>
      <c r="I534" s="34" t="str">
        <f>IFERROR(選手__2[[#This Row],[氏名]],"")</f>
        <v>釣本　仁成</v>
      </c>
      <c r="J534" s="34" t="str">
        <f>IFERROR(選手__2[[#This Row],[氏名カナ]],"")</f>
        <v>ﾂﾘﾓﾄ ﾋﾄﾅﾘ</v>
      </c>
      <c r="K534" s="34" t="str">
        <f>IFERROR(選手__2[[#This Row],[所属名称１]],"")</f>
        <v>ﾌｧｲﾌﾞﾃﾝ東予</v>
      </c>
      <c r="L534" s="34">
        <f>IFERROR(選手__2[[#This Row],[学校コード]],"")</f>
        <v>1</v>
      </c>
      <c r="M534" s="35" t="str">
        <f>IFERROR(VLOOKUP(L534,色々!G:H,2,0),"")</f>
        <v>小学</v>
      </c>
      <c r="N534" s="36">
        <f>IFERROR(選手__2[[#This Row],[学年]],"")</f>
        <v>5</v>
      </c>
      <c r="O534" s="10">
        <f>IFERROR(選手__2[[#This Row],[生年月日]],"")</f>
        <v>41634</v>
      </c>
      <c r="P534">
        <f t="shared" si="8"/>
        <v>11</v>
      </c>
    </row>
    <row r="535" spans="6:16" x14ac:dyDescent="0.2">
      <c r="F535" s="34">
        <f>IFERROR(選手__2[[#This Row],[選手番号]],"")</f>
        <v>534</v>
      </c>
      <c r="G535" s="34">
        <f>IFERROR(選手__2[[#This Row],[性別コード]],"")</f>
        <v>1</v>
      </c>
      <c r="H535" s="34" t="str">
        <f>IFERROR(VLOOKUP(G535,色々!P:Q,2,0),"")</f>
        <v>男子</v>
      </c>
      <c r="I535" s="34" t="str">
        <f>IFERROR(選手__2[[#This Row],[氏名]],"")</f>
        <v>井下　耀翔</v>
      </c>
      <c r="J535" s="34" t="str">
        <f>IFERROR(選手__2[[#This Row],[氏名カナ]],"")</f>
        <v>ｲﾉｼﾀ ｱｷﾄ</v>
      </c>
      <c r="K535" s="34" t="str">
        <f>IFERROR(選手__2[[#This Row],[所属名称１]],"")</f>
        <v>ﾌｧｲﾌﾞﾃﾝ東予</v>
      </c>
      <c r="L535" s="34">
        <f>IFERROR(選手__2[[#This Row],[学校コード]],"")</f>
        <v>1</v>
      </c>
      <c r="M535" s="35" t="str">
        <f>IFERROR(VLOOKUP(L535,色々!G:H,2,0),"")</f>
        <v>小学</v>
      </c>
      <c r="N535" s="36">
        <f>IFERROR(選手__2[[#This Row],[学年]],"")</f>
        <v>4</v>
      </c>
      <c r="O535" s="10">
        <f>IFERROR(選手__2[[#This Row],[生年月日]],"")</f>
        <v>41775</v>
      </c>
      <c r="P535">
        <f t="shared" si="8"/>
        <v>11</v>
      </c>
    </row>
    <row r="536" spans="6:16" x14ac:dyDescent="0.2">
      <c r="F536" s="34">
        <f>IFERROR(選手__2[[#This Row],[選手番号]],"")</f>
        <v>535</v>
      </c>
      <c r="G536" s="34">
        <f>IFERROR(選手__2[[#This Row],[性別コード]],"")</f>
        <v>1</v>
      </c>
      <c r="H536" s="34" t="str">
        <f>IFERROR(VLOOKUP(G536,色々!P:Q,2,0),"")</f>
        <v>男子</v>
      </c>
      <c r="I536" s="34" t="str">
        <f>IFERROR(選手__2[[#This Row],[氏名]],"")</f>
        <v>小笠原蒼空</v>
      </c>
      <c r="J536" s="34" t="str">
        <f>IFERROR(選手__2[[#This Row],[氏名カナ]],"")</f>
        <v>ｵｶﾞｻﾜﾗ ｿﾗ</v>
      </c>
      <c r="K536" s="34" t="str">
        <f>IFERROR(選手__2[[#This Row],[所属名称１]],"")</f>
        <v>ﾌｧｲﾌﾞﾃﾝ東予</v>
      </c>
      <c r="L536" s="34">
        <f>IFERROR(選手__2[[#This Row],[学校コード]],"")</f>
        <v>1</v>
      </c>
      <c r="M536" s="35" t="str">
        <f>IFERROR(VLOOKUP(L536,色々!G:H,2,0),"")</f>
        <v>小学</v>
      </c>
      <c r="N536" s="36">
        <f>IFERROR(選手__2[[#This Row],[学年]],"")</f>
        <v>3</v>
      </c>
      <c r="O536" s="10">
        <f>IFERROR(選手__2[[#This Row],[生年月日]],"")</f>
        <v>42118</v>
      </c>
      <c r="P536">
        <f t="shared" si="8"/>
        <v>10</v>
      </c>
    </row>
    <row r="537" spans="6:16" x14ac:dyDescent="0.2">
      <c r="F537" s="34">
        <f>IFERROR(選手__2[[#This Row],[選手番号]],"")</f>
        <v>536</v>
      </c>
      <c r="G537" s="34">
        <f>IFERROR(選手__2[[#This Row],[性別コード]],"")</f>
        <v>1</v>
      </c>
      <c r="H537" s="34" t="str">
        <f>IFERROR(VLOOKUP(G537,色々!P:Q,2,0),"")</f>
        <v>男子</v>
      </c>
      <c r="I537" s="34" t="str">
        <f>IFERROR(選手__2[[#This Row],[氏名]],"")</f>
        <v>川又　彩人</v>
      </c>
      <c r="J537" s="34" t="str">
        <f>IFERROR(選手__2[[#This Row],[氏名カナ]],"")</f>
        <v>ｶﾜﾏﾀ ｱﾔﾄ</v>
      </c>
      <c r="K537" s="34" t="str">
        <f>IFERROR(選手__2[[#This Row],[所属名称１]],"")</f>
        <v>ﾌｧｲﾌﾞﾃﾝ東予</v>
      </c>
      <c r="L537" s="34">
        <f>IFERROR(選手__2[[#This Row],[学校コード]],"")</f>
        <v>1</v>
      </c>
      <c r="M537" s="35" t="str">
        <f>IFERROR(VLOOKUP(L537,色々!G:H,2,0),"")</f>
        <v>小学</v>
      </c>
      <c r="N537" s="36">
        <f>IFERROR(選手__2[[#This Row],[学年]],"")</f>
        <v>3</v>
      </c>
      <c r="O537" s="10">
        <f>IFERROR(選手__2[[#This Row],[生年月日]],"")</f>
        <v>42173</v>
      </c>
      <c r="P537">
        <f t="shared" si="8"/>
        <v>9</v>
      </c>
    </row>
    <row r="538" spans="6:16" x14ac:dyDescent="0.2">
      <c r="F538" s="34">
        <f>IFERROR(選手__2[[#This Row],[選手番号]],"")</f>
        <v>537</v>
      </c>
      <c r="G538" s="34">
        <f>IFERROR(選手__2[[#This Row],[性別コード]],"")</f>
        <v>1</v>
      </c>
      <c r="H538" s="34" t="str">
        <f>IFERROR(VLOOKUP(G538,色々!P:Q,2,0),"")</f>
        <v>男子</v>
      </c>
      <c r="I538" s="34" t="str">
        <f>IFERROR(選手__2[[#This Row],[氏名]],"")</f>
        <v>岡田　　周</v>
      </c>
      <c r="J538" s="34" t="str">
        <f>IFERROR(選手__2[[#This Row],[氏名カナ]],"")</f>
        <v>ｵｶﾀﾞ ｼｭｳ</v>
      </c>
      <c r="K538" s="34" t="str">
        <f>IFERROR(選手__2[[#This Row],[所属名称１]],"")</f>
        <v>ﾌｧｲﾌﾞﾃﾝ東予</v>
      </c>
      <c r="L538" s="34">
        <f>IFERROR(選手__2[[#This Row],[学校コード]],"")</f>
        <v>1</v>
      </c>
      <c r="M538" s="35" t="str">
        <f>IFERROR(VLOOKUP(L538,色々!G:H,2,0),"")</f>
        <v>小学</v>
      </c>
      <c r="N538" s="36">
        <f>IFERROR(選手__2[[#This Row],[学年]],"")</f>
        <v>2</v>
      </c>
      <c r="O538" s="10">
        <f>IFERROR(選手__2[[#This Row],[生年月日]],"")</f>
        <v>42541</v>
      </c>
      <c r="P538">
        <f t="shared" si="8"/>
        <v>8</v>
      </c>
    </row>
    <row r="539" spans="6:16" x14ac:dyDescent="0.2">
      <c r="F539" s="34">
        <f>IFERROR(選手__2[[#This Row],[選手番号]],"")</f>
        <v>538</v>
      </c>
      <c r="G539" s="34">
        <f>IFERROR(選手__2[[#This Row],[性別コード]],"")</f>
        <v>1</v>
      </c>
      <c r="H539" s="34" t="str">
        <f>IFERROR(VLOOKUP(G539,色々!P:Q,2,0),"")</f>
        <v>男子</v>
      </c>
      <c r="I539" s="34" t="str">
        <f>IFERROR(選手__2[[#This Row],[氏名]],"")</f>
        <v>井下　晴翔</v>
      </c>
      <c r="J539" s="34" t="str">
        <f>IFERROR(選手__2[[#This Row],[氏名カナ]],"")</f>
        <v>ｲﾉｼﾀ ﾊﾙﾄ</v>
      </c>
      <c r="K539" s="34" t="str">
        <f>IFERROR(選手__2[[#This Row],[所属名称１]],"")</f>
        <v>ﾌｧｲﾌﾞﾃﾝ東予</v>
      </c>
      <c r="L539" s="34">
        <f>IFERROR(選手__2[[#This Row],[学校コード]],"")</f>
        <v>1</v>
      </c>
      <c r="M539" s="35" t="str">
        <f>IFERROR(VLOOKUP(L539,色々!G:H,2,0),"")</f>
        <v>小学</v>
      </c>
      <c r="N539" s="36">
        <f>IFERROR(選手__2[[#This Row],[学年]],"")</f>
        <v>1</v>
      </c>
      <c r="O539" s="10">
        <f>IFERROR(選手__2[[#This Row],[生年月日]],"")</f>
        <v>43011</v>
      </c>
      <c r="P539">
        <f t="shared" si="8"/>
        <v>7</v>
      </c>
    </row>
    <row r="540" spans="6:16" x14ac:dyDescent="0.2">
      <c r="F540" s="34">
        <f>IFERROR(選手__2[[#This Row],[選手番号]],"")</f>
        <v>539</v>
      </c>
      <c r="G540" s="34">
        <f>IFERROR(選手__2[[#This Row],[性別コード]],"")</f>
        <v>2</v>
      </c>
      <c r="H540" s="34" t="str">
        <f>IFERROR(VLOOKUP(G540,色々!P:Q,2,0),"")</f>
        <v>女子</v>
      </c>
      <c r="I540" s="34" t="str">
        <f>IFERROR(選手__2[[#This Row],[氏名]],"")</f>
        <v>佐々木結萌</v>
      </c>
      <c r="J540" s="34" t="str">
        <f>IFERROR(選手__2[[#This Row],[氏名カナ]],"")</f>
        <v>ｻｻｷ ﾕﾒ</v>
      </c>
      <c r="K540" s="34" t="str">
        <f>IFERROR(選手__2[[#This Row],[所属名称１]],"")</f>
        <v>ﾌｧｲﾌﾞﾃﾝ東予</v>
      </c>
      <c r="L540" s="34">
        <f>IFERROR(選手__2[[#This Row],[学校コード]],"")</f>
        <v>2</v>
      </c>
      <c r="M540" s="35" t="str">
        <f>IFERROR(VLOOKUP(L540,色々!G:H,2,0),"")</f>
        <v>中学</v>
      </c>
      <c r="N540" s="36">
        <f>IFERROR(選手__2[[#This Row],[学年]],"")</f>
        <v>2</v>
      </c>
      <c r="O540" s="10">
        <f>IFERROR(選手__2[[#This Row],[生年月日]],"")</f>
        <v>40273</v>
      </c>
      <c r="P540">
        <f t="shared" si="8"/>
        <v>15</v>
      </c>
    </row>
    <row r="541" spans="6:16" x14ac:dyDescent="0.2">
      <c r="F541" s="34">
        <f>IFERROR(選手__2[[#This Row],[選手番号]],"")</f>
        <v>540</v>
      </c>
      <c r="G541" s="34">
        <f>IFERROR(選手__2[[#This Row],[性別コード]],"")</f>
        <v>2</v>
      </c>
      <c r="H541" s="34" t="str">
        <f>IFERROR(VLOOKUP(G541,色々!P:Q,2,0),"")</f>
        <v>女子</v>
      </c>
      <c r="I541" s="34" t="str">
        <f>IFERROR(選手__2[[#This Row],[氏名]],"")</f>
        <v>宮崎　羽叶</v>
      </c>
      <c r="J541" s="34" t="str">
        <f>IFERROR(選手__2[[#This Row],[氏名カナ]],"")</f>
        <v>ﾐﾔｻﾞｷ ﾜｶﾅ</v>
      </c>
      <c r="K541" s="34" t="str">
        <f>IFERROR(選手__2[[#This Row],[所属名称１]],"")</f>
        <v>ﾌｧｲﾌﾞﾃﾝ東予</v>
      </c>
      <c r="L541" s="34">
        <f>IFERROR(選手__2[[#This Row],[学校コード]],"")</f>
        <v>2</v>
      </c>
      <c r="M541" s="35" t="str">
        <f>IFERROR(VLOOKUP(L541,色々!G:H,2,0),"")</f>
        <v>中学</v>
      </c>
      <c r="N541" s="36">
        <f>IFERROR(選手__2[[#This Row],[学年]],"")</f>
        <v>2</v>
      </c>
      <c r="O541" s="10">
        <f>IFERROR(選手__2[[#This Row],[生年月日]],"")</f>
        <v>40467</v>
      </c>
      <c r="P541">
        <f t="shared" si="8"/>
        <v>14</v>
      </c>
    </row>
    <row r="542" spans="6:16" x14ac:dyDescent="0.2">
      <c r="F542" s="34">
        <f>IFERROR(選手__2[[#This Row],[選手番号]],"")</f>
        <v>541</v>
      </c>
      <c r="G542" s="34">
        <f>IFERROR(選手__2[[#This Row],[性別コード]],"")</f>
        <v>2</v>
      </c>
      <c r="H542" s="34" t="str">
        <f>IFERROR(VLOOKUP(G542,色々!P:Q,2,0),"")</f>
        <v>女子</v>
      </c>
      <c r="I542" s="34" t="str">
        <f>IFERROR(選手__2[[#This Row],[氏名]],"")</f>
        <v>山内　心結</v>
      </c>
      <c r="J542" s="34" t="str">
        <f>IFERROR(選手__2[[#This Row],[氏名カナ]],"")</f>
        <v>ﾔﾏｳﾁ ﾐﾕ</v>
      </c>
      <c r="K542" s="34" t="str">
        <f>IFERROR(選手__2[[#This Row],[所属名称１]],"")</f>
        <v>ﾌｧｲﾌﾞﾃﾝ東予</v>
      </c>
      <c r="L542" s="34">
        <f>IFERROR(選手__2[[#This Row],[学校コード]],"")</f>
        <v>2</v>
      </c>
      <c r="M542" s="35" t="str">
        <f>IFERROR(VLOOKUP(L542,色々!G:H,2,0),"")</f>
        <v>中学</v>
      </c>
      <c r="N542" s="36">
        <f>IFERROR(選手__2[[#This Row],[学年]],"")</f>
        <v>1</v>
      </c>
      <c r="O542" s="10">
        <f>IFERROR(選手__2[[#This Row],[生年月日]],"")</f>
        <v>40988</v>
      </c>
      <c r="P542">
        <f t="shared" si="8"/>
        <v>13</v>
      </c>
    </row>
    <row r="543" spans="6:16" x14ac:dyDescent="0.2">
      <c r="F543" s="34">
        <f>IFERROR(選手__2[[#This Row],[選手番号]],"")</f>
        <v>542</v>
      </c>
      <c r="G543" s="34">
        <f>IFERROR(選手__2[[#This Row],[性別コード]],"")</f>
        <v>2</v>
      </c>
      <c r="H543" s="34" t="str">
        <f>IFERROR(VLOOKUP(G543,色々!P:Q,2,0),"")</f>
        <v>女子</v>
      </c>
      <c r="I543" s="34" t="str">
        <f>IFERROR(選手__2[[#This Row],[氏名]],"")</f>
        <v>佐山　陽咲</v>
      </c>
      <c r="J543" s="34" t="str">
        <f>IFERROR(選手__2[[#This Row],[氏名カナ]],"")</f>
        <v>ｻﾔﾏ ﾋｻｷ</v>
      </c>
      <c r="K543" s="34" t="str">
        <f>IFERROR(選手__2[[#This Row],[所属名称１]],"")</f>
        <v>ﾌｧｲﾌﾞﾃﾝ東予</v>
      </c>
      <c r="L543" s="34">
        <f>IFERROR(選手__2[[#This Row],[学校コード]],"")</f>
        <v>1</v>
      </c>
      <c r="M543" s="35" t="str">
        <f>IFERROR(VLOOKUP(L543,色々!G:H,2,0),"")</f>
        <v>小学</v>
      </c>
      <c r="N543" s="36">
        <f>IFERROR(選手__2[[#This Row],[学年]],"")</f>
        <v>6</v>
      </c>
      <c r="O543" s="10">
        <f>IFERROR(選手__2[[#This Row],[生年月日]],"")</f>
        <v>41115</v>
      </c>
      <c r="P543">
        <f t="shared" si="8"/>
        <v>12</v>
      </c>
    </row>
    <row r="544" spans="6:16" x14ac:dyDescent="0.2">
      <c r="F544" s="34">
        <f>IFERROR(選手__2[[#This Row],[選手番号]],"")</f>
        <v>543</v>
      </c>
      <c r="G544" s="34">
        <f>IFERROR(選手__2[[#This Row],[性別コード]],"")</f>
        <v>2</v>
      </c>
      <c r="H544" s="34" t="str">
        <f>IFERROR(VLOOKUP(G544,色々!P:Q,2,0),"")</f>
        <v>女子</v>
      </c>
      <c r="I544" s="34" t="str">
        <f>IFERROR(選手__2[[#This Row],[氏名]],"")</f>
        <v>越智　すず</v>
      </c>
      <c r="J544" s="34" t="str">
        <f>IFERROR(選手__2[[#This Row],[氏名カナ]],"")</f>
        <v>ｵﾁ ｽｽﾞ</v>
      </c>
      <c r="K544" s="34" t="str">
        <f>IFERROR(選手__2[[#This Row],[所属名称１]],"")</f>
        <v>ﾌｧｲﾌﾞﾃﾝ東予</v>
      </c>
      <c r="L544" s="34">
        <f>IFERROR(選手__2[[#This Row],[学校コード]],"")</f>
        <v>1</v>
      </c>
      <c r="M544" s="35" t="str">
        <f>IFERROR(VLOOKUP(L544,色々!G:H,2,0),"")</f>
        <v>小学</v>
      </c>
      <c r="N544" s="36">
        <f>IFERROR(選手__2[[#This Row],[学年]],"")</f>
        <v>5</v>
      </c>
      <c r="O544" s="10">
        <f>IFERROR(選手__2[[#This Row],[生年月日]],"")</f>
        <v>41423</v>
      </c>
      <c r="P544">
        <f t="shared" si="8"/>
        <v>12</v>
      </c>
    </row>
    <row r="545" spans="6:16" x14ac:dyDescent="0.2">
      <c r="F545" s="34">
        <f>IFERROR(選手__2[[#This Row],[選手番号]],"")</f>
        <v>544</v>
      </c>
      <c r="G545" s="34">
        <f>IFERROR(選手__2[[#This Row],[性別コード]],"")</f>
        <v>2</v>
      </c>
      <c r="H545" s="34" t="str">
        <f>IFERROR(VLOOKUP(G545,色々!P:Q,2,0),"")</f>
        <v>女子</v>
      </c>
      <c r="I545" s="34" t="str">
        <f>IFERROR(選手__2[[#This Row],[氏名]],"")</f>
        <v>眞部　栞奈</v>
      </c>
      <c r="J545" s="34" t="str">
        <f>IFERROR(選手__2[[#This Row],[氏名カナ]],"")</f>
        <v>ﾏﾅﾍﾞ ｶﾝﾅ</v>
      </c>
      <c r="K545" s="34" t="str">
        <f>IFERROR(選手__2[[#This Row],[所属名称１]],"")</f>
        <v>ﾌｧｲﾌﾞﾃﾝ東予</v>
      </c>
      <c r="L545" s="34">
        <f>IFERROR(選手__2[[#This Row],[学校コード]],"")</f>
        <v>1</v>
      </c>
      <c r="M545" s="35" t="str">
        <f>IFERROR(VLOOKUP(L545,色々!G:H,2,0),"")</f>
        <v>小学</v>
      </c>
      <c r="N545" s="36">
        <f>IFERROR(選手__2[[#This Row],[学年]],"")</f>
        <v>5</v>
      </c>
      <c r="O545" s="10">
        <f>IFERROR(選手__2[[#This Row],[生年月日]],"")</f>
        <v>41450</v>
      </c>
      <c r="P545">
        <f t="shared" si="8"/>
        <v>11</v>
      </c>
    </row>
    <row r="546" spans="6:16" x14ac:dyDescent="0.2">
      <c r="F546" s="34">
        <f>IFERROR(選手__2[[#This Row],[選手番号]],"")</f>
        <v>545</v>
      </c>
      <c r="G546" s="34">
        <f>IFERROR(選手__2[[#This Row],[性別コード]],"")</f>
        <v>2</v>
      </c>
      <c r="H546" s="34" t="str">
        <f>IFERROR(VLOOKUP(G546,色々!P:Q,2,0),"")</f>
        <v>女子</v>
      </c>
      <c r="I546" s="34" t="str">
        <f>IFERROR(選手__2[[#This Row],[氏名]],"")</f>
        <v>佐々木舞優</v>
      </c>
      <c r="J546" s="34" t="str">
        <f>IFERROR(選手__2[[#This Row],[氏名カナ]],"")</f>
        <v>ｻｻｷ ﾏﾕ</v>
      </c>
      <c r="K546" s="34" t="str">
        <f>IFERROR(選手__2[[#This Row],[所属名称１]],"")</f>
        <v>ﾌｧｲﾌﾞﾃﾝ東予</v>
      </c>
      <c r="L546" s="34">
        <f>IFERROR(選手__2[[#This Row],[学校コード]],"")</f>
        <v>1</v>
      </c>
      <c r="M546" s="35" t="str">
        <f>IFERROR(VLOOKUP(L546,色々!G:H,2,0),"")</f>
        <v>小学</v>
      </c>
      <c r="N546" s="36">
        <f>IFERROR(選手__2[[#This Row],[学年]],"")</f>
        <v>5</v>
      </c>
      <c r="O546" s="10">
        <f>IFERROR(選手__2[[#This Row],[生年月日]],"")</f>
        <v>41527</v>
      </c>
      <c r="P546">
        <f t="shared" si="8"/>
        <v>11</v>
      </c>
    </row>
    <row r="547" spans="6:16" x14ac:dyDescent="0.2">
      <c r="F547" s="34">
        <f>IFERROR(選手__2[[#This Row],[選手番号]],"")</f>
        <v>546</v>
      </c>
      <c r="G547" s="34">
        <f>IFERROR(選手__2[[#This Row],[性別コード]],"")</f>
        <v>2</v>
      </c>
      <c r="H547" s="34" t="str">
        <f>IFERROR(VLOOKUP(G547,色々!P:Q,2,0),"")</f>
        <v>女子</v>
      </c>
      <c r="I547" s="34" t="str">
        <f>IFERROR(選手__2[[#This Row],[氏名]],"")</f>
        <v>早柏　　純</v>
      </c>
      <c r="J547" s="34" t="str">
        <f>IFERROR(選手__2[[#This Row],[氏名カナ]],"")</f>
        <v>ﾊﾔｶｼ ｼﾞｭﾝ</v>
      </c>
      <c r="K547" s="34" t="str">
        <f>IFERROR(選手__2[[#This Row],[所属名称１]],"")</f>
        <v>ﾌｧｲﾌﾞﾃﾝ東予</v>
      </c>
      <c r="L547" s="34">
        <f>IFERROR(選手__2[[#This Row],[学校コード]],"")</f>
        <v>1</v>
      </c>
      <c r="M547" s="35" t="str">
        <f>IFERROR(VLOOKUP(L547,色々!G:H,2,0),"")</f>
        <v>小学</v>
      </c>
      <c r="N547" s="36">
        <f>IFERROR(選手__2[[#This Row],[学年]],"")</f>
        <v>5</v>
      </c>
      <c r="O547" s="10">
        <f>IFERROR(選手__2[[#This Row],[生年月日]],"")</f>
        <v>41630</v>
      </c>
      <c r="P547">
        <f t="shared" si="8"/>
        <v>11</v>
      </c>
    </row>
    <row r="548" spans="6:16" x14ac:dyDescent="0.2">
      <c r="F548" s="34">
        <f>IFERROR(選手__2[[#This Row],[選手番号]],"")</f>
        <v>547</v>
      </c>
      <c r="G548" s="34">
        <f>IFERROR(選手__2[[#This Row],[性別コード]],"")</f>
        <v>2</v>
      </c>
      <c r="H548" s="34" t="str">
        <f>IFERROR(VLOOKUP(G548,色々!P:Q,2,0),"")</f>
        <v>女子</v>
      </c>
      <c r="I548" s="34" t="str">
        <f>IFERROR(選手__2[[#This Row],[氏名]],"")</f>
        <v>尾田　蘭帆</v>
      </c>
      <c r="J548" s="34" t="str">
        <f>IFERROR(選手__2[[#This Row],[氏名カナ]],"")</f>
        <v>ｵﾀﾞ ﾗﾝﾎ</v>
      </c>
      <c r="K548" s="34" t="str">
        <f>IFERROR(選手__2[[#This Row],[所属名称１]],"")</f>
        <v>ﾌｧｲﾌﾞﾃﾝ東予</v>
      </c>
      <c r="L548" s="34">
        <f>IFERROR(選手__2[[#This Row],[学校コード]],"")</f>
        <v>1</v>
      </c>
      <c r="M548" s="35" t="str">
        <f>IFERROR(VLOOKUP(L548,色々!G:H,2,0),"")</f>
        <v>小学</v>
      </c>
      <c r="N548" s="36">
        <f>IFERROR(選手__2[[#This Row],[学年]],"")</f>
        <v>4</v>
      </c>
      <c r="O548" s="10">
        <f>IFERROR(選手__2[[#This Row],[生年月日]],"")</f>
        <v>42032</v>
      </c>
      <c r="P548">
        <f t="shared" si="8"/>
        <v>10</v>
      </c>
    </row>
    <row r="549" spans="6:16" x14ac:dyDescent="0.2">
      <c r="F549" s="34">
        <f>IFERROR(選手__2[[#This Row],[選手番号]],"")</f>
        <v>548</v>
      </c>
      <c r="G549" s="34">
        <f>IFERROR(選手__2[[#This Row],[性別コード]],"")</f>
        <v>2</v>
      </c>
      <c r="H549" s="34" t="str">
        <f>IFERROR(VLOOKUP(G549,色々!P:Q,2,0),"")</f>
        <v>女子</v>
      </c>
      <c r="I549" s="34" t="str">
        <f>IFERROR(選手__2[[#This Row],[氏名]],"")</f>
        <v>佐伯　星奈</v>
      </c>
      <c r="J549" s="34" t="str">
        <f>IFERROR(選手__2[[#This Row],[氏名カナ]],"")</f>
        <v>ｻｲｷ ｾｲﾅ</v>
      </c>
      <c r="K549" s="34" t="str">
        <f>IFERROR(選手__2[[#This Row],[所属名称１]],"")</f>
        <v>ﾌｧｲﾌﾞﾃﾝ東予</v>
      </c>
      <c r="L549" s="34">
        <f>IFERROR(選手__2[[#This Row],[学校コード]],"")</f>
        <v>1</v>
      </c>
      <c r="M549" s="35" t="str">
        <f>IFERROR(VLOOKUP(L549,色々!G:H,2,0),"")</f>
        <v>小学</v>
      </c>
      <c r="N549" s="36">
        <f>IFERROR(選手__2[[#This Row],[学年]],"")</f>
        <v>3</v>
      </c>
      <c r="O549" s="10">
        <f>IFERROR(選手__2[[#This Row],[生年月日]],"")</f>
        <v>42251</v>
      </c>
      <c r="P549">
        <f t="shared" si="8"/>
        <v>9</v>
      </c>
    </row>
    <row r="550" spans="6:16" x14ac:dyDescent="0.2">
      <c r="F550" s="34">
        <f>IFERROR(選手__2[[#This Row],[選手番号]],"")</f>
        <v>549</v>
      </c>
      <c r="G550" s="34">
        <f>IFERROR(選手__2[[#This Row],[性別コード]],"")</f>
        <v>2</v>
      </c>
      <c r="H550" s="34" t="str">
        <f>IFERROR(VLOOKUP(G550,色々!P:Q,2,0),"")</f>
        <v>女子</v>
      </c>
      <c r="I550" s="34" t="str">
        <f>IFERROR(選手__2[[#This Row],[氏名]],"")</f>
        <v>井下　愛梨</v>
      </c>
      <c r="J550" s="34" t="str">
        <f>IFERROR(選手__2[[#This Row],[氏名カナ]],"")</f>
        <v>ｲﾉｼﾀ ｱｲﾘ</v>
      </c>
      <c r="K550" s="34" t="str">
        <f>IFERROR(選手__2[[#This Row],[所属名称１]],"")</f>
        <v>ﾌｧｲﾌﾞﾃﾝ東予</v>
      </c>
      <c r="L550" s="34">
        <f>IFERROR(選手__2[[#This Row],[学校コード]],"")</f>
        <v>1</v>
      </c>
      <c r="M550" s="35" t="str">
        <f>IFERROR(VLOOKUP(L550,色々!G:H,2,0),"")</f>
        <v>小学</v>
      </c>
      <c r="N550" s="36">
        <f>IFERROR(選手__2[[#This Row],[学年]],"")</f>
        <v>2</v>
      </c>
      <c r="O550" s="10">
        <f>IFERROR(選手__2[[#This Row],[生年月日]],"")</f>
        <v>42541</v>
      </c>
      <c r="P550">
        <f t="shared" si="8"/>
        <v>8</v>
      </c>
    </row>
    <row r="551" spans="6:16" x14ac:dyDescent="0.2">
      <c r="F551" s="34">
        <f>IFERROR(選手__2[[#This Row],[選手番号]],"")</f>
        <v>550</v>
      </c>
      <c r="G551" s="34">
        <f>IFERROR(選手__2[[#This Row],[性別コード]],"")</f>
        <v>1</v>
      </c>
      <c r="H551" s="34" t="str">
        <f>IFERROR(VLOOKUP(G551,色々!P:Q,2,0),"")</f>
        <v>男子</v>
      </c>
      <c r="I551" s="34" t="str">
        <f>IFERROR(選手__2[[#This Row],[氏名]],"")</f>
        <v>大石　陵雅</v>
      </c>
      <c r="J551" s="34" t="str">
        <f>IFERROR(選手__2[[#This Row],[氏名カナ]],"")</f>
        <v>ｵｵｲｼ ﾘｮｳｶﾞ</v>
      </c>
      <c r="K551" s="34" t="str">
        <f>IFERROR(選手__2[[#This Row],[所属名称１]],"")</f>
        <v>ﾌｨｯﾀｴﾐﾌﾙ松前</v>
      </c>
      <c r="L551" s="34">
        <f>IFERROR(選手__2[[#This Row],[学校コード]],"")</f>
        <v>3</v>
      </c>
      <c r="M551" s="35" t="str">
        <f>IFERROR(VLOOKUP(L551,色々!G:H,2,0),"")</f>
        <v>高校</v>
      </c>
      <c r="N551" s="36">
        <f>IFERROR(選手__2[[#This Row],[学年]],"")</f>
        <v>1</v>
      </c>
      <c r="O551" s="10">
        <f>IFERROR(選手__2[[#This Row],[生年月日]],"")</f>
        <v>39876</v>
      </c>
      <c r="P551">
        <f t="shared" si="8"/>
        <v>16</v>
      </c>
    </row>
    <row r="552" spans="6:16" x14ac:dyDescent="0.2">
      <c r="F552" s="34">
        <f>IFERROR(選手__2[[#This Row],[選手番号]],"")</f>
        <v>551</v>
      </c>
      <c r="G552" s="34">
        <f>IFERROR(選手__2[[#This Row],[性別コード]],"")</f>
        <v>1</v>
      </c>
      <c r="H552" s="34" t="str">
        <f>IFERROR(VLOOKUP(G552,色々!P:Q,2,0),"")</f>
        <v>男子</v>
      </c>
      <c r="I552" s="34" t="str">
        <f>IFERROR(選手__2[[#This Row],[氏名]],"")</f>
        <v>松本　拓真</v>
      </c>
      <c r="J552" s="34" t="str">
        <f>IFERROR(選手__2[[#This Row],[氏名カナ]],"")</f>
        <v>ﾏﾂﾓﾄ ﾀｸﾏ</v>
      </c>
      <c r="K552" s="34" t="str">
        <f>IFERROR(選手__2[[#This Row],[所属名称１]],"")</f>
        <v>ﾌｨｯﾀｴﾐﾌﾙ松前</v>
      </c>
      <c r="L552" s="34">
        <f>IFERROR(選手__2[[#This Row],[学校コード]],"")</f>
        <v>2</v>
      </c>
      <c r="M552" s="35" t="str">
        <f>IFERROR(VLOOKUP(L552,色々!G:H,2,0),"")</f>
        <v>中学</v>
      </c>
      <c r="N552" s="36">
        <f>IFERROR(選手__2[[#This Row],[学年]],"")</f>
        <v>2</v>
      </c>
      <c r="O552" s="10">
        <f>IFERROR(選手__2[[#This Row],[生年月日]],"")</f>
        <v>40307</v>
      </c>
      <c r="P552">
        <f t="shared" si="8"/>
        <v>15</v>
      </c>
    </row>
    <row r="553" spans="6:16" x14ac:dyDescent="0.2">
      <c r="F553" s="34">
        <f>IFERROR(選手__2[[#This Row],[選手番号]],"")</f>
        <v>552</v>
      </c>
      <c r="G553" s="34">
        <f>IFERROR(選手__2[[#This Row],[性別コード]],"")</f>
        <v>1</v>
      </c>
      <c r="H553" s="34" t="str">
        <f>IFERROR(VLOOKUP(G553,色々!P:Q,2,0),"")</f>
        <v>男子</v>
      </c>
      <c r="I553" s="34" t="str">
        <f>IFERROR(選手__2[[#This Row],[氏名]],"")</f>
        <v>宇都宮　充</v>
      </c>
      <c r="J553" s="34" t="str">
        <f>IFERROR(選手__2[[#This Row],[氏名カナ]],"")</f>
        <v>ｳﾂﾉﾐﾔ ｼｭｳ</v>
      </c>
      <c r="K553" s="34" t="str">
        <f>IFERROR(選手__2[[#This Row],[所属名称１]],"")</f>
        <v>ﾌｨｯﾀｴﾐﾌﾙ松前</v>
      </c>
      <c r="L553" s="34">
        <f>IFERROR(選手__2[[#This Row],[学校コード]],"")</f>
        <v>2</v>
      </c>
      <c r="M553" s="35" t="str">
        <f>IFERROR(VLOOKUP(L553,色々!G:H,2,0),"")</f>
        <v>中学</v>
      </c>
      <c r="N553" s="36">
        <f>IFERROR(選手__2[[#This Row],[学年]],"")</f>
        <v>2</v>
      </c>
      <c r="O553" s="10">
        <f>IFERROR(選手__2[[#This Row],[生年月日]],"")</f>
        <v>40452</v>
      </c>
      <c r="P553">
        <f t="shared" si="8"/>
        <v>14</v>
      </c>
    </row>
    <row r="554" spans="6:16" x14ac:dyDescent="0.2">
      <c r="F554" s="34">
        <f>IFERROR(選手__2[[#This Row],[選手番号]],"")</f>
        <v>553</v>
      </c>
      <c r="G554" s="34">
        <f>IFERROR(選手__2[[#This Row],[性別コード]],"")</f>
        <v>1</v>
      </c>
      <c r="H554" s="34" t="str">
        <f>IFERROR(VLOOKUP(G554,色々!P:Q,2,0),"")</f>
        <v>男子</v>
      </c>
      <c r="I554" s="34" t="str">
        <f>IFERROR(選手__2[[#This Row],[氏名]],"")</f>
        <v>山下　　陸</v>
      </c>
      <c r="J554" s="34" t="str">
        <f>IFERROR(選手__2[[#This Row],[氏名カナ]],"")</f>
        <v>ﾔﾏｼﾀ ﾘｸ</v>
      </c>
      <c r="K554" s="34" t="str">
        <f>IFERROR(選手__2[[#This Row],[所属名称１]],"")</f>
        <v>ﾌｨｯﾀｴﾐﾌﾙ松前</v>
      </c>
      <c r="L554" s="34">
        <f>IFERROR(選手__2[[#This Row],[学校コード]],"")</f>
        <v>2</v>
      </c>
      <c r="M554" s="35" t="str">
        <f>IFERROR(VLOOKUP(L554,色々!G:H,2,0),"")</f>
        <v>中学</v>
      </c>
      <c r="N554" s="36">
        <f>IFERROR(選手__2[[#This Row],[学年]],"")</f>
        <v>1</v>
      </c>
      <c r="O554" s="10">
        <f>IFERROR(選手__2[[#This Row],[生年月日]],"")</f>
        <v>40647</v>
      </c>
      <c r="P554">
        <f t="shared" si="8"/>
        <v>14</v>
      </c>
    </row>
    <row r="555" spans="6:16" x14ac:dyDescent="0.2">
      <c r="F555" s="34">
        <f>IFERROR(選手__2[[#This Row],[選手番号]],"")</f>
        <v>554</v>
      </c>
      <c r="G555" s="34">
        <f>IFERROR(選手__2[[#This Row],[性別コード]],"")</f>
        <v>1</v>
      </c>
      <c r="H555" s="34" t="str">
        <f>IFERROR(VLOOKUP(G555,色々!P:Q,2,0),"")</f>
        <v>男子</v>
      </c>
      <c r="I555" s="34" t="str">
        <f>IFERROR(選手__2[[#This Row],[氏名]],"")</f>
        <v>井上　恭吾</v>
      </c>
      <c r="J555" s="34" t="str">
        <f>IFERROR(選手__2[[#This Row],[氏名カナ]],"")</f>
        <v>ｲﾉｳｴ ｷｮｳｺﾞ</v>
      </c>
      <c r="K555" s="34" t="str">
        <f>IFERROR(選手__2[[#This Row],[所属名称１]],"")</f>
        <v>ﾌｨｯﾀｴﾐﾌﾙ松前</v>
      </c>
      <c r="L555" s="34">
        <f>IFERROR(選手__2[[#This Row],[学校コード]],"")</f>
        <v>2</v>
      </c>
      <c r="M555" s="35" t="str">
        <f>IFERROR(VLOOKUP(L555,色々!G:H,2,0),"")</f>
        <v>中学</v>
      </c>
      <c r="N555" s="36">
        <f>IFERROR(選手__2[[#This Row],[学年]],"")</f>
        <v>1</v>
      </c>
      <c r="O555" s="10">
        <f>IFERROR(選手__2[[#This Row],[生年月日]],"")</f>
        <v>40649</v>
      </c>
      <c r="P555">
        <f t="shared" si="8"/>
        <v>14</v>
      </c>
    </row>
    <row r="556" spans="6:16" x14ac:dyDescent="0.2">
      <c r="F556" s="34">
        <f>IFERROR(選手__2[[#This Row],[選手番号]],"")</f>
        <v>555</v>
      </c>
      <c r="G556" s="34">
        <f>IFERROR(選手__2[[#This Row],[性別コード]],"")</f>
        <v>1</v>
      </c>
      <c r="H556" s="34" t="str">
        <f>IFERROR(VLOOKUP(G556,色々!P:Q,2,0),"")</f>
        <v>男子</v>
      </c>
      <c r="I556" s="34" t="str">
        <f>IFERROR(選手__2[[#This Row],[氏名]],"")</f>
        <v>芦原　拓海</v>
      </c>
      <c r="J556" s="34" t="str">
        <f>IFERROR(選手__2[[#This Row],[氏名カナ]],"")</f>
        <v>ｱｼﾊﾗ ﾀｸﾐ</v>
      </c>
      <c r="K556" s="34" t="str">
        <f>IFERROR(選手__2[[#This Row],[所属名称１]],"")</f>
        <v>ﾌｨｯﾀｴﾐﾌﾙ松前</v>
      </c>
      <c r="L556" s="34">
        <f>IFERROR(選手__2[[#This Row],[学校コード]],"")</f>
        <v>2</v>
      </c>
      <c r="M556" s="35" t="str">
        <f>IFERROR(VLOOKUP(L556,色々!G:H,2,0),"")</f>
        <v>中学</v>
      </c>
      <c r="N556" s="36">
        <f>IFERROR(選手__2[[#This Row],[学年]],"")</f>
        <v>1</v>
      </c>
      <c r="O556" s="10">
        <f>IFERROR(選手__2[[#This Row],[生年月日]],"")</f>
        <v>40710</v>
      </c>
      <c r="P556">
        <f t="shared" si="8"/>
        <v>14</v>
      </c>
    </row>
    <row r="557" spans="6:16" x14ac:dyDescent="0.2">
      <c r="F557" s="34">
        <f>IFERROR(選手__2[[#This Row],[選手番号]],"")</f>
        <v>556</v>
      </c>
      <c r="G557" s="34">
        <f>IFERROR(選手__2[[#This Row],[性別コード]],"")</f>
        <v>1</v>
      </c>
      <c r="H557" s="34" t="str">
        <f>IFERROR(VLOOKUP(G557,色々!P:Q,2,0),"")</f>
        <v>男子</v>
      </c>
      <c r="I557" s="34" t="str">
        <f>IFERROR(選手__2[[#This Row],[氏名]],"")</f>
        <v>鶴田　勇心</v>
      </c>
      <c r="J557" s="34" t="str">
        <f>IFERROR(選手__2[[#This Row],[氏名カナ]],"")</f>
        <v>ﾂﾙﾀ ﾕｳｼﾝ</v>
      </c>
      <c r="K557" s="34" t="str">
        <f>IFERROR(選手__2[[#This Row],[所属名称１]],"")</f>
        <v>ﾌｨｯﾀｴﾐﾌﾙ松前</v>
      </c>
      <c r="L557" s="34">
        <f>IFERROR(選手__2[[#This Row],[学校コード]],"")</f>
        <v>1</v>
      </c>
      <c r="M557" s="35" t="str">
        <f>IFERROR(VLOOKUP(L557,色々!G:H,2,0),"")</f>
        <v>小学</v>
      </c>
      <c r="N557" s="36">
        <f>IFERROR(選手__2[[#This Row],[学年]],"")</f>
        <v>6</v>
      </c>
      <c r="O557" s="10">
        <f>IFERROR(選手__2[[#This Row],[生年月日]],"")</f>
        <v>41002</v>
      </c>
      <c r="P557">
        <f t="shared" si="8"/>
        <v>13</v>
      </c>
    </row>
    <row r="558" spans="6:16" x14ac:dyDescent="0.2">
      <c r="F558" s="34">
        <f>IFERROR(選手__2[[#This Row],[選手番号]],"")</f>
        <v>557</v>
      </c>
      <c r="G558" s="34">
        <f>IFERROR(選手__2[[#This Row],[性別コード]],"")</f>
        <v>1</v>
      </c>
      <c r="H558" s="34" t="str">
        <f>IFERROR(VLOOKUP(G558,色々!P:Q,2,0),"")</f>
        <v>男子</v>
      </c>
      <c r="I558" s="34" t="str">
        <f>IFERROR(選手__2[[#This Row],[氏名]],"")</f>
        <v>西岡　　駿</v>
      </c>
      <c r="J558" s="34" t="str">
        <f>IFERROR(選手__2[[#This Row],[氏名カナ]],"")</f>
        <v>ﾆｼｵｶ ｼｭﾝ</v>
      </c>
      <c r="K558" s="34" t="str">
        <f>IFERROR(選手__2[[#This Row],[所属名称１]],"")</f>
        <v>ﾌｨｯﾀｴﾐﾌﾙ松前</v>
      </c>
      <c r="L558" s="34">
        <f>IFERROR(選手__2[[#This Row],[学校コード]],"")</f>
        <v>1</v>
      </c>
      <c r="M558" s="35" t="str">
        <f>IFERROR(VLOOKUP(L558,色々!G:H,2,0),"")</f>
        <v>小学</v>
      </c>
      <c r="N558" s="36">
        <f>IFERROR(選手__2[[#This Row],[学年]],"")</f>
        <v>6</v>
      </c>
      <c r="O558" s="10">
        <f>IFERROR(選手__2[[#This Row],[生年月日]],"")</f>
        <v>41057</v>
      </c>
      <c r="P558">
        <f t="shared" si="8"/>
        <v>13</v>
      </c>
    </row>
    <row r="559" spans="6:16" x14ac:dyDescent="0.2">
      <c r="F559" s="34">
        <f>IFERROR(選手__2[[#This Row],[選手番号]],"")</f>
        <v>558</v>
      </c>
      <c r="G559" s="34">
        <f>IFERROR(選手__2[[#This Row],[性別コード]],"")</f>
        <v>1</v>
      </c>
      <c r="H559" s="34" t="str">
        <f>IFERROR(VLOOKUP(G559,色々!P:Q,2,0),"")</f>
        <v>男子</v>
      </c>
      <c r="I559" s="34" t="str">
        <f>IFERROR(選手__2[[#This Row],[氏名]],"")</f>
        <v>森實　駿斗</v>
      </c>
      <c r="J559" s="34" t="str">
        <f>IFERROR(選手__2[[#This Row],[氏名カナ]],"")</f>
        <v>ﾓﾘｻﾞﾈ ｼｭﾝﾄ</v>
      </c>
      <c r="K559" s="34" t="str">
        <f>IFERROR(選手__2[[#This Row],[所属名称１]],"")</f>
        <v>ﾌｨｯﾀｴﾐﾌﾙ松前</v>
      </c>
      <c r="L559" s="34">
        <f>IFERROR(選手__2[[#This Row],[学校コード]],"")</f>
        <v>1</v>
      </c>
      <c r="M559" s="35" t="str">
        <f>IFERROR(VLOOKUP(L559,色々!G:H,2,0),"")</f>
        <v>小学</v>
      </c>
      <c r="N559" s="36">
        <f>IFERROR(選手__2[[#This Row],[学年]],"")</f>
        <v>6</v>
      </c>
      <c r="O559" s="10">
        <f>IFERROR(選手__2[[#This Row],[生年月日]],"")</f>
        <v>41303</v>
      </c>
      <c r="P559">
        <f t="shared" si="8"/>
        <v>12</v>
      </c>
    </row>
    <row r="560" spans="6:16" x14ac:dyDescent="0.2">
      <c r="F560" s="34">
        <f>IFERROR(選手__2[[#This Row],[選手番号]],"")</f>
        <v>559</v>
      </c>
      <c r="G560" s="34">
        <f>IFERROR(選手__2[[#This Row],[性別コード]],"")</f>
        <v>1</v>
      </c>
      <c r="H560" s="34" t="str">
        <f>IFERROR(VLOOKUP(G560,色々!P:Q,2,0),"")</f>
        <v>男子</v>
      </c>
      <c r="I560" s="34" t="str">
        <f>IFERROR(選手__2[[#This Row],[氏名]],"")</f>
        <v>白石　頼雅</v>
      </c>
      <c r="J560" s="34" t="str">
        <f>IFERROR(選手__2[[#This Row],[氏名カナ]],"")</f>
        <v>ｼﾗｲｼ ﾗｲｶﾞ</v>
      </c>
      <c r="K560" s="34" t="str">
        <f>IFERROR(選手__2[[#This Row],[所属名称１]],"")</f>
        <v>ﾌｨｯﾀｴﾐﾌﾙ松前</v>
      </c>
      <c r="L560" s="34">
        <f>IFERROR(選手__2[[#This Row],[学校コード]],"")</f>
        <v>1</v>
      </c>
      <c r="M560" s="35" t="str">
        <f>IFERROR(VLOOKUP(L560,色々!G:H,2,0),"")</f>
        <v>小学</v>
      </c>
      <c r="N560" s="36">
        <f>IFERROR(選手__2[[#This Row],[学年]],"")</f>
        <v>5</v>
      </c>
      <c r="O560" s="10">
        <f>IFERROR(選手__2[[#This Row],[生年月日]],"")</f>
        <v>41426</v>
      </c>
      <c r="P560">
        <f t="shared" si="8"/>
        <v>12</v>
      </c>
    </row>
    <row r="561" spans="6:16" x14ac:dyDescent="0.2">
      <c r="F561" s="34">
        <f>IFERROR(選手__2[[#This Row],[選手番号]],"")</f>
        <v>560</v>
      </c>
      <c r="G561" s="34">
        <f>IFERROR(選手__2[[#This Row],[性別コード]],"")</f>
        <v>1</v>
      </c>
      <c r="H561" s="34" t="str">
        <f>IFERROR(VLOOKUP(G561,色々!P:Q,2,0),"")</f>
        <v>男子</v>
      </c>
      <c r="I561" s="34" t="str">
        <f>IFERROR(選手__2[[#This Row],[氏名]],"")</f>
        <v>前川　鎧志</v>
      </c>
      <c r="J561" s="34" t="str">
        <f>IFERROR(選手__2[[#This Row],[氏名カナ]],"")</f>
        <v>ﾏｴｶﾜ ｶｲﾄ</v>
      </c>
      <c r="K561" s="34" t="str">
        <f>IFERROR(選手__2[[#This Row],[所属名称１]],"")</f>
        <v>ﾌｨｯﾀｴﾐﾌﾙ松前</v>
      </c>
      <c r="L561" s="34">
        <f>IFERROR(選手__2[[#This Row],[学校コード]],"")</f>
        <v>1</v>
      </c>
      <c r="M561" s="35" t="str">
        <f>IFERROR(VLOOKUP(L561,色々!G:H,2,0),"")</f>
        <v>小学</v>
      </c>
      <c r="N561" s="36">
        <f>IFERROR(選手__2[[#This Row],[学年]],"")</f>
        <v>5</v>
      </c>
      <c r="O561" s="10">
        <f>IFERROR(選手__2[[#This Row],[生年月日]],"")</f>
        <v>41534</v>
      </c>
      <c r="P561">
        <f t="shared" si="8"/>
        <v>11</v>
      </c>
    </row>
    <row r="562" spans="6:16" x14ac:dyDescent="0.2">
      <c r="F562" s="34">
        <f>IFERROR(選手__2[[#This Row],[選手番号]],"")</f>
        <v>561</v>
      </c>
      <c r="G562" s="34">
        <f>IFERROR(選手__2[[#This Row],[性別コード]],"")</f>
        <v>1</v>
      </c>
      <c r="H562" s="34" t="str">
        <f>IFERROR(VLOOKUP(G562,色々!P:Q,2,0),"")</f>
        <v>男子</v>
      </c>
      <c r="I562" s="34" t="str">
        <f>IFERROR(選手__2[[#This Row],[氏名]],"")</f>
        <v>弓達　　悠</v>
      </c>
      <c r="J562" s="34" t="str">
        <f>IFERROR(選手__2[[#This Row],[氏名カナ]],"")</f>
        <v>ﾕﾀﾞﾃ ﾊﾙ</v>
      </c>
      <c r="K562" s="34" t="str">
        <f>IFERROR(選手__2[[#This Row],[所属名称１]],"")</f>
        <v>ﾌｨｯﾀｴﾐﾌﾙ松前</v>
      </c>
      <c r="L562" s="34">
        <f>IFERROR(選手__2[[#This Row],[学校コード]],"")</f>
        <v>1</v>
      </c>
      <c r="M562" s="35" t="str">
        <f>IFERROR(VLOOKUP(L562,色々!G:H,2,0),"")</f>
        <v>小学</v>
      </c>
      <c r="N562" s="36">
        <f>IFERROR(選手__2[[#This Row],[学年]],"")</f>
        <v>5</v>
      </c>
      <c r="O562" s="10">
        <f>IFERROR(選手__2[[#This Row],[生年月日]],"")</f>
        <v>41668</v>
      </c>
      <c r="P562">
        <f t="shared" si="8"/>
        <v>11</v>
      </c>
    </row>
    <row r="563" spans="6:16" x14ac:dyDescent="0.2">
      <c r="F563" s="34">
        <f>IFERROR(選手__2[[#This Row],[選手番号]],"")</f>
        <v>562</v>
      </c>
      <c r="G563" s="34">
        <f>IFERROR(選手__2[[#This Row],[性別コード]],"")</f>
        <v>1</v>
      </c>
      <c r="H563" s="34" t="str">
        <f>IFERROR(VLOOKUP(G563,色々!P:Q,2,0),"")</f>
        <v>男子</v>
      </c>
      <c r="I563" s="34" t="str">
        <f>IFERROR(選手__2[[#This Row],[氏名]],"")</f>
        <v>森田　圭祐</v>
      </c>
      <c r="J563" s="34" t="str">
        <f>IFERROR(選手__2[[#This Row],[氏名カナ]],"")</f>
        <v>ﾓﾘﾀ ｹｲｽｹ</v>
      </c>
      <c r="K563" s="34" t="str">
        <f>IFERROR(選手__2[[#This Row],[所属名称１]],"")</f>
        <v>ﾌｨｯﾀｴﾐﾌﾙ松前</v>
      </c>
      <c r="L563" s="34">
        <f>IFERROR(選手__2[[#This Row],[学校コード]],"")</f>
        <v>1</v>
      </c>
      <c r="M563" s="35" t="str">
        <f>IFERROR(VLOOKUP(L563,色々!G:H,2,0),"")</f>
        <v>小学</v>
      </c>
      <c r="N563" s="36">
        <f>IFERROR(選手__2[[#This Row],[学年]],"")</f>
        <v>4</v>
      </c>
      <c r="O563" s="10">
        <f>IFERROR(選手__2[[#This Row],[生年月日]],"")</f>
        <v>42021</v>
      </c>
      <c r="P563">
        <f t="shared" si="8"/>
        <v>10</v>
      </c>
    </row>
    <row r="564" spans="6:16" x14ac:dyDescent="0.2">
      <c r="F564" s="34">
        <f>IFERROR(選手__2[[#This Row],[選手番号]],"")</f>
        <v>563</v>
      </c>
      <c r="G564" s="34">
        <f>IFERROR(選手__2[[#This Row],[性別コード]],"")</f>
        <v>1</v>
      </c>
      <c r="H564" s="34" t="str">
        <f>IFERROR(VLOOKUP(G564,色々!P:Q,2,0),"")</f>
        <v>男子</v>
      </c>
      <c r="I564" s="34" t="str">
        <f>IFERROR(選手__2[[#This Row],[氏名]],"")</f>
        <v>西岡　達騎</v>
      </c>
      <c r="J564" s="34" t="str">
        <f>IFERROR(選手__2[[#This Row],[氏名カナ]],"")</f>
        <v>ﾆｼｵｶ ﾀﾂｷ</v>
      </c>
      <c r="K564" s="34" t="str">
        <f>IFERROR(選手__2[[#This Row],[所属名称１]],"")</f>
        <v>ﾌｨｯﾀｴﾐﾌﾙ松前</v>
      </c>
      <c r="L564" s="34">
        <f>IFERROR(選手__2[[#This Row],[学校コード]],"")</f>
        <v>1</v>
      </c>
      <c r="M564" s="35" t="str">
        <f>IFERROR(VLOOKUP(L564,色々!G:H,2,0),"")</f>
        <v>小学</v>
      </c>
      <c r="N564" s="36">
        <f>IFERROR(選手__2[[#This Row],[学年]],"")</f>
        <v>4</v>
      </c>
      <c r="O564" s="10">
        <f>IFERROR(選手__2[[#This Row],[生年月日]],"")</f>
        <v>42038</v>
      </c>
      <c r="P564">
        <f t="shared" si="8"/>
        <v>10</v>
      </c>
    </row>
    <row r="565" spans="6:16" x14ac:dyDescent="0.2">
      <c r="F565" s="34">
        <f>IFERROR(選手__2[[#This Row],[選手番号]],"")</f>
        <v>564</v>
      </c>
      <c r="G565" s="34">
        <f>IFERROR(選手__2[[#This Row],[性別コード]],"")</f>
        <v>1</v>
      </c>
      <c r="H565" s="34" t="str">
        <f>IFERROR(VLOOKUP(G565,色々!P:Q,2,0),"")</f>
        <v>男子</v>
      </c>
      <c r="I565" s="34" t="str">
        <f>IFERROR(選手__2[[#This Row],[氏名]],"")</f>
        <v>重木　爽輔</v>
      </c>
      <c r="J565" s="34" t="str">
        <f>IFERROR(選手__2[[#This Row],[氏名カナ]],"")</f>
        <v>ｼｹﾞｷ ｿｳｽｹ</v>
      </c>
      <c r="K565" s="34" t="str">
        <f>IFERROR(選手__2[[#This Row],[所属名称１]],"")</f>
        <v>ﾌｨｯﾀｴﾐﾌﾙ松前</v>
      </c>
      <c r="L565" s="34">
        <f>IFERROR(選手__2[[#This Row],[学校コード]],"")</f>
        <v>1</v>
      </c>
      <c r="M565" s="35" t="str">
        <f>IFERROR(VLOOKUP(L565,色々!G:H,2,0),"")</f>
        <v>小学</v>
      </c>
      <c r="N565" s="36">
        <f>IFERROR(選手__2[[#This Row],[学年]],"")</f>
        <v>3</v>
      </c>
      <c r="O565" s="10">
        <f>IFERROR(選手__2[[#This Row],[生年月日]],"")</f>
        <v>42154</v>
      </c>
      <c r="P565">
        <f t="shared" si="8"/>
        <v>10</v>
      </c>
    </row>
    <row r="566" spans="6:16" x14ac:dyDescent="0.2">
      <c r="F566" s="34">
        <f>IFERROR(選手__2[[#This Row],[選手番号]],"")</f>
        <v>565</v>
      </c>
      <c r="G566" s="34">
        <f>IFERROR(選手__2[[#This Row],[性別コード]],"")</f>
        <v>1</v>
      </c>
      <c r="H566" s="34" t="str">
        <f>IFERROR(VLOOKUP(G566,色々!P:Q,2,0),"")</f>
        <v>男子</v>
      </c>
      <c r="I566" s="34" t="str">
        <f>IFERROR(選手__2[[#This Row],[氏名]],"")</f>
        <v>大石　零也</v>
      </c>
      <c r="J566" s="34" t="str">
        <f>IFERROR(選手__2[[#This Row],[氏名カナ]],"")</f>
        <v>ｵｵｲｼ ﾚｲﾔ</v>
      </c>
      <c r="K566" s="34" t="str">
        <f>IFERROR(選手__2[[#This Row],[所属名称１]],"")</f>
        <v>ﾌｨｯﾀｴﾐﾌﾙ松前</v>
      </c>
      <c r="L566" s="34">
        <f>IFERROR(選手__2[[#This Row],[学校コード]],"")</f>
        <v>1</v>
      </c>
      <c r="M566" s="35" t="str">
        <f>IFERROR(VLOOKUP(L566,色々!G:H,2,0),"")</f>
        <v>小学</v>
      </c>
      <c r="N566" s="36">
        <f>IFERROR(選手__2[[#This Row],[学年]],"")</f>
        <v>3</v>
      </c>
      <c r="O566" s="10">
        <f>IFERROR(選手__2[[#This Row],[生年月日]],"")</f>
        <v>42346</v>
      </c>
      <c r="P566">
        <f t="shared" si="8"/>
        <v>9</v>
      </c>
    </row>
    <row r="567" spans="6:16" x14ac:dyDescent="0.2">
      <c r="F567" s="34">
        <f>IFERROR(選手__2[[#This Row],[選手番号]],"")</f>
        <v>566</v>
      </c>
      <c r="G567" s="34">
        <f>IFERROR(選手__2[[#This Row],[性別コード]],"")</f>
        <v>1</v>
      </c>
      <c r="H567" s="34" t="str">
        <f>IFERROR(VLOOKUP(G567,色々!P:Q,2,0),"")</f>
        <v>男子</v>
      </c>
      <c r="I567" s="34" t="str">
        <f>IFERROR(選手__2[[#This Row],[氏名]],"")</f>
        <v>尾崎　春太</v>
      </c>
      <c r="J567" s="34" t="str">
        <f>IFERROR(選手__2[[#This Row],[氏名カナ]],"")</f>
        <v>ｵｻﾞｷ ｼｭﾝﾀ</v>
      </c>
      <c r="K567" s="34" t="str">
        <f>IFERROR(選手__2[[#This Row],[所属名称１]],"")</f>
        <v>ﾌｨｯﾀｴﾐﾌﾙ松前</v>
      </c>
      <c r="L567" s="34">
        <f>IFERROR(選手__2[[#This Row],[学校コード]],"")</f>
        <v>1</v>
      </c>
      <c r="M567" s="35" t="str">
        <f>IFERROR(VLOOKUP(L567,色々!G:H,2,0),"")</f>
        <v>小学</v>
      </c>
      <c r="N567" s="36">
        <f>IFERROR(選手__2[[#This Row],[学年]],"")</f>
        <v>3</v>
      </c>
      <c r="O567" s="10">
        <f>IFERROR(選手__2[[#This Row],[生年月日]],"")</f>
        <v>42442</v>
      </c>
      <c r="P567">
        <f t="shared" si="8"/>
        <v>9</v>
      </c>
    </row>
    <row r="568" spans="6:16" x14ac:dyDescent="0.2">
      <c r="F568" s="34">
        <f>IFERROR(選手__2[[#This Row],[選手番号]],"")</f>
        <v>567</v>
      </c>
      <c r="G568" s="34">
        <f>IFERROR(選手__2[[#This Row],[性別コード]],"")</f>
        <v>1</v>
      </c>
      <c r="H568" s="34" t="str">
        <f>IFERROR(VLOOKUP(G568,色々!P:Q,2,0),"")</f>
        <v>男子</v>
      </c>
      <c r="I568" s="34" t="str">
        <f>IFERROR(選手__2[[#This Row],[氏名]],"")</f>
        <v>大山　稜生</v>
      </c>
      <c r="J568" s="34" t="str">
        <f>IFERROR(選手__2[[#This Row],[氏名カナ]],"")</f>
        <v>ｵｵﾔﾏ ｲﾂｷ</v>
      </c>
      <c r="K568" s="34" t="str">
        <f>IFERROR(選手__2[[#This Row],[所属名称１]],"")</f>
        <v>ﾌｨｯﾀｴﾐﾌﾙ松前</v>
      </c>
      <c r="L568" s="34">
        <f>IFERROR(選手__2[[#This Row],[学校コード]],"")</f>
        <v>1</v>
      </c>
      <c r="M568" s="35" t="str">
        <f>IFERROR(VLOOKUP(L568,色々!G:H,2,0),"")</f>
        <v>小学</v>
      </c>
      <c r="N568" s="36">
        <f>IFERROR(選手__2[[#This Row],[学年]],"")</f>
        <v>2</v>
      </c>
      <c r="O568" s="10">
        <f>IFERROR(選手__2[[#This Row],[生年月日]],"")</f>
        <v>42491</v>
      </c>
      <c r="P568">
        <f t="shared" si="8"/>
        <v>9</v>
      </c>
    </row>
    <row r="569" spans="6:16" x14ac:dyDescent="0.2">
      <c r="F569" s="34">
        <f>IFERROR(選手__2[[#This Row],[選手番号]],"")</f>
        <v>568</v>
      </c>
      <c r="G569" s="34">
        <f>IFERROR(選手__2[[#This Row],[性別コード]],"")</f>
        <v>1</v>
      </c>
      <c r="H569" s="34" t="str">
        <f>IFERROR(VLOOKUP(G569,色々!P:Q,2,0),"")</f>
        <v>男子</v>
      </c>
      <c r="I569" s="34" t="str">
        <f>IFERROR(選手__2[[#This Row],[氏名]],"")</f>
        <v>長岡　世真</v>
      </c>
      <c r="J569" s="34" t="str">
        <f>IFERROR(選手__2[[#This Row],[氏名カナ]],"")</f>
        <v>ﾅｶﾞｵｶ ｾｲﾏ</v>
      </c>
      <c r="K569" s="34" t="str">
        <f>IFERROR(選手__2[[#This Row],[所属名称１]],"")</f>
        <v>ﾌｨｯﾀｴﾐﾌﾙ松前</v>
      </c>
      <c r="L569" s="34">
        <f>IFERROR(選手__2[[#This Row],[学校コード]],"")</f>
        <v>1</v>
      </c>
      <c r="M569" s="35" t="str">
        <f>IFERROR(VLOOKUP(L569,色々!G:H,2,0),"")</f>
        <v>小学</v>
      </c>
      <c r="N569" s="36">
        <f>IFERROR(選手__2[[#This Row],[学年]],"")</f>
        <v>2</v>
      </c>
      <c r="O569" s="10">
        <f>IFERROR(選手__2[[#This Row],[生年月日]],"")</f>
        <v>42524</v>
      </c>
      <c r="P569">
        <f t="shared" si="8"/>
        <v>9</v>
      </c>
    </row>
    <row r="570" spans="6:16" x14ac:dyDescent="0.2">
      <c r="F570" s="34">
        <f>IFERROR(選手__2[[#This Row],[選手番号]],"")</f>
        <v>569</v>
      </c>
      <c r="G570" s="34">
        <f>IFERROR(選手__2[[#This Row],[性別コード]],"")</f>
        <v>1</v>
      </c>
      <c r="H570" s="34" t="str">
        <f>IFERROR(VLOOKUP(G570,色々!P:Q,2,0),"")</f>
        <v>男子</v>
      </c>
      <c r="I570" s="34" t="str">
        <f>IFERROR(選手__2[[#This Row],[氏名]],"")</f>
        <v>舩橋　　司</v>
      </c>
      <c r="J570" s="34" t="str">
        <f>IFERROR(選手__2[[#This Row],[氏名カナ]],"")</f>
        <v>ﾌﾅﾊｼ ﾂｶｻ</v>
      </c>
      <c r="K570" s="34" t="str">
        <f>IFERROR(選手__2[[#This Row],[所属名称１]],"")</f>
        <v>ﾌｨｯﾀｴﾐﾌﾙ松前</v>
      </c>
      <c r="L570" s="34">
        <f>IFERROR(選手__2[[#This Row],[学校コード]],"")</f>
        <v>1</v>
      </c>
      <c r="M570" s="35" t="str">
        <f>IFERROR(VLOOKUP(L570,色々!G:H,2,0),"")</f>
        <v>小学</v>
      </c>
      <c r="N570" s="36">
        <f>IFERROR(選手__2[[#This Row],[学年]],"")</f>
        <v>2</v>
      </c>
      <c r="O570" s="10">
        <f>IFERROR(選手__2[[#This Row],[生年月日]],"")</f>
        <v>42669</v>
      </c>
      <c r="P570">
        <f t="shared" si="8"/>
        <v>8</v>
      </c>
    </row>
    <row r="571" spans="6:16" x14ac:dyDescent="0.2">
      <c r="F571" s="34">
        <f>IFERROR(選手__2[[#This Row],[選手番号]],"")</f>
        <v>570</v>
      </c>
      <c r="G571" s="34">
        <f>IFERROR(選手__2[[#This Row],[性別コード]],"")</f>
        <v>2</v>
      </c>
      <c r="H571" s="34" t="str">
        <f>IFERROR(VLOOKUP(G571,色々!P:Q,2,0),"")</f>
        <v>女子</v>
      </c>
      <c r="I571" s="34" t="str">
        <f>IFERROR(選手__2[[#This Row],[氏名]],"")</f>
        <v>森實　乃愛</v>
      </c>
      <c r="J571" s="34" t="str">
        <f>IFERROR(選手__2[[#This Row],[氏名カナ]],"")</f>
        <v>ﾓﾘｻﾞﾈ ﾉｱ</v>
      </c>
      <c r="K571" s="34" t="str">
        <f>IFERROR(選手__2[[#This Row],[所属名称１]],"")</f>
        <v>ﾌｨｯﾀｴﾐﾌﾙ松前</v>
      </c>
      <c r="L571" s="34">
        <f>IFERROR(選手__2[[#This Row],[学校コード]],"")</f>
        <v>2</v>
      </c>
      <c r="M571" s="35" t="str">
        <f>IFERROR(VLOOKUP(L571,色々!G:H,2,0),"")</f>
        <v>中学</v>
      </c>
      <c r="N571" s="36">
        <f>IFERROR(選手__2[[#This Row],[学年]],"")</f>
        <v>2</v>
      </c>
      <c r="O571" s="10">
        <f>IFERROR(選手__2[[#This Row],[生年月日]],"")</f>
        <v>40289</v>
      </c>
      <c r="P571">
        <f t="shared" si="8"/>
        <v>15</v>
      </c>
    </row>
    <row r="572" spans="6:16" x14ac:dyDescent="0.2">
      <c r="F572" s="34">
        <f>IFERROR(選手__2[[#This Row],[選手番号]],"")</f>
        <v>571</v>
      </c>
      <c r="G572" s="34">
        <f>IFERROR(選手__2[[#This Row],[性別コード]],"")</f>
        <v>2</v>
      </c>
      <c r="H572" s="34" t="str">
        <f>IFERROR(VLOOKUP(G572,色々!P:Q,2,0),"")</f>
        <v>女子</v>
      </c>
      <c r="I572" s="34" t="str">
        <f>IFERROR(選手__2[[#This Row],[氏名]],"")</f>
        <v>渡邊　杏奈</v>
      </c>
      <c r="J572" s="34" t="str">
        <f>IFERROR(選手__2[[#This Row],[氏名カナ]],"")</f>
        <v>ﾜﾀﾅﾍﾞ ｱﾝﾅ</v>
      </c>
      <c r="K572" s="34" t="str">
        <f>IFERROR(選手__2[[#This Row],[所属名称１]],"")</f>
        <v>ﾌｨｯﾀｴﾐﾌﾙ松前</v>
      </c>
      <c r="L572" s="34">
        <f>IFERROR(選手__2[[#This Row],[学校コード]],"")</f>
        <v>2</v>
      </c>
      <c r="M572" s="35" t="str">
        <f>IFERROR(VLOOKUP(L572,色々!G:H,2,0),"")</f>
        <v>中学</v>
      </c>
      <c r="N572" s="36">
        <f>IFERROR(選手__2[[#This Row],[学年]],"")</f>
        <v>2</v>
      </c>
      <c r="O572" s="10">
        <f>IFERROR(選手__2[[#This Row],[生年月日]],"")</f>
        <v>40303</v>
      </c>
      <c r="P572">
        <f t="shared" si="8"/>
        <v>15</v>
      </c>
    </row>
    <row r="573" spans="6:16" x14ac:dyDescent="0.2">
      <c r="F573" s="34">
        <f>IFERROR(選手__2[[#This Row],[選手番号]],"")</f>
        <v>572</v>
      </c>
      <c r="G573" s="34">
        <f>IFERROR(選手__2[[#This Row],[性別コード]],"")</f>
        <v>2</v>
      </c>
      <c r="H573" s="34" t="str">
        <f>IFERROR(VLOOKUP(G573,色々!P:Q,2,0),"")</f>
        <v>女子</v>
      </c>
      <c r="I573" s="34" t="str">
        <f>IFERROR(選手__2[[#This Row],[氏名]],"")</f>
        <v>忽那　風香</v>
      </c>
      <c r="J573" s="34" t="str">
        <f>IFERROR(選手__2[[#This Row],[氏名カナ]],"")</f>
        <v>ｸﾂﾅ ﾌｳｶ</v>
      </c>
      <c r="K573" s="34" t="str">
        <f>IFERROR(選手__2[[#This Row],[所属名称１]],"")</f>
        <v>ﾌｨｯﾀｴﾐﾌﾙ松前</v>
      </c>
      <c r="L573" s="34">
        <f>IFERROR(選手__2[[#This Row],[学校コード]],"")</f>
        <v>2</v>
      </c>
      <c r="M573" s="35" t="str">
        <f>IFERROR(VLOOKUP(L573,色々!G:H,2,0),"")</f>
        <v>中学</v>
      </c>
      <c r="N573" s="36">
        <f>IFERROR(選手__2[[#This Row],[学年]],"")</f>
        <v>2</v>
      </c>
      <c r="O573" s="10">
        <f>IFERROR(選手__2[[#This Row],[生年月日]],"")</f>
        <v>40347</v>
      </c>
      <c r="P573">
        <f t="shared" si="8"/>
        <v>14</v>
      </c>
    </row>
    <row r="574" spans="6:16" x14ac:dyDescent="0.2">
      <c r="F574" s="34">
        <f>IFERROR(選手__2[[#This Row],[選手番号]],"")</f>
        <v>573</v>
      </c>
      <c r="G574" s="34">
        <f>IFERROR(選手__2[[#This Row],[性別コード]],"")</f>
        <v>2</v>
      </c>
      <c r="H574" s="34" t="str">
        <f>IFERROR(VLOOKUP(G574,色々!P:Q,2,0),"")</f>
        <v>女子</v>
      </c>
      <c r="I574" s="34" t="str">
        <f>IFERROR(選手__2[[#This Row],[氏名]],"")</f>
        <v>黒田　　菫</v>
      </c>
      <c r="J574" s="34" t="str">
        <f>IFERROR(選手__2[[#This Row],[氏名カナ]],"")</f>
        <v>ｸﾛﾀﾞ ｽﾐﾚ</v>
      </c>
      <c r="K574" s="34" t="str">
        <f>IFERROR(選手__2[[#This Row],[所属名称１]],"")</f>
        <v>ﾌｨｯﾀｴﾐﾌﾙ松前</v>
      </c>
      <c r="L574" s="34">
        <f>IFERROR(選手__2[[#This Row],[学校コード]],"")</f>
        <v>2</v>
      </c>
      <c r="M574" s="35" t="str">
        <f>IFERROR(VLOOKUP(L574,色々!G:H,2,0),"")</f>
        <v>中学</v>
      </c>
      <c r="N574" s="36">
        <f>IFERROR(選手__2[[#This Row],[学年]],"")</f>
        <v>2</v>
      </c>
      <c r="O574" s="10">
        <f>IFERROR(選手__2[[#This Row],[生年月日]],"")</f>
        <v>40393</v>
      </c>
      <c r="P574">
        <f t="shared" si="8"/>
        <v>14</v>
      </c>
    </row>
    <row r="575" spans="6:16" x14ac:dyDescent="0.2">
      <c r="F575" s="34">
        <f>IFERROR(選手__2[[#This Row],[選手番号]],"")</f>
        <v>574</v>
      </c>
      <c r="G575" s="34">
        <f>IFERROR(選手__2[[#This Row],[性別コード]],"")</f>
        <v>2</v>
      </c>
      <c r="H575" s="34" t="str">
        <f>IFERROR(VLOOKUP(G575,色々!P:Q,2,0),"")</f>
        <v>女子</v>
      </c>
      <c r="I575" s="34" t="str">
        <f>IFERROR(選手__2[[#This Row],[氏名]],"")</f>
        <v>木村さくら</v>
      </c>
      <c r="J575" s="34" t="str">
        <f>IFERROR(選手__2[[#This Row],[氏名カナ]],"")</f>
        <v>ｷﾑﾗ ｻｸﾗ</v>
      </c>
      <c r="K575" s="34" t="str">
        <f>IFERROR(選手__2[[#This Row],[所属名称１]],"")</f>
        <v>ﾌｨｯﾀｴﾐﾌﾙ松前</v>
      </c>
      <c r="L575" s="34">
        <f>IFERROR(選手__2[[#This Row],[学校コード]],"")</f>
        <v>2</v>
      </c>
      <c r="M575" s="35" t="str">
        <f>IFERROR(VLOOKUP(L575,色々!G:H,2,0),"")</f>
        <v>中学</v>
      </c>
      <c r="N575" s="36">
        <f>IFERROR(選手__2[[#This Row],[学年]],"")</f>
        <v>1</v>
      </c>
      <c r="O575" s="10">
        <f>IFERROR(選手__2[[#This Row],[生年月日]],"")</f>
        <v>40641</v>
      </c>
      <c r="P575">
        <f t="shared" si="8"/>
        <v>14</v>
      </c>
    </row>
    <row r="576" spans="6:16" x14ac:dyDescent="0.2">
      <c r="F576" s="34">
        <f>IFERROR(選手__2[[#This Row],[選手番号]],"")</f>
        <v>575</v>
      </c>
      <c r="G576" s="34">
        <f>IFERROR(選手__2[[#This Row],[性別コード]],"")</f>
        <v>2</v>
      </c>
      <c r="H576" s="34" t="str">
        <f>IFERROR(VLOOKUP(G576,色々!P:Q,2,0),"")</f>
        <v>女子</v>
      </c>
      <c r="I576" s="34" t="str">
        <f>IFERROR(選手__2[[#This Row],[氏名]],"")</f>
        <v>片上　朝陽</v>
      </c>
      <c r="J576" s="34" t="str">
        <f>IFERROR(選手__2[[#This Row],[氏名カナ]],"")</f>
        <v>ｶﾀｶﾐ ｱｻﾋ</v>
      </c>
      <c r="K576" s="34" t="str">
        <f>IFERROR(選手__2[[#This Row],[所属名称１]],"")</f>
        <v>ﾌｨｯﾀｴﾐﾌﾙ松前</v>
      </c>
      <c r="L576" s="34">
        <f>IFERROR(選手__2[[#This Row],[学校コード]],"")</f>
        <v>2</v>
      </c>
      <c r="M576" s="35" t="str">
        <f>IFERROR(VLOOKUP(L576,色々!G:H,2,0),"")</f>
        <v>中学</v>
      </c>
      <c r="N576" s="36">
        <f>IFERROR(選手__2[[#This Row],[学年]],"")</f>
        <v>1</v>
      </c>
      <c r="O576" s="10">
        <f>IFERROR(選手__2[[#This Row],[生年月日]],"")</f>
        <v>40856</v>
      </c>
      <c r="P576">
        <f t="shared" si="8"/>
        <v>13</v>
      </c>
    </row>
    <row r="577" spans="6:16" x14ac:dyDescent="0.2">
      <c r="F577" s="34">
        <f>IFERROR(選手__2[[#This Row],[選手番号]],"")</f>
        <v>576</v>
      </c>
      <c r="G577" s="34">
        <f>IFERROR(選手__2[[#This Row],[性別コード]],"")</f>
        <v>2</v>
      </c>
      <c r="H577" s="34" t="str">
        <f>IFERROR(VLOOKUP(G577,色々!P:Q,2,0),"")</f>
        <v>女子</v>
      </c>
      <c r="I577" s="34" t="str">
        <f>IFERROR(選手__2[[#This Row],[氏名]],"")</f>
        <v>渡邊　柚希</v>
      </c>
      <c r="J577" s="34" t="str">
        <f>IFERROR(選手__2[[#This Row],[氏名カナ]],"")</f>
        <v>ﾜﾀﾅﾍﾞ ﾕｽﾞｷ</v>
      </c>
      <c r="K577" s="34" t="str">
        <f>IFERROR(選手__2[[#This Row],[所属名称１]],"")</f>
        <v>ﾌｨｯﾀｴﾐﾌﾙ松前</v>
      </c>
      <c r="L577" s="34">
        <f>IFERROR(選手__2[[#This Row],[学校コード]],"")</f>
        <v>2</v>
      </c>
      <c r="M577" s="35" t="str">
        <f>IFERROR(VLOOKUP(L577,色々!G:H,2,0),"")</f>
        <v>中学</v>
      </c>
      <c r="N577" s="36">
        <f>IFERROR(選手__2[[#This Row],[学年]],"")</f>
        <v>1</v>
      </c>
      <c r="O577" s="10">
        <f>IFERROR(選手__2[[#This Row],[生年月日]],"")</f>
        <v>40948</v>
      </c>
      <c r="P577">
        <f t="shared" si="8"/>
        <v>13</v>
      </c>
    </row>
    <row r="578" spans="6:16" x14ac:dyDescent="0.2">
      <c r="F578" s="34">
        <f>IFERROR(選手__2[[#This Row],[選手番号]],"")</f>
        <v>577</v>
      </c>
      <c r="G578" s="34">
        <f>IFERROR(選手__2[[#This Row],[性別コード]],"")</f>
        <v>2</v>
      </c>
      <c r="H578" s="34" t="str">
        <f>IFERROR(VLOOKUP(G578,色々!P:Q,2,0),"")</f>
        <v>女子</v>
      </c>
      <c r="I578" s="34" t="str">
        <f>IFERROR(選手__2[[#This Row],[氏名]],"")</f>
        <v>武智　咲來</v>
      </c>
      <c r="J578" s="34" t="str">
        <f>IFERROR(選手__2[[#This Row],[氏名カナ]],"")</f>
        <v>ﾀｹﾁ ｻｸﾗ</v>
      </c>
      <c r="K578" s="34" t="str">
        <f>IFERROR(選手__2[[#This Row],[所属名称１]],"")</f>
        <v>ﾌｨｯﾀｴﾐﾌﾙ松前</v>
      </c>
      <c r="L578" s="34">
        <f>IFERROR(選手__2[[#This Row],[学校コード]],"")</f>
        <v>2</v>
      </c>
      <c r="M578" s="35" t="str">
        <f>IFERROR(VLOOKUP(L578,色々!G:H,2,0),"")</f>
        <v>中学</v>
      </c>
      <c r="N578" s="36">
        <f>IFERROR(選手__2[[#This Row],[学年]],"")</f>
        <v>1</v>
      </c>
      <c r="O578" s="10">
        <f>IFERROR(選手__2[[#This Row],[生年月日]],"")</f>
        <v>40948</v>
      </c>
      <c r="P578">
        <f t="shared" si="8"/>
        <v>13</v>
      </c>
    </row>
    <row r="579" spans="6:16" x14ac:dyDescent="0.2">
      <c r="F579" s="34">
        <f>IFERROR(選手__2[[#This Row],[選手番号]],"")</f>
        <v>578</v>
      </c>
      <c r="G579" s="34">
        <f>IFERROR(選手__2[[#This Row],[性別コード]],"")</f>
        <v>2</v>
      </c>
      <c r="H579" s="34" t="str">
        <f>IFERROR(VLOOKUP(G579,色々!P:Q,2,0),"")</f>
        <v>女子</v>
      </c>
      <c r="I579" s="34" t="str">
        <f>IFERROR(選手__2[[#This Row],[氏名]],"")</f>
        <v>古川　夏妃</v>
      </c>
      <c r="J579" s="34" t="str">
        <f>IFERROR(選手__2[[#This Row],[氏名カナ]],"")</f>
        <v>ﾌﾙｶﾜ ﾅﾂｷ</v>
      </c>
      <c r="K579" s="34" t="str">
        <f>IFERROR(選手__2[[#This Row],[所属名称１]],"")</f>
        <v>ﾌｨｯﾀｴﾐﾌﾙ松前</v>
      </c>
      <c r="L579" s="34">
        <f>IFERROR(選手__2[[#This Row],[学校コード]],"")</f>
        <v>1</v>
      </c>
      <c r="M579" s="35" t="str">
        <f>IFERROR(VLOOKUP(L579,色々!G:H,2,0),"")</f>
        <v>小学</v>
      </c>
      <c r="N579" s="36">
        <f>IFERROR(選手__2[[#This Row],[学年]],"")</f>
        <v>6</v>
      </c>
      <c r="O579" s="10">
        <f>IFERROR(選手__2[[#This Row],[生年月日]],"")</f>
        <v>41134</v>
      </c>
      <c r="P579">
        <f t="shared" ref="P579:P642" si="9">IFERROR(DATEDIF(O579,$O$1,"y"),"")</f>
        <v>12</v>
      </c>
    </row>
    <row r="580" spans="6:16" x14ac:dyDescent="0.2">
      <c r="F580" s="34">
        <f>IFERROR(選手__2[[#This Row],[選手番号]],"")</f>
        <v>579</v>
      </c>
      <c r="G580" s="34">
        <f>IFERROR(選手__2[[#This Row],[性別コード]],"")</f>
        <v>2</v>
      </c>
      <c r="H580" s="34" t="str">
        <f>IFERROR(VLOOKUP(G580,色々!P:Q,2,0),"")</f>
        <v>女子</v>
      </c>
      <c r="I580" s="34" t="str">
        <f>IFERROR(選手__2[[#This Row],[氏名]],"")</f>
        <v>谷本　梨紗</v>
      </c>
      <c r="J580" s="34" t="str">
        <f>IFERROR(選手__2[[#This Row],[氏名カナ]],"")</f>
        <v>ﾀﾆﾓﾄ ﾘｻ</v>
      </c>
      <c r="K580" s="34" t="str">
        <f>IFERROR(選手__2[[#This Row],[所属名称１]],"")</f>
        <v>ﾌｨｯﾀｴﾐﾌﾙ松前</v>
      </c>
      <c r="L580" s="34">
        <f>IFERROR(選手__2[[#This Row],[学校コード]],"")</f>
        <v>1</v>
      </c>
      <c r="M580" s="35" t="str">
        <f>IFERROR(VLOOKUP(L580,色々!G:H,2,0),"")</f>
        <v>小学</v>
      </c>
      <c r="N580" s="36">
        <f>IFERROR(選手__2[[#This Row],[学年]],"")</f>
        <v>6</v>
      </c>
      <c r="O580" s="10">
        <f>IFERROR(選手__2[[#This Row],[生年月日]],"")</f>
        <v>41146</v>
      </c>
      <c r="P580">
        <f t="shared" si="9"/>
        <v>12</v>
      </c>
    </row>
    <row r="581" spans="6:16" x14ac:dyDescent="0.2">
      <c r="F581" s="34">
        <f>IFERROR(選手__2[[#This Row],[選手番号]],"")</f>
        <v>580</v>
      </c>
      <c r="G581" s="34">
        <f>IFERROR(選手__2[[#This Row],[性別コード]],"")</f>
        <v>2</v>
      </c>
      <c r="H581" s="34" t="str">
        <f>IFERROR(VLOOKUP(G581,色々!P:Q,2,0),"")</f>
        <v>女子</v>
      </c>
      <c r="I581" s="34" t="str">
        <f>IFERROR(選手__2[[#This Row],[氏名]],"")</f>
        <v>此下　栞奈</v>
      </c>
      <c r="J581" s="34" t="str">
        <f>IFERROR(選手__2[[#This Row],[氏名カナ]],"")</f>
        <v>ｺﾉｼﾀ ｶﾝﾅ</v>
      </c>
      <c r="K581" s="34" t="str">
        <f>IFERROR(選手__2[[#This Row],[所属名称１]],"")</f>
        <v>ﾌｨｯﾀｴﾐﾌﾙ松前</v>
      </c>
      <c r="L581" s="34">
        <f>IFERROR(選手__2[[#This Row],[学校コード]],"")</f>
        <v>1</v>
      </c>
      <c r="M581" s="35" t="str">
        <f>IFERROR(VLOOKUP(L581,色々!G:H,2,0),"")</f>
        <v>小学</v>
      </c>
      <c r="N581" s="36">
        <f>IFERROR(選手__2[[#This Row],[学年]],"")</f>
        <v>6</v>
      </c>
      <c r="O581" s="10">
        <f>IFERROR(選手__2[[#This Row],[生年月日]],"")</f>
        <v>41149</v>
      </c>
      <c r="P581">
        <f t="shared" si="9"/>
        <v>12</v>
      </c>
    </row>
    <row r="582" spans="6:16" x14ac:dyDescent="0.2">
      <c r="F582" s="34">
        <f>IFERROR(選手__2[[#This Row],[選手番号]],"")</f>
        <v>581</v>
      </c>
      <c r="G582" s="34">
        <f>IFERROR(選手__2[[#This Row],[性別コード]],"")</f>
        <v>2</v>
      </c>
      <c r="H582" s="34" t="str">
        <f>IFERROR(VLOOKUP(G582,色々!P:Q,2,0),"")</f>
        <v>女子</v>
      </c>
      <c r="I582" s="34" t="str">
        <f>IFERROR(選手__2[[#This Row],[氏名]],"")</f>
        <v>兵頭　杏南</v>
      </c>
      <c r="J582" s="34" t="str">
        <f>IFERROR(選手__2[[#This Row],[氏名カナ]],"")</f>
        <v>ﾋｮｳﾄﾞｳ ｱﾝﾅ</v>
      </c>
      <c r="K582" s="34" t="str">
        <f>IFERROR(選手__2[[#This Row],[所属名称１]],"")</f>
        <v>ﾌｨｯﾀｴﾐﾌﾙ松前</v>
      </c>
      <c r="L582" s="34">
        <f>IFERROR(選手__2[[#This Row],[学校コード]],"")</f>
        <v>1</v>
      </c>
      <c r="M582" s="35" t="str">
        <f>IFERROR(VLOOKUP(L582,色々!G:H,2,0),"")</f>
        <v>小学</v>
      </c>
      <c r="N582" s="36">
        <f>IFERROR(選手__2[[#This Row],[学年]],"")</f>
        <v>6</v>
      </c>
      <c r="O582" s="10">
        <f>IFERROR(選手__2[[#This Row],[生年月日]],"")</f>
        <v>41327</v>
      </c>
      <c r="P582">
        <f t="shared" si="9"/>
        <v>12</v>
      </c>
    </row>
    <row r="583" spans="6:16" x14ac:dyDescent="0.2">
      <c r="F583" s="34">
        <f>IFERROR(選手__2[[#This Row],[選手番号]],"")</f>
        <v>582</v>
      </c>
      <c r="G583" s="34">
        <f>IFERROR(選手__2[[#This Row],[性別コード]],"")</f>
        <v>2</v>
      </c>
      <c r="H583" s="34" t="str">
        <f>IFERROR(VLOOKUP(G583,色々!P:Q,2,0),"")</f>
        <v>女子</v>
      </c>
      <c r="I583" s="34" t="str">
        <f>IFERROR(選手__2[[#This Row],[氏名]],"")</f>
        <v>内藤　晴華</v>
      </c>
      <c r="J583" s="34" t="str">
        <f>IFERROR(選手__2[[#This Row],[氏名カナ]],"")</f>
        <v>ﾅｲﾄｳ ﾊﾙｶ</v>
      </c>
      <c r="K583" s="34" t="str">
        <f>IFERROR(選手__2[[#This Row],[所属名称１]],"")</f>
        <v>ﾌｨｯﾀｴﾐﾌﾙ松前</v>
      </c>
      <c r="L583" s="34">
        <f>IFERROR(選手__2[[#This Row],[学校コード]],"")</f>
        <v>1</v>
      </c>
      <c r="M583" s="35" t="str">
        <f>IFERROR(VLOOKUP(L583,色々!G:H,2,0),"")</f>
        <v>小学</v>
      </c>
      <c r="N583" s="36">
        <f>IFERROR(選手__2[[#This Row],[学年]],"")</f>
        <v>5</v>
      </c>
      <c r="O583" s="10">
        <f>IFERROR(選手__2[[#This Row],[生年月日]],"")</f>
        <v>41541</v>
      </c>
      <c r="P583">
        <f t="shared" si="9"/>
        <v>11</v>
      </c>
    </row>
    <row r="584" spans="6:16" x14ac:dyDescent="0.2">
      <c r="F584" s="34">
        <f>IFERROR(選手__2[[#This Row],[選手番号]],"")</f>
        <v>583</v>
      </c>
      <c r="G584" s="34">
        <f>IFERROR(選手__2[[#This Row],[性別コード]],"")</f>
        <v>2</v>
      </c>
      <c r="H584" s="34" t="str">
        <f>IFERROR(VLOOKUP(G584,色々!P:Q,2,0),"")</f>
        <v>女子</v>
      </c>
      <c r="I584" s="34" t="str">
        <f>IFERROR(選手__2[[#This Row],[氏名]],"")</f>
        <v>井上　香穂</v>
      </c>
      <c r="J584" s="34" t="str">
        <f>IFERROR(選手__2[[#This Row],[氏名カナ]],"")</f>
        <v>ｲﾉｳｴ ｶﾎ</v>
      </c>
      <c r="K584" s="34" t="str">
        <f>IFERROR(選手__2[[#This Row],[所属名称１]],"")</f>
        <v>ﾌｨｯﾀｴﾐﾌﾙ松前</v>
      </c>
      <c r="L584" s="34">
        <f>IFERROR(選手__2[[#This Row],[学校コード]],"")</f>
        <v>1</v>
      </c>
      <c r="M584" s="35" t="str">
        <f>IFERROR(VLOOKUP(L584,色々!G:H,2,0),"")</f>
        <v>小学</v>
      </c>
      <c r="N584" s="36">
        <f>IFERROR(選手__2[[#This Row],[学年]],"")</f>
        <v>5</v>
      </c>
      <c r="O584" s="10">
        <f>IFERROR(選手__2[[#This Row],[生年月日]],"")</f>
        <v>41545</v>
      </c>
      <c r="P584">
        <f t="shared" si="9"/>
        <v>11</v>
      </c>
    </row>
    <row r="585" spans="6:16" x14ac:dyDescent="0.2">
      <c r="F585" s="34">
        <f>IFERROR(選手__2[[#This Row],[選手番号]],"")</f>
        <v>584</v>
      </c>
      <c r="G585" s="34">
        <f>IFERROR(選手__2[[#This Row],[性別コード]],"")</f>
        <v>2</v>
      </c>
      <c r="H585" s="34" t="str">
        <f>IFERROR(VLOOKUP(G585,色々!P:Q,2,0),"")</f>
        <v>女子</v>
      </c>
      <c r="I585" s="34" t="str">
        <f>IFERROR(選手__2[[#This Row],[氏名]],"")</f>
        <v>山下　ゆず</v>
      </c>
      <c r="J585" s="34" t="str">
        <f>IFERROR(選手__2[[#This Row],[氏名カナ]],"")</f>
        <v>ﾔﾏｼﾀ ﾕｽﾞ</v>
      </c>
      <c r="K585" s="34" t="str">
        <f>IFERROR(選手__2[[#This Row],[所属名称１]],"")</f>
        <v>ﾌｨｯﾀｴﾐﾌﾙ松前</v>
      </c>
      <c r="L585" s="34">
        <f>IFERROR(選手__2[[#This Row],[学校コード]],"")</f>
        <v>1</v>
      </c>
      <c r="M585" s="35" t="str">
        <f>IFERROR(VLOOKUP(L585,色々!G:H,2,0),"")</f>
        <v>小学</v>
      </c>
      <c r="N585" s="36">
        <f>IFERROR(選手__2[[#This Row],[学年]],"")</f>
        <v>5</v>
      </c>
      <c r="O585" s="10">
        <f>IFERROR(選手__2[[#This Row],[生年月日]],"")</f>
        <v>41720</v>
      </c>
      <c r="P585">
        <f t="shared" si="9"/>
        <v>11</v>
      </c>
    </row>
    <row r="586" spans="6:16" x14ac:dyDescent="0.2">
      <c r="F586" s="34">
        <f>IFERROR(選手__2[[#This Row],[選手番号]],"")</f>
        <v>585</v>
      </c>
      <c r="G586" s="34">
        <f>IFERROR(選手__2[[#This Row],[性別コード]],"")</f>
        <v>2</v>
      </c>
      <c r="H586" s="34" t="str">
        <f>IFERROR(VLOOKUP(G586,色々!P:Q,2,0),"")</f>
        <v>女子</v>
      </c>
      <c r="I586" s="34" t="str">
        <f>IFERROR(選手__2[[#This Row],[氏名]],"")</f>
        <v>武智　美潤</v>
      </c>
      <c r="J586" s="34" t="str">
        <f>IFERROR(選手__2[[#This Row],[氏名カナ]],"")</f>
        <v>ﾀｹﾁ ﾐｳ</v>
      </c>
      <c r="K586" s="34" t="str">
        <f>IFERROR(選手__2[[#This Row],[所属名称１]],"")</f>
        <v>ﾌｨｯﾀｴﾐﾌﾙ松前</v>
      </c>
      <c r="L586" s="34">
        <f>IFERROR(選手__2[[#This Row],[学校コード]],"")</f>
        <v>1</v>
      </c>
      <c r="M586" s="35" t="str">
        <f>IFERROR(VLOOKUP(L586,色々!G:H,2,0),"")</f>
        <v>小学</v>
      </c>
      <c r="N586" s="36">
        <f>IFERROR(選手__2[[#This Row],[学年]],"")</f>
        <v>4</v>
      </c>
      <c r="O586" s="10">
        <f>IFERROR(選手__2[[#This Row],[生年月日]],"")</f>
        <v>41806</v>
      </c>
      <c r="P586">
        <f t="shared" si="9"/>
        <v>11</v>
      </c>
    </row>
    <row r="587" spans="6:16" x14ac:dyDescent="0.2">
      <c r="F587" s="34">
        <f>IFERROR(選手__2[[#This Row],[選手番号]],"")</f>
        <v>586</v>
      </c>
      <c r="G587" s="34">
        <f>IFERROR(選手__2[[#This Row],[性別コード]],"")</f>
        <v>2</v>
      </c>
      <c r="H587" s="34" t="str">
        <f>IFERROR(VLOOKUP(G587,色々!P:Q,2,0),"")</f>
        <v>女子</v>
      </c>
      <c r="I587" s="34" t="str">
        <f>IFERROR(選手__2[[#This Row],[氏名]],"")</f>
        <v>芝　　奈美</v>
      </c>
      <c r="J587" s="34" t="str">
        <f>IFERROR(選手__2[[#This Row],[氏名カナ]],"")</f>
        <v>ｼﾊﾞ ﾅﾐ</v>
      </c>
      <c r="K587" s="34" t="str">
        <f>IFERROR(選手__2[[#This Row],[所属名称１]],"")</f>
        <v>ﾌｨｯﾀｴﾐﾌﾙ松前</v>
      </c>
      <c r="L587" s="34">
        <f>IFERROR(選手__2[[#This Row],[学校コード]],"")</f>
        <v>1</v>
      </c>
      <c r="M587" s="35" t="str">
        <f>IFERROR(VLOOKUP(L587,色々!G:H,2,0),"")</f>
        <v>小学</v>
      </c>
      <c r="N587" s="36">
        <f>IFERROR(選手__2[[#This Row],[学年]],"")</f>
        <v>4</v>
      </c>
      <c r="O587" s="10">
        <f>IFERROR(選手__2[[#This Row],[生年月日]],"")</f>
        <v>41888</v>
      </c>
      <c r="P587">
        <f t="shared" si="9"/>
        <v>10</v>
      </c>
    </row>
    <row r="588" spans="6:16" x14ac:dyDescent="0.2">
      <c r="F588" s="34">
        <f>IFERROR(選手__2[[#This Row],[選手番号]],"")</f>
        <v>587</v>
      </c>
      <c r="G588" s="34">
        <f>IFERROR(選手__2[[#This Row],[性別コード]],"")</f>
        <v>2</v>
      </c>
      <c r="H588" s="34" t="str">
        <f>IFERROR(VLOOKUP(G588,色々!P:Q,2,0),"")</f>
        <v>女子</v>
      </c>
      <c r="I588" s="34" t="str">
        <f>IFERROR(選手__2[[#This Row],[氏名]],"")</f>
        <v>津田心乃葉</v>
      </c>
      <c r="J588" s="34" t="str">
        <f>IFERROR(選手__2[[#This Row],[氏名カナ]],"")</f>
        <v>ﾂﾀﾞ ｺﾉﾊ</v>
      </c>
      <c r="K588" s="34" t="str">
        <f>IFERROR(選手__2[[#This Row],[所属名称１]],"")</f>
        <v>ﾌｨｯﾀｴﾐﾌﾙ松前</v>
      </c>
      <c r="L588" s="34">
        <f>IFERROR(選手__2[[#This Row],[学校コード]],"")</f>
        <v>1</v>
      </c>
      <c r="M588" s="35" t="str">
        <f>IFERROR(VLOOKUP(L588,色々!G:H,2,0),"")</f>
        <v>小学</v>
      </c>
      <c r="N588" s="36">
        <f>IFERROR(選手__2[[#This Row],[学年]],"")</f>
        <v>3</v>
      </c>
      <c r="O588" s="10">
        <f>IFERROR(選手__2[[#This Row],[生年月日]],"")</f>
        <v>42102</v>
      </c>
      <c r="P588">
        <f t="shared" si="9"/>
        <v>10</v>
      </c>
    </row>
    <row r="589" spans="6:16" x14ac:dyDescent="0.2">
      <c r="F589" s="34">
        <f>IFERROR(選手__2[[#This Row],[選手番号]],"")</f>
        <v>588</v>
      </c>
      <c r="G589" s="34">
        <f>IFERROR(選手__2[[#This Row],[性別コード]],"")</f>
        <v>2</v>
      </c>
      <c r="H589" s="34" t="str">
        <f>IFERROR(VLOOKUP(G589,色々!P:Q,2,0),"")</f>
        <v>女子</v>
      </c>
      <c r="I589" s="34" t="str">
        <f>IFERROR(選手__2[[#This Row],[氏名]],"")</f>
        <v>渡部　祐奈</v>
      </c>
      <c r="J589" s="34" t="str">
        <f>IFERROR(選手__2[[#This Row],[氏名カナ]],"")</f>
        <v>ﾜﾀﾅﾍﾞ ﾕｳﾅ</v>
      </c>
      <c r="K589" s="34" t="str">
        <f>IFERROR(選手__2[[#This Row],[所属名称１]],"")</f>
        <v>ﾌｨｯﾀｴﾐﾌﾙ松前</v>
      </c>
      <c r="L589" s="34">
        <f>IFERROR(選手__2[[#This Row],[学校コード]],"")</f>
        <v>1</v>
      </c>
      <c r="M589" s="35" t="str">
        <f>IFERROR(VLOOKUP(L589,色々!G:H,2,0),"")</f>
        <v>小学</v>
      </c>
      <c r="N589" s="36">
        <f>IFERROR(選手__2[[#This Row],[学年]],"")</f>
        <v>3</v>
      </c>
      <c r="O589" s="10">
        <f>IFERROR(選手__2[[#This Row],[生年月日]],"")</f>
        <v>42201</v>
      </c>
      <c r="P589">
        <f t="shared" si="9"/>
        <v>9</v>
      </c>
    </row>
    <row r="590" spans="6:16" x14ac:dyDescent="0.2">
      <c r="F590" s="34">
        <f>IFERROR(選手__2[[#This Row],[選手番号]],"")</f>
        <v>589</v>
      </c>
      <c r="G590" s="34">
        <f>IFERROR(選手__2[[#This Row],[性別コード]],"")</f>
        <v>2</v>
      </c>
      <c r="H590" s="34" t="str">
        <f>IFERROR(VLOOKUP(G590,色々!P:Q,2,0),"")</f>
        <v>女子</v>
      </c>
      <c r="I590" s="34" t="str">
        <f>IFERROR(選手__2[[#This Row],[氏名]],"")</f>
        <v>二宮　藍莉</v>
      </c>
      <c r="J590" s="34" t="str">
        <f>IFERROR(選手__2[[#This Row],[氏名カナ]],"")</f>
        <v>ﾆﾉﾐﾔ ｱｲﾘ</v>
      </c>
      <c r="K590" s="34" t="str">
        <f>IFERROR(選手__2[[#This Row],[所属名称１]],"")</f>
        <v>ﾌｨｯﾀｴﾐﾌﾙ松前</v>
      </c>
      <c r="L590" s="34">
        <f>IFERROR(選手__2[[#This Row],[学校コード]],"")</f>
        <v>1</v>
      </c>
      <c r="M590" s="35" t="str">
        <f>IFERROR(VLOOKUP(L590,色々!G:H,2,0),"")</f>
        <v>小学</v>
      </c>
      <c r="N590" s="36">
        <f>IFERROR(選手__2[[#This Row],[学年]],"")</f>
        <v>2</v>
      </c>
      <c r="O590" s="10">
        <f>IFERROR(選手__2[[#This Row],[生年月日]],"")</f>
        <v>42584</v>
      </c>
      <c r="P590">
        <f t="shared" si="9"/>
        <v>8</v>
      </c>
    </row>
    <row r="591" spans="6:16" x14ac:dyDescent="0.2">
      <c r="F591" s="34">
        <f>IFERROR(選手__2[[#This Row],[選手番号]],"")</f>
        <v>590</v>
      </c>
      <c r="G591" s="34">
        <f>IFERROR(選手__2[[#This Row],[性別コード]],"")</f>
        <v>2</v>
      </c>
      <c r="H591" s="34" t="str">
        <f>IFERROR(VLOOKUP(G591,色々!P:Q,2,0),"")</f>
        <v>女子</v>
      </c>
      <c r="I591" s="34" t="str">
        <f>IFERROR(選手__2[[#This Row],[氏名]],"")</f>
        <v>森　　夢華</v>
      </c>
      <c r="J591" s="34" t="str">
        <f>IFERROR(選手__2[[#This Row],[氏名カナ]],"")</f>
        <v>ﾓﾘ ﾕﾒｶ</v>
      </c>
      <c r="K591" s="34" t="str">
        <f>IFERROR(選手__2[[#This Row],[所属名称１]],"")</f>
        <v>ﾌｨｯﾀｴﾐﾌﾙ松前</v>
      </c>
      <c r="L591" s="34">
        <f>IFERROR(選手__2[[#This Row],[学校コード]],"")</f>
        <v>1</v>
      </c>
      <c r="M591" s="35" t="str">
        <f>IFERROR(VLOOKUP(L591,色々!G:H,2,0),"")</f>
        <v>小学</v>
      </c>
      <c r="N591" s="36">
        <f>IFERROR(選手__2[[#This Row],[学年]],"")</f>
        <v>1</v>
      </c>
      <c r="O591" s="10">
        <f>IFERROR(選手__2[[#This Row],[生年月日]],"")</f>
        <v>42851</v>
      </c>
      <c r="P591">
        <f t="shared" si="9"/>
        <v>8</v>
      </c>
    </row>
    <row r="592" spans="6:16" x14ac:dyDescent="0.2">
      <c r="F592" s="34">
        <f>IFERROR(選手__2[[#This Row],[選手番号]],"")</f>
        <v>591</v>
      </c>
      <c r="G592" s="34">
        <f>IFERROR(選手__2[[#This Row],[性別コード]],"")</f>
        <v>1</v>
      </c>
      <c r="H592" s="34" t="str">
        <f>IFERROR(VLOOKUP(G592,色々!P:Q,2,0),"")</f>
        <v>男子</v>
      </c>
      <c r="I592" s="34" t="str">
        <f>IFERROR(選手__2[[#This Row],[氏名]],"")</f>
        <v>東谷　一輝</v>
      </c>
      <c r="J592" s="34" t="str">
        <f>IFERROR(選手__2[[#This Row],[氏名カナ]],"")</f>
        <v>ﾋｶﾞｼﾀﾞﾆ ｶｽﾞｷ</v>
      </c>
      <c r="K592" s="34" t="str">
        <f>IFERROR(選手__2[[#This Row],[所属名称１]],"")</f>
        <v>MESSA</v>
      </c>
      <c r="L592" s="34">
        <f>IFERROR(選手__2[[#This Row],[学校コード]],"")</f>
        <v>3</v>
      </c>
      <c r="M592" s="35" t="str">
        <f>IFERROR(VLOOKUP(L592,色々!G:H,2,0),"")</f>
        <v>高校</v>
      </c>
      <c r="N592" s="36">
        <f>IFERROR(選手__2[[#This Row],[学年]],"")</f>
        <v>2</v>
      </c>
      <c r="O592" s="10">
        <f>IFERROR(選手__2[[#This Row],[生年月日]],"")</f>
        <v>39365</v>
      </c>
      <c r="P592">
        <f t="shared" si="9"/>
        <v>17</v>
      </c>
    </row>
    <row r="593" spans="6:16" x14ac:dyDescent="0.2">
      <c r="F593" s="34">
        <f>IFERROR(選手__2[[#This Row],[選手番号]],"")</f>
        <v>592</v>
      </c>
      <c r="G593" s="34">
        <f>IFERROR(選手__2[[#This Row],[性別コード]],"")</f>
        <v>1</v>
      </c>
      <c r="H593" s="34" t="str">
        <f>IFERROR(VLOOKUP(G593,色々!P:Q,2,0),"")</f>
        <v>男子</v>
      </c>
      <c r="I593" s="34" t="str">
        <f>IFERROR(選手__2[[#This Row],[氏名]],"")</f>
        <v>宇都宮彰斗</v>
      </c>
      <c r="J593" s="34" t="str">
        <f>IFERROR(選手__2[[#This Row],[氏名カナ]],"")</f>
        <v>ｳﾂﾉﾐﾔ ｱｷﾄ</v>
      </c>
      <c r="K593" s="34" t="str">
        <f>IFERROR(選手__2[[#This Row],[所属名称１]],"")</f>
        <v>MESSA</v>
      </c>
      <c r="L593" s="34">
        <f>IFERROR(選手__2[[#This Row],[学校コード]],"")</f>
        <v>3</v>
      </c>
      <c r="M593" s="35" t="str">
        <f>IFERROR(VLOOKUP(L593,色々!G:H,2,0),"")</f>
        <v>高校</v>
      </c>
      <c r="N593" s="36">
        <f>IFERROR(選手__2[[#This Row],[学年]],"")</f>
        <v>1</v>
      </c>
      <c r="O593" s="10">
        <f>IFERROR(選手__2[[#This Row],[生年月日]],"")</f>
        <v>39660</v>
      </c>
      <c r="P593">
        <f t="shared" si="9"/>
        <v>16</v>
      </c>
    </row>
    <row r="594" spans="6:16" x14ac:dyDescent="0.2">
      <c r="F594" s="34">
        <f>IFERROR(選手__2[[#This Row],[選手番号]],"")</f>
        <v>593</v>
      </c>
      <c r="G594" s="34">
        <f>IFERROR(選手__2[[#This Row],[性別コード]],"")</f>
        <v>1</v>
      </c>
      <c r="H594" s="34" t="str">
        <f>IFERROR(VLOOKUP(G594,色々!P:Q,2,0),"")</f>
        <v>男子</v>
      </c>
      <c r="I594" s="34" t="str">
        <f>IFERROR(選手__2[[#This Row],[氏名]],"")</f>
        <v>木村　雷武</v>
      </c>
      <c r="J594" s="34" t="str">
        <f>IFERROR(選手__2[[#This Row],[氏名カナ]],"")</f>
        <v>ｷﾑﾗ ﾗｲﾑ</v>
      </c>
      <c r="K594" s="34" t="str">
        <f>IFERROR(選手__2[[#This Row],[所属名称１]],"")</f>
        <v>MESSA</v>
      </c>
      <c r="L594" s="34">
        <f>IFERROR(選手__2[[#This Row],[学校コード]],"")</f>
        <v>2</v>
      </c>
      <c r="M594" s="35" t="str">
        <f>IFERROR(VLOOKUP(L594,色々!G:H,2,0),"")</f>
        <v>中学</v>
      </c>
      <c r="N594" s="36">
        <f>IFERROR(選手__2[[#This Row],[学年]],"")</f>
        <v>3</v>
      </c>
      <c r="O594" s="10">
        <f>IFERROR(選手__2[[#This Row],[生年月日]],"")</f>
        <v>39916</v>
      </c>
      <c r="P594">
        <f t="shared" si="9"/>
        <v>16</v>
      </c>
    </row>
    <row r="595" spans="6:16" x14ac:dyDescent="0.2">
      <c r="F595" s="34">
        <f>IFERROR(選手__2[[#This Row],[選手番号]],"")</f>
        <v>594</v>
      </c>
      <c r="G595" s="34">
        <f>IFERROR(選手__2[[#This Row],[性別コード]],"")</f>
        <v>1</v>
      </c>
      <c r="H595" s="34" t="str">
        <f>IFERROR(VLOOKUP(G595,色々!P:Q,2,0),"")</f>
        <v>男子</v>
      </c>
      <c r="I595" s="34" t="str">
        <f>IFERROR(選手__2[[#This Row],[氏名]],"")</f>
        <v>長谷川　蓮</v>
      </c>
      <c r="J595" s="34" t="str">
        <f>IFERROR(選手__2[[#This Row],[氏名カナ]],"")</f>
        <v>ﾊｾｶﾞﾜ ﾚﾝ</v>
      </c>
      <c r="K595" s="34" t="str">
        <f>IFERROR(選手__2[[#This Row],[所属名称１]],"")</f>
        <v>MESSA</v>
      </c>
      <c r="L595" s="34">
        <f>IFERROR(選手__2[[#This Row],[学校コード]],"")</f>
        <v>2</v>
      </c>
      <c r="M595" s="35" t="str">
        <f>IFERROR(VLOOKUP(L595,色々!G:H,2,0),"")</f>
        <v>中学</v>
      </c>
      <c r="N595" s="36">
        <f>IFERROR(選手__2[[#This Row],[学年]],"")</f>
        <v>3</v>
      </c>
      <c r="O595" s="10">
        <f>IFERROR(選手__2[[#This Row],[生年月日]],"")</f>
        <v>40018</v>
      </c>
      <c r="P595">
        <f t="shared" si="9"/>
        <v>15</v>
      </c>
    </row>
    <row r="596" spans="6:16" x14ac:dyDescent="0.2">
      <c r="F596" s="34">
        <f>IFERROR(選手__2[[#This Row],[選手番号]],"")</f>
        <v>595</v>
      </c>
      <c r="G596" s="34">
        <f>IFERROR(選手__2[[#This Row],[性別コード]],"")</f>
        <v>1</v>
      </c>
      <c r="H596" s="34" t="str">
        <f>IFERROR(VLOOKUP(G596,色々!P:Q,2,0),"")</f>
        <v>男子</v>
      </c>
      <c r="I596" s="34" t="str">
        <f>IFERROR(選手__2[[#This Row],[氏名]],"")</f>
        <v>三好　郁哉</v>
      </c>
      <c r="J596" s="34" t="str">
        <f>IFERROR(選手__2[[#This Row],[氏名カナ]],"")</f>
        <v>ﾐﾖｼ ﾌﾐﾔ</v>
      </c>
      <c r="K596" s="34" t="str">
        <f>IFERROR(選手__2[[#This Row],[所属名称１]],"")</f>
        <v>MESSA</v>
      </c>
      <c r="L596" s="34">
        <f>IFERROR(選手__2[[#This Row],[学校コード]],"")</f>
        <v>2</v>
      </c>
      <c r="M596" s="35" t="str">
        <f>IFERROR(VLOOKUP(L596,色々!G:H,2,0),"")</f>
        <v>中学</v>
      </c>
      <c r="N596" s="36">
        <f>IFERROR(選手__2[[#This Row],[学年]],"")</f>
        <v>3</v>
      </c>
      <c r="O596" s="10">
        <f>IFERROR(選手__2[[#This Row],[生年月日]],"")</f>
        <v>40041</v>
      </c>
      <c r="P596">
        <f t="shared" si="9"/>
        <v>15</v>
      </c>
    </row>
    <row r="597" spans="6:16" x14ac:dyDescent="0.2">
      <c r="F597" s="34">
        <f>IFERROR(選手__2[[#This Row],[選手番号]],"")</f>
        <v>596</v>
      </c>
      <c r="G597" s="34">
        <f>IFERROR(選手__2[[#This Row],[性別コード]],"")</f>
        <v>1</v>
      </c>
      <c r="H597" s="34" t="str">
        <f>IFERROR(VLOOKUP(G597,色々!P:Q,2,0),"")</f>
        <v>男子</v>
      </c>
      <c r="I597" s="34" t="str">
        <f>IFERROR(選手__2[[#This Row],[氏名]],"")</f>
        <v>中山　慶士</v>
      </c>
      <c r="J597" s="34" t="str">
        <f>IFERROR(選手__2[[#This Row],[氏名カナ]],"")</f>
        <v>ﾅｶﾔﾏ ｹｲﾄ</v>
      </c>
      <c r="K597" s="34" t="str">
        <f>IFERROR(選手__2[[#This Row],[所属名称１]],"")</f>
        <v>MESSA</v>
      </c>
      <c r="L597" s="34">
        <f>IFERROR(選手__2[[#This Row],[学校コード]],"")</f>
        <v>2</v>
      </c>
      <c r="M597" s="35" t="str">
        <f>IFERROR(VLOOKUP(L597,色々!G:H,2,0),"")</f>
        <v>中学</v>
      </c>
      <c r="N597" s="36">
        <f>IFERROR(選手__2[[#This Row],[学年]],"")</f>
        <v>2</v>
      </c>
      <c r="O597" s="10">
        <f>IFERROR(選手__2[[#This Row],[生年月日]],"")</f>
        <v>40350</v>
      </c>
      <c r="P597">
        <f t="shared" si="9"/>
        <v>14</v>
      </c>
    </row>
    <row r="598" spans="6:16" x14ac:dyDescent="0.2">
      <c r="F598" s="34">
        <f>IFERROR(選手__2[[#This Row],[選手番号]],"")</f>
        <v>597</v>
      </c>
      <c r="G598" s="34">
        <f>IFERROR(選手__2[[#This Row],[性別コード]],"")</f>
        <v>1</v>
      </c>
      <c r="H598" s="34" t="str">
        <f>IFERROR(VLOOKUP(G598,色々!P:Q,2,0),"")</f>
        <v>男子</v>
      </c>
      <c r="I598" s="34" t="str">
        <f>IFERROR(選手__2[[#This Row],[氏名]],"")</f>
        <v>白石　佳祐</v>
      </c>
      <c r="J598" s="34" t="str">
        <f>IFERROR(選手__2[[#This Row],[氏名カナ]],"")</f>
        <v>ｼﾗｲｼ ｹｲｽｹ</v>
      </c>
      <c r="K598" s="34" t="str">
        <f>IFERROR(選手__2[[#This Row],[所属名称１]],"")</f>
        <v>MESSA</v>
      </c>
      <c r="L598" s="34">
        <f>IFERROR(選手__2[[#This Row],[学校コード]],"")</f>
        <v>2</v>
      </c>
      <c r="M598" s="35" t="str">
        <f>IFERROR(VLOOKUP(L598,色々!G:H,2,0),"")</f>
        <v>中学</v>
      </c>
      <c r="N598" s="36">
        <f>IFERROR(選手__2[[#This Row],[学年]],"")</f>
        <v>1</v>
      </c>
      <c r="O598" s="10">
        <f>IFERROR(選手__2[[#This Row],[生年月日]],"")</f>
        <v>40789</v>
      </c>
      <c r="P598">
        <f t="shared" si="9"/>
        <v>13</v>
      </c>
    </row>
    <row r="599" spans="6:16" x14ac:dyDescent="0.2">
      <c r="F599" s="34">
        <f>IFERROR(選手__2[[#This Row],[選手番号]],"")</f>
        <v>598</v>
      </c>
      <c r="G599" s="34">
        <f>IFERROR(選手__2[[#This Row],[性別コード]],"")</f>
        <v>1</v>
      </c>
      <c r="H599" s="34" t="str">
        <f>IFERROR(VLOOKUP(G599,色々!P:Q,2,0),"")</f>
        <v>男子</v>
      </c>
      <c r="I599" s="34" t="str">
        <f>IFERROR(選手__2[[#This Row],[氏名]],"")</f>
        <v>濱田虎太朗</v>
      </c>
      <c r="J599" s="34" t="str">
        <f>IFERROR(選手__2[[#This Row],[氏名カナ]],"")</f>
        <v>ﾊﾏﾀﾞ ｺﾀﾛｳ</v>
      </c>
      <c r="K599" s="34" t="str">
        <f>IFERROR(選手__2[[#This Row],[所属名称１]],"")</f>
        <v>MESSA</v>
      </c>
      <c r="L599" s="34">
        <f>IFERROR(選手__2[[#This Row],[学校コード]],"")</f>
        <v>1</v>
      </c>
      <c r="M599" s="35" t="str">
        <f>IFERROR(VLOOKUP(L599,色々!G:H,2,0),"")</f>
        <v>小学</v>
      </c>
      <c r="N599" s="36">
        <f>IFERROR(選手__2[[#This Row],[学年]],"")</f>
        <v>5</v>
      </c>
      <c r="O599" s="10">
        <f>IFERROR(選手__2[[#This Row],[生年月日]],"")</f>
        <v>41510</v>
      </c>
      <c r="P599">
        <f t="shared" si="9"/>
        <v>11</v>
      </c>
    </row>
    <row r="600" spans="6:16" x14ac:dyDescent="0.2">
      <c r="F600" s="34">
        <f>IFERROR(選手__2[[#This Row],[選手番号]],"")</f>
        <v>599</v>
      </c>
      <c r="G600" s="34">
        <f>IFERROR(選手__2[[#This Row],[性別コード]],"")</f>
        <v>1</v>
      </c>
      <c r="H600" s="34" t="str">
        <f>IFERROR(VLOOKUP(G600,色々!P:Q,2,0),"")</f>
        <v>男子</v>
      </c>
      <c r="I600" s="34" t="str">
        <f>IFERROR(選手__2[[#This Row],[氏名]],"")</f>
        <v>髙橋　英汰</v>
      </c>
      <c r="J600" s="34" t="str">
        <f>IFERROR(選手__2[[#This Row],[氏名カナ]],"")</f>
        <v>ﾀｶﾊｼ ｴｲﾀ</v>
      </c>
      <c r="K600" s="34" t="str">
        <f>IFERROR(選手__2[[#This Row],[所属名称１]],"")</f>
        <v>MESSA</v>
      </c>
      <c r="L600" s="34">
        <f>IFERROR(選手__2[[#This Row],[学校コード]],"")</f>
        <v>1</v>
      </c>
      <c r="M600" s="35" t="str">
        <f>IFERROR(VLOOKUP(L600,色々!G:H,2,0),"")</f>
        <v>小学</v>
      </c>
      <c r="N600" s="36">
        <f>IFERROR(選手__2[[#This Row],[学年]],"")</f>
        <v>5</v>
      </c>
      <c r="O600" s="10">
        <f>IFERROR(選手__2[[#This Row],[生年月日]],"")</f>
        <v>41534</v>
      </c>
      <c r="P600">
        <f t="shared" si="9"/>
        <v>11</v>
      </c>
    </row>
    <row r="601" spans="6:16" x14ac:dyDescent="0.2">
      <c r="F601" s="34">
        <f>IFERROR(選手__2[[#This Row],[選手番号]],"")</f>
        <v>600</v>
      </c>
      <c r="G601" s="34">
        <f>IFERROR(選手__2[[#This Row],[性別コード]],"")</f>
        <v>1</v>
      </c>
      <c r="H601" s="34" t="str">
        <f>IFERROR(VLOOKUP(G601,色々!P:Q,2,0),"")</f>
        <v>男子</v>
      </c>
      <c r="I601" s="34" t="str">
        <f>IFERROR(選手__2[[#This Row],[氏名]],"")</f>
        <v>二宮　陸斗</v>
      </c>
      <c r="J601" s="34" t="str">
        <f>IFERROR(選手__2[[#This Row],[氏名カナ]],"")</f>
        <v>ﾆﾉﾐﾔ ﾘｸﾄ</v>
      </c>
      <c r="K601" s="34" t="str">
        <f>IFERROR(選手__2[[#This Row],[所属名称１]],"")</f>
        <v>MESSA</v>
      </c>
      <c r="L601" s="34">
        <f>IFERROR(選手__2[[#This Row],[学校コード]],"")</f>
        <v>1</v>
      </c>
      <c r="M601" s="35" t="str">
        <f>IFERROR(VLOOKUP(L601,色々!G:H,2,0),"")</f>
        <v>小学</v>
      </c>
      <c r="N601" s="36">
        <f>IFERROR(選手__2[[#This Row],[学年]],"")</f>
        <v>5</v>
      </c>
      <c r="O601" s="10">
        <f>IFERROR(選手__2[[#This Row],[生年月日]],"")</f>
        <v>41553</v>
      </c>
      <c r="P601">
        <f t="shared" si="9"/>
        <v>11</v>
      </c>
    </row>
    <row r="602" spans="6:16" x14ac:dyDescent="0.2">
      <c r="F602" s="34">
        <f>IFERROR(選手__2[[#This Row],[選手番号]],"")</f>
        <v>601</v>
      </c>
      <c r="G602" s="34">
        <f>IFERROR(選手__2[[#This Row],[性別コード]],"")</f>
        <v>1</v>
      </c>
      <c r="H602" s="34" t="str">
        <f>IFERROR(VLOOKUP(G602,色々!P:Q,2,0),"")</f>
        <v>男子</v>
      </c>
      <c r="I602" s="34" t="str">
        <f>IFERROR(選手__2[[#This Row],[氏名]],"")</f>
        <v>冨永　朔矢</v>
      </c>
      <c r="J602" s="34" t="str">
        <f>IFERROR(選手__2[[#This Row],[氏名カナ]],"")</f>
        <v>ﾄﾐﾅｶﾞ ｻｸﾔ</v>
      </c>
      <c r="K602" s="34" t="str">
        <f>IFERROR(選手__2[[#This Row],[所属名称１]],"")</f>
        <v>MESSA</v>
      </c>
      <c r="L602" s="34">
        <f>IFERROR(選手__2[[#This Row],[学校コード]],"")</f>
        <v>1</v>
      </c>
      <c r="M602" s="35" t="str">
        <f>IFERROR(VLOOKUP(L602,色々!G:H,2,0),"")</f>
        <v>小学</v>
      </c>
      <c r="N602" s="36">
        <f>IFERROR(選手__2[[#This Row],[学年]],"")</f>
        <v>4</v>
      </c>
      <c r="O602" s="10">
        <f>IFERROR(選手__2[[#This Row],[生年月日]],"")</f>
        <v>41832</v>
      </c>
      <c r="P602">
        <f t="shared" si="9"/>
        <v>10</v>
      </c>
    </row>
    <row r="603" spans="6:16" x14ac:dyDescent="0.2">
      <c r="F603" s="34">
        <f>IFERROR(選手__2[[#This Row],[選手番号]],"")</f>
        <v>602</v>
      </c>
      <c r="G603" s="34">
        <f>IFERROR(選手__2[[#This Row],[性別コード]],"")</f>
        <v>1</v>
      </c>
      <c r="H603" s="34" t="str">
        <f>IFERROR(VLOOKUP(G603,色々!P:Q,2,0),"")</f>
        <v>男子</v>
      </c>
      <c r="I603" s="34" t="str">
        <f>IFERROR(選手__2[[#This Row],[氏名]],"")</f>
        <v>植木　橙輝</v>
      </c>
      <c r="J603" s="34" t="str">
        <f>IFERROR(選手__2[[#This Row],[氏名カナ]],"")</f>
        <v>ｳｴｷ ﾀﾞｲｷ</v>
      </c>
      <c r="K603" s="34" t="str">
        <f>IFERROR(選手__2[[#This Row],[所属名称１]],"")</f>
        <v>MESSA</v>
      </c>
      <c r="L603" s="34">
        <f>IFERROR(選手__2[[#This Row],[学校コード]],"")</f>
        <v>1</v>
      </c>
      <c r="M603" s="35" t="str">
        <f>IFERROR(VLOOKUP(L603,色々!G:H,2,0),"")</f>
        <v>小学</v>
      </c>
      <c r="N603" s="36">
        <f>IFERROR(選手__2[[#This Row],[学年]],"")</f>
        <v>4</v>
      </c>
      <c r="O603" s="10">
        <f>IFERROR(選手__2[[#This Row],[生年月日]],"")</f>
        <v>41929</v>
      </c>
      <c r="P603">
        <f t="shared" si="9"/>
        <v>10</v>
      </c>
    </row>
    <row r="604" spans="6:16" x14ac:dyDescent="0.2">
      <c r="F604" s="34">
        <f>IFERROR(選手__2[[#This Row],[選手番号]],"")</f>
        <v>603</v>
      </c>
      <c r="G604" s="34">
        <f>IFERROR(選手__2[[#This Row],[性別コード]],"")</f>
        <v>1</v>
      </c>
      <c r="H604" s="34" t="str">
        <f>IFERROR(VLOOKUP(G604,色々!P:Q,2,0),"")</f>
        <v>男子</v>
      </c>
      <c r="I604" s="34" t="str">
        <f>IFERROR(選手__2[[#This Row],[氏名]],"")</f>
        <v>岡本　永人</v>
      </c>
      <c r="J604" s="34" t="str">
        <f>IFERROR(選手__2[[#This Row],[氏名カナ]],"")</f>
        <v>ｵｶﾓﾄ ｴｲﾄ</v>
      </c>
      <c r="K604" s="34" t="str">
        <f>IFERROR(選手__2[[#This Row],[所属名称１]],"")</f>
        <v>MESSA</v>
      </c>
      <c r="L604" s="34">
        <f>IFERROR(選手__2[[#This Row],[学校コード]],"")</f>
        <v>1</v>
      </c>
      <c r="M604" s="35" t="str">
        <f>IFERROR(VLOOKUP(L604,色々!G:H,2,0),"")</f>
        <v>小学</v>
      </c>
      <c r="N604" s="36">
        <f>IFERROR(選手__2[[#This Row],[学年]],"")</f>
        <v>2</v>
      </c>
      <c r="O604" s="10">
        <f>IFERROR(選手__2[[#This Row],[生年月日]],"")</f>
        <v>42801</v>
      </c>
      <c r="P604">
        <f t="shared" si="9"/>
        <v>8</v>
      </c>
    </row>
    <row r="605" spans="6:16" x14ac:dyDescent="0.2">
      <c r="F605" s="34">
        <f>IFERROR(選手__2[[#This Row],[選手番号]],"")</f>
        <v>604</v>
      </c>
      <c r="G605" s="34">
        <f>IFERROR(選手__2[[#This Row],[性別コード]],"")</f>
        <v>2</v>
      </c>
      <c r="H605" s="34" t="str">
        <f>IFERROR(VLOOKUP(G605,色々!P:Q,2,0),"")</f>
        <v>女子</v>
      </c>
      <c r="I605" s="34" t="str">
        <f>IFERROR(選手__2[[#This Row],[氏名]],"")</f>
        <v>岡本　未来</v>
      </c>
      <c r="J605" s="34" t="str">
        <f>IFERROR(選手__2[[#This Row],[氏名カナ]],"")</f>
        <v>ｵｶﾓﾄ ﾐﾗｲ</v>
      </c>
      <c r="K605" s="34" t="str">
        <f>IFERROR(選手__2[[#This Row],[所属名称１]],"")</f>
        <v>MESSA</v>
      </c>
      <c r="L605" s="34">
        <f>IFERROR(選手__2[[#This Row],[学校コード]],"")</f>
        <v>3</v>
      </c>
      <c r="M605" s="35" t="str">
        <f>IFERROR(VLOOKUP(L605,色々!G:H,2,0),"")</f>
        <v>高校</v>
      </c>
      <c r="N605" s="36">
        <f>IFERROR(選手__2[[#This Row],[学年]],"")</f>
        <v>3</v>
      </c>
      <c r="O605" s="10">
        <f>IFERROR(選手__2[[#This Row],[生年月日]],"")</f>
        <v>38898</v>
      </c>
      <c r="P605">
        <f t="shared" si="9"/>
        <v>18</v>
      </c>
    </row>
    <row r="606" spans="6:16" x14ac:dyDescent="0.2">
      <c r="F606" s="34">
        <f>IFERROR(選手__2[[#This Row],[選手番号]],"")</f>
        <v>605</v>
      </c>
      <c r="G606" s="34">
        <f>IFERROR(選手__2[[#This Row],[性別コード]],"")</f>
        <v>2</v>
      </c>
      <c r="H606" s="34" t="str">
        <f>IFERROR(VLOOKUP(G606,色々!P:Q,2,0),"")</f>
        <v>女子</v>
      </c>
      <c r="I606" s="34" t="str">
        <f>IFERROR(選手__2[[#This Row],[氏名]],"")</f>
        <v>河野夏乃羽</v>
      </c>
      <c r="J606" s="34" t="str">
        <f>IFERROR(選手__2[[#This Row],[氏名カナ]],"")</f>
        <v>ｺｳﾉ ｶﾉﾊ</v>
      </c>
      <c r="K606" s="34" t="str">
        <f>IFERROR(選手__2[[#This Row],[所属名称１]],"")</f>
        <v>MESSA</v>
      </c>
      <c r="L606" s="34">
        <f>IFERROR(選手__2[[#This Row],[学校コード]],"")</f>
        <v>3</v>
      </c>
      <c r="M606" s="35" t="str">
        <f>IFERROR(VLOOKUP(L606,色々!G:H,2,0),"")</f>
        <v>高校</v>
      </c>
      <c r="N606" s="36">
        <f>IFERROR(選手__2[[#This Row],[学年]],"")</f>
        <v>2</v>
      </c>
      <c r="O606" s="10">
        <f>IFERROR(選手__2[[#This Row],[生年月日]],"")</f>
        <v>39267</v>
      </c>
      <c r="P606">
        <f t="shared" si="9"/>
        <v>17</v>
      </c>
    </row>
    <row r="607" spans="6:16" x14ac:dyDescent="0.2">
      <c r="F607" s="34">
        <f>IFERROR(選手__2[[#This Row],[選手番号]],"")</f>
        <v>606</v>
      </c>
      <c r="G607" s="34">
        <f>IFERROR(選手__2[[#This Row],[性別コード]],"")</f>
        <v>2</v>
      </c>
      <c r="H607" s="34" t="str">
        <f>IFERROR(VLOOKUP(G607,色々!P:Q,2,0),"")</f>
        <v>女子</v>
      </c>
      <c r="I607" s="34" t="str">
        <f>IFERROR(選手__2[[#This Row],[氏名]],"")</f>
        <v>河野沙也羽</v>
      </c>
      <c r="J607" s="34" t="str">
        <f>IFERROR(選手__2[[#This Row],[氏名カナ]],"")</f>
        <v>ｺｳﾉ ｻﾔﾊ</v>
      </c>
      <c r="K607" s="34" t="str">
        <f>IFERROR(選手__2[[#This Row],[所属名称１]],"")</f>
        <v>MESSA</v>
      </c>
      <c r="L607" s="34">
        <f>IFERROR(選手__2[[#This Row],[学校コード]],"")</f>
        <v>2</v>
      </c>
      <c r="M607" s="35" t="str">
        <f>IFERROR(VLOOKUP(L607,色々!G:H,2,0),"")</f>
        <v>中学</v>
      </c>
      <c r="N607" s="36">
        <f>IFERROR(選手__2[[#This Row],[学年]],"")</f>
        <v>3</v>
      </c>
      <c r="O607" s="10">
        <f>IFERROR(選手__2[[#This Row],[生年月日]],"")</f>
        <v>40168</v>
      </c>
      <c r="P607">
        <f t="shared" si="9"/>
        <v>15</v>
      </c>
    </row>
    <row r="608" spans="6:16" x14ac:dyDescent="0.2">
      <c r="F608" s="34">
        <f>IFERROR(選手__2[[#This Row],[選手番号]],"")</f>
        <v>607</v>
      </c>
      <c r="G608" s="34">
        <f>IFERROR(選手__2[[#This Row],[性別コード]],"")</f>
        <v>2</v>
      </c>
      <c r="H608" s="34" t="str">
        <f>IFERROR(VLOOKUP(G608,色々!P:Q,2,0),"")</f>
        <v>女子</v>
      </c>
      <c r="I608" s="34" t="str">
        <f>IFERROR(選手__2[[#This Row],[氏名]],"")</f>
        <v>上杉　美羽</v>
      </c>
      <c r="J608" s="34" t="str">
        <f>IFERROR(選手__2[[#This Row],[氏名カナ]],"")</f>
        <v>ｳｴｽｷﾞ ﾐｳ</v>
      </c>
      <c r="K608" s="34" t="str">
        <f>IFERROR(選手__2[[#This Row],[所属名称１]],"")</f>
        <v>MESSA</v>
      </c>
      <c r="L608" s="34">
        <f>IFERROR(選手__2[[#This Row],[学校コード]],"")</f>
        <v>2</v>
      </c>
      <c r="M608" s="35" t="str">
        <f>IFERROR(VLOOKUP(L608,色々!G:H,2,0),"")</f>
        <v>中学</v>
      </c>
      <c r="N608" s="36">
        <f>IFERROR(選手__2[[#This Row],[学年]],"")</f>
        <v>2</v>
      </c>
      <c r="O608" s="10">
        <f>IFERROR(選手__2[[#This Row],[生年月日]],"")</f>
        <v>40571</v>
      </c>
      <c r="P608">
        <f t="shared" si="9"/>
        <v>14</v>
      </c>
    </row>
    <row r="609" spans="6:16" x14ac:dyDescent="0.2">
      <c r="F609" s="34">
        <f>IFERROR(選手__2[[#This Row],[選手番号]],"")</f>
        <v>608</v>
      </c>
      <c r="G609" s="34">
        <f>IFERROR(選手__2[[#This Row],[性別コード]],"")</f>
        <v>2</v>
      </c>
      <c r="H609" s="34" t="str">
        <f>IFERROR(VLOOKUP(G609,色々!P:Q,2,0),"")</f>
        <v>女子</v>
      </c>
      <c r="I609" s="34" t="str">
        <f>IFERROR(選手__2[[#This Row],[氏名]],"")</f>
        <v>石山はる妃</v>
      </c>
      <c r="J609" s="34" t="str">
        <f>IFERROR(選手__2[[#This Row],[氏名カナ]],"")</f>
        <v>ｲｼﾔﾏ ﾊﾙｷ</v>
      </c>
      <c r="K609" s="34" t="str">
        <f>IFERROR(選手__2[[#This Row],[所属名称１]],"")</f>
        <v>MESSA</v>
      </c>
      <c r="L609" s="34">
        <f>IFERROR(選手__2[[#This Row],[学校コード]],"")</f>
        <v>2</v>
      </c>
      <c r="M609" s="35" t="str">
        <f>IFERROR(VLOOKUP(L609,色々!G:H,2,0),"")</f>
        <v>中学</v>
      </c>
      <c r="N609" s="36">
        <f>IFERROR(選手__2[[#This Row],[学年]],"")</f>
        <v>1</v>
      </c>
      <c r="O609" s="10">
        <f>IFERROR(選手__2[[#This Row],[生年月日]],"")</f>
        <v>40639</v>
      </c>
      <c r="P609">
        <f t="shared" si="9"/>
        <v>14</v>
      </c>
    </row>
    <row r="610" spans="6:16" x14ac:dyDescent="0.2">
      <c r="F610" s="34">
        <f>IFERROR(選手__2[[#This Row],[選手番号]],"")</f>
        <v>609</v>
      </c>
      <c r="G610" s="34">
        <f>IFERROR(選手__2[[#This Row],[性別コード]],"")</f>
        <v>2</v>
      </c>
      <c r="H610" s="34" t="str">
        <f>IFERROR(VLOOKUP(G610,色々!P:Q,2,0),"")</f>
        <v>女子</v>
      </c>
      <c r="I610" s="34" t="str">
        <f>IFERROR(選手__2[[#This Row],[氏名]],"")</f>
        <v>岡本　心陽</v>
      </c>
      <c r="J610" s="34" t="str">
        <f>IFERROR(選手__2[[#This Row],[氏名カナ]],"")</f>
        <v>ｵｶﾓﾄ ｺﾊﾙ</v>
      </c>
      <c r="K610" s="34" t="str">
        <f>IFERROR(選手__2[[#This Row],[所属名称１]],"")</f>
        <v>MESSA</v>
      </c>
      <c r="L610" s="34">
        <f>IFERROR(選手__2[[#This Row],[学校コード]],"")</f>
        <v>1</v>
      </c>
      <c r="M610" s="35" t="str">
        <f>IFERROR(VLOOKUP(L610,色々!G:H,2,0),"")</f>
        <v>小学</v>
      </c>
      <c r="N610" s="36">
        <f>IFERROR(選手__2[[#This Row],[学年]],"")</f>
        <v>6</v>
      </c>
      <c r="O610" s="10">
        <f>IFERROR(選手__2[[#This Row],[生年月日]],"")</f>
        <v>41057</v>
      </c>
      <c r="P610">
        <f t="shared" si="9"/>
        <v>13</v>
      </c>
    </row>
    <row r="611" spans="6:16" x14ac:dyDescent="0.2">
      <c r="F611" s="34">
        <f>IFERROR(選手__2[[#This Row],[選手番号]],"")</f>
        <v>610</v>
      </c>
      <c r="G611" s="34">
        <f>IFERROR(選手__2[[#This Row],[性別コード]],"")</f>
        <v>2</v>
      </c>
      <c r="H611" s="34" t="str">
        <f>IFERROR(VLOOKUP(G611,色々!P:Q,2,0),"")</f>
        <v>女子</v>
      </c>
      <c r="I611" s="34" t="str">
        <f>IFERROR(選手__2[[#This Row],[氏名]],"")</f>
        <v>冨永　有咲</v>
      </c>
      <c r="J611" s="34" t="str">
        <f>IFERROR(選手__2[[#This Row],[氏名カナ]],"")</f>
        <v>ﾄﾐﾅｶﾞ ｱﾘｻ</v>
      </c>
      <c r="K611" s="34" t="str">
        <f>IFERROR(選手__2[[#This Row],[所属名称１]],"")</f>
        <v>MESSA</v>
      </c>
      <c r="L611" s="34">
        <f>IFERROR(選手__2[[#This Row],[学校コード]],"")</f>
        <v>1</v>
      </c>
      <c r="M611" s="35" t="str">
        <f>IFERROR(VLOOKUP(L611,色々!G:H,2,0),"")</f>
        <v>小学</v>
      </c>
      <c r="N611" s="36">
        <f>IFERROR(選手__2[[#This Row],[学年]],"")</f>
        <v>6</v>
      </c>
      <c r="O611" s="10">
        <f>IFERROR(選手__2[[#This Row],[生年月日]],"")</f>
        <v>41124</v>
      </c>
      <c r="P611">
        <f t="shared" si="9"/>
        <v>12</v>
      </c>
    </row>
    <row r="612" spans="6:16" x14ac:dyDescent="0.2">
      <c r="F612" s="34">
        <f>IFERROR(選手__2[[#This Row],[選手番号]],"")</f>
        <v>611</v>
      </c>
      <c r="G612" s="34">
        <f>IFERROR(選手__2[[#This Row],[性別コード]],"")</f>
        <v>2</v>
      </c>
      <c r="H612" s="34" t="str">
        <f>IFERROR(VLOOKUP(G612,色々!P:Q,2,0),"")</f>
        <v>女子</v>
      </c>
      <c r="I612" s="34" t="str">
        <f>IFERROR(選手__2[[#This Row],[氏名]],"")</f>
        <v>吉井　千乃</v>
      </c>
      <c r="J612" s="34" t="str">
        <f>IFERROR(選手__2[[#This Row],[氏名カナ]],"")</f>
        <v>ﾖｼｲ ﾁﾉ</v>
      </c>
      <c r="K612" s="34" t="str">
        <f>IFERROR(選手__2[[#This Row],[所属名称１]],"")</f>
        <v>MESSA</v>
      </c>
      <c r="L612" s="34">
        <f>IFERROR(選手__2[[#This Row],[学校コード]],"")</f>
        <v>1</v>
      </c>
      <c r="M612" s="35" t="str">
        <f>IFERROR(VLOOKUP(L612,色々!G:H,2,0),"")</f>
        <v>小学</v>
      </c>
      <c r="N612" s="36">
        <f>IFERROR(選手__2[[#This Row],[学年]],"")</f>
        <v>6</v>
      </c>
      <c r="O612" s="10">
        <f>IFERROR(選手__2[[#This Row],[生年月日]],"")</f>
        <v>41150</v>
      </c>
      <c r="P612">
        <f t="shared" si="9"/>
        <v>12</v>
      </c>
    </row>
    <row r="613" spans="6:16" x14ac:dyDescent="0.2">
      <c r="F613" s="34">
        <f>IFERROR(選手__2[[#This Row],[選手番号]],"")</f>
        <v>612</v>
      </c>
      <c r="G613" s="34">
        <f>IFERROR(選手__2[[#This Row],[性別コード]],"")</f>
        <v>2</v>
      </c>
      <c r="H613" s="34" t="str">
        <f>IFERROR(VLOOKUP(G613,色々!P:Q,2,0),"")</f>
        <v>女子</v>
      </c>
      <c r="I613" s="34" t="str">
        <f>IFERROR(選手__2[[#This Row],[氏名]],"")</f>
        <v>丸田　小遥</v>
      </c>
      <c r="J613" s="34" t="str">
        <f>IFERROR(選手__2[[#This Row],[氏名カナ]],"")</f>
        <v>ﾏﾙﾀ ｺﾊﾙ</v>
      </c>
      <c r="K613" s="34" t="str">
        <f>IFERROR(選手__2[[#This Row],[所属名称１]],"")</f>
        <v>MESSA</v>
      </c>
      <c r="L613" s="34">
        <f>IFERROR(選手__2[[#This Row],[学校コード]],"")</f>
        <v>1</v>
      </c>
      <c r="M613" s="35" t="str">
        <f>IFERROR(VLOOKUP(L613,色々!G:H,2,0),"")</f>
        <v>小学</v>
      </c>
      <c r="N613" s="36">
        <f>IFERROR(選手__2[[#This Row],[学年]],"")</f>
        <v>5</v>
      </c>
      <c r="O613" s="10">
        <f>IFERROR(選手__2[[#This Row],[生年月日]],"")</f>
        <v>41440</v>
      </c>
      <c r="P613">
        <f t="shared" si="9"/>
        <v>12</v>
      </c>
    </row>
    <row r="614" spans="6:16" x14ac:dyDescent="0.2">
      <c r="F614" s="34">
        <f>IFERROR(選手__2[[#This Row],[選手番号]],"")</f>
        <v>613</v>
      </c>
      <c r="G614" s="34">
        <f>IFERROR(選手__2[[#This Row],[性別コード]],"")</f>
        <v>2</v>
      </c>
      <c r="H614" s="34" t="str">
        <f>IFERROR(VLOOKUP(G614,色々!P:Q,2,0),"")</f>
        <v>女子</v>
      </c>
      <c r="I614" s="34" t="str">
        <f>IFERROR(選手__2[[#This Row],[氏名]],"")</f>
        <v>東浦　朱里</v>
      </c>
      <c r="J614" s="34" t="str">
        <f>IFERROR(選手__2[[#This Row],[氏名カナ]],"")</f>
        <v>ﾋｶﾞｼｳﾗ ｱｶﾘ</v>
      </c>
      <c r="K614" s="34" t="str">
        <f>IFERROR(選手__2[[#This Row],[所属名称１]],"")</f>
        <v>MESSA</v>
      </c>
      <c r="L614" s="34">
        <f>IFERROR(選手__2[[#This Row],[学校コード]],"")</f>
        <v>1</v>
      </c>
      <c r="M614" s="35" t="str">
        <f>IFERROR(VLOOKUP(L614,色々!G:H,2,0),"")</f>
        <v>小学</v>
      </c>
      <c r="N614" s="36">
        <f>IFERROR(選手__2[[#This Row],[学年]],"")</f>
        <v>5</v>
      </c>
      <c r="O614" s="10">
        <f>IFERROR(選手__2[[#This Row],[生年月日]],"")</f>
        <v>41486</v>
      </c>
      <c r="P614">
        <f t="shared" si="9"/>
        <v>11</v>
      </c>
    </row>
    <row r="615" spans="6:16" x14ac:dyDescent="0.2">
      <c r="F615" s="34">
        <f>IFERROR(選手__2[[#This Row],[選手番号]],"")</f>
        <v>614</v>
      </c>
      <c r="G615" s="34">
        <f>IFERROR(選手__2[[#This Row],[性別コード]],"")</f>
        <v>2</v>
      </c>
      <c r="H615" s="34" t="str">
        <f>IFERROR(VLOOKUP(G615,色々!P:Q,2,0),"")</f>
        <v>女子</v>
      </c>
      <c r="I615" s="34" t="str">
        <f>IFERROR(選手__2[[#This Row],[氏名]],"")</f>
        <v>津田　月咲</v>
      </c>
      <c r="J615" s="34" t="str">
        <f>IFERROR(選手__2[[#This Row],[氏名カナ]],"")</f>
        <v>ﾂﾀﾞ ﾂｶｻ</v>
      </c>
      <c r="K615" s="34" t="str">
        <f>IFERROR(選手__2[[#This Row],[所属名称１]],"")</f>
        <v>MESSA</v>
      </c>
      <c r="L615" s="34">
        <f>IFERROR(選手__2[[#This Row],[学校コード]],"")</f>
        <v>1</v>
      </c>
      <c r="M615" s="35" t="str">
        <f>IFERROR(VLOOKUP(L615,色々!G:H,2,0),"")</f>
        <v>小学</v>
      </c>
      <c r="N615" s="36">
        <f>IFERROR(選手__2[[#This Row],[学年]],"")</f>
        <v>5</v>
      </c>
      <c r="O615" s="10">
        <f>IFERROR(選手__2[[#This Row],[生年月日]],"")</f>
        <v>41555</v>
      </c>
      <c r="P615">
        <f t="shared" si="9"/>
        <v>11</v>
      </c>
    </row>
    <row r="616" spans="6:16" x14ac:dyDescent="0.2">
      <c r="F616" s="34">
        <f>IFERROR(選手__2[[#This Row],[選手番号]],"")</f>
        <v>615</v>
      </c>
      <c r="G616" s="34">
        <f>IFERROR(選手__2[[#This Row],[性別コード]],"")</f>
        <v>2</v>
      </c>
      <c r="H616" s="34" t="str">
        <f>IFERROR(VLOOKUP(G616,色々!P:Q,2,0),"")</f>
        <v>女子</v>
      </c>
      <c r="I616" s="34" t="str">
        <f>IFERROR(選手__2[[#This Row],[氏名]],"")</f>
        <v>村上　愛莉</v>
      </c>
      <c r="J616" s="34" t="str">
        <f>IFERROR(選手__2[[#This Row],[氏名カナ]],"")</f>
        <v>ﾑﾗｶﾐ ｱｲﾘ</v>
      </c>
      <c r="K616" s="34" t="str">
        <f>IFERROR(選手__2[[#This Row],[所属名称１]],"")</f>
        <v>MESSA</v>
      </c>
      <c r="L616" s="34">
        <f>IFERROR(選手__2[[#This Row],[学校コード]],"")</f>
        <v>1</v>
      </c>
      <c r="M616" s="35" t="str">
        <f>IFERROR(VLOOKUP(L616,色々!G:H,2,0),"")</f>
        <v>小学</v>
      </c>
      <c r="N616" s="36">
        <f>IFERROR(選手__2[[#This Row],[学年]],"")</f>
        <v>4</v>
      </c>
      <c r="O616" s="10">
        <f>IFERROR(選手__2[[#This Row],[生年月日]],"")</f>
        <v>41824</v>
      </c>
      <c r="P616">
        <f t="shared" si="9"/>
        <v>10</v>
      </c>
    </row>
    <row r="617" spans="6:16" x14ac:dyDescent="0.2">
      <c r="F617" s="34">
        <f>IFERROR(選手__2[[#This Row],[選手番号]],"")</f>
        <v>616</v>
      </c>
      <c r="G617" s="34">
        <f>IFERROR(選手__2[[#This Row],[性別コード]],"")</f>
        <v>2</v>
      </c>
      <c r="H617" s="34" t="str">
        <f>IFERROR(VLOOKUP(G617,色々!P:Q,2,0),"")</f>
        <v>女子</v>
      </c>
      <c r="I617" s="34" t="str">
        <f>IFERROR(選手__2[[#This Row],[氏名]],"")</f>
        <v>吉井　千華</v>
      </c>
      <c r="J617" s="34" t="str">
        <f>IFERROR(選手__2[[#This Row],[氏名カナ]],"")</f>
        <v>ﾖｼｲ ﾁﾊﾅ</v>
      </c>
      <c r="K617" s="34" t="str">
        <f>IFERROR(選手__2[[#This Row],[所属名称１]],"")</f>
        <v>MESSA</v>
      </c>
      <c r="L617" s="34">
        <f>IFERROR(選手__2[[#This Row],[学校コード]],"")</f>
        <v>1</v>
      </c>
      <c r="M617" s="35" t="str">
        <f>IFERROR(VLOOKUP(L617,色々!G:H,2,0),"")</f>
        <v>小学</v>
      </c>
      <c r="N617" s="36">
        <f>IFERROR(選手__2[[#This Row],[学年]],"")</f>
        <v>4</v>
      </c>
      <c r="O617" s="10">
        <f>IFERROR(選手__2[[#This Row],[生年月日]],"")</f>
        <v>41880</v>
      </c>
      <c r="P617">
        <f t="shared" si="9"/>
        <v>10</v>
      </c>
    </row>
    <row r="618" spans="6:16" x14ac:dyDescent="0.2">
      <c r="F618" s="34">
        <f>IFERROR(選手__2[[#This Row],[選手番号]],"")</f>
        <v>617</v>
      </c>
      <c r="G618" s="34">
        <f>IFERROR(選手__2[[#This Row],[性別コード]],"")</f>
        <v>2</v>
      </c>
      <c r="H618" s="34" t="str">
        <f>IFERROR(VLOOKUP(G618,色々!P:Q,2,0),"")</f>
        <v>女子</v>
      </c>
      <c r="I618" s="34" t="str">
        <f>IFERROR(選手__2[[#This Row],[氏名]],"")</f>
        <v>岡本　柚花</v>
      </c>
      <c r="J618" s="34" t="str">
        <f>IFERROR(選手__2[[#This Row],[氏名カナ]],"")</f>
        <v>ｵｶﾓﾄ ﾕｶ</v>
      </c>
      <c r="K618" s="34" t="str">
        <f>IFERROR(選手__2[[#This Row],[所属名称１]],"")</f>
        <v>MESSA</v>
      </c>
      <c r="L618" s="34">
        <f>IFERROR(選手__2[[#This Row],[学校コード]],"")</f>
        <v>1</v>
      </c>
      <c r="M618" s="35" t="str">
        <f>IFERROR(VLOOKUP(L618,色々!G:H,2,0),"")</f>
        <v>小学</v>
      </c>
      <c r="N618" s="36">
        <f>IFERROR(選手__2[[#This Row],[学年]],"")</f>
        <v>3</v>
      </c>
      <c r="O618" s="10">
        <f>IFERROR(選手__2[[#This Row],[生年月日]],"")</f>
        <v>42179</v>
      </c>
      <c r="P618">
        <f t="shared" si="9"/>
        <v>9</v>
      </c>
    </row>
    <row r="619" spans="6:16" x14ac:dyDescent="0.2">
      <c r="F619" s="34">
        <f>IFERROR(選手__2[[#This Row],[選手番号]],"")</f>
        <v>618</v>
      </c>
      <c r="G619" s="34">
        <f>IFERROR(選手__2[[#This Row],[性別コード]],"")</f>
        <v>1</v>
      </c>
      <c r="H619" s="34" t="str">
        <f>IFERROR(VLOOKUP(G619,色々!P:Q,2,0),"")</f>
        <v>男子</v>
      </c>
      <c r="I619" s="34" t="str">
        <f>IFERROR(選手__2[[#This Row],[氏名]],"")</f>
        <v>渡邊　莉友</v>
      </c>
      <c r="J619" s="34" t="str">
        <f>IFERROR(選手__2[[#This Row],[氏名カナ]],"")</f>
        <v>ﾜﾀﾅﾍﾞ ﾘﾄ</v>
      </c>
      <c r="K619" s="34" t="str">
        <f>IFERROR(選手__2[[#This Row],[所属名称１]],"")</f>
        <v>しまなみST</v>
      </c>
      <c r="L619" s="34">
        <f>IFERROR(選手__2[[#This Row],[学校コード]],"")</f>
        <v>3</v>
      </c>
      <c r="M619" s="35" t="str">
        <f>IFERROR(VLOOKUP(L619,色々!G:H,2,0),"")</f>
        <v>高校</v>
      </c>
      <c r="N619" s="36">
        <f>IFERROR(選手__2[[#This Row],[学年]],"")</f>
        <v>2</v>
      </c>
      <c r="O619" s="10">
        <f>IFERROR(選手__2[[#This Row],[生年月日]],"")</f>
        <v>39188</v>
      </c>
      <c r="P619">
        <f t="shared" si="9"/>
        <v>18</v>
      </c>
    </row>
    <row r="620" spans="6:16" x14ac:dyDescent="0.2">
      <c r="F620" s="34">
        <f>IFERROR(選手__2[[#This Row],[選手番号]],"")</f>
        <v>619</v>
      </c>
      <c r="G620" s="34">
        <f>IFERROR(選手__2[[#This Row],[性別コード]],"")</f>
        <v>2</v>
      </c>
      <c r="H620" s="34" t="str">
        <f>IFERROR(VLOOKUP(G620,色々!P:Q,2,0),"")</f>
        <v>女子</v>
      </c>
      <c r="I620" s="34" t="str">
        <f>IFERROR(選手__2[[#This Row],[氏名]],"")</f>
        <v>日淺　　華</v>
      </c>
      <c r="J620" s="34" t="str">
        <f>IFERROR(選手__2[[#This Row],[氏名カナ]],"")</f>
        <v>ﾋｱｻ ﾊﾅ</v>
      </c>
      <c r="K620" s="34" t="str">
        <f>IFERROR(選手__2[[#This Row],[所属名称１]],"")</f>
        <v>しまなみST</v>
      </c>
      <c r="L620" s="34">
        <f>IFERROR(選手__2[[#This Row],[学校コード]],"")</f>
        <v>2</v>
      </c>
      <c r="M620" s="35" t="str">
        <f>IFERROR(VLOOKUP(L620,色々!G:H,2,0),"")</f>
        <v>中学</v>
      </c>
      <c r="N620" s="36">
        <f>IFERROR(選手__2[[#This Row],[学年]],"")</f>
        <v>3</v>
      </c>
      <c r="O620" s="10">
        <f>IFERROR(選手__2[[#This Row],[生年月日]],"")</f>
        <v>40035</v>
      </c>
      <c r="P620">
        <f t="shared" si="9"/>
        <v>15</v>
      </c>
    </row>
    <row r="621" spans="6:16" x14ac:dyDescent="0.2">
      <c r="F621" s="34">
        <f>IFERROR(選手__2[[#This Row],[選手番号]],"")</f>
        <v>620</v>
      </c>
      <c r="G621" s="34">
        <f>IFERROR(選手__2[[#This Row],[性別コード]],"")</f>
        <v>2</v>
      </c>
      <c r="H621" s="34" t="str">
        <f>IFERROR(VLOOKUP(G621,色々!P:Q,2,0),"")</f>
        <v>女子</v>
      </c>
      <c r="I621" s="34" t="str">
        <f>IFERROR(選手__2[[#This Row],[氏名]],"")</f>
        <v>矢野　凪菜</v>
      </c>
      <c r="J621" s="34" t="str">
        <f>IFERROR(選手__2[[#This Row],[氏名カナ]],"")</f>
        <v>ﾔﾉ ﾅﾅ</v>
      </c>
      <c r="K621" s="34" t="str">
        <f>IFERROR(選手__2[[#This Row],[所属名称１]],"")</f>
        <v>しまなみST</v>
      </c>
      <c r="L621" s="34">
        <f>IFERROR(選手__2[[#This Row],[学校コード]],"")</f>
        <v>2</v>
      </c>
      <c r="M621" s="35" t="str">
        <f>IFERROR(VLOOKUP(L621,色々!G:H,2,0),"")</f>
        <v>中学</v>
      </c>
      <c r="N621" s="36">
        <f>IFERROR(選手__2[[#This Row],[学年]],"")</f>
        <v>3</v>
      </c>
      <c r="O621" s="10">
        <f>IFERROR(選手__2[[#This Row],[生年月日]],"")</f>
        <v>40247</v>
      </c>
      <c r="P621">
        <f t="shared" si="9"/>
        <v>15</v>
      </c>
    </row>
    <row r="622" spans="6:16" x14ac:dyDescent="0.2">
      <c r="F622" s="34">
        <f>IFERROR(選手__2[[#This Row],[選手番号]],"")</f>
        <v>621</v>
      </c>
      <c r="G622" s="34">
        <f>IFERROR(選手__2[[#This Row],[性別コード]],"")</f>
        <v>2</v>
      </c>
      <c r="H622" s="34" t="str">
        <f>IFERROR(VLOOKUP(G622,色々!P:Q,2,0),"")</f>
        <v>女子</v>
      </c>
      <c r="I622" s="34" t="str">
        <f>IFERROR(選手__2[[#This Row],[氏名]],"")</f>
        <v>藤田　莉帆</v>
      </c>
      <c r="J622" s="34" t="str">
        <f>IFERROR(選手__2[[#This Row],[氏名カナ]],"")</f>
        <v>ﾌｼﾞﾀ ﾘﾎ</v>
      </c>
      <c r="K622" s="34" t="str">
        <f>IFERROR(選手__2[[#This Row],[所属名称１]],"")</f>
        <v>AzuMax</v>
      </c>
      <c r="L622" s="34">
        <f>IFERROR(選手__2[[#This Row],[学校コード]],"")</f>
        <v>3</v>
      </c>
      <c r="M622" s="35" t="str">
        <f>IFERROR(VLOOKUP(L622,色々!G:H,2,0),"")</f>
        <v>高校</v>
      </c>
      <c r="N622" s="36">
        <f>IFERROR(選手__2[[#This Row],[学年]],"")</f>
        <v>2</v>
      </c>
      <c r="O622" s="10">
        <f>IFERROR(選手__2[[#This Row],[生年月日]],"")</f>
        <v>39197</v>
      </c>
      <c r="P622">
        <f t="shared" si="9"/>
        <v>18</v>
      </c>
    </row>
    <row r="623" spans="6:16" x14ac:dyDescent="0.2">
      <c r="F623" s="34">
        <f>IFERROR(選手__2[[#This Row],[選手番号]],"")</f>
        <v>622</v>
      </c>
      <c r="G623" s="34">
        <f>IFERROR(選手__2[[#This Row],[性別コード]],"")</f>
        <v>1</v>
      </c>
      <c r="H623" s="34" t="str">
        <f>IFERROR(VLOOKUP(G623,色々!P:Q,2,0),"")</f>
        <v>男子</v>
      </c>
      <c r="I623" s="34" t="str">
        <f>IFERROR(選手__2[[#This Row],[氏名]],"")</f>
        <v>山本　遥大</v>
      </c>
      <c r="J623" s="34" t="str">
        <f>IFERROR(選手__2[[#This Row],[氏名カナ]],"")</f>
        <v>ﾔﾏﾓﾄ ｶﾅﾀ</v>
      </c>
      <c r="K623" s="34" t="str">
        <f>IFERROR(選手__2[[#This Row],[所属名称１]],"")</f>
        <v>ﾓｰﾆSS</v>
      </c>
      <c r="L623" s="34">
        <f>IFERROR(選手__2[[#This Row],[学校コード]],"")</f>
        <v>2</v>
      </c>
      <c r="M623" s="35" t="str">
        <f>IFERROR(VLOOKUP(L623,色々!G:H,2,0),"")</f>
        <v>中学</v>
      </c>
      <c r="N623" s="36">
        <f>IFERROR(選手__2[[#This Row],[学年]],"")</f>
        <v>2</v>
      </c>
      <c r="O623" s="10">
        <f>IFERROR(選手__2[[#This Row],[生年月日]],"")</f>
        <v>40350</v>
      </c>
      <c r="P623">
        <f t="shared" si="9"/>
        <v>14</v>
      </c>
    </row>
    <row r="624" spans="6:16" x14ac:dyDescent="0.2">
      <c r="F624" s="34">
        <f>IFERROR(選手__2[[#This Row],[選手番号]],"")</f>
        <v>623</v>
      </c>
      <c r="G624" s="34">
        <f>IFERROR(選手__2[[#This Row],[性別コード]],"")</f>
        <v>1</v>
      </c>
      <c r="H624" s="34" t="str">
        <f>IFERROR(VLOOKUP(G624,色々!P:Q,2,0),"")</f>
        <v>男子</v>
      </c>
      <c r="I624" s="34" t="str">
        <f>IFERROR(選手__2[[#This Row],[氏名]],"")</f>
        <v>河野　宇竜</v>
      </c>
      <c r="J624" s="34" t="str">
        <f>IFERROR(選手__2[[#This Row],[氏名カナ]],"")</f>
        <v>ｺｳﾉ ｳﾘｭｳ</v>
      </c>
      <c r="K624" s="34" t="str">
        <f>IFERROR(選手__2[[#This Row],[所属名称１]],"")</f>
        <v>ﾓｰﾆSS</v>
      </c>
      <c r="L624" s="34">
        <f>IFERROR(選手__2[[#This Row],[学校コード]],"")</f>
        <v>2</v>
      </c>
      <c r="M624" s="35" t="str">
        <f>IFERROR(VLOOKUP(L624,色々!G:H,2,0),"")</f>
        <v>中学</v>
      </c>
      <c r="N624" s="36">
        <f>IFERROR(選手__2[[#This Row],[学年]],"")</f>
        <v>1</v>
      </c>
      <c r="O624" s="10">
        <f>IFERROR(選手__2[[#This Row],[生年月日]],"")</f>
        <v>40660</v>
      </c>
      <c r="P624">
        <f t="shared" si="9"/>
        <v>14</v>
      </c>
    </row>
    <row r="625" spans="6:16" x14ac:dyDescent="0.2">
      <c r="F625" s="34">
        <f>IFERROR(選手__2[[#This Row],[選手番号]],"")</f>
        <v>624</v>
      </c>
      <c r="G625" s="34">
        <f>IFERROR(選手__2[[#This Row],[性別コード]],"")</f>
        <v>1</v>
      </c>
      <c r="H625" s="34" t="str">
        <f>IFERROR(VLOOKUP(G625,色々!P:Q,2,0),"")</f>
        <v>男子</v>
      </c>
      <c r="I625" s="34" t="str">
        <f>IFERROR(選手__2[[#This Row],[氏名]],"")</f>
        <v>古谷　　旭</v>
      </c>
      <c r="J625" s="34" t="str">
        <f>IFERROR(選手__2[[#This Row],[氏名カナ]],"")</f>
        <v>ﾌﾙﾔ ｱｻﾋ</v>
      </c>
      <c r="K625" s="34" t="str">
        <f>IFERROR(選手__2[[#This Row],[所属名称１]],"")</f>
        <v>ﾓｰﾆSS</v>
      </c>
      <c r="L625" s="34">
        <f>IFERROR(選手__2[[#This Row],[学校コード]],"")</f>
        <v>2</v>
      </c>
      <c r="M625" s="35" t="str">
        <f>IFERROR(VLOOKUP(L625,色々!G:H,2,0),"")</f>
        <v>中学</v>
      </c>
      <c r="N625" s="36">
        <f>IFERROR(選手__2[[#This Row],[学年]],"")</f>
        <v>1</v>
      </c>
      <c r="O625" s="10">
        <f>IFERROR(選手__2[[#This Row],[生年月日]],"")</f>
        <v>40753</v>
      </c>
      <c r="P625">
        <f t="shared" si="9"/>
        <v>13</v>
      </c>
    </row>
    <row r="626" spans="6:16" x14ac:dyDescent="0.2">
      <c r="F626" s="34">
        <f>IFERROR(選手__2[[#This Row],[選手番号]],"")</f>
        <v>625</v>
      </c>
      <c r="G626" s="34">
        <f>IFERROR(選手__2[[#This Row],[性別コード]],"")</f>
        <v>1</v>
      </c>
      <c r="H626" s="34" t="str">
        <f>IFERROR(VLOOKUP(G626,色々!P:Q,2,0),"")</f>
        <v>男子</v>
      </c>
      <c r="I626" s="34" t="str">
        <f>IFERROR(選手__2[[#This Row],[氏名]],"")</f>
        <v>薬師寺桐悟</v>
      </c>
      <c r="J626" s="34" t="str">
        <f>IFERROR(選手__2[[#This Row],[氏名カナ]],"")</f>
        <v>ﾔｸｼｼﾞ ﾄｳｺﾞ</v>
      </c>
      <c r="K626" s="34" t="str">
        <f>IFERROR(選手__2[[#This Row],[所属名称１]],"")</f>
        <v>ﾓｰﾆSS</v>
      </c>
      <c r="L626" s="34">
        <f>IFERROR(選手__2[[#This Row],[学校コード]],"")</f>
        <v>1</v>
      </c>
      <c r="M626" s="35" t="str">
        <f>IFERROR(VLOOKUP(L626,色々!G:H,2,0),"")</f>
        <v>小学</v>
      </c>
      <c r="N626" s="36">
        <f>IFERROR(選手__2[[#This Row],[学年]],"")</f>
        <v>6</v>
      </c>
      <c r="O626" s="10">
        <f>IFERROR(選手__2[[#This Row],[生年月日]],"")</f>
        <v>41048</v>
      </c>
      <c r="P626">
        <f t="shared" si="9"/>
        <v>13</v>
      </c>
    </row>
    <row r="627" spans="6:16" x14ac:dyDescent="0.2">
      <c r="F627" s="34">
        <f>IFERROR(選手__2[[#This Row],[選手番号]],"")</f>
        <v>626</v>
      </c>
      <c r="G627" s="34">
        <f>IFERROR(選手__2[[#This Row],[性別コード]],"")</f>
        <v>1</v>
      </c>
      <c r="H627" s="34" t="str">
        <f>IFERROR(VLOOKUP(G627,色々!P:Q,2,0),"")</f>
        <v>男子</v>
      </c>
      <c r="I627" s="34" t="str">
        <f>IFERROR(選手__2[[#This Row],[氏名]],"")</f>
        <v>金原　　蓮</v>
      </c>
      <c r="J627" s="34" t="str">
        <f>IFERROR(選手__2[[#This Row],[氏名カナ]],"")</f>
        <v>ｶﾈﾊﾗ ﾚﾝ</v>
      </c>
      <c r="K627" s="34" t="str">
        <f>IFERROR(選手__2[[#This Row],[所属名称１]],"")</f>
        <v>ﾓｰﾆSS</v>
      </c>
      <c r="L627" s="34">
        <f>IFERROR(選手__2[[#This Row],[学校コード]],"")</f>
        <v>1</v>
      </c>
      <c r="M627" s="35" t="str">
        <f>IFERROR(VLOOKUP(L627,色々!G:H,2,0),"")</f>
        <v>小学</v>
      </c>
      <c r="N627" s="36">
        <f>IFERROR(選手__2[[#This Row],[学年]],"")</f>
        <v>6</v>
      </c>
      <c r="O627" s="10">
        <f>IFERROR(選手__2[[#This Row],[生年月日]],"")</f>
        <v>41163</v>
      </c>
      <c r="P627">
        <f t="shared" si="9"/>
        <v>12</v>
      </c>
    </row>
    <row r="628" spans="6:16" x14ac:dyDescent="0.2">
      <c r="F628" s="34">
        <f>IFERROR(選手__2[[#This Row],[選手番号]],"")</f>
        <v>627</v>
      </c>
      <c r="G628" s="34">
        <f>IFERROR(選手__2[[#This Row],[性別コード]],"")</f>
        <v>1</v>
      </c>
      <c r="H628" s="34" t="str">
        <f>IFERROR(VLOOKUP(G628,色々!P:Q,2,0),"")</f>
        <v>男子</v>
      </c>
      <c r="I628" s="34" t="str">
        <f>IFERROR(選手__2[[#This Row],[氏名]],"")</f>
        <v>宇都宮　颯</v>
      </c>
      <c r="J628" s="34" t="str">
        <f>IFERROR(選手__2[[#This Row],[氏名カナ]],"")</f>
        <v>ｳﾂﾉﾐﾔ ﾊﾔﾃ</v>
      </c>
      <c r="K628" s="34" t="str">
        <f>IFERROR(選手__2[[#This Row],[所属名称１]],"")</f>
        <v>ﾓｰﾆSS</v>
      </c>
      <c r="L628" s="34">
        <f>IFERROR(選手__2[[#This Row],[学校コード]],"")</f>
        <v>1</v>
      </c>
      <c r="M628" s="35" t="str">
        <f>IFERROR(VLOOKUP(L628,色々!G:H,2,0),"")</f>
        <v>小学</v>
      </c>
      <c r="N628" s="36">
        <f>IFERROR(選手__2[[#This Row],[学年]],"")</f>
        <v>6</v>
      </c>
      <c r="O628" s="10">
        <f>IFERROR(選手__2[[#This Row],[生年月日]],"")</f>
        <v>41213</v>
      </c>
      <c r="P628">
        <f t="shared" si="9"/>
        <v>12</v>
      </c>
    </row>
    <row r="629" spans="6:16" x14ac:dyDescent="0.2">
      <c r="F629" s="34">
        <f>IFERROR(選手__2[[#This Row],[選手番号]],"")</f>
        <v>628</v>
      </c>
      <c r="G629" s="34">
        <f>IFERROR(選手__2[[#This Row],[性別コード]],"")</f>
        <v>1</v>
      </c>
      <c r="H629" s="34" t="str">
        <f>IFERROR(VLOOKUP(G629,色々!P:Q,2,0),"")</f>
        <v>男子</v>
      </c>
      <c r="I629" s="34" t="str">
        <f>IFERROR(選手__2[[#This Row],[氏名]],"")</f>
        <v>福島　光希</v>
      </c>
      <c r="J629" s="34" t="str">
        <f>IFERROR(選手__2[[#This Row],[氏名カナ]],"")</f>
        <v>ﾌｸｼﾏ ﾐﾂｷ</v>
      </c>
      <c r="K629" s="34" t="str">
        <f>IFERROR(選手__2[[#This Row],[所属名称１]],"")</f>
        <v>ﾓｰﾆSS</v>
      </c>
      <c r="L629" s="34">
        <f>IFERROR(選手__2[[#This Row],[学校コード]],"")</f>
        <v>1</v>
      </c>
      <c r="M629" s="35" t="str">
        <f>IFERROR(VLOOKUP(L629,色々!G:H,2,0),"")</f>
        <v>小学</v>
      </c>
      <c r="N629" s="36">
        <f>IFERROR(選手__2[[#This Row],[学年]],"")</f>
        <v>5</v>
      </c>
      <c r="O629" s="10">
        <f>IFERROR(選手__2[[#This Row],[生年月日]],"")</f>
        <v>41536</v>
      </c>
      <c r="P629">
        <f t="shared" si="9"/>
        <v>11</v>
      </c>
    </row>
    <row r="630" spans="6:16" x14ac:dyDescent="0.2">
      <c r="F630" s="34">
        <f>IFERROR(選手__2[[#This Row],[選手番号]],"")</f>
        <v>629</v>
      </c>
      <c r="G630" s="34">
        <f>IFERROR(選手__2[[#This Row],[性別コード]],"")</f>
        <v>2</v>
      </c>
      <c r="H630" s="34" t="str">
        <f>IFERROR(VLOOKUP(G630,色々!P:Q,2,0),"")</f>
        <v>女子</v>
      </c>
      <c r="I630" s="34" t="str">
        <f>IFERROR(選手__2[[#This Row],[氏名]],"")</f>
        <v>善家　小夏</v>
      </c>
      <c r="J630" s="34" t="str">
        <f>IFERROR(選手__2[[#This Row],[氏名カナ]],"")</f>
        <v>ｾﾞﾝｹ ｺﾅﾂ</v>
      </c>
      <c r="K630" s="34" t="str">
        <f>IFERROR(選手__2[[#This Row],[所属名称１]],"")</f>
        <v>ﾓｰﾆSS</v>
      </c>
      <c r="L630" s="34">
        <f>IFERROR(選手__2[[#This Row],[学校コード]],"")</f>
        <v>3</v>
      </c>
      <c r="M630" s="35" t="str">
        <f>IFERROR(VLOOKUP(L630,色々!G:H,2,0),"")</f>
        <v>高校</v>
      </c>
      <c r="N630" s="36">
        <f>IFERROR(選手__2[[#This Row],[学年]],"")</f>
        <v>2</v>
      </c>
      <c r="O630" s="10">
        <f>IFERROR(選手__2[[#This Row],[生年月日]],"")</f>
        <v>39309</v>
      </c>
      <c r="P630">
        <f t="shared" si="9"/>
        <v>17</v>
      </c>
    </row>
    <row r="631" spans="6:16" x14ac:dyDescent="0.2">
      <c r="F631" s="34">
        <f>IFERROR(選手__2[[#This Row],[選手番号]],"")</f>
        <v>630</v>
      </c>
      <c r="G631" s="34">
        <f>IFERROR(選手__2[[#This Row],[性別コード]],"")</f>
        <v>2</v>
      </c>
      <c r="H631" s="34" t="str">
        <f>IFERROR(VLOOKUP(G631,色々!P:Q,2,0),"")</f>
        <v>女子</v>
      </c>
      <c r="I631" s="34" t="str">
        <f>IFERROR(選手__2[[#This Row],[氏名]],"")</f>
        <v>那須　星羅</v>
      </c>
      <c r="J631" s="34" t="str">
        <f>IFERROR(選手__2[[#This Row],[氏名カナ]],"")</f>
        <v>ﾅｽ ｾｲﾗ</v>
      </c>
      <c r="K631" s="34" t="str">
        <f>IFERROR(選手__2[[#This Row],[所属名称１]],"")</f>
        <v>ﾓｰﾆSS</v>
      </c>
      <c r="L631" s="34">
        <f>IFERROR(選手__2[[#This Row],[学校コード]],"")</f>
        <v>3</v>
      </c>
      <c r="M631" s="35" t="str">
        <f>IFERROR(VLOOKUP(L631,色々!G:H,2,0),"")</f>
        <v>高校</v>
      </c>
      <c r="N631" s="36">
        <f>IFERROR(選手__2[[#This Row],[学年]],"")</f>
        <v>1</v>
      </c>
      <c r="O631" s="10">
        <f>IFERROR(選手__2[[#This Row],[生年月日]],"")</f>
        <v>39715</v>
      </c>
      <c r="P631">
        <f t="shared" si="9"/>
        <v>16</v>
      </c>
    </row>
    <row r="632" spans="6:16" x14ac:dyDescent="0.2">
      <c r="F632" s="34">
        <f>IFERROR(選手__2[[#This Row],[選手番号]],"")</f>
        <v>631</v>
      </c>
      <c r="G632" s="34">
        <f>IFERROR(選手__2[[#This Row],[性別コード]],"")</f>
        <v>2</v>
      </c>
      <c r="H632" s="34" t="str">
        <f>IFERROR(VLOOKUP(G632,色々!P:Q,2,0),"")</f>
        <v>女子</v>
      </c>
      <c r="I632" s="34" t="str">
        <f>IFERROR(選手__2[[#This Row],[氏名]],"")</f>
        <v>柴田　紗希</v>
      </c>
      <c r="J632" s="34" t="str">
        <f>IFERROR(選手__2[[#This Row],[氏名カナ]],"")</f>
        <v>ｼﾊﾞﾀ ｻｷ</v>
      </c>
      <c r="K632" s="34" t="str">
        <f>IFERROR(選手__2[[#This Row],[所属名称１]],"")</f>
        <v>ﾓｰﾆSS</v>
      </c>
      <c r="L632" s="34">
        <f>IFERROR(選手__2[[#This Row],[学校コード]],"")</f>
        <v>3</v>
      </c>
      <c r="M632" s="35" t="str">
        <f>IFERROR(VLOOKUP(L632,色々!G:H,2,0),"")</f>
        <v>高校</v>
      </c>
      <c r="N632" s="36">
        <f>IFERROR(選手__2[[#This Row],[学年]],"")</f>
        <v>1</v>
      </c>
      <c r="O632" s="10">
        <f>IFERROR(選手__2[[#This Row],[生年月日]],"")</f>
        <v>39756</v>
      </c>
      <c r="P632">
        <f t="shared" si="9"/>
        <v>16</v>
      </c>
    </row>
    <row r="633" spans="6:16" x14ac:dyDescent="0.2">
      <c r="F633" s="34">
        <f>IFERROR(選手__2[[#This Row],[選手番号]],"")</f>
        <v>632</v>
      </c>
      <c r="G633" s="34">
        <f>IFERROR(選手__2[[#This Row],[性別コード]],"")</f>
        <v>2</v>
      </c>
      <c r="H633" s="34" t="str">
        <f>IFERROR(VLOOKUP(G633,色々!P:Q,2,0),"")</f>
        <v>女子</v>
      </c>
      <c r="I633" s="34" t="str">
        <f>IFERROR(選手__2[[#This Row],[氏名]],"")</f>
        <v>濱田　莉子</v>
      </c>
      <c r="J633" s="34" t="str">
        <f>IFERROR(選手__2[[#This Row],[氏名カナ]],"")</f>
        <v>ﾊﾏﾀﾞ ﾘｺ</v>
      </c>
      <c r="K633" s="34" t="str">
        <f>IFERROR(選手__2[[#This Row],[所属名称１]],"")</f>
        <v>ﾓｰﾆSS</v>
      </c>
      <c r="L633" s="34">
        <f>IFERROR(選手__2[[#This Row],[学校コード]],"")</f>
        <v>2</v>
      </c>
      <c r="M633" s="35" t="str">
        <f>IFERROR(VLOOKUP(L633,色々!G:H,2,0),"")</f>
        <v>中学</v>
      </c>
      <c r="N633" s="36">
        <f>IFERROR(選手__2[[#This Row],[学年]],"")</f>
        <v>2</v>
      </c>
      <c r="O633" s="10">
        <f>IFERROR(選手__2[[#This Row],[生年月日]],"")</f>
        <v>40569</v>
      </c>
      <c r="P633">
        <f t="shared" si="9"/>
        <v>14</v>
      </c>
    </row>
    <row r="634" spans="6:16" x14ac:dyDescent="0.2">
      <c r="F634" s="34">
        <f>IFERROR(選手__2[[#This Row],[選手番号]],"")</f>
        <v>633</v>
      </c>
      <c r="G634" s="34">
        <f>IFERROR(選手__2[[#This Row],[性別コード]],"")</f>
        <v>2</v>
      </c>
      <c r="H634" s="34" t="str">
        <f>IFERROR(VLOOKUP(G634,色々!P:Q,2,0),"")</f>
        <v>女子</v>
      </c>
      <c r="I634" s="34" t="str">
        <f>IFERROR(選手__2[[#This Row],[氏名]],"")</f>
        <v>二宮　綺音</v>
      </c>
      <c r="J634" s="34" t="str">
        <f>IFERROR(選手__2[[#This Row],[氏名カナ]],"")</f>
        <v>ﾆﾉﾐﾔ ｱﾔﾈ</v>
      </c>
      <c r="K634" s="34" t="str">
        <f>IFERROR(選手__2[[#This Row],[所属名称１]],"")</f>
        <v>ﾓｰﾆSS</v>
      </c>
      <c r="L634" s="34">
        <f>IFERROR(選手__2[[#This Row],[学校コード]],"")</f>
        <v>2</v>
      </c>
      <c r="M634" s="35" t="str">
        <f>IFERROR(VLOOKUP(L634,色々!G:H,2,0),"")</f>
        <v>中学</v>
      </c>
      <c r="N634" s="36">
        <f>IFERROR(選手__2[[#This Row],[学年]],"")</f>
        <v>1</v>
      </c>
      <c r="O634" s="10">
        <f>IFERROR(選手__2[[#This Row],[生年月日]],"")</f>
        <v>40878</v>
      </c>
      <c r="P634">
        <f t="shared" si="9"/>
        <v>13</v>
      </c>
    </row>
    <row r="635" spans="6:16" x14ac:dyDescent="0.2">
      <c r="F635" s="34">
        <f>IFERROR(選手__2[[#This Row],[選手番号]],"")</f>
        <v>634</v>
      </c>
      <c r="G635" s="34">
        <f>IFERROR(選手__2[[#This Row],[性別コード]],"")</f>
        <v>2</v>
      </c>
      <c r="H635" s="34" t="str">
        <f>IFERROR(VLOOKUP(G635,色々!P:Q,2,0),"")</f>
        <v>女子</v>
      </c>
      <c r="I635" s="34" t="str">
        <f>IFERROR(選手__2[[#This Row],[氏名]],"")</f>
        <v>友岡　詩乃</v>
      </c>
      <c r="J635" s="34" t="str">
        <f>IFERROR(選手__2[[#This Row],[氏名カナ]],"")</f>
        <v>ﾄﾓｵｶ ｼﾉ</v>
      </c>
      <c r="K635" s="34" t="str">
        <f>IFERROR(選手__2[[#This Row],[所属名称１]],"")</f>
        <v>ﾓｰﾆSS</v>
      </c>
      <c r="L635" s="34">
        <f>IFERROR(選手__2[[#This Row],[学校コード]],"")</f>
        <v>1</v>
      </c>
      <c r="M635" s="35" t="str">
        <f>IFERROR(VLOOKUP(L635,色々!G:H,2,0),"")</f>
        <v>小学</v>
      </c>
      <c r="N635" s="36">
        <f>IFERROR(選手__2[[#This Row],[学年]],"")</f>
        <v>6</v>
      </c>
      <c r="O635" s="10">
        <f>IFERROR(選手__2[[#This Row],[生年月日]],"")</f>
        <v>41089</v>
      </c>
      <c r="P635">
        <f t="shared" si="9"/>
        <v>12</v>
      </c>
    </row>
    <row r="636" spans="6:16" x14ac:dyDescent="0.2">
      <c r="F636" s="34">
        <f>IFERROR(選手__2[[#This Row],[選手番号]],"")</f>
        <v>635</v>
      </c>
      <c r="G636" s="34">
        <f>IFERROR(選手__2[[#This Row],[性別コード]],"")</f>
        <v>2</v>
      </c>
      <c r="H636" s="34" t="str">
        <f>IFERROR(VLOOKUP(G636,色々!P:Q,2,0),"")</f>
        <v>女子</v>
      </c>
      <c r="I636" s="34" t="str">
        <f>IFERROR(選手__2[[#This Row],[氏名]],"")</f>
        <v>中尾　　桜</v>
      </c>
      <c r="J636" s="34" t="str">
        <f>IFERROR(選手__2[[#This Row],[氏名カナ]],"")</f>
        <v>ﾅｶｵ ｻｸﾗ</v>
      </c>
      <c r="K636" s="34" t="str">
        <f>IFERROR(選手__2[[#This Row],[所属名称１]],"")</f>
        <v>ﾓｰﾆSS</v>
      </c>
      <c r="L636" s="34">
        <f>IFERROR(選手__2[[#This Row],[学校コード]],"")</f>
        <v>1</v>
      </c>
      <c r="M636" s="35" t="str">
        <f>IFERROR(VLOOKUP(L636,色々!G:H,2,0),"")</f>
        <v>小学</v>
      </c>
      <c r="N636" s="36">
        <f>IFERROR(選手__2[[#This Row],[学年]],"")</f>
        <v>6</v>
      </c>
      <c r="O636" s="10">
        <f>IFERROR(選手__2[[#This Row],[生年月日]],"")</f>
        <v>41218</v>
      </c>
      <c r="P636">
        <f t="shared" si="9"/>
        <v>12</v>
      </c>
    </row>
    <row r="637" spans="6:16" x14ac:dyDescent="0.2">
      <c r="F637" s="34">
        <f>IFERROR(選手__2[[#This Row],[選手番号]],"")</f>
        <v>636</v>
      </c>
      <c r="G637" s="34">
        <f>IFERROR(選手__2[[#This Row],[性別コード]],"")</f>
        <v>2</v>
      </c>
      <c r="H637" s="34" t="str">
        <f>IFERROR(VLOOKUP(G637,色々!P:Q,2,0),"")</f>
        <v>女子</v>
      </c>
      <c r="I637" s="34" t="str">
        <f>IFERROR(選手__2[[#This Row],[氏名]],"")</f>
        <v>山田　心羽</v>
      </c>
      <c r="J637" s="34" t="str">
        <f>IFERROR(選手__2[[#This Row],[氏名カナ]],"")</f>
        <v>ﾔﾏﾀﾞ ｺﾊﾈ</v>
      </c>
      <c r="K637" s="34" t="str">
        <f>IFERROR(選手__2[[#This Row],[所属名称１]],"")</f>
        <v>ﾓｰﾆSS</v>
      </c>
      <c r="L637" s="34">
        <f>IFERROR(選手__2[[#This Row],[学校コード]],"")</f>
        <v>1</v>
      </c>
      <c r="M637" s="35" t="str">
        <f>IFERROR(VLOOKUP(L637,色々!G:H,2,0),"")</f>
        <v>小学</v>
      </c>
      <c r="N637" s="36">
        <f>IFERROR(選手__2[[#This Row],[学年]],"")</f>
        <v>5</v>
      </c>
      <c r="O637" s="10">
        <f>IFERROR(選手__2[[#This Row],[生年月日]],"")</f>
        <v>41418</v>
      </c>
      <c r="P637">
        <f t="shared" si="9"/>
        <v>12</v>
      </c>
    </row>
    <row r="638" spans="6:16" x14ac:dyDescent="0.2">
      <c r="F638" s="34">
        <f>IFERROR(選手__2[[#This Row],[選手番号]],"")</f>
        <v>637</v>
      </c>
      <c r="G638" s="34">
        <f>IFERROR(選手__2[[#This Row],[性別コード]],"")</f>
        <v>2</v>
      </c>
      <c r="H638" s="34" t="str">
        <f>IFERROR(VLOOKUP(G638,色々!P:Q,2,0),"")</f>
        <v>女子</v>
      </c>
      <c r="I638" s="34" t="str">
        <f>IFERROR(選手__2[[#This Row],[氏名]],"")</f>
        <v>泉　こころ</v>
      </c>
      <c r="J638" s="34" t="str">
        <f>IFERROR(選手__2[[#This Row],[氏名カナ]],"")</f>
        <v>ｲｽﾞﾐ ｺｺﾛ</v>
      </c>
      <c r="K638" s="34" t="str">
        <f>IFERROR(選手__2[[#This Row],[所属名称１]],"")</f>
        <v>ﾓｰﾆSS</v>
      </c>
      <c r="L638" s="34">
        <f>IFERROR(選手__2[[#This Row],[学校コード]],"")</f>
        <v>1</v>
      </c>
      <c r="M638" s="35" t="str">
        <f>IFERROR(VLOOKUP(L638,色々!G:H,2,0),"")</f>
        <v>小学</v>
      </c>
      <c r="N638" s="36">
        <f>IFERROR(選手__2[[#This Row],[学年]],"")</f>
        <v>5</v>
      </c>
      <c r="O638" s="10">
        <f>IFERROR(選手__2[[#This Row],[生年月日]],"")</f>
        <v>41707</v>
      </c>
      <c r="P638">
        <f t="shared" si="9"/>
        <v>11</v>
      </c>
    </row>
    <row r="639" spans="6:16" x14ac:dyDescent="0.2">
      <c r="F639" s="34">
        <f>IFERROR(選手__2[[#This Row],[選手番号]],"")</f>
        <v>638</v>
      </c>
      <c r="G639" s="34">
        <f>IFERROR(選手__2[[#This Row],[性別コード]],"")</f>
        <v>1</v>
      </c>
      <c r="H639" s="34" t="str">
        <f>IFERROR(VLOOKUP(G639,色々!P:Q,2,0),"")</f>
        <v>男子</v>
      </c>
      <c r="I639" s="34" t="str">
        <f>IFERROR(選手__2[[#This Row],[氏名]],"")</f>
        <v>谷本　　暁</v>
      </c>
      <c r="J639" s="34" t="str">
        <f>IFERROR(選手__2[[#This Row],[氏名カナ]],"")</f>
        <v>ﾀﾆﾓﾄ ｱｷﾗ</v>
      </c>
      <c r="K639" s="34" t="str">
        <f>IFERROR(選手__2[[#This Row],[所属名称１]],"")</f>
        <v>えいしSC北条</v>
      </c>
      <c r="L639" s="34">
        <f>IFERROR(選手__2[[#This Row],[学校コード]],"")</f>
        <v>2</v>
      </c>
      <c r="M639" s="35" t="str">
        <f>IFERROR(VLOOKUP(L639,色々!G:H,2,0),"")</f>
        <v>中学</v>
      </c>
      <c r="N639" s="36">
        <f>IFERROR(選手__2[[#This Row],[学年]],"")</f>
        <v>1</v>
      </c>
      <c r="O639" s="10">
        <f>IFERROR(選手__2[[#This Row],[生年月日]],"")</f>
        <v>40650</v>
      </c>
      <c r="P639">
        <f t="shared" si="9"/>
        <v>14</v>
      </c>
    </row>
    <row r="640" spans="6:16" x14ac:dyDescent="0.2">
      <c r="F640" s="34">
        <f>IFERROR(選手__2[[#This Row],[選手番号]],"")</f>
        <v>639</v>
      </c>
      <c r="G640" s="34">
        <f>IFERROR(選手__2[[#This Row],[性別コード]],"")</f>
        <v>1</v>
      </c>
      <c r="H640" s="34" t="str">
        <f>IFERROR(VLOOKUP(G640,色々!P:Q,2,0),"")</f>
        <v>男子</v>
      </c>
      <c r="I640" s="34" t="str">
        <f>IFERROR(選手__2[[#This Row],[氏名]],"")</f>
        <v>川端　太郎</v>
      </c>
      <c r="J640" s="34" t="str">
        <f>IFERROR(選手__2[[#This Row],[氏名カナ]],"")</f>
        <v>ｶﾜﾊﾞﾀ ﾀﾛｳ</v>
      </c>
      <c r="K640" s="34" t="str">
        <f>IFERROR(選手__2[[#This Row],[所属名称１]],"")</f>
        <v>えいしSC北条</v>
      </c>
      <c r="L640" s="34">
        <f>IFERROR(選手__2[[#This Row],[学校コード]],"")</f>
        <v>1</v>
      </c>
      <c r="M640" s="35" t="str">
        <f>IFERROR(VLOOKUP(L640,色々!G:H,2,0),"")</f>
        <v>小学</v>
      </c>
      <c r="N640" s="36">
        <f>IFERROR(選手__2[[#This Row],[学年]],"")</f>
        <v>6</v>
      </c>
      <c r="O640" s="10">
        <f>IFERROR(選手__2[[#This Row],[生年月日]],"")</f>
        <v>41315</v>
      </c>
      <c r="P640">
        <f t="shared" si="9"/>
        <v>12</v>
      </c>
    </row>
    <row r="641" spans="6:16" x14ac:dyDescent="0.2">
      <c r="F641" s="34">
        <f>IFERROR(選手__2[[#This Row],[選手番号]],"")</f>
        <v>640</v>
      </c>
      <c r="G641" s="34">
        <f>IFERROR(選手__2[[#This Row],[性別コード]],"")</f>
        <v>1</v>
      </c>
      <c r="H641" s="34" t="str">
        <f>IFERROR(VLOOKUP(G641,色々!P:Q,2,0),"")</f>
        <v>男子</v>
      </c>
      <c r="I641" s="34" t="str">
        <f>IFERROR(選手__2[[#This Row],[氏名]],"")</f>
        <v>高橋　　暖</v>
      </c>
      <c r="J641" s="34" t="str">
        <f>IFERROR(選手__2[[#This Row],[氏名カナ]],"")</f>
        <v>ﾀｶﾊｼ ﾀﾞﾝ</v>
      </c>
      <c r="K641" s="34" t="str">
        <f>IFERROR(選手__2[[#This Row],[所属名称１]],"")</f>
        <v>えいしSC北条</v>
      </c>
      <c r="L641" s="34">
        <f>IFERROR(選手__2[[#This Row],[学校コード]],"")</f>
        <v>1</v>
      </c>
      <c r="M641" s="35" t="str">
        <f>IFERROR(VLOOKUP(L641,色々!G:H,2,0),"")</f>
        <v>小学</v>
      </c>
      <c r="N641" s="36">
        <f>IFERROR(選手__2[[#This Row],[学年]],"")</f>
        <v>5</v>
      </c>
      <c r="O641" s="10">
        <f>IFERROR(選手__2[[#This Row],[生年月日]],"")</f>
        <v>41408</v>
      </c>
      <c r="P641">
        <f t="shared" si="9"/>
        <v>12</v>
      </c>
    </row>
    <row r="642" spans="6:16" x14ac:dyDescent="0.2">
      <c r="F642" s="34">
        <f>IFERROR(選手__2[[#This Row],[選手番号]],"")</f>
        <v>641</v>
      </c>
      <c r="G642" s="34">
        <f>IFERROR(選手__2[[#This Row],[性別コード]],"")</f>
        <v>1</v>
      </c>
      <c r="H642" s="34" t="str">
        <f>IFERROR(VLOOKUP(G642,色々!P:Q,2,0),"")</f>
        <v>男子</v>
      </c>
      <c r="I642" s="34" t="str">
        <f>IFERROR(選手__2[[#This Row],[氏名]],"")</f>
        <v>谷本　　工</v>
      </c>
      <c r="J642" s="34" t="str">
        <f>IFERROR(選手__2[[#This Row],[氏名カナ]],"")</f>
        <v>ﾀﾆﾓﾄ ﾀｸﾐ</v>
      </c>
      <c r="K642" s="34" t="str">
        <f>IFERROR(選手__2[[#This Row],[所属名称１]],"")</f>
        <v>えいしSC北条</v>
      </c>
      <c r="L642" s="34">
        <f>IFERROR(選手__2[[#This Row],[学校コード]],"")</f>
        <v>1</v>
      </c>
      <c r="M642" s="35" t="str">
        <f>IFERROR(VLOOKUP(L642,色々!G:H,2,0),"")</f>
        <v>小学</v>
      </c>
      <c r="N642" s="36">
        <f>IFERROR(選手__2[[#This Row],[学年]],"")</f>
        <v>5</v>
      </c>
      <c r="O642" s="10">
        <f>IFERROR(選手__2[[#This Row],[生年月日]],"")</f>
        <v>41688</v>
      </c>
      <c r="P642">
        <f t="shared" si="9"/>
        <v>11</v>
      </c>
    </row>
    <row r="643" spans="6:16" x14ac:dyDescent="0.2">
      <c r="F643" s="34">
        <f>IFERROR(選手__2[[#This Row],[選手番号]],"")</f>
        <v>642</v>
      </c>
      <c r="G643" s="34">
        <f>IFERROR(選手__2[[#This Row],[性別コード]],"")</f>
        <v>1</v>
      </c>
      <c r="H643" s="34" t="str">
        <f>IFERROR(VLOOKUP(G643,色々!P:Q,2,0),"")</f>
        <v>男子</v>
      </c>
      <c r="I643" s="34" t="str">
        <f>IFERROR(選手__2[[#This Row],[氏名]],"")</f>
        <v>北村　　有</v>
      </c>
      <c r="J643" s="34" t="str">
        <f>IFERROR(選手__2[[#This Row],[氏名カナ]],"")</f>
        <v>ｷﾀﾑﾗ ﾕｳ</v>
      </c>
      <c r="K643" s="34" t="str">
        <f>IFERROR(選手__2[[#This Row],[所属名称１]],"")</f>
        <v>えいしSC北条</v>
      </c>
      <c r="L643" s="34">
        <f>IFERROR(選手__2[[#This Row],[学校コード]],"")</f>
        <v>1</v>
      </c>
      <c r="M643" s="35" t="str">
        <f>IFERROR(VLOOKUP(L643,色々!G:H,2,0),"")</f>
        <v>小学</v>
      </c>
      <c r="N643" s="36">
        <f>IFERROR(選手__2[[#This Row],[学年]],"")</f>
        <v>4</v>
      </c>
      <c r="O643" s="10">
        <f>IFERROR(選手__2[[#This Row],[生年月日]],"")</f>
        <v>41796</v>
      </c>
      <c r="P643">
        <f t="shared" ref="P643:P706" si="10">IFERROR(DATEDIF(O643,$O$1,"y"),"")</f>
        <v>11</v>
      </c>
    </row>
    <row r="644" spans="6:16" x14ac:dyDescent="0.2">
      <c r="F644" s="34">
        <f>IFERROR(選手__2[[#This Row],[選手番号]],"")</f>
        <v>643</v>
      </c>
      <c r="G644" s="34">
        <f>IFERROR(選手__2[[#This Row],[性別コード]],"")</f>
        <v>1</v>
      </c>
      <c r="H644" s="34" t="str">
        <f>IFERROR(VLOOKUP(G644,色々!P:Q,2,0),"")</f>
        <v>男子</v>
      </c>
      <c r="I644" s="34" t="str">
        <f>IFERROR(選手__2[[#This Row],[氏名]],"")</f>
        <v>若宮　悠文</v>
      </c>
      <c r="J644" s="34" t="str">
        <f>IFERROR(選手__2[[#This Row],[氏名カナ]],"")</f>
        <v>ﾜｶﾐﾔ ﾋｻﾌﾐ</v>
      </c>
      <c r="K644" s="34" t="str">
        <f>IFERROR(選手__2[[#This Row],[所属名称１]],"")</f>
        <v>えいしSC北条</v>
      </c>
      <c r="L644" s="34">
        <f>IFERROR(選手__2[[#This Row],[学校コード]],"")</f>
        <v>1</v>
      </c>
      <c r="M644" s="35" t="str">
        <f>IFERROR(VLOOKUP(L644,色々!G:H,2,0),"")</f>
        <v>小学</v>
      </c>
      <c r="N644" s="36">
        <f>IFERROR(選手__2[[#This Row],[学年]],"")</f>
        <v>4</v>
      </c>
      <c r="O644" s="10">
        <f>IFERROR(選手__2[[#This Row],[生年月日]],"")</f>
        <v>41909</v>
      </c>
      <c r="P644">
        <f t="shared" si="10"/>
        <v>10</v>
      </c>
    </row>
    <row r="645" spans="6:16" x14ac:dyDescent="0.2">
      <c r="F645" s="34">
        <f>IFERROR(選手__2[[#This Row],[選手番号]],"")</f>
        <v>644</v>
      </c>
      <c r="G645" s="34">
        <f>IFERROR(選手__2[[#This Row],[性別コード]],"")</f>
        <v>1</v>
      </c>
      <c r="H645" s="34" t="str">
        <f>IFERROR(VLOOKUP(G645,色々!P:Q,2,0),"")</f>
        <v>男子</v>
      </c>
      <c r="I645" s="34" t="str">
        <f>IFERROR(選手__2[[#This Row],[氏名]],"")</f>
        <v>山竹　　佑</v>
      </c>
      <c r="J645" s="34" t="str">
        <f>IFERROR(選手__2[[#This Row],[氏名カナ]],"")</f>
        <v>ﾔﾏﾀｹ ﾀｽｸ</v>
      </c>
      <c r="K645" s="34" t="str">
        <f>IFERROR(選手__2[[#This Row],[所属名称１]],"")</f>
        <v>えいしSC北条</v>
      </c>
      <c r="L645" s="34">
        <f>IFERROR(選手__2[[#This Row],[学校コード]],"")</f>
        <v>1</v>
      </c>
      <c r="M645" s="35" t="str">
        <f>IFERROR(VLOOKUP(L645,色々!G:H,2,0),"")</f>
        <v>小学</v>
      </c>
      <c r="N645" s="36">
        <f>IFERROR(選手__2[[#This Row],[学年]],"")</f>
        <v>3</v>
      </c>
      <c r="O645" s="10">
        <f>IFERROR(選手__2[[#This Row],[生年月日]],"")</f>
        <v>42126</v>
      </c>
      <c r="P645">
        <f t="shared" si="10"/>
        <v>10</v>
      </c>
    </row>
    <row r="646" spans="6:16" x14ac:dyDescent="0.2">
      <c r="F646" s="34">
        <f>IFERROR(選手__2[[#This Row],[選手番号]],"")</f>
        <v>645</v>
      </c>
      <c r="G646" s="34">
        <f>IFERROR(選手__2[[#This Row],[性別コード]],"")</f>
        <v>1</v>
      </c>
      <c r="H646" s="34" t="str">
        <f>IFERROR(VLOOKUP(G646,色々!P:Q,2,0),"")</f>
        <v>男子</v>
      </c>
      <c r="I646" s="34" t="str">
        <f>IFERROR(選手__2[[#This Row],[氏名]],"")</f>
        <v>吉野　颯斗</v>
      </c>
      <c r="J646" s="34" t="str">
        <f>IFERROR(選手__2[[#This Row],[氏名カナ]],"")</f>
        <v>ﾖｼﾉ ﾊﾔﾄ</v>
      </c>
      <c r="K646" s="34" t="str">
        <f>IFERROR(選手__2[[#This Row],[所属名称１]],"")</f>
        <v>えいしSC北条</v>
      </c>
      <c r="L646" s="34">
        <f>IFERROR(選手__2[[#This Row],[学校コード]],"")</f>
        <v>1</v>
      </c>
      <c r="M646" s="35" t="str">
        <f>IFERROR(VLOOKUP(L646,色々!G:H,2,0),"")</f>
        <v>小学</v>
      </c>
      <c r="N646" s="36">
        <f>IFERROR(選手__2[[#This Row],[学年]],"")</f>
        <v>3</v>
      </c>
      <c r="O646" s="10">
        <f>IFERROR(選手__2[[#This Row],[生年月日]],"")</f>
        <v>42194</v>
      </c>
      <c r="P646">
        <f t="shared" si="10"/>
        <v>9</v>
      </c>
    </row>
    <row r="647" spans="6:16" x14ac:dyDescent="0.2">
      <c r="F647" s="34">
        <f>IFERROR(選手__2[[#This Row],[選手番号]],"")</f>
        <v>646</v>
      </c>
      <c r="G647" s="34">
        <f>IFERROR(選手__2[[#This Row],[性別コード]],"")</f>
        <v>1</v>
      </c>
      <c r="H647" s="34" t="str">
        <f>IFERROR(VLOOKUP(G647,色々!P:Q,2,0),"")</f>
        <v>男子</v>
      </c>
      <c r="I647" s="34" t="str">
        <f>IFERROR(選手__2[[#This Row],[氏名]],"")</f>
        <v>山本　大翔</v>
      </c>
      <c r="J647" s="34" t="str">
        <f>IFERROR(選手__2[[#This Row],[氏名カナ]],"")</f>
        <v>ﾔﾏﾓﾄ ﾀｲｶﾞ</v>
      </c>
      <c r="K647" s="34" t="str">
        <f>IFERROR(選手__2[[#This Row],[所属名称１]],"")</f>
        <v>えいしSC北条</v>
      </c>
      <c r="L647" s="34">
        <f>IFERROR(選手__2[[#This Row],[学校コード]],"")</f>
        <v>1</v>
      </c>
      <c r="M647" s="35" t="str">
        <f>IFERROR(VLOOKUP(L647,色々!G:H,2,0),"")</f>
        <v>小学</v>
      </c>
      <c r="N647" s="36">
        <f>IFERROR(選手__2[[#This Row],[学年]],"")</f>
        <v>3</v>
      </c>
      <c r="O647" s="10">
        <f>IFERROR(選手__2[[#This Row],[生年月日]],"")</f>
        <v>42261</v>
      </c>
      <c r="P647">
        <f t="shared" si="10"/>
        <v>9</v>
      </c>
    </row>
    <row r="648" spans="6:16" x14ac:dyDescent="0.2">
      <c r="F648" s="34">
        <f>IFERROR(選手__2[[#This Row],[選手番号]],"")</f>
        <v>647</v>
      </c>
      <c r="G648" s="34">
        <f>IFERROR(選手__2[[#This Row],[性別コード]],"")</f>
        <v>2</v>
      </c>
      <c r="H648" s="34" t="str">
        <f>IFERROR(VLOOKUP(G648,色々!P:Q,2,0),"")</f>
        <v>女子</v>
      </c>
      <c r="I648" s="34" t="str">
        <f>IFERROR(選手__2[[#This Row],[氏名]],"")</f>
        <v>中川　　望</v>
      </c>
      <c r="J648" s="34" t="str">
        <f>IFERROR(選手__2[[#This Row],[氏名カナ]],"")</f>
        <v>ﾅｶｶﾞﾜ ﾉｿﾞﾐ</v>
      </c>
      <c r="K648" s="34" t="str">
        <f>IFERROR(選手__2[[#This Row],[所属名称１]],"")</f>
        <v>えいしSC北条</v>
      </c>
      <c r="L648" s="34">
        <f>IFERROR(選手__2[[#This Row],[学校コード]],"")</f>
        <v>1</v>
      </c>
      <c r="M648" s="35" t="str">
        <f>IFERROR(VLOOKUP(L648,色々!G:H,2,0),"")</f>
        <v>小学</v>
      </c>
      <c r="N648" s="36">
        <f>IFERROR(選手__2[[#This Row],[学年]],"")</f>
        <v>5</v>
      </c>
      <c r="O648" s="10">
        <f>IFERROR(選手__2[[#This Row],[生年月日]],"")</f>
        <v>41591</v>
      </c>
      <c r="P648">
        <f t="shared" si="10"/>
        <v>11</v>
      </c>
    </row>
    <row r="649" spans="6:16" x14ac:dyDescent="0.2">
      <c r="F649" s="34">
        <f>IFERROR(選手__2[[#This Row],[選手番号]],"")</f>
        <v>648</v>
      </c>
      <c r="G649" s="34">
        <f>IFERROR(選手__2[[#This Row],[性別コード]],"")</f>
        <v>2</v>
      </c>
      <c r="H649" s="34" t="str">
        <f>IFERROR(VLOOKUP(G649,色々!P:Q,2,0),"")</f>
        <v>女子</v>
      </c>
      <c r="I649" s="34" t="str">
        <f>IFERROR(選手__2[[#This Row],[氏名]],"")</f>
        <v>向井　陽葵</v>
      </c>
      <c r="J649" s="34" t="str">
        <f>IFERROR(選手__2[[#This Row],[氏名カナ]],"")</f>
        <v>ﾑｶｲ ﾋﾏﾘ</v>
      </c>
      <c r="K649" s="34" t="str">
        <f>IFERROR(選手__2[[#This Row],[所属名称１]],"")</f>
        <v>えいしSC北条</v>
      </c>
      <c r="L649" s="34">
        <f>IFERROR(選手__2[[#This Row],[学校コード]],"")</f>
        <v>1</v>
      </c>
      <c r="M649" s="35" t="str">
        <f>IFERROR(VLOOKUP(L649,色々!G:H,2,0),"")</f>
        <v>小学</v>
      </c>
      <c r="N649" s="36">
        <f>IFERROR(選手__2[[#This Row],[学年]],"")</f>
        <v>2</v>
      </c>
      <c r="O649" s="10">
        <f>IFERROR(選手__2[[#This Row],[生年月日]],"")</f>
        <v>42482</v>
      </c>
      <c r="P649">
        <f t="shared" si="10"/>
        <v>9</v>
      </c>
    </row>
    <row r="650" spans="6:16" x14ac:dyDescent="0.2">
      <c r="F650" s="34">
        <f>IFERROR(選手__2[[#This Row],[選手番号]],"")</f>
        <v>649</v>
      </c>
      <c r="G650" s="34">
        <f>IFERROR(選手__2[[#This Row],[性別コード]],"")</f>
        <v>2</v>
      </c>
      <c r="H650" s="34" t="str">
        <f>IFERROR(VLOOKUP(G650,色々!P:Q,2,0),"")</f>
        <v>女子</v>
      </c>
      <c r="I650" s="34" t="str">
        <f>IFERROR(選手__2[[#This Row],[氏名]],"")</f>
        <v>藤本　実希</v>
      </c>
      <c r="J650" s="34" t="str">
        <f>IFERROR(選手__2[[#This Row],[氏名カナ]],"")</f>
        <v>ﾌｼﾞﾓﾄ ﾐｷ</v>
      </c>
      <c r="K650" s="34" t="str">
        <f>IFERROR(選手__2[[#This Row],[所属名称１]],"")</f>
        <v>えいしSC北条</v>
      </c>
      <c r="L650" s="34">
        <f>IFERROR(選手__2[[#This Row],[学校コード]],"")</f>
        <v>1</v>
      </c>
      <c r="M650" s="35" t="str">
        <f>IFERROR(VLOOKUP(L650,色々!G:H,2,0),"")</f>
        <v>小学</v>
      </c>
      <c r="N650" s="36">
        <f>IFERROR(選手__2[[#This Row],[学年]],"")</f>
        <v>2</v>
      </c>
      <c r="O650" s="10">
        <f>IFERROR(選手__2[[#This Row],[生年月日]],"")</f>
        <v>42636</v>
      </c>
      <c r="P650">
        <f t="shared" si="10"/>
        <v>8</v>
      </c>
    </row>
    <row r="651" spans="6:16" x14ac:dyDescent="0.2">
      <c r="F651" s="34">
        <f>IFERROR(選手__2[[#This Row],[選手番号]],"")</f>
        <v>650</v>
      </c>
      <c r="G651" s="34">
        <f>IFERROR(選手__2[[#This Row],[性別コード]],"")</f>
        <v>1</v>
      </c>
      <c r="H651" s="34" t="str">
        <f>IFERROR(VLOOKUP(G651,色々!P:Q,2,0),"")</f>
        <v>男子</v>
      </c>
      <c r="I651" s="34" t="str">
        <f>IFERROR(選手__2[[#This Row],[氏名]],"")</f>
        <v>井上　加一</v>
      </c>
      <c r="J651" s="34" t="str">
        <f>IFERROR(選手__2[[#This Row],[氏名カナ]],"")</f>
        <v>ｲﾉｳｴ ｶｲ</v>
      </c>
      <c r="K651" s="34" t="str">
        <f>IFERROR(選手__2[[#This Row],[所属名称１]],"")</f>
        <v>MESSA宇和島</v>
      </c>
      <c r="L651" s="34">
        <f>IFERROR(選手__2[[#This Row],[学校コード]],"")</f>
        <v>3</v>
      </c>
      <c r="M651" s="35" t="str">
        <f>IFERROR(VLOOKUP(L651,色々!G:H,2,0),"")</f>
        <v>高校</v>
      </c>
      <c r="N651" s="36">
        <f>IFERROR(選手__2[[#This Row],[学年]],"")</f>
        <v>2</v>
      </c>
      <c r="O651" s="10">
        <f>IFERROR(選手__2[[#This Row],[生年月日]],"")</f>
        <v>39368</v>
      </c>
      <c r="P651">
        <f t="shared" si="10"/>
        <v>17</v>
      </c>
    </row>
    <row r="652" spans="6:16" x14ac:dyDescent="0.2">
      <c r="F652" s="34">
        <f>IFERROR(選手__2[[#This Row],[選手番号]],"")</f>
        <v>651</v>
      </c>
      <c r="G652" s="34">
        <f>IFERROR(選手__2[[#This Row],[性別コード]],"")</f>
        <v>1</v>
      </c>
      <c r="H652" s="34" t="str">
        <f>IFERROR(VLOOKUP(G652,色々!P:Q,2,0),"")</f>
        <v>男子</v>
      </c>
      <c r="I652" s="34" t="str">
        <f>IFERROR(選手__2[[#This Row],[氏名]],"")</f>
        <v>林　　琉稀</v>
      </c>
      <c r="J652" s="34" t="str">
        <f>IFERROR(選手__2[[#This Row],[氏名カナ]],"")</f>
        <v>ﾊﾔｼ ﾘｭｳｷ</v>
      </c>
      <c r="K652" s="34" t="str">
        <f>IFERROR(選手__2[[#This Row],[所属名称１]],"")</f>
        <v>MESSA宇和島</v>
      </c>
      <c r="L652" s="34">
        <f>IFERROR(選手__2[[#This Row],[学校コード]],"")</f>
        <v>1</v>
      </c>
      <c r="M652" s="35" t="str">
        <f>IFERROR(VLOOKUP(L652,色々!G:H,2,0),"")</f>
        <v>小学</v>
      </c>
      <c r="N652" s="36">
        <f>IFERROR(選手__2[[#This Row],[学年]],"")</f>
        <v>6</v>
      </c>
      <c r="O652" s="10">
        <f>IFERROR(選手__2[[#This Row],[生年月日]],"")</f>
        <v>41078</v>
      </c>
      <c r="P652">
        <f t="shared" si="10"/>
        <v>12</v>
      </c>
    </row>
    <row r="653" spans="6:16" x14ac:dyDescent="0.2">
      <c r="F653" s="34">
        <f>IFERROR(選手__2[[#This Row],[選手番号]],"")</f>
        <v>652</v>
      </c>
      <c r="G653" s="34">
        <f>IFERROR(選手__2[[#This Row],[性別コード]],"")</f>
        <v>1</v>
      </c>
      <c r="H653" s="34" t="str">
        <f>IFERROR(VLOOKUP(G653,色々!P:Q,2,0),"")</f>
        <v>男子</v>
      </c>
      <c r="I653" s="34" t="str">
        <f>IFERROR(選手__2[[#This Row],[氏名]],"")</f>
        <v>浦川晃士郎</v>
      </c>
      <c r="J653" s="34" t="str">
        <f>IFERROR(選手__2[[#This Row],[氏名カナ]],"")</f>
        <v>ｳﾗｶﾜ ｺｳｼﾛｳ</v>
      </c>
      <c r="K653" s="34" t="str">
        <f>IFERROR(選手__2[[#This Row],[所属名称１]],"")</f>
        <v>MESSA宇和島</v>
      </c>
      <c r="L653" s="34">
        <f>IFERROR(選手__2[[#This Row],[学校コード]],"")</f>
        <v>1</v>
      </c>
      <c r="M653" s="35" t="str">
        <f>IFERROR(VLOOKUP(L653,色々!G:H,2,0),"")</f>
        <v>小学</v>
      </c>
      <c r="N653" s="36">
        <f>IFERROR(選手__2[[#This Row],[学年]],"")</f>
        <v>6</v>
      </c>
      <c r="O653" s="10">
        <f>IFERROR(選手__2[[#This Row],[生年月日]],"")</f>
        <v>41184</v>
      </c>
      <c r="P653">
        <f t="shared" si="10"/>
        <v>12</v>
      </c>
    </row>
    <row r="654" spans="6:16" x14ac:dyDescent="0.2">
      <c r="F654" s="34">
        <f>IFERROR(選手__2[[#This Row],[選手番号]],"")</f>
        <v>653</v>
      </c>
      <c r="G654" s="34">
        <f>IFERROR(選手__2[[#This Row],[性別コード]],"")</f>
        <v>1</v>
      </c>
      <c r="H654" s="34" t="str">
        <f>IFERROR(VLOOKUP(G654,色々!P:Q,2,0),"")</f>
        <v>男子</v>
      </c>
      <c r="I654" s="34" t="str">
        <f>IFERROR(選手__2[[#This Row],[氏名]],"")</f>
        <v>近藤　元樹</v>
      </c>
      <c r="J654" s="34" t="str">
        <f>IFERROR(選手__2[[#This Row],[氏名カナ]],"")</f>
        <v>ｺﾝﾄﾞｳ ｹﾞﾝｷ</v>
      </c>
      <c r="K654" s="34" t="str">
        <f>IFERROR(選手__2[[#This Row],[所属名称１]],"")</f>
        <v>MESSA宇和島</v>
      </c>
      <c r="L654" s="34">
        <f>IFERROR(選手__2[[#This Row],[学校コード]],"")</f>
        <v>1</v>
      </c>
      <c r="M654" s="35" t="str">
        <f>IFERROR(VLOOKUP(L654,色々!G:H,2,0),"")</f>
        <v>小学</v>
      </c>
      <c r="N654" s="36">
        <f>IFERROR(選手__2[[#This Row],[学年]],"")</f>
        <v>6</v>
      </c>
      <c r="O654" s="10">
        <f>IFERROR(選手__2[[#This Row],[生年月日]],"")</f>
        <v>41200</v>
      </c>
      <c r="P654">
        <f t="shared" si="10"/>
        <v>12</v>
      </c>
    </row>
    <row r="655" spans="6:16" x14ac:dyDescent="0.2">
      <c r="F655" s="34">
        <f>IFERROR(選手__2[[#This Row],[選手番号]],"")</f>
        <v>654</v>
      </c>
      <c r="G655" s="34">
        <f>IFERROR(選手__2[[#This Row],[性別コード]],"")</f>
        <v>1</v>
      </c>
      <c r="H655" s="34" t="str">
        <f>IFERROR(VLOOKUP(G655,色々!P:Q,2,0),"")</f>
        <v>男子</v>
      </c>
      <c r="I655" s="34" t="str">
        <f>IFERROR(選手__2[[#This Row],[氏名]],"")</f>
        <v>清水　由道</v>
      </c>
      <c r="J655" s="34" t="str">
        <f>IFERROR(選手__2[[#This Row],[氏名カナ]],"")</f>
        <v>ｼﾐｽﾞ ﾕｷｼﾞ</v>
      </c>
      <c r="K655" s="34" t="str">
        <f>IFERROR(選手__2[[#This Row],[所属名称１]],"")</f>
        <v>MESSA宇和島</v>
      </c>
      <c r="L655" s="34">
        <f>IFERROR(選手__2[[#This Row],[学校コード]],"")</f>
        <v>1</v>
      </c>
      <c r="M655" s="35" t="str">
        <f>IFERROR(VLOOKUP(L655,色々!G:H,2,0),"")</f>
        <v>小学</v>
      </c>
      <c r="N655" s="36">
        <f>IFERROR(選手__2[[#This Row],[学年]],"")</f>
        <v>6</v>
      </c>
      <c r="O655" s="10">
        <f>IFERROR(選手__2[[#This Row],[生年月日]],"")</f>
        <v>41214</v>
      </c>
      <c r="P655">
        <f t="shared" si="10"/>
        <v>12</v>
      </c>
    </row>
    <row r="656" spans="6:16" x14ac:dyDescent="0.2">
      <c r="F656" s="34">
        <f>IFERROR(選手__2[[#This Row],[選手番号]],"")</f>
        <v>655</v>
      </c>
      <c r="G656" s="34">
        <f>IFERROR(選手__2[[#This Row],[性別コード]],"")</f>
        <v>1</v>
      </c>
      <c r="H656" s="34" t="str">
        <f>IFERROR(VLOOKUP(G656,色々!P:Q,2,0),"")</f>
        <v>男子</v>
      </c>
      <c r="I656" s="34" t="str">
        <f>IFERROR(選手__2[[#This Row],[氏名]],"")</f>
        <v>熊坂　　遼</v>
      </c>
      <c r="J656" s="34" t="str">
        <f>IFERROR(選手__2[[#This Row],[氏名カナ]],"")</f>
        <v>ｸﾏｻｶ ﾘｮｳ</v>
      </c>
      <c r="K656" s="34" t="str">
        <f>IFERROR(選手__2[[#This Row],[所属名称１]],"")</f>
        <v>MESSA宇和島</v>
      </c>
      <c r="L656" s="34">
        <f>IFERROR(選手__2[[#This Row],[学校コード]],"")</f>
        <v>1</v>
      </c>
      <c r="M656" s="35" t="str">
        <f>IFERROR(VLOOKUP(L656,色々!G:H,2,0),"")</f>
        <v>小学</v>
      </c>
      <c r="N656" s="36">
        <f>IFERROR(選手__2[[#This Row],[学年]],"")</f>
        <v>5</v>
      </c>
      <c r="O656" s="10">
        <f>IFERROR(選手__2[[#This Row],[生年月日]],"")</f>
        <v>41410</v>
      </c>
      <c r="P656">
        <f t="shared" si="10"/>
        <v>12</v>
      </c>
    </row>
    <row r="657" spans="6:16" x14ac:dyDescent="0.2">
      <c r="F657" s="34">
        <f>IFERROR(選手__2[[#This Row],[選手番号]],"")</f>
        <v>656</v>
      </c>
      <c r="G657" s="34">
        <f>IFERROR(選手__2[[#This Row],[性別コード]],"")</f>
        <v>1</v>
      </c>
      <c r="H657" s="34" t="str">
        <f>IFERROR(VLOOKUP(G657,色々!P:Q,2,0),"")</f>
        <v>男子</v>
      </c>
      <c r="I657" s="34" t="str">
        <f>IFERROR(選手__2[[#This Row],[氏名]],"")</f>
        <v>田中　　武</v>
      </c>
      <c r="J657" s="34" t="str">
        <f>IFERROR(選手__2[[#This Row],[氏名カナ]],"")</f>
        <v>ﾀﾅｶ ﾀｹﾙ</v>
      </c>
      <c r="K657" s="34" t="str">
        <f>IFERROR(選手__2[[#This Row],[所属名称１]],"")</f>
        <v>MESSA宇和島</v>
      </c>
      <c r="L657" s="34">
        <f>IFERROR(選手__2[[#This Row],[学校コード]],"")</f>
        <v>1</v>
      </c>
      <c r="M657" s="35" t="str">
        <f>IFERROR(VLOOKUP(L657,色々!G:H,2,0),"")</f>
        <v>小学</v>
      </c>
      <c r="N657" s="36">
        <f>IFERROR(選手__2[[#This Row],[学年]],"")</f>
        <v>5</v>
      </c>
      <c r="O657" s="10">
        <f>IFERROR(選手__2[[#This Row],[生年月日]],"")</f>
        <v>41643</v>
      </c>
      <c r="P657">
        <f t="shared" si="10"/>
        <v>11</v>
      </c>
    </row>
    <row r="658" spans="6:16" x14ac:dyDescent="0.2">
      <c r="F658" s="34">
        <f>IFERROR(選手__2[[#This Row],[選手番号]],"")</f>
        <v>657</v>
      </c>
      <c r="G658" s="34">
        <f>IFERROR(選手__2[[#This Row],[性別コード]],"")</f>
        <v>1</v>
      </c>
      <c r="H658" s="34" t="str">
        <f>IFERROR(VLOOKUP(G658,色々!P:Q,2,0),"")</f>
        <v>男子</v>
      </c>
      <c r="I658" s="34" t="str">
        <f>IFERROR(選手__2[[#This Row],[氏名]],"")</f>
        <v>中村　真都</v>
      </c>
      <c r="J658" s="34" t="str">
        <f>IFERROR(選手__2[[#This Row],[氏名カナ]],"")</f>
        <v>ﾅｶﾑﾗ ﾏｻﾄ</v>
      </c>
      <c r="K658" s="34" t="str">
        <f>IFERROR(選手__2[[#This Row],[所属名称１]],"")</f>
        <v>MESSA宇和島</v>
      </c>
      <c r="L658" s="34">
        <f>IFERROR(選手__2[[#This Row],[学校コード]],"")</f>
        <v>1</v>
      </c>
      <c r="M658" s="35" t="str">
        <f>IFERROR(VLOOKUP(L658,色々!G:H,2,0),"")</f>
        <v>小学</v>
      </c>
      <c r="N658" s="36">
        <f>IFERROR(選手__2[[#This Row],[学年]],"")</f>
        <v>5</v>
      </c>
      <c r="O658" s="10">
        <f>IFERROR(選手__2[[#This Row],[生年月日]],"")</f>
        <v>41674</v>
      </c>
      <c r="P658">
        <f t="shared" si="10"/>
        <v>11</v>
      </c>
    </row>
    <row r="659" spans="6:16" x14ac:dyDescent="0.2">
      <c r="F659" s="34">
        <f>IFERROR(選手__2[[#This Row],[選手番号]],"")</f>
        <v>658</v>
      </c>
      <c r="G659" s="34">
        <f>IFERROR(選手__2[[#This Row],[性別コード]],"")</f>
        <v>1</v>
      </c>
      <c r="H659" s="34" t="str">
        <f>IFERROR(VLOOKUP(G659,色々!P:Q,2,0),"")</f>
        <v>男子</v>
      </c>
      <c r="I659" s="34" t="str">
        <f>IFERROR(選手__2[[#This Row],[氏名]],"")</f>
        <v>海藤　志眞</v>
      </c>
      <c r="J659" s="34" t="str">
        <f>IFERROR(選手__2[[#This Row],[氏名カナ]],"")</f>
        <v>ｶｲﾄﾞｳ ｼﾏ</v>
      </c>
      <c r="K659" s="34" t="str">
        <f>IFERROR(選手__2[[#This Row],[所属名称１]],"")</f>
        <v>MESSA宇和島</v>
      </c>
      <c r="L659" s="34">
        <f>IFERROR(選手__2[[#This Row],[学校コード]],"")</f>
        <v>1</v>
      </c>
      <c r="M659" s="35" t="str">
        <f>IFERROR(VLOOKUP(L659,色々!G:H,2,0),"")</f>
        <v>小学</v>
      </c>
      <c r="N659" s="36">
        <f>IFERROR(選手__2[[#This Row],[学年]],"")</f>
        <v>4</v>
      </c>
      <c r="O659" s="10">
        <f>IFERROR(選手__2[[#This Row],[生年月日]],"")</f>
        <v>42058</v>
      </c>
      <c r="P659">
        <f t="shared" si="10"/>
        <v>10</v>
      </c>
    </row>
    <row r="660" spans="6:16" x14ac:dyDescent="0.2">
      <c r="F660" s="34">
        <f>IFERROR(選手__2[[#This Row],[選手番号]],"")</f>
        <v>659</v>
      </c>
      <c r="G660" s="34">
        <f>IFERROR(選手__2[[#This Row],[性別コード]],"")</f>
        <v>1</v>
      </c>
      <c r="H660" s="34" t="str">
        <f>IFERROR(VLOOKUP(G660,色々!P:Q,2,0),"")</f>
        <v>男子</v>
      </c>
      <c r="I660" s="34" t="str">
        <f>IFERROR(選手__2[[#This Row],[氏名]],"")</f>
        <v>酒井　　謙</v>
      </c>
      <c r="J660" s="34" t="str">
        <f>IFERROR(選手__2[[#This Row],[氏名カナ]],"")</f>
        <v>ｻｶｲ ｹﾝ</v>
      </c>
      <c r="K660" s="34" t="str">
        <f>IFERROR(選手__2[[#This Row],[所属名称１]],"")</f>
        <v>MESSA宇和島</v>
      </c>
      <c r="L660" s="34">
        <f>IFERROR(選手__2[[#This Row],[学校コード]],"")</f>
        <v>1</v>
      </c>
      <c r="M660" s="35" t="str">
        <f>IFERROR(VLOOKUP(L660,色々!G:H,2,0),"")</f>
        <v>小学</v>
      </c>
      <c r="N660" s="36">
        <f>IFERROR(選手__2[[#This Row],[学年]],"")</f>
        <v>2</v>
      </c>
      <c r="O660" s="10">
        <f>IFERROR(選手__2[[#This Row],[生年月日]],"")</f>
        <v>42613</v>
      </c>
      <c r="P660">
        <f t="shared" si="10"/>
        <v>8</v>
      </c>
    </row>
    <row r="661" spans="6:16" x14ac:dyDescent="0.2">
      <c r="F661" s="34">
        <f>IFERROR(選手__2[[#This Row],[選手番号]],"")</f>
        <v>660</v>
      </c>
      <c r="G661" s="34">
        <f>IFERROR(選手__2[[#This Row],[性別コード]],"")</f>
        <v>2</v>
      </c>
      <c r="H661" s="34" t="str">
        <f>IFERROR(VLOOKUP(G661,色々!P:Q,2,0),"")</f>
        <v>女子</v>
      </c>
      <c r="I661" s="34" t="str">
        <f>IFERROR(選手__2[[#This Row],[氏名]],"")</f>
        <v>小島　侑芭</v>
      </c>
      <c r="J661" s="34" t="str">
        <f>IFERROR(選手__2[[#This Row],[氏名カナ]],"")</f>
        <v>ｺｼﾞﾏ ﾕｷﾊ</v>
      </c>
      <c r="K661" s="34" t="str">
        <f>IFERROR(選手__2[[#This Row],[所属名称１]],"")</f>
        <v>MESSA宇和島</v>
      </c>
      <c r="L661" s="34">
        <f>IFERROR(選手__2[[#This Row],[学校コード]],"")</f>
        <v>3</v>
      </c>
      <c r="M661" s="35" t="str">
        <f>IFERROR(VLOOKUP(L661,色々!G:H,2,0),"")</f>
        <v>高校</v>
      </c>
      <c r="N661" s="36">
        <f>IFERROR(選手__2[[#This Row],[学年]],"")</f>
        <v>2</v>
      </c>
      <c r="O661" s="10">
        <f>IFERROR(選手__2[[#This Row],[生年月日]],"")</f>
        <v>39460</v>
      </c>
      <c r="P661">
        <f t="shared" si="10"/>
        <v>17</v>
      </c>
    </row>
    <row r="662" spans="6:16" x14ac:dyDescent="0.2">
      <c r="F662" s="34">
        <f>IFERROR(選手__2[[#This Row],[選手番号]],"")</f>
        <v>661</v>
      </c>
      <c r="G662" s="34">
        <f>IFERROR(選手__2[[#This Row],[性別コード]],"")</f>
        <v>2</v>
      </c>
      <c r="H662" s="34" t="str">
        <f>IFERROR(VLOOKUP(G662,色々!P:Q,2,0),"")</f>
        <v>女子</v>
      </c>
      <c r="I662" s="34" t="str">
        <f>IFERROR(選手__2[[#This Row],[氏名]],"")</f>
        <v>原　　綾香</v>
      </c>
      <c r="J662" s="34" t="str">
        <f>IFERROR(選手__2[[#This Row],[氏名カナ]],"")</f>
        <v>ﾊﾗ ｱﾔｶ</v>
      </c>
      <c r="K662" s="34" t="str">
        <f>IFERROR(選手__2[[#This Row],[所属名称１]],"")</f>
        <v>MESSA宇和島</v>
      </c>
      <c r="L662" s="34">
        <f>IFERROR(選手__2[[#This Row],[学校コード]],"")</f>
        <v>2</v>
      </c>
      <c r="M662" s="35" t="str">
        <f>IFERROR(VLOOKUP(L662,色々!G:H,2,0),"")</f>
        <v>中学</v>
      </c>
      <c r="N662" s="36">
        <f>IFERROR(選手__2[[#This Row],[学年]],"")</f>
        <v>3</v>
      </c>
      <c r="O662" s="10">
        <f>IFERROR(選手__2[[#This Row],[生年月日]],"")</f>
        <v>40023</v>
      </c>
      <c r="P662">
        <f t="shared" si="10"/>
        <v>15</v>
      </c>
    </row>
    <row r="663" spans="6:16" x14ac:dyDescent="0.2">
      <c r="F663" s="34">
        <f>IFERROR(選手__2[[#This Row],[選手番号]],"")</f>
        <v>662</v>
      </c>
      <c r="G663" s="34">
        <f>IFERROR(選手__2[[#This Row],[性別コード]],"")</f>
        <v>2</v>
      </c>
      <c r="H663" s="34" t="str">
        <f>IFERROR(VLOOKUP(G663,色々!P:Q,2,0),"")</f>
        <v>女子</v>
      </c>
      <c r="I663" s="34" t="str">
        <f>IFERROR(選手__2[[#This Row],[氏名]],"")</f>
        <v>藥師寺結愛</v>
      </c>
      <c r="J663" s="34" t="str">
        <f>IFERROR(選手__2[[#This Row],[氏名カナ]],"")</f>
        <v>ﾔｸｼｼﾞ ﾕｱ</v>
      </c>
      <c r="K663" s="34" t="str">
        <f>IFERROR(選手__2[[#This Row],[所属名称１]],"")</f>
        <v>MESSA宇和島</v>
      </c>
      <c r="L663" s="34">
        <f>IFERROR(選手__2[[#This Row],[学校コード]],"")</f>
        <v>2</v>
      </c>
      <c r="M663" s="35" t="str">
        <f>IFERROR(VLOOKUP(L663,色々!G:H,2,0),"")</f>
        <v>中学</v>
      </c>
      <c r="N663" s="36">
        <f>IFERROR(選手__2[[#This Row],[学年]],"")</f>
        <v>2</v>
      </c>
      <c r="O663" s="10">
        <f>IFERROR(選手__2[[#This Row],[生年月日]],"")</f>
        <v>40296</v>
      </c>
      <c r="P663">
        <f t="shared" si="10"/>
        <v>15</v>
      </c>
    </row>
    <row r="664" spans="6:16" x14ac:dyDescent="0.2">
      <c r="F664" s="34">
        <f>IFERROR(選手__2[[#This Row],[選手番号]],"")</f>
        <v>663</v>
      </c>
      <c r="G664" s="34">
        <f>IFERROR(選手__2[[#This Row],[性別コード]],"")</f>
        <v>2</v>
      </c>
      <c r="H664" s="34" t="str">
        <f>IFERROR(VLOOKUP(G664,色々!P:Q,2,0),"")</f>
        <v>女子</v>
      </c>
      <c r="I664" s="34" t="str">
        <f>IFERROR(選手__2[[#This Row],[氏名]],"")</f>
        <v>小島　采佐</v>
      </c>
      <c r="J664" s="34" t="str">
        <f>IFERROR(選手__2[[#This Row],[氏名カナ]],"")</f>
        <v>ｺｼﾞﾏ ｺﾄｻ</v>
      </c>
      <c r="K664" s="34" t="str">
        <f>IFERROR(選手__2[[#This Row],[所属名称１]],"")</f>
        <v>MESSA宇和島</v>
      </c>
      <c r="L664" s="34">
        <f>IFERROR(選手__2[[#This Row],[学校コード]],"")</f>
        <v>1</v>
      </c>
      <c r="M664" s="35" t="str">
        <f>IFERROR(VLOOKUP(L664,色々!G:H,2,0),"")</f>
        <v>小学</v>
      </c>
      <c r="N664" s="36">
        <f>IFERROR(選手__2[[#This Row],[学年]],"")</f>
        <v>5</v>
      </c>
      <c r="O664" s="10">
        <f>IFERROR(選手__2[[#This Row],[生年月日]],"")</f>
        <v>41437</v>
      </c>
      <c r="P664">
        <f t="shared" si="10"/>
        <v>12</v>
      </c>
    </row>
    <row r="665" spans="6:16" x14ac:dyDescent="0.2">
      <c r="F665" s="34">
        <f>IFERROR(選手__2[[#This Row],[選手番号]],"")</f>
        <v>664</v>
      </c>
      <c r="G665" s="34">
        <f>IFERROR(選手__2[[#This Row],[性別コード]],"")</f>
        <v>2</v>
      </c>
      <c r="H665" s="34" t="str">
        <f>IFERROR(VLOOKUP(G665,色々!P:Q,2,0),"")</f>
        <v>女子</v>
      </c>
      <c r="I665" s="34" t="str">
        <f>IFERROR(選手__2[[#This Row],[氏名]],"")</f>
        <v>善家　一椛</v>
      </c>
      <c r="J665" s="34" t="str">
        <f>IFERROR(選手__2[[#This Row],[氏名カナ]],"")</f>
        <v>ｾﾞﾝｹ ｲﾁｶ</v>
      </c>
      <c r="K665" s="34" t="str">
        <f>IFERROR(選手__2[[#This Row],[所属名称１]],"")</f>
        <v>MESSA宇和島</v>
      </c>
      <c r="L665" s="34">
        <f>IFERROR(選手__2[[#This Row],[学校コード]],"")</f>
        <v>1</v>
      </c>
      <c r="M665" s="35" t="str">
        <f>IFERROR(VLOOKUP(L665,色々!G:H,2,0),"")</f>
        <v>小学</v>
      </c>
      <c r="N665" s="36">
        <f>IFERROR(選手__2[[#This Row],[学年]],"")</f>
        <v>5</v>
      </c>
      <c r="O665" s="10">
        <f>IFERROR(選手__2[[#This Row],[生年月日]],"")</f>
        <v>41579</v>
      </c>
      <c r="P665">
        <f t="shared" si="10"/>
        <v>11</v>
      </c>
    </row>
    <row r="666" spans="6:16" x14ac:dyDescent="0.2">
      <c r="F666" s="34">
        <f>IFERROR(選手__2[[#This Row],[選手番号]],"")</f>
        <v>665</v>
      </c>
      <c r="G666" s="34">
        <f>IFERROR(選手__2[[#This Row],[性別コード]],"")</f>
        <v>2</v>
      </c>
      <c r="H666" s="34" t="str">
        <f>IFERROR(VLOOKUP(G666,色々!P:Q,2,0),"")</f>
        <v>女子</v>
      </c>
      <c r="I666" s="34" t="str">
        <f>IFERROR(選手__2[[#This Row],[氏名]],"")</f>
        <v>薬師寺虹空</v>
      </c>
      <c r="J666" s="34" t="str">
        <f>IFERROR(選手__2[[#This Row],[氏名カナ]],"")</f>
        <v>ﾔｸｼｼﾞ ﾆｺ</v>
      </c>
      <c r="K666" s="34" t="str">
        <f>IFERROR(選手__2[[#This Row],[所属名称１]],"")</f>
        <v>MESSA宇和島</v>
      </c>
      <c r="L666" s="34">
        <f>IFERROR(選手__2[[#This Row],[学校コード]],"")</f>
        <v>1</v>
      </c>
      <c r="M666" s="35" t="str">
        <f>IFERROR(VLOOKUP(L666,色々!G:H,2,0),"")</f>
        <v>小学</v>
      </c>
      <c r="N666" s="36">
        <f>IFERROR(選手__2[[#This Row],[学年]],"")</f>
        <v>4</v>
      </c>
      <c r="O666" s="10">
        <f>IFERROR(選手__2[[#This Row],[生年月日]],"")</f>
        <v>41811</v>
      </c>
      <c r="P666">
        <f t="shared" si="10"/>
        <v>10</v>
      </c>
    </row>
    <row r="667" spans="6:16" x14ac:dyDescent="0.2">
      <c r="F667" s="34">
        <f>IFERROR(選手__2[[#This Row],[選手番号]],"")</f>
        <v>666</v>
      </c>
      <c r="G667" s="34">
        <f>IFERROR(選手__2[[#This Row],[性別コード]],"")</f>
        <v>2</v>
      </c>
      <c r="H667" s="34" t="str">
        <f>IFERROR(VLOOKUP(G667,色々!P:Q,2,0),"")</f>
        <v>女子</v>
      </c>
      <c r="I667" s="34" t="str">
        <f>IFERROR(選手__2[[#This Row],[氏名]],"")</f>
        <v>熊坂　　悠</v>
      </c>
      <c r="J667" s="34" t="str">
        <f>IFERROR(選手__2[[#This Row],[氏名カナ]],"")</f>
        <v>ｸﾏｻｶ ﾕｳ</v>
      </c>
      <c r="K667" s="34" t="str">
        <f>IFERROR(選手__2[[#This Row],[所属名称１]],"")</f>
        <v>MESSA宇和島</v>
      </c>
      <c r="L667" s="34">
        <f>IFERROR(選手__2[[#This Row],[学校コード]],"")</f>
        <v>1</v>
      </c>
      <c r="M667" s="35" t="str">
        <f>IFERROR(VLOOKUP(L667,色々!G:H,2,0),"")</f>
        <v>小学</v>
      </c>
      <c r="N667" s="36">
        <f>IFERROR(選手__2[[#This Row],[学年]],"")</f>
        <v>4</v>
      </c>
      <c r="O667" s="10">
        <f>IFERROR(選手__2[[#This Row],[生年月日]],"")</f>
        <v>42012</v>
      </c>
      <c r="P667">
        <f t="shared" si="10"/>
        <v>10</v>
      </c>
    </row>
    <row r="668" spans="6:16" x14ac:dyDescent="0.2">
      <c r="F668" s="34">
        <f>IFERROR(選手__2[[#This Row],[選手番号]],"")</f>
        <v>667</v>
      </c>
      <c r="G668" s="34">
        <f>IFERROR(選手__2[[#This Row],[性別コード]],"")</f>
        <v>2</v>
      </c>
      <c r="H668" s="34" t="str">
        <f>IFERROR(VLOOKUP(G668,色々!P:Q,2,0),"")</f>
        <v>女子</v>
      </c>
      <c r="I668" s="34" t="str">
        <f>IFERROR(選手__2[[#This Row],[氏名]],"")</f>
        <v>善家　涼葉</v>
      </c>
      <c r="J668" s="34" t="str">
        <f>IFERROR(選手__2[[#This Row],[氏名カナ]],"")</f>
        <v>ｾﾞﾝｹ ｽｽﾞﾊ</v>
      </c>
      <c r="K668" s="34" t="str">
        <f>IFERROR(選手__2[[#This Row],[所属名称１]],"")</f>
        <v>MESSA宇和島</v>
      </c>
      <c r="L668" s="34">
        <f>IFERROR(選手__2[[#This Row],[学校コード]],"")</f>
        <v>1</v>
      </c>
      <c r="M668" s="35" t="str">
        <f>IFERROR(VLOOKUP(L668,色々!G:H,2,0),"")</f>
        <v>小学</v>
      </c>
      <c r="N668" s="36">
        <f>IFERROR(選手__2[[#This Row],[学年]],"")</f>
        <v>3</v>
      </c>
      <c r="O668" s="10">
        <f>IFERROR(選手__2[[#This Row],[生年月日]],"")</f>
        <v>42168</v>
      </c>
      <c r="P668">
        <f t="shared" si="10"/>
        <v>10</v>
      </c>
    </row>
    <row r="669" spans="6:16" x14ac:dyDescent="0.2">
      <c r="F669" s="34">
        <f>IFERROR(選手__2[[#This Row],[選手番号]],"")</f>
        <v>668</v>
      </c>
      <c r="G669" s="34">
        <f>IFERROR(選手__2[[#This Row],[性別コード]],"")</f>
        <v>2</v>
      </c>
      <c r="H669" s="34" t="str">
        <f>IFERROR(VLOOKUP(G669,色々!P:Q,2,0),"")</f>
        <v>女子</v>
      </c>
      <c r="I669" s="34" t="str">
        <f>IFERROR(選手__2[[#This Row],[氏名]],"")</f>
        <v>山下　夏穂</v>
      </c>
      <c r="J669" s="34" t="str">
        <f>IFERROR(選手__2[[#This Row],[氏名カナ]],"")</f>
        <v>ﾔﾏｼﾀ ｶﾎ</v>
      </c>
      <c r="K669" s="34" t="str">
        <f>IFERROR(選手__2[[#This Row],[所属名称１]],"")</f>
        <v>MESSA宇和島</v>
      </c>
      <c r="L669" s="34">
        <f>IFERROR(選手__2[[#This Row],[学校コード]],"")</f>
        <v>1</v>
      </c>
      <c r="M669" s="35" t="str">
        <f>IFERROR(VLOOKUP(L669,色々!G:H,2,0),"")</f>
        <v>小学</v>
      </c>
      <c r="N669" s="36">
        <f>IFERROR(選手__2[[#This Row],[学年]],"")</f>
        <v>3</v>
      </c>
      <c r="O669" s="10">
        <f>IFERROR(選手__2[[#This Row],[生年月日]],"")</f>
        <v>42188</v>
      </c>
      <c r="P669">
        <f t="shared" si="10"/>
        <v>9</v>
      </c>
    </row>
    <row r="670" spans="6:16" x14ac:dyDescent="0.2">
      <c r="F670" s="34">
        <f>IFERROR(選手__2[[#This Row],[選手番号]],"")</f>
        <v>669</v>
      </c>
      <c r="G670" s="34">
        <f>IFERROR(選手__2[[#This Row],[性別コード]],"")</f>
        <v>2</v>
      </c>
      <c r="H670" s="34" t="str">
        <f>IFERROR(VLOOKUP(G670,色々!P:Q,2,0),"")</f>
        <v>女子</v>
      </c>
      <c r="I670" s="34" t="str">
        <f>IFERROR(選手__2[[#This Row],[氏名]],"")</f>
        <v>佐藤藍仁香</v>
      </c>
      <c r="J670" s="34" t="str">
        <f>IFERROR(選手__2[[#This Row],[氏名カナ]],"")</f>
        <v>ｻﾄｳ ｱﾆｶ</v>
      </c>
      <c r="K670" s="34" t="str">
        <f>IFERROR(選手__2[[#This Row],[所属名称１]],"")</f>
        <v>MESSA宇和島</v>
      </c>
      <c r="L670" s="34">
        <f>IFERROR(選手__2[[#This Row],[学校コード]],"")</f>
        <v>1</v>
      </c>
      <c r="M670" s="35" t="str">
        <f>IFERROR(VLOOKUP(L670,色々!G:H,2,0),"")</f>
        <v>小学</v>
      </c>
      <c r="N670" s="36">
        <f>IFERROR(選手__2[[#This Row],[学年]],"")</f>
        <v>3</v>
      </c>
      <c r="O670" s="10">
        <f>IFERROR(選手__2[[#This Row],[生年月日]],"")</f>
        <v>42241</v>
      </c>
      <c r="P670">
        <f t="shared" si="10"/>
        <v>9</v>
      </c>
    </row>
    <row r="671" spans="6:16" x14ac:dyDescent="0.2">
      <c r="F671" s="34">
        <f>IFERROR(選手__2[[#This Row],[選手番号]],"")</f>
        <v>670</v>
      </c>
      <c r="G671" s="34">
        <f>IFERROR(選手__2[[#This Row],[性別コード]],"")</f>
        <v>2</v>
      </c>
      <c r="H671" s="34" t="str">
        <f>IFERROR(VLOOKUP(G671,色々!P:Q,2,0),"")</f>
        <v>女子</v>
      </c>
      <c r="I671" s="34" t="str">
        <f>IFERROR(選手__2[[#This Row],[氏名]],"")</f>
        <v>和田　彩楓</v>
      </c>
      <c r="J671" s="34" t="str">
        <f>IFERROR(選手__2[[#This Row],[氏名カナ]],"")</f>
        <v>ﾜﾀﾞ ｱﾔｶ</v>
      </c>
      <c r="K671" s="34" t="str">
        <f>IFERROR(選手__2[[#This Row],[所属名称１]],"")</f>
        <v>MESSA宇和島</v>
      </c>
      <c r="L671" s="34">
        <f>IFERROR(選手__2[[#This Row],[学校コード]],"")</f>
        <v>1</v>
      </c>
      <c r="M671" s="35" t="str">
        <f>IFERROR(VLOOKUP(L671,色々!G:H,2,0),"")</f>
        <v>小学</v>
      </c>
      <c r="N671" s="36">
        <f>IFERROR(選手__2[[#This Row],[学年]],"")</f>
        <v>2</v>
      </c>
      <c r="O671" s="10">
        <f>IFERROR(選手__2[[#This Row],[生年月日]],"")</f>
        <v>42632</v>
      </c>
      <c r="P671">
        <f t="shared" si="10"/>
        <v>8</v>
      </c>
    </row>
    <row r="672" spans="6:16" x14ac:dyDescent="0.2">
      <c r="F672" s="34">
        <f>IFERROR(選手__2[[#This Row],[選手番号]],"")</f>
        <v>671</v>
      </c>
      <c r="G672" s="34">
        <f>IFERROR(選手__2[[#This Row],[性別コード]],"")</f>
        <v>1</v>
      </c>
      <c r="H672" s="34" t="str">
        <f>IFERROR(VLOOKUP(G672,色々!P:Q,2,0),"")</f>
        <v>男子</v>
      </c>
      <c r="I672" s="34" t="str">
        <f>IFERROR(選手__2[[#This Row],[氏名]],"")</f>
        <v>小池　大翔</v>
      </c>
      <c r="J672" s="34" t="str">
        <f>IFERROR(選手__2[[#This Row],[氏名カナ]],"")</f>
        <v>ｺｲｹ ﾊﾙﾄ</v>
      </c>
      <c r="K672" s="34" t="str">
        <f>IFERROR(選手__2[[#This Row],[所属名称１]],"")</f>
        <v>えいしSC砥部</v>
      </c>
      <c r="L672" s="34">
        <f>IFERROR(選手__2[[#This Row],[学校コード]],"")</f>
        <v>3</v>
      </c>
      <c r="M672" s="35" t="str">
        <f>IFERROR(VLOOKUP(L672,色々!G:H,2,0),"")</f>
        <v>高校</v>
      </c>
      <c r="N672" s="36">
        <f>IFERROR(選手__2[[#This Row],[学年]],"")</f>
        <v>1</v>
      </c>
      <c r="O672" s="10">
        <f>IFERROR(選手__2[[#This Row],[生年月日]],"")</f>
        <v>39565</v>
      </c>
      <c r="P672">
        <f t="shared" si="10"/>
        <v>17</v>
      </c>
    </row>
    <row r="673" spans="6:16" x14ac:dyDescent="0.2">
      <c r="F673" s="34">
        <f>IFERROR(選手__2[[#This Row],[選手番号]],"")</f>
        <v>672</v>
      </c>
      <c r="G673" s="34">
        <f>IFERROR(選手__2[[#This Row],[性別コード]],"")</f>
        <v>1</v>
      </c>
      <c r="H673" s="34" t="str">
        <f>IFERROR(VLOOKUP(G673,色々!P:Q,2,0),"")</f>
        <v>男子</v>
      </c>
      <c r="I673" s="34" t="str">
        <f>IFERROR(選手__2[[#This Row],[氏名]],"")</f>
        <v>小泉　珀翔</v>
      </c>
      <c r="J673" s="34" t="str">
        <f>IFERROR(選手__2[[#This Row],[氏名カナ]],"")</f>
        <v>ｺｲｽﾞﾐ ﾊｸﾄ</v>
      </c>
      <c r="K673" s="34" t="str">
        <f>IFERROR(選手__2[[#This Row],[所属名称１]],"")</f>
        <v>えいしSC砥部</v>
      </c>
      <c r="L673" s="34">
        <f>IFERROR(選手__2[[#This Row],[学校コード]],"")</f>
        <v>3</v>
      </c>
      <c r="M673" s="35" t="str">
        <f>IFERROR(VLOOKUP(L673,色々!G:H,2,0),"")</f>
        <v>高校</v>
      </c>
      <c r="N673" s="36">
        <f>IFERROR(選手__2[[#This Row],[学年]],"")</f>
        <v>1</v>
      </c>
      <c r="O673" s="10">
        <f>IFERROR(選手__2[[#This Row],[生年月日]],"")</f>
        <v>39594</v>
      </c>
      <c r="P673">
        <f t="shared" si="10"/>
        <v>17</v>
      </c>
    </row>
    <row r="674" spans="6:16" x14ac:dyDescent="0.2">
      <c r="F674" s="34">
        <f>IFERROR(選手__2[[#This Row],[選手番号]],"")</f>
        <v>673</v>
      </c>
      <c r="G674" s="34">
        <f>IFERROR(選手__2[[#This Row],[性別コード]],"")</f>
        <v>1</v>
      </c>
      <c r="H674" s="34" t="str">
        <f>IFERROR(VLOOKUP(G674,色々!P:Q,2,0),"")</f>
        <v>男子</v>
      </c>
      <c r="I674" s="34" t="str">
        <f>IFERROR(選手__2[[#This Row],[氏名]],"")</f>
        <v>宮崎　朔汰</v>
      </c>
      <c r="J674" s="34" t="str">
        <f>IFERROR(選手__2[[#This Row],[氏名カナ]],"")</f>
        <v>ﾐﾔｻﾞｷ ｻｸﾀ</v>
      </c>
      <c r="K674" s="34" t="str">
        <f>IFERROR(選手__2[[#This Row],[所属名称１]],"")</f>
        <v>えいしSC砥部</v>
      </c>
      <c r="L674" s="34">
        <f>IFERROR(選手__2[[#This Row],[学校コード]],"")</f>
        <v>3</v>
      </c>
      <c r="M674" s="35" t="str">
        <f>IFERROR(VLOOKUP(L674,色々!G:H,2,0),"")</f>
        <v>高校</v>
      </c>
      <c r="N674" s="36">
        <f>IFERROR(選手__2[[#This Row],[学年]],"")</f>
        <v>1</v>
      </c>
      <c r="O674" s="10">
        <f>IFERROR(選手__2[[#This Row],[生年月日]],"")</f>
        <v>39661</v>
      </c>
      <c r="P674">
        <f t="shared" si="10"/>
        <v>16</v>
      </c>
    </row>
    <row r="675" spans="6:16" x14ac:dyDescent="0.2">
      <c r="F675" s="34">
        <f>IFERROR(選手__2[[#This Row],[選手番号]],"")</f>
        <v>674</v>
      </c>
      <c r="G675" s="34">
        <f>IFERROR(選手__2[[#This Row],[性別コード]],"")</f>
        <v>1</v>
      </c>
      <c r="H675" s="34" t="str">
        <f>IFERROR(VLOOKUP(G675,色々!P:Q,2,0),"")</f>
        <v>男子</v>
      </c>
      <c r="I675" s="34" t="str">
        <f>IFERROR(選手__2[[#This Row],[氏名]],"")</f>
        <v>髙須賀勇太</v>
      </c>
      <c r="J675" s="34" t="str">
        <f>IFERROR(選手__2[[#This Row],[氏名カナ]],"")</f>
        <v>ﾀｶｽｶ ﾕｳﾀ</v>
      </c>
      <c r="K675" s="34" t="str">
        <f>IFERROR(選手__2[[#This Row],[所属名称１]],"")</f>
        <v>えいしSC砥部</v>
      </c>
      <c r="L675" s="34">
        <f>IFERROR(選手__2[[#This Row],[学校コード]],"")</f>
        <v>2</v>
      </c>
      <c r="M675" s="35" t="str">
        <f>IFERROR(VLOOKUP(L675,色々!G:H,2,0),"")</f>
        <v>中学</v>
      </c>
      <c r="N675" s="36">
        <f>IFERROR(選手__2[[#This Row],[学年]],"")</f>
        <v>3</v>
      </c>
      <c r="O675" s="10">
        <f>IFERROR(選手__2[[#This Row],[生年月日]],"")</f>
        <v>40250</v>
      </c>
      <c r="P675">
        <f t="shared" si="10"/>
        <v>15</v>
      </c>
    </row>
    <row r="676" spans="6:16" x14ac:dyDescent="0.2">
      <c r="F676" s="34">
        <f>IFERROR(選手__2[[#This Row],[選手番号]],"")</f>
        <v>675</v>
      </c>
      <c r="G676" s="34">
        <f>IFERROR(選手__2[[#This Row],[性別コード]],"")</f>
        <v>1</v>
      </c>
      <c r="H676" s="34" t="str">
        <f>IFERROR(VLOOKUP(G676,色々!P:Q,2,0),"")</f>
        <v>男子</v>
      </c>
      <c r="I676" s="34" t="str">
        <f>IFERROR(選手__2[[#This Row],[氏名]],"")</f>
        <v>堀田　宗佑</v>
      </c>
      <c r="J676" s="34" t="str">
        <f>IFERROR(選手__2[[#This Row],[氏名カナ]],"")</f>
        <v>ﾎｯﾀ ｿｳｽｹ</v>
      </c>
      <c r="K676" s="34" t="str">
        <f>IFERROR(選手__2[[#This Row],[所属名称１]],"")</f>
        <v>えいしSC砥部</v>
      </c>
      <c r="L676" s="34">
        <f>IFERROR(選手__2[[#This Row],[学校コード]],"")</f>
        <v>2</v>
      </c>
      <c r="M676" s="35" t="str">
        <f>IFERROR(VLOOKUP(L676,色々!G:H,2,0),"")</f>
        <v>中学</v>
      </c>
      <c r="N676" s="36">
        <f>IFERROR(選手__2[[#This Row],[学年]],"")</f>
        <v>3</v>
      </c>
      <c r="O676" s="10">
        <f>IFERROR(選手__2[[#This Row],[生年月日]],"")</f>
        <v>40267</v>
      </c>
      <c r="P676">
        <f t="shared" si="10"/>
        <v>15</v>
      </c>
    </row>
    <row r="677" spans="6:16" x14ac:dyDescent="0.2">
      <c r="F677" s="34">
        <f>IFERROR(選手__2[[#This Row],[選手番号]],"")</f>
        <v>676</v>
      </c>
      <c r="G677" s="34">
        <f>IFERROR(選手__2[[#This Row],[性別コード]],"")</f>
        <v>1</v>
      </c>
      <c r="H677" s="34" t="str">
        <f>IFERROR(VLOOKUP(G677,色々!P:Q,2,0),"")</f>
        <v>男子</v>
      </c>
      <c r="I677" s="34" t="str">
        <f>IFERROR(選手__2[[#This Row],[氏名]],"")</f>
        <v>村上　宙輝</v>
      </c>
      <c r="J677" s="34" t="str">
        <f>IFERROR(選手__2[[#This Row],[氏名カナ]],"")</f>
        <v>ﾑﾗｶﾐ ﾋﾛｷ</v>
      </c>
      <c r="K677" s="34" t="str">
        <f>IFERROR(選手__2[[#This Row],[所属名称１]],"")</f>
        <v>えいしSC砥部</v>
      </c>
      <c r="L677" s="34">
        <f>IFERROR(選手__2[[#This Row],[学校コード]],"")</f>
        <v>2</v>
      </c>
      <c r="M677" s="35" t="str">
        <f>IFERROR(VLOOKUP(L677,色々!G:H,2,0),"")</f>
        <v>中学</v>
      </c>
      <c r="N677" s="36">
        <f>IFERROR(選手__2[[#This Row],[学年]],"")</f>
        <v>2</v>
      </c>
      <c r="O677" s="10">
        <f>IFERROR(選手__2[[#This Row],[生年月日]],"")</f>
        <v>40385</v>
      </c>
      <c r="P677">
        <f t="shared" si="10"/>
        <v>14</v>
      </c>
    </row>
    <row r="678" spans="6:16" x14ac:dyDescent="0.2">
      <c r="F678" s="34">
        <f>IFERROR(選手__2[[#This Row],[選手番号]],"")</f>
        <v>677</v>
      </c>
      <c r="G678" s="34">
        <f>IFERROR(選手__2[[#This Row],[性別コード]],"")</f>
        <v>1</v>
      </c>
      <c r="H678" s="34" t="str">
        <f>IFERROR(VLOOKUP(G678,色々!P:Q,2,0),"")</f>
        <v>男子</v>
      </c>
      <c r="I678" s="34" t="str">
        <f>IFERROR(選手__2[[#This Row],[氏名]],"")</f>
        <v>中島　健斗</v>
      </c>
      <c r="J678" s="34" t="str">
        <f>IFERROR(選手__2[[#This Row],[氏名カナ]],"")</f>
        <v>ﾅｶｼﾞﾏ ｹﾝﾄ</v>
      </c>
      <c r="K678" s="34" t="str">
        <f>IFERROR(選手__2[[#This Row],[所属名称１]],"")</f>
        <v>えいしSC砥部</v>
      </c>
      <c r="L678" s="34">
        <f>IFERROR(選手__2[[#This Row],[学校コード]],"")</f>
        <v>2</v>
      </c>
      <c r="M678" s="35" t="str">
        <f>IFERROR(VLOOKUP(L678,色々!G:H,2,0),"")</f>
        <v>中学</v>
      </c>
      <c r="N678" s="36">
        <f>IFERROR(選手__2[[#This Row],[学年]],"")</f>
        <v>2</v>
      </c>
      <c r="O678" s="10">
        <f>IFERROR(選手__2[[#This Row],[生年月日]],"")</f>
        <v>40458</v>
      </c>
      <c r="P678">
        <f t="shared" si="10"/>
        <v>14</v>
      </c>
    </row>
    <row r="679" spans="6:16" x14ac:dyDescent="0.2">
      <c r="F679" s="34">
        <f>IFERROR(選手__2[[#This Row],[選手番号]],"")</f>
        <v>678</v>
      </c>
      <c r="G679" s="34">
        <f>IFERROR(選手__2[[#This Row],[性別コード]],"")</f>
        <v>1</v>
      </c>
      <c r="H679" s="34" t="str">
        <f>IFERROR(VLOOKUP(G679,色々!P:Q,2,0),"")</f>
        <v>男子</v>
      </c>
      <c r="I679" s="34" t="str">
        <f>IFERROR(選手__2[[#This Row],[氏名]],"")</f>
        <v>酒井　悠利</v>
      </c>
      <c r="J679" s="34" t="str">
        <f>IFERROR(選手__2[[#This Row],[氏名カナ]],"")</f>
        <v>ｻｶｲ ﾕｳﾘ</v>
      </c>
      <c r="K679" s="34" t="str">
        <f>IFERROR(選手__2[[#This Row],[所属名称１]],"")</f>
        <v>えいしSC砥部</v>
      </c>
      <c r="L679" s="34">
        <f>IFERROR(選手__2[[#This Row],[学校コード]],"")</f>
        <v>2</v>
      </c>
      <c r="M679" s="35" t="str">
        <f>IFERROR(VLOOKUP(L679,色々!G:H,2,0),"")</f>
        <v>中学</v>
      </c>
      <c r="N679" s="36">
        <f>IFERROR(選手__2[[#This Row],[学年]],"")</f>
        <v>2</v>
      </c>
      <c r="O679" s="10">
        <f>IFERROR(選手__2[[#This Row],[生年月日]],"")</f>
        <v>40573</v>
      </c>
      <c r="P679">
        <f t="shared" si="10"/>
        <v>14</v>
      </c>
    </row>
    <row r="680" spans="6:16" x14ac:dyDescent="0.2">
      <c r="F680" s="34">
        <f>IFERROR(選手__2[[#This Row],[選手番号]],"")</f>
        <v>679</v>
      </c>
      <c r="G680" s="34">
        <f>IFERROR(選手__2[[#This Row],[性別コード]],"")</f>
        <v>1</v>
      </c>
      <c r="H680" s="34" t="str">
        <f>IFERROR(VLOOKUP(G680,色々!P:Q,2,0),"")</f>
        <v>男子</v>
      </c>
      <c r="I680" s="34" t="str">
        <f>IFERROR(選手__2[[#This Row],[氏名]],"")</f>
        <v>玉生　椋大</v>
      </c>
      <c r="J680" s="34" t="str">
        <f>IFERROR(選手__2[[#This Row],[氏名カナ]],"")</f>
        <v>ﾀﾏｵ ﾘｮｳﾀ</v>
      </c>
      <c r="K680" s="34" t="str">
        <f>IFERROR(選手__2[[#This Row],[所属名称１]],"")</f>
        <v>えいしSC砥部</v>
      </c>
      <c r="L680" s="34">
        <f>IFERROR(選手__2[[#This Row],[学校コード]],"")</f>
        <v>2</v>
      </c>
      <c r="M680" s="35" t="str">
        <f>IFERROR(VLOOKUP(L680,色々!G:H,2,0),"")</f>
        <v>中学</v>
      </c>
      <c r="N680" s="36">
        <f>IFERROR(選手__2[[#This Row],[学年]],"")</f>
        <v>1</v>
      </c>
      <c r="O680" s="10">
        <f>IFERROR(選手__2[[#This Row],[生年月日]],"")</f>
        <v>40640</v>
      </c>
      <c r="P680">
        <f t="shared" si="10"/>
        <v>14</v>
      </c>
    </row>
    <row r="681" spans="6:16" x14ac:dyDescent="0.2">
      <c r="F681" s="34">
        <f>IFERROR(選手__2[[#This Row],[選手番号]],"")</f>
        <v>680</v>
      </c>
      <c r="G681" s="34">
        <f>IFERROR(選手__2[[#This Row],[性別コード]],"")</f>
        <v>1</v>
      </c>
      <c r="H681" s="34" t="str">
        <f>IFERROR(VLOOKUP(G681,色々!P:Q,2,0),"")</f>
        <v>男子</v>
      </c>
      <c r="I681" s="34" t="str">
        <f>IFERROR(選手__2[[#This Row],[氏名]],"")</f>
        <v>梅本　優希</v>
      </c>
      <c r="J681" s="34" t="str">
        <f>IFERROR(選手__2[[#This Row],[氏名カナ]],"")</f>
        <v>ｳﾒﾓﾄ ﾕｳｷ</v>
      </c>
      <c r="K681" s="34" t="str">
        <f>IFERROR(選手__2[[#This Row],[所属名称１]],"")</f>
        <v>えいしSC砥部</v>
      </c>
      <c r="L681" s="34">
        <f>IFERROR(選手__2[[#This Row],[学校コード]],"")</f>
        <v>2</v>
      </c>
      <c r="M681" s="35" t="str">
        <f>IFERROR(VLOOKUP(L681,色々!G:H,2,0),"")</f>
        <v>中学</v>
      </c>
      <c r="N681" s="36">
        <f>IFERROR(選手__2[[#This Row],[学年]],"")</f>
        <v>1</v>
      </c>
      <c r="O681" s="10">
        <f>IFERROR(選手__2[[#This Row],[生年月日]],"")</f>
        <v>40929</v>
      </c>
      <c r="P681">
        <f t="shared" si="10"/>
        <v>13</v>
      </c>
    </row>
    <row r="682" spans="6:16" x14ac:dyDescent="0.2">
      <c r="F682" s="34">
        <f>IFERROR(選手__2[[#This Row],[選手番号]],"")</f>
        <v>681</v>
      </c>
      <c r="G682" s="34">
        <f>IFERROR(選手__2[[#This Row],[性別コード]],"")</f>
        <v>1</v>
      </c>
      <c r="H682" s="34" t="str">
        <f>IFERROR(VLOOKUP(G682,色々!P:Q,2,0),"")</f>
        <v>男子</v>
      </c>
      <c r="I682" s="34" t="str">
        <f>IFERROR(選手__2[[#This Row],[氏名]],"")</f>
        <v>松井　　悠</v>
      </c>
      <c r="J682" s="34" t="str">
        <f>IFERROR(選手__2[[#This Row],[氏名カナ]],"")</f>
        <v>ﾏﾂｲ ﾕｳ</v>
      </c>
      <c r="K682" s="34" t="str">
        <f>IFERROR(選手__2[[#This Row],[所属名称１]],"")</f>
        <v>えいしSC砥部</v>
      </c>
      <c r="L682" s="34">
        <f>IFERROR(選手__2[[#This Row],[学校コード]],"")</f>
        <v>2</v>
      </c>
      <c r="M682" s="35" t="str">
        <f>IFERROR(VLOOKUP(L682,色々!G:H,2,0),"")</f>
        <v>中学</v>
      </c>
      <c r="N682" s="36">
        <f>IFERROR(選手__2[[#This Row],[学年]],"")</f>
        <v>1</v>
      </c>
      <c r="O682" s="10">
        <f>IFERROR(選手__2[[#This Row],[生年月日]],"")</f>
        <v>40990</v>
      </c>
      <c r="P682">
        <f t="shared" si="10"/>
        <v>13</v>
      </c>
    </row>
    <row r="683" spans="6:16" x14ac:dyDescent="0.2">
      <c r="F683" s="34">
        <f>IFERROR(選手__2[[#This Row],[選手番号]],"")</f>
        <v>682</v>
      </c>
      <c r="G683" s="34">
        <f>IFERROR(選手__2[[#This Row],[性別コード]],"")</f>
        <v>1</v>
      </c>
      <c r="H683" s="34" t="str">
        <f>IFERROR(VLOOKUP(G683,色々!P:Q,2,0),"")</f>
        <v>男子</v>
      </c>
      <c r="I683" s="34" t="str">
        <f>IFERROR(選手__2[[#This Row],[氏名]],"")</f>
        <v>吉田　伊吹</v>
      </c>
      <c r="J683" s="34" t="str">
        <f>IFERROR(選手__2[[#This Row],[氏名カナ]],"")</f>
        <v>ﾖｼﾀﾞ ｲﾌﾞｷ</v>
      </c>
      <c r="K683" s="34" t="str">
        <f>IFERROR(選手__2[[#This Row],[所属名称１]],"")</f>
        <v>えいしSC砥部</v>
      </c>
      <c r="L683" s="34">
        <f>IFERROR(選手__2[[#This Row],[学校コード]],"")</f>
        <v>1</v>
      </c>
      <c r="M683" s="35" t="str">
        <f>IFERROR(VLOOKUP(L683,色々!G:H,2,0),"")</f>
        <v>小学</v>
      </c>
      <c r="N683" s="36">
        <f>IFERROR(選手__2[[#This Row],[学年]],"")</f>
        <v>6</v>
      </c>
      <c r="O683" s="10">
        <f>IFERROR(選手__2[[#This Row],[生年月日]],"")</f>
        <v>41067</v>
      </c>
      <c r="P683">
        <f t="shared" si="10"/>
        <v>13</v>
      </c>
    </row>
    <row r="684" spans="6:16" x14ac:dyDescent="0.2">
      <c r="F684" s="34">
        <f>IFERROR(選手__2[[#This Row],[選手番号]],"")</f>
        <v>683</v>
      </c>
      <c r="G684" s="34">
        <f>IFERROR(選手__2[[#This Row],[性別コード]],"")</f>
        <v>1</v>
      </c>
      <c r="H684" s="34" t="str">
        <f>IFERROR(VLOOKUP(G684,色々!P:Q,2,0),"")</f>
        <v>男子</v>
      </c>
      <c r="I684" s="34" t="str">
        <f>IFERROR(選手__2[[#This Row],[氏名]],"")</f>
        <v>井上　聖也</v>
      </c>
      <c r="J684" s="34" t="str">
        <f>IFERROR(選手__2[[#This Row],[氏名カナ]],"")</f>
        <v>ｲﾉｳｴ ｾｲﾔ</v>
      </c>
      <c r="K684" s="34" t="str">
        <f>IFERROR(選手__2[[#This Row],[所属名称１]],"")</f>
        <v>えいしSC砥部</v>
      </c>
      <c r="L684" s="34">
        <f>IFERROR(選手__2[[#This Row],[学校コード]],"")</f>
        <v>1</v>
      </c>
      <c r="M684" s="35" t="str">
        <f>IFERROR(VLOOKUP(L684,色々!G:H,2,0),"")</f>
        <v>小学</v>
      </c>
      <c r="N684" s="36">
        <f>IFERROR(選手__2[[#This Row],[学年]],"")</f>
        <v>5</v>
      </c>
      <c r="O684" s="10">
        <f>IFERROR(選手__2[[#This Row],[生年月日]],"")</f>
        <v>41417</v>
      </c>
      <c r="P684">
        <f t="shared" si="10"/>
        <v>12</v>
      </c>
    </row>
    <row r="685" spans="6:16" x14ac:dyDescent="0.2">
      <c r="F685" s="34">
        <f>IFERROR(選手__2[[#This Row],[選手番号]],"")</f>
        <v>684</v>
      </c>
      <c r="G685" s="34">
        <f>IFERROR(選手__2[[#This Row],[性別コード]],"")</f>
        <v>1</v>
      </c>
      <c r="H685" s="34" t="str">
        <f>IFERROR(VLOOKUP(G685,色々!P:Q,2,0),"")</f>
        <v>男子</v>
      </c>
      <c r="I685" s="34" t="str">
        <f>IFERROR(選手__2[[#This Row],[氏名]],"")</f>
        <v>髙橋　秀章</v>
      </c>
      <c r="J685" s="34" t="str">
        <f>IFERROR(選手__2[[#This Row],[氏名カナ]],"")</f>
        <v>ﾀｶﾊｼ ﾋﾃﾞｱｷ</v>
      </c>
      <c r="K685" s="34" t="str">
        <f>IFERROR(選手__2[[#This Row],[所属名称１]],"")</f>
        <v>えいしSC砥部</v>
      </c>
      <c r="L685" s="34">
        <f>IFERROR(選手__2[[#This Row],[学校コード]],"")</f>
        <v>1</v>
      </c>
      <c r="M685" s="35" t="str">
        <f>IFERROR(VLOOKUP(L685,色々!G:H,2,0),"")</f>
        <v>小学</v>
      </c>
      <c r="N685" s="36">
        <f>IFERROR(選手__2[[#This Row],[学年]],"")</f>
        <v>5</v>
      </c>
      <c r="O685" s="10">
        <f>IFERROR(選手__2[[#This Row],[生年月日]],"")</f>
        <v>41710</v>
      </c>
      <c r="P685">
        <f t="shared" si="10"/>
        <v>11</v>
      </c>
    </row>
    <row r="686" spans="6:16" x14ac:dyDescent="0.2">
      <c r="F686" s="34">
        <f>IFERROR(選手__2[[#This Row],[選手番号]],"")</f>
        <v>685</v>
      </c>
      <c r="G686" s="34">
        <f>IFERROR(選手__2[[#This Row],[性別コード]],"")</f>
        <v>1</v>
      </c>
      <c r="H686" s="34" t="str">
        <f>IFERROR(VLOOKUP(G686,色々!P:Q,2,0),"")</f>
        <v>男子</v>
      </c>
      <c r="I686" s="34" t="str">
        <f>IFERROR(選手__2[[#This Row],[氏名]],"")</f>
        <v>加藤　光揮</v>
      </c>
      <c r="J686" s="34" t="str">
        <f>IFERROR(選手__2[[#This Row],[氏名カナ]],"")</f>
        <v>ｶﾄｳ ﾐﾂｷ</v>
      </c>
      <c r="K686" s="34" t="str">
        <f>IFERROR(選手__2[[#This Row],[所属名称１]],"")</f>
        <v>えいしSC砥部</v>
      </c>
      <c r="L686" s="34">
        <f>IFERROR(選手__2[[#This Row],[学校コード]],"")</f>
        <v>1</v>
      </c>
      <c r="M686" s="35" t="str">
        <f>IFERROR(VLOOKUP(L686,色々!G:H,2,0),"")</f>
        <v>小学</v>
      </c>
      <c r="N686" s="36">
        <f>IFERROR(選手__2[[#This Row],[学年]],"")</f>
        <v>5</v>
      </c>
      <c r="O686" s="10">
        <f>IFERROR(選手__2[[#This Row],[生年月日]],"")</f>
        <v>41714</v>
      </c>
      <c r="P686">
        <f t="shared" si="10"/>
        <v>11</v>
      </c>
    </row>
    <row r="687" spans="6:16" x14ac:dyDescent="0.2">
      <c r="F687" s="34">
        <f>IFERROR(選手__2[[#This Row],[選手番号]],"")</f>
        <v>686</v>
      </c>
      <c r="G687" s="34">
        <f>IFERROR(選手__2[[#This Row],[性別コード]],"")</f>
        <v>1</v>
      </c>
      <c r="H687" s="34" t="str">
        <f>IFERROR(VLOOKUP(G687,色々!P:Q,2,0),"")</f>
        <v>男子</v>
      </c>
      <c r="I687" s="34" t="str">
        <f>IFERROR(選手__2[[#This Row],[氏名]],"")</f>
        <v>渡部　一心</v>
      </c>
      <c r="J687" s="34" t="str">
        <f>IFERROR(選手__2[[#This Row],[氏名カナ]],"")</f>
        <v>ﾜﾀﾅﾍﾞ ｲｯｼﾝ</v>
      </c>
      <c r="K687" s="34" t="str">
        <f>IFERROR(選手__2[[#This Row],[所属名称１]],"")</f>
        <v>えいしSC砥部</v>
      </c>
      <c r="L687" s="34">
        <f>IFERROR(選手__2[[#This Row],[学校コード]],"")</f>
        <v>1</v>
      </c>
      <c r="M687" s="35" t="str">
        <f>IFERROR(VLOOKUP(L687,色々!G:H,2,0),"")</f>
        <v>小学</v>
      </c>
      <c r="N687" s="36">
        <f>IFERROR(選手__2[[#This Row],[学年]],"")</f>
        <v>5</v>
      </c>
      <c r="O687" s="10">
        <f>IFERROR(選手__2[[#This Row],[生年月日]],"")</f>
        <v>41721</v>
      </c>
      <c r="P687">
        <f t="shared" si="10"/>
        <v>11</v>
      </c>
    </row>
    <row r="688" spans="6:16" x14ac:dyDescent="0.2">
      <c r="F688" s="34">
        <f>IFERROR(選手__2[[#This Row],[選手番号]],"")</f>
        <v>687</v>
      </c>
      <c r="G688" s="34">
        <f>IFERROR(選手__2[[#This Row],[性別コード]],"")</f>
        <v>1</v>
      </c>
      <c r="H688" s="34" t="str">
        <f>IFERROR(VLOOKUP(G688,色々!P:Q,2,0),"")</f>
        <v>男子</v>
      </c>
      <c r="I688" s="34" t="str">
        <f>IFERROR(選手__2[[#This Row],[氏名]],"")</f>
        <v>堀田　旬佑</v>
      </c>
      <c r="J688" s="34" t="str">
        <f>IFERROR(選手__2[[#This Row],[氏名カナ]],"")</f>
        <v>ﾎｯﾀ ｼｭﾝｽｹ</v>
      </c>
      <c r="K688" s="34" t="str">
        <f>IFERROR(選手__2[[#This Row],[所属名称１]],"")</f>
        <v>えいしSC砥部</v>
      </c>
      <c r="L688" s="34">
        <f>IFERROR(選手__2[[#This Row],[学校コード]],"")</f>
        <v>1</v>
      </c>
      <c r="M688" s="35" t="str">
        <f>IFERROR(VLOOKUP(L688,色々!G:H,2,0),"")</f>
        <v>小学</v>
      </c>
      <c r="N688" s="36">
        <f>IFERROR(選手__2[[#This Row],[学年]],"")</f>
        <v>3</v>
      </c>
      <c r="O688" s="10">
        <f>IFERROR(選手__2[[#This Row],[生年月日]],"")</f>
        <v>42102</v>
      </c>
      <c r="P688">
        <f t="shared" si="10"/>
        <v>10</v>
      </c>
    </row>
    <row r="689" spans="6:16" x14ac:dyDescent="0.2">
      <c r="F689" s="34">
        <f>IFERROR(選手__2[[#This Row],[選手番号]],"")</f>
        <v>688</v>
      </c>
      <c r="G689" s="34">
        <f>IFERROR(選手__2[[#This Row],[性別コード]],"")</f>
        <v>1</v>
      </c>
      <c r="H689" s="34" t="str">
        <f>IFERROR(VLOOKUP(G689,色々!P:Q,2,0),"")</f>
        <v>男子</v>
      </c>
      <c r="I689" s="34" t="str">
        <f>IFERROR(選手__2[[#This Row],[氏名]],"")</f>
        <v>中田　郁飛</v>
      </c>
      <c r="J689" s="34" t="str">
        <f>IFERROR(選手__2[[#This Row],[氏名カナ]],"")</f>
        <v>ﾅｶﾀ ｲｸﾄ</v>
      </c>
      <c r="K689" s="34" t="str">
        <f>IFERROR(選手__2[[#This Row],[所属名称１]],"")</f>
        <v>えいしSC砥部</v>
      </c>
      <c r="L689" s="34">
        <f>IFERROR(選手__2[[#This Row],[学校コード]],"")</f>
        <v>1</v>
      </c>
      <c r="M689" s="35" t="str">
        <f>IFERROR(VLOOKUP(L689,色々!G:H,2,0),"")</f>
        <v>小学</v>
      </c>
      <c r="N689" s="36">
        <f>IFERROR(選手__2[[#This Row],[学年]],"")</f>
        <v>3</v>
      </c>
      <c r="O689" s="10">
        <f>IFERROR(選手__2[[#This Row],[生年月日]],"")</f>
        <v>42288</v>
      </c>
      <c r="P689">
        <f t="shared" si="10"/>
        <v>9</v>
      </c>
    </row>
    <row r="690" spans="6:16" x14ac:dyDescent="0.2">
      <c r="F690" s="34">
        <f>IFERROR(選手__2[[#This Row],[選手番号]],"")</f>
        <v>689</v>
      </c>
      <c r="G690" s="34">
        <f>IFERROR(選手__2[[#This Row],[性別コード]],"")</f>
        <v>1</v>
      </c>
      <c r="H690" s="34" t="str">
        <f>IFERROR(VLOOKUP(G690,色々!P:Q,2,0),"")</f>
        <v>男子</v>
      </c>
      <c r="I690" s="34" t="str">
        <f>IFERROR(選手__2[[#This Row],[氏名]],"")</f>
        <v>栗田　大雅</v>
      </c>
      <c r="J690" s="34" t="str">
        <f>IFERROR(選手__2[[#This Row],[氏名カナ]],"")</f>
        <v>ｸﾘﾀ ﾀｲｶﾞ</v>
      </c>
      <c r="K690" s="34" t="str">
        <f>IFERROR(選手__2[[#This Row],[所属名称１]],"")</f>
        <v>えいしSC砥部</v>
      </c>
      <c r="L690" s="34">
        <f>IFERROR(選手__2[[#This Row],[学校コード]],"")</f>
        <v>1</v>
      </c>
      <c r="M690" s="35" t="str">
        <f>IFERROR(VLOOKUP(L690,色々!G:H,2,0),"")</f>
        <v>小学</v>
      </c>
      <c r="N690" s="36">
        <f>IFERROR(選手__2[[#This Row],[学年]],"")</f>
        <v>3</v>
      </c>
      <c r="O690" s="10">
        <f>IFERROR(選手__2[[#This Row],[生年月日]],"")</f>
        <v>42436</v>
      </c>
      <c r="P690">
        <f t="shared" si="10"/>
        <v>9</v>
      </c>
    </row>
    <row r="691" spans="6:16" x14ac:dyDescent="0.2">
      <c r="F691" s="34">
        <f>IFERROR(選手__2[[#This Row],[選手番号]],"")</f>
        <v>690</v>
      </c>
      <c r="G691" s="34">
        <f>IFERROR(選手__2[[#This Row],[性別コード]],"")</f>
        <v>1</v>
      </c>
      <c r="H691" s="34" t="str">
        <f>IFERROR(VLOOKUP(G691,色々!P:Q,2,0),"")</f>
        <v>男子</v>
      </c>
      <c r="I691" s="34" t="str">
        <f>IFERROR(選手__2[[#This Row],[氏名]],"")</f>
        <v>井上　大也</v>
      </c>
      <c r="J691" s="34" t="str">
        <f>IFERROR(選手__2[[#This Row],[氏名カナ]],"")</f>
        <v>ｲﾉｳｴ ﾋﾛﾔ</v>
      </c>
      <c r="K691" s="34" t="str">
        <f>IFERROR(選手__2[[#This Row],[所属名称１]],"")</f>
        <v>えいしSC砥部</v>
      </c>
      <c r="L691" s="34">
        <f>IFERROR(選手__2[[#This Row],[学校コード]],"")</f>
        <v>1</v>
      </c>
      <c r="M691" s="35" t="str">
        <f>IFERROR(VLOOKUP(L691,色々!G:H,2,0),"")</f>
        <v>小学</v>
      </c>
      <c r="N691" s="36">
        <f>IFERROR(選手__2[[#This Row],[学年]],"")</f>
        <v>2</v>
      </c>
      <c r="O691" s="10">
        <f>IFERROR(選手__2[[#This Row],[生年月日]],"")</f>
        <v>42598</v>
      </c>
      <c r="P691">
        <f t="shared" si="10"/>
        <v>8</v>
      </c>
    </row>
    <row r="692" spans="6:16" x14ac:dyDescent="0.2">
      <c r="F692" s="34">
        <f>IFERROR(選手__2[[#This Row],[選手番号]],"")</f>
        <v>691</v>
      </c>
      <c r="G692" s="34">
        <f>IFERROR(選手__2[[#This Row],[性別コード]],"")</f>
        <v>1</v>
      </c>
      <c r="H692" s="34" t="str">
        <f>IFERROR(VLOOKUP(G692,色々!P:Q,2,0),"")</f>
        <v>男子</v>
      </c>
      <c r="I692" s="34" t="str">
        <f>IFERROR(選手__2[[#This Row],[氏名]],"")</f>
        <v>船津　透羽</v>
      </c>
      <c r="J692" s="34" t="str">
        <f>IFERROR(選手__2[[#This Row],[氏名カナ]],"")</f>
        <v>ﾌﾅﾂ ﾄｳﾜ</v>
      </c>
      <c r="K692" s="34" t="str">
        <f>IFERROR(選手__2[[#This Row],[所属名称１]],"")</f>
        <v>えいしSC砥部</v>
      </c>
      <c r="L692" s="34">
        <f>IFERROR(選手__2[[#This Row],[学校コード]],"")</f>
        <v>1</v>
      </c>
      <c r="M692" s="35" t="str">
        <f>IFERROR(VLOOKUP(L692,色々!G:H,2,0),"")</f>
        <v>小学</v>
      </c>
      <c r="N692" s="36">
        <f>IFERROR(選手__2[[#This Row],[学年]],"")</f>
        <v>2</v>
      </c>
      <c r="O692" s="10">
        <f>IFERROR(選手__2[[#This Row],[生年月日]],"")</f>
        <v>42655</v>
      </c>
      <c r="P692">
        <f t="shared" si="10"/>
        <v>8</v>
      </c>
    </row>
    <row r="693" spans="6:16" x14ac:dyDescent="0.2">
      <c r="F693" s="34">
        <f>IFERROR(選手__2[[#This Row],[選手番号]],"")</f>
        <v>692</v>
      </c>
      <c r="G693" s="34">
        <f>IFERROR(選手__2[[#This Row],[性別コード]],"")</f>
        <v>2</v>
      </c>
      <c r="H693" s="34" t="str">
        <f>IFERROR(VLOOKUP(G693,色々!P:Q,2,0),"")</f>
        <v>女子</v>
      </c>
      <c r="I693" s="34" t="str">
        <f>IFERROR(選手__2[[#This Row],[氏名]],"")</f>
        <v>尾崎リンカ</v>
      </c>
      <c r="J693" s="34" t="str">
        <f>IFERROR(選手__2[[#This Row],[氏名カナ]],"")</f>
        <v>ｵｻﾞｷ ﾘﾝｶ</v>
      </c>
      <c r="K693" s="34" t="str">
        <f>IFERROR(選手__2[[#This Row],[所属名称１]],"")</f>
        <v>えいしSC砥部</v>
      </c>
      <c r="L693" s="34">
        <f>IFERROR(選手__2[[#This Row],[学校コード]],"")</f>
        <v>2</v>
      </c>
      <c r="M693" s="35" t="str">
        <f>IFERROR(VLOOKUP(L693,色々!G:H,2,0),"")</f>
        <v>中学</v>
      </c>
      <c r="N693" s="36">
        <f>IFERROR(選手__2[[#This Row],[学年]],"")</f>
        <v>2</v>
      </c>
      <c r="O693" s="10">
        <f>IFERROR(選手__2[[#This Row],[生年月日]],"")</f>
        <v>40354</v>
      </c>
      <c r="P693">
        <f t="shared" si="10"/>
        <v>14</v>
      </c>
    </row>
    <row r="694" spans="6:16" x14ac:dyDescent="0.2">
      <c r="F694" s="34">
        <f>IFERROR(選手__2[[#This Row],[選手番号]],"")</f>
        <v>693</v>
      </c>
      <c r="G694" s="34">
        <f>IFERROR(選手__2[[#This Row],[性別コード]],"")</f>
        <v>2</v>
      </c>
      <c r="H694" s="34" t="str">
        <f>IFERROR(VLOOKUP(G694,色々!P:Q,2,0),"")</f>
        <v>女子</v>
      </c>
      <c r="I694" s="34" t="str">
        <f>IFERROR(選手__2[[#This Row],[氏名]],"")</f>
        <v>渡部　心結</v>
      </c>
      <c r="J694" s="34" t="str">
        <f>IFERROR(選手__2[[#This Row],[氏名カナ]],"")</f>
        <v>ﾜﾀﾅﾍﾞ ﾐﾕｳ</v>
      </c>
      <c r="K694" s="34" t="str">
        <f>IFERROR(選手__2[[#This Row],[所属名称１]],"")</f>
        <v>えいしSC砥部</v>
      </c>
      <c r="L694" s="34">
        <f>IFERROR(選手__2[[#This Row],[学校コード]],"")</f>
        <v>1</v>
      </c>
      <c r="M694" s="35" t="str">
        <f>IFERROR(VLOOKUP(L694,色々!G:H,2,0),"")</f>
        <v>小学</v>
      </c>
      <c r="N694" s="36">
        <f>IFERROR(選手__2[[#This Row],[学年]],"")</f>
        <v>6</v>
      </c>
      <c r="O694" s="10">
        <f>IFERROR(選手__2[[#This Row],[生年月日]],"")</f>
        <v>41061</v>
      </c>
      <c r="P694">
        <f t="shared" si="10"/>
        <v>13</v>
      </c>
    </row>
    <row r="695" spans="6:16" x14ac:dyDescent="0.2">
      <c r="F695" s="34">
        <f>IFERROR(選手__2[[#This Row],[選手番号]],"")</f>
        <v>694</v>
      </c>
      <c r="G695" s="34">
        <f>IFERROR(選手__2[[#This Row],[性別コード]],"")</f>
        <v>2</v>
      </c>
      <c r="H695" s="34" t="str">
        <f>IFERROR(VLOOKUP(G695,色々!P:Q,2,0),"")</f>
        <v>女子</v>
      </c>
      <c r="I695" s="34" t="str">
        <f>IFERROR(選手__2[[#This Row],[氏名]],"")</f>
        <v>福原　　遙</v>
      </c>
      <c r="J695" s="34" t="str">
        <f>IFERROR(選手__2[[#This Row],[氏名カナ]],"")</f>
        <v>ﾌｸﾊﾗ ﾊﾙｶ</v>
      </c>
      <c r="K695" s="34" t="str">
        <f>IFERROR(選手__2[[#This Row],[所属名称１]],"")</f>
        <v>えいしSC砥部</v>
      </c>
      <c r="L695" s="34">
        <f>IFERROR(選手__2[[#This Row],[学校コード]],"")</f>
        <v>1</v>
      </c>
      <c r="M695" s="35" t="str">
        <f>IFERROR(VLOOKUP(L695,色々!G:H,2,0),"")</f>
        <v>小学</v>
      </c>
      <c r="N695" s="36">
        <f>IFERROR(選手__2[[#This Row],[学年]],"")</f>
        <v>6</v>
      </c>
      <c r="O695" s="10">
        <f>IFERROR(選手__2[[#This Row],[生年月日]],"")</f>
        <v>41357</v>
      </c>
      <c r="P695">
        <f t="shared" si="10"/>
        <v>12</v>
      </c>
    </row>
    <row r="696" spans="6:16" x14ac:dyDescent="0.2">
      <c r="F696" s="34">
        <f>IFERROR(選手__2[[#This Row],[選手番号]],"")</f>
        <v>695</v>
      </c>
      <c r="G696" s="34">
        <f>IFERROR(選手__2[[#This Row],[性別コード]],"")</f>
        <v>2</v>
      </c>
      <c r="H696" s="34" t="str">
        <f>IFERROR(VLOOKUP(G696,色々!P:Q,2,0),"")</f>
        <v>女子</v>
      </c>
      <c r="I696" s="34" t="str">
        <f>IFERROR(選手__2[[#This Row],[氏名]],"")</f>
        <v>森岡あおい</v>
      </c>
      <c r="J696" s="34" t="str">
        <f>IFERROR(選手__2[[#This Row],[氏名カナ]],"")</f>
        <v>ﾓﾘｵｶ ｱｵｲ</v>
      </c>
      <c r="K696" s="34" t="str">
        <f>IFERROR(選手__2[[#This Row],[所属名称１]],"")</f>
        <v>えいしSC砥部</v>
      </c>
      <c r="L696" s="34">
        <f>IFERROR(選手__2[[#This Row],[学校コード]],"")</f>
        <v>1</v>
      </c>
      <c r="M696" s="35" t="str">
        <f>IFERROR(VLOOKUP(L696,色々!G:H,2,0),"")</f>
        <v>小学</v>
      </c>
      <c r="N696" s="36">
        <f>IFERROR(選手__2[[#This Row],[学年]],"")</f>
        <v>5</v>
      </c>
      <c r="O696" s="10">
        <f>IFERROR(選手__2[[#This Row],[生年月日]],"")</f>
        <v>41396</v>
      </c>
      <c r="P696">
        <f t="shared" si="10"/>
        <v>12</v>
      </c>
    </row>
    <row r="697" spans="6:16" x14ac:dyDescent="0.2">
      <c r="F697" s="34">
        <f>IFERROR(選手__2[[#This Row],[選手番号]],"")</f>
        <v>696</v>
      </c>
      <c r="G697" s="34">
        <f>IFERROR(選手__2[[#This Row],[性別コード]],"")</f>
        <v>2</v>
      </c>
      <c r="H697" s="34" t="str">
        <f>IFERROR(VLOOKUP(G697,色々!P:Q,2,0),"")</f>
        <v>女子</v>
      </c>
      <c r="I697" s="34" t="str">
        <f>IFERROR(選手__2[[#This Row],[氏名]],"")</f>
        <v>船津りりあ</v>
      </c>
      <c r="J697" s="34" t="str">
        <f>IFERROR(選手__2[[#This Row],[氏名カナ]],"")</f>
        <v>ﾌﾅﾂ ﾘﾘｱ</v>
      </c>
      <c r="K697" s="34" t="str">
        <f>IFERROR(選手__2[[#This Row],[所属名称１]],"")</f>
        <v>えいしSC砥部</v>
      </c>
      <c r="L697" s="34">
        <f>IFERROR(選手__2[[#This Row],[学校コード]],"")</f>
        <v>1</v>
      </c>
      <c r="M697" s="35" t="str">
        <f>IFERROR(VLOOKUP(L697,色々!G:H,2,0),"")</f>
        <v>小学</v>
      </c>
      <c r="N697" s="36">
        <f>IFERROR(選手__2[[#This Row],[学年]],"")</f>
        <v>5</v>
      </c>
      <c r="O697" s="10">
        <f>IFERROR(選手__2[[#This Row],[生年月日]],"")</f>
        <v>41535</v>
      </c>
      <c r="P697">
        <f t="shared" si="10"/>
        <v>11</v>
      </c>
    </row>
    <row r="698" spans="6:16" x14ac:dyDescent="0.2">
      <c r="F698" s="34">
        <f>IFERROR(選手__2[[#This Row],[選手番号]],"")</f>
        <v>697</v>
      </c>
      <c r="G698" s="34">
        <f>IFERROR(選手__2[[#This Row],[性別コード]],"")</f>
        <v>2</v>
      </c>
      <c r="H698" s="34" t="str">
        <f>IFERROR(VLOOKUP(G698,色々!P:Q,2,0),"")</f>
        <v>女子</v>
      </c>
      <c r="I698" s="34" t="str">
        <f>IFERROR(選手__2[[#This Row],[氏名]],"")</f>
        <v>宮田　波瑠</v>
      </c>
      <c r="J698" s="34" t="str">
        <f>IFERROR(選手__2[[#This Row],[氏名カナ]],"")</f>
        <v>ﾐﾔﾀﾞ ﾊﾙ</v>
      </c>
      <c r="K698" s="34" t="str">
        <f>IFERROR(選手__2[[#This Row],[所属名称１]],"")</f>
        <v>えいしSC砥部</v>
      </c>
      <c r="L698" s="34">
        <f>IFERROR(選手__2[[#This Row],[学校コード]],"")</f>
        <v>1</v>
      </c>
      <c r="M698" s="35" t="str">
        <f>IFERROR(VLOOKUP(L698,色々!G:H,2,0),"")</f>
        <v>小学</v>
      </c>
      <c r="N698" s="36">
        <f>IFERROR(選手__2[[#This Row],[学年]],"")</f>
        <v>4</v>
      </c>
      <c r="O698" s="10">
        <f>IFERROR(選手__2[[#This Row],[生年月日]],"")</f>
        <v>42058</v>
      </c>
      <c r="P698">
        <f t="shared" si="10"/>
        <v>10</v>
      </c>
    </row>
    <row r="699" spans="6:16" x14ac:dyDescent="0.2">
      <c r="F699" s="34">
        <f>IFERROR(選手__2[[#This Row],[選手番号]],"")</f>
        <v>698</v>
      </c>
      <c r="G699" s="34">
        <f>IFERROR(選手__2[[#This Row],[性別コード]],"")</f>
        <v>2</v>
      </c>
      <c r="H699" s="34" t="str">
        <f>IFERROR(VLOOKUP(G699,色々!P:Q,2,0),"")</f>
        <v>女子</v>
      </c>
      <c r="I699" s="34" t="str">
        <f>IFERROR(選手__2[[#This Row],[氏名]],"")</f>
        <v>十亀　羽暖</v>
      </c>
      <c r="J699" s="34" t="str">
        <f>IFERROR(選手__2[[#This Row],[氏名カナ]],"")</f>
        <v>ｿｶﾞﾒ ﾊﾉﾝ</v>
      </c>
      <c r="K699" s="34" t="str">
        <f>IFERROR(選手__2[[#This Row],[所属名称１]],"")</f>
        <v>えいしSC砥部</v>
      </c>
      <c r="L699" s="34">
        <f>IFERROR(選手__2[[#This Row],[学校コード]],"")</f>
        <v>1</v>
      </c>
      <c r="M699" s="35" t="str">
        <f>IFERROR(VLOOKUP(L699,色々!G:H,2,0),"")</f>
        <v>小学</v>
      </c>
      <c r="N699" s="36">
        <f>IFERROR(選手__2[[#This Row],[学年]],"")</f>
        <v>4</v>
      </c>
      <c r="O699" s="10">
        <f>IFERROR(選手__2[[#This Row],[生年月日]],"")</f>
        <v>42086</v>
      </c>
      <c r="P699">
        <f t="shared" si="10"/>
        <v>10</v>
      </c>
    </row>
    <row r="700" spans="6:16" x14ac:dyDescent="0.2">
      <c r="F700" s="34">
        <f>IFERROR(選手__2[[#This Row],[選手番号]],"")</f>
        <v>699</v>
      </c>
      <c r="G700" s="34">
        <f>IFERROR(選手__2[[#This Row],[性別コード]],"")</f>
        <v>2</v>
      </c>
      <c r="H700" s="34" t="str">
        <f>IFERROR(VLOOKUP(G700,色々!P:Q,2,0),"")</f>
        <v>女子</v>
      </c>
      <c r="I700" s="34" t="str">
        <f>IFERROR(選手__2[[#This Row],[氏名]],"")</f>
        <v>松下　果央</v>
      </c>
      <c r="J700" s="34" t="str">
        <f>IFERROR(選手__2[[#This Row],[氏名カナ]],"")</f>
        <v>ﾏﾂｼﾀ ｶｵ</v>
      </c>
      <c r="K700" s="34" t="str">
        <f>IFERROR(選手__2[[#This Row],[所属名称１]],"")</f>
        <v>えいしSC砥部</v>
      </c>
      <c r="L700" s="34">
        <f>IFERROR(選手__2[[#This Row],[学校コード]],"")</f>
        <v>1</v>
      </c>
      <c r="M700" s="35" t="str">
        <f>IFERROR(VLOOKUP(L700,色々!G:H,2,0),"")</f>
        <v>小学</v>
      </c>
      <c r="N700" s="36">
        <f>IFERROR(選手__2[[#This Row],[学年]],"")</f>
        <v>3</v>
      </c>
      <c r="O700" s="10">
        <f>IFERROR(選手__2[[#This Row],[生年月日]],"")</f>
        <v>42333</v>
      </c>
      <c r="P700">
        <f t="shared" si="10"/>
        <v>9</v>
      </c>
    </row>
    <row r="701" spans="6:16" x14ac:dyDescent="0.2">
      <c r="F701" s="34">
        <f>IFERROR(選手__2[[#This Row],[選手番号]],"")</f>
        <v>700</v>
      </c>
      <c r="G701" s="34">
        <f>IFERROR(選手__2[[#This Row],[性別コード]],"")</f>
        <v>2</v>
      </c>
      <c r="H701" s="34" t="str">
        <f>IFERROR(VLOOKUP(G701,色々!P:Q,2,0),"")</f>
        <v>女子</v>
      </c>
      <c r="I701" s="34" t="str">
        <f>IFERROR(選手__2[[#This Row],[氏名]],"")</f>
        <v>加藤　莉乃</v>
      </c>
      <c r="J701" s="34" t="str">
        <f>IFERROR(選手__2[[#This Row],[氏名カナ]],"")</f>
        <v>ｶﾄｳ ﾘﾉ</v>
      </c>
      <c r="K701" s="34" t="str">
        <f>IFERROR(選手__2[[#This Row],[所属名称１]],"")</f>
        <v>えいしSC砥部</v>
      </c>
      <c r="L701" s="34">
        <f>IFERROR(選手__2[[#This Row],[学校コード]],"")</f>
        <v>1</v>
      </c>
      <c r="M701" s="35" t="str">
        <f>IFERROR(VLOOKUP(L701,色々!G:H,2,0),"")</f>
        <v>小学</v>
      </c>
      <c r="N701" s="36">
        <f>IFERROR(選手__2[[#This Row],[学年]],"")</f>
        <v>2</v>
      </c>
      <c r="O701" s="10">
        <f>IFERROR(選手__2[[#This Row],[生年月日]],"")</f>
        <v>42542</v>
      </c>
      <c r="P701">
        <f t="shared" si="10"/>
        <v>8</v>
      </c>
    </row>
    <row r="702" spans="6:16" x14ac:dyDescent="0.2">
      <c r="F702" s="34">
        <f>IFERROR(選手__2[[#This Row],[選手番号]],"")</f>
        <v>701</v>
      </c>
      <c r="G702" s="34">
        <f>IFERROR(選手__2[[#This Row],[性別コード]],"")</f>
        <v>2</v>
      </c>
      <c r="H702" s="34" t="str">
        <f>IFERROR(VLOOKUP(G702,色々!P:Q,2,0),"")</f>
        <v>女子</v>
      </c>
      <c r="I702" s="34" t="str">
        <f>IFERROR(選手__2[[#This Row],[氏名]],"")</f>
        <v>渡部　心暖</v>
      </c>
      <c r="J702" s="34" t="str">
        <f>IFERROR(選手__2[[#This Row],[氏名カナ]],"")</f>
        <v>ﾜﾀﾅﾍﾞ ｺｺﾊ</v>
      </c>
      <c r="K702" s="34" t="str">
        <f>IFERROR(選手__2[[#This Row],[所属名称１]],"")</f>
        <v>えいしSC砥部</v>
      </c>
      <c r="L702" s="34">
        <f>IFERROR(選手__2[[#This Row],[学校コード]],"")</f>
        <v>0</v>
      </c>
      <c r="M702" s="35" t="str">
        <f>IFERROR(VLOOKUP(L702,色々!G:H,2,0),"")</f>
        <v>幼児</v>
      </c>
      <c r="N702" s="36">
        <f>IFERROR(選手__2[[#This Row],[学年]],"")</f>
        <v>0</v>
      </c>
      <c r="O702" s="10">
        <f>IFERROR(選手__2[[#This Row],[生年月日]],"")</f>
        <v>43297</v>
      </c>
      <c r="P702">
        <f t="shared" si="10"/>
        <v>6</v>
      </c>
    </row>
    <row r="703" spans="6:16" x14ac:dyDescent="0.2">
      <c r="F703" s="34">
        <f>IFERROR(選手__2[[#This Row],[選手番号]],"")</f>
        <v>702</v>
      </c>
      <c r="G703" s="34">
        <f>IFERROR(選手__2[[#This Row],[性別コード]],"")</f>
        <v>2</v>
      </c>
      <c r="H703" s="34" t="str">
        <f>IFERROR(VLOOKUP(G703,色々!P:Q,2,0),"")</f>
        <v>女子</v>
      </c>
      <c r="I703" s="34" t="str">
        <f>IFERROR(選手__2[[#This Row],[氏名]],"")</f>
        <v>加藤　寿玲</v>
      </c>
      <c r="J703" s="34" t="str">
        <f>IFERROR(選手__2[[#This Row],[氏名カナ]],"")</f>
        <v>ｶﾄｳ ｽﾐﾚ</v>
      </c>
      <c r="K703" s="34" t="str">
        <f>IFERROR(選手__2[[#This Row],[所属名称１]],"")</f>
        <v>えいしSC砥部</v>
      </c>
      <c r="L703" s="34">
        <f>IFERROR(選手__2[[#This Row],[学校コード]],"")</f>
        <v>0</v>
      </c>
      <c r="M703" s="35" t="str">
        <f>IFERROR(VLOOKUP(L703,色々!G:H,2,0),"")</f>
        <v>幼児</v>
      </c>
      <c r="N703" s="36">
        <f>IFERROR(選手__2[[#This Row],[学年]],"")</f>
        <v>0</v>
      </c>
      <c r="O703" s="10">
        <f>IFERROR(選手__2[[#This Row],[生年月日]],"")</f>
        <v>43376</v>
      </c>
      <c r="P703">
        <f t="shared" si="10"/>
        <v>6</v>
      </c>
    </row>
    <row r="704" spans="6:16" x14ac:dyDescent="0.2">
      <c r="F704" s="34">
        <f>IFERROR(選手__2[[#This Row],[選手番号]],"")</f>
        <v>703</v>
      </c>
      <c r="G704" s="34">
        <f>IFERROR(選手__2[[#This Row],[性別コード]],"")</f>
        <v>2</v>
      </c>
      <c r="H704" s="34" t="str">
        <f>IFERROR(VLOOKUP(G704,色々!P:Q,2,0),"")</f>
        <v>女子</v>
      </c>
      <c r="I704" s="34" t="str">
        <f>IFERROR(選手__2[[#This Row],[氏名]],"")</f>
        <v>栗田　晏楠</v>
      </c>
      <c r="J704" s="34" t="str">
        <f>IFERROR(選手__2[[#This Row],[氏名カナ]],"")</f>
        <v>ｸﾘﾀ ｱﾝﾅ</v>
      </c>
      <c r="K704" s="34" t="str">
        <f>IFERROR(選手__2[[#This Row],[所属名称１]],"")</f>
        <v>えいしSC砥部</v>
      </c>
      <c r="L704" s="34">
        <f>IFERROR(選手__2[[#This Row],[学校コード]],"")</f>
        <v>0</v>
      </c>
      <c r="M704" s="35" t="str">
        <f>IFERROR(VLOOKUP(L704,色々!G:H,2,0),"")</f>
        <v>幼児</v>
      </c>
      <c r="N704" s="36">
        <f>IFERROR(選手__2[[#This Row],[学年]],"")</f>
        <v>0</v>
      </c>
      <c r="O704" s="10">
        <f>IFERROR(選手__2[[#This Row],[生年月日]],"")</f>
        <v>43422</v>
      </c>
      <c r="P704">
        <f t="shared" si="10"/>
        <v>6</v>
      </c>
    </row>
    <row r="705" spans="6:16" x14ac:dyDescent="0.2">
      <c r="F705" s="34">
        <f>IFERROR(選手__2[[#This Row],[選手番号]],"")</f>
        <v>704</v>
      </c>
      <c r="G705" s="34">
        <f>IFERROR(選手__2[[#This Row],[性別コード]],"")</f>
        <v>1</v>
      </c>
      <c r="H705" s="34" t="str">
        <f>IFERROR(VLOOKUP(G705,色々!P:Q,2,0),"")</f>
        <v>男子</v>
      </c>
      <c r="I705" s="34" t="str">
        <f>IFERROR(選手__2[[#This Row],[氏名]],"")</f>
        <v>近藤　優大</v>
      </c>
      <c r="J705" s="34" t="str">
        <f>IFERROR(選手__2[[#This Row],[氏名カナ]],"")</f>
        <v>ｺﾝﾄﾞｳ ﾕｳﾀﾞｲ</v>
      </c>
      <c r="K705" s="34" t="str">
        <f>IFERROR(選手__2[[#This Row],[所属名称１]],"")</f>
        <v>えいしSC松山</v>
      </c>
      <c r="L705" s="34">
        <f>IFERROR(選手__2[[#This Row],[学校コード]],"")</f>
        <v>3</v>
      </c>
      <c r="M705" s="35" t="str">
        <f>IFERROR(VLOOKUP(L705,色々!G:H,2,0),"")</f>
        <v>高校</v>
      </c>
      <c r="N705" s="36">
        <f>IFERROR(選手__2[[#This Row],[学年]],"")</f>
        <v>2</v>
      </c>
      <c r="O705" s="10">
        <f>IFERROR(選手__2[[#This Row],[生年月日]],"")</f>
        <v>39480</v>
      </c>
      <c r="P705">
        <f t="shared" si="10"/>
        <v>17</v>
      </c>
    </row>
    <row r="706" spans="6:16" x14ac:dyDescent="0.2">
      <c r="F706" s="34">
        <f>IFERROR(選手__2[[#This Row],[選手番号]],"")</f>
        <v>705</v>
      </c>
      <c r="G706" s="34">
        <f>IFERROR(選手__2[[#This Row],[性別コード]],"")</f>
        <v>1</v>
      </c>
      <c r="H706" s="34" t="str">
        <f>IFERROR(VLOOKUP(G706,色々!P:Q,2,0),"")</f>
        <v>男子</v>
      </c>
      <c r="I706" s="34" t="str">
        <f>IFERROR(選手__2[[#This Row],[氏名]],"")</f>
        <v>岡田　英明</v>
      </c>
      <c r="J706" s="34" t="str">
        <f>IFERROR(選手__2[[#This Row],[氏名カナ]],"")</f>
        <v>ｵｶﾀﾞ ﾋﾃﾞｱｷ</v>
      </c>
      <c r="K706" s="34" t="str">
        <f>IFERROR(選手__2[[#This Row],[所属名称１]],"")</f>
        <v>えいしSC松山</v>
      </c>
      <c r="L706" s="34">
        <f>IFERROR(選手__2[[#This Row],[学校コード]],"")</f>
        <v>2</v>
      </c>
      <c r="M706" s="35" t="str">
        <f>IFERROR(VLOOKUP(L706,色々!G:H,2,0),"")</f>
        <v>中学</v>
      </c>
      <c r="N706" s="36">
        <f>IFERROR(選手__2[[#This Row],[学年]],"")</f>
        <v>2</v>
      </c>
      <c r="O706" s="10">
        <f>IFERROR(選手__2[[#This Row],[生年月日]],"")</f>
        <v>40472</v>
      </c>
      <c r="P706">
        <f t="shared" si="10"/>
        <v>14</v>
      </c>
    </row>
    <row r="707" spans="6:16" x14ac:dyDescent="0.2">
      <c r="F707" s="34">
        <f>IFERROR(選手__2[[#This Row],[選手番号]],"")</f>
        <v>706</v>
      </c>
      <c r="G707" s="34">
        <f>IFERROR(選手__2[[#This Row],[性別コード]],"")</f>
        <v>1</v>
      </c>
      <c r="H707" s="34" t="str">
        <f>IFERROR(VLOOKUP(G707,色々!P:Q,2,0),"")</f>
        <v>男子</v>
      </c>
      <c r="I707" s="34" t="str">
        <f>IFERROR(選手__2[[#This Row],[氏名]],"")</f>
        <v>近藤　慶大</v>
      </c>
      <c r="J707" s="34" t="str">
        <f>IFERROR(選手__2[[#This Row],[氏名カナ]],"")</f>
        <v>ｺﾝﾄﾞｳ ｹｲﾀﾞｲ</v>
      </c>
      <c r="K707" s="34" t="str">
        <f>IFERROR(選手__2[[#This Row],[所属名称１]],"")</f>
        <v>えいしSC松山</v>
      </c>
      <c r="L707" s="34">
        <f>IFERROR(選手__2[[#This Row],[学校コード]],"")</f>
        <v>2</v>
      </c>
      <c r="M707" s="35" t="str">
        <f>IFERROR(VLOOKUP(L707,色々!G:H,2,0),"")</f>
        <v>中学</v>
      </c>
      <c r="N707" s="36">
        <f>IFERROR(選手__2[[#This Row],[学年]],"")</f>
        <v>1</v>
      </c>
      <c r="O707" s="10">
        <f>IFERROR(選手__2[[#This Row],[生年月日]],"")</f>
        <v>40637</v>
      </c>
      <c r="P707">
        <f t="shared" ref="P707:P770" si="11">IFERROR(DATEDIF(O707,$O$1,"y"),"")</f>
        <v>14</v>
      </c>
    </row>
    <row r="708" spans="6:16" x14ac:dyDescent="0.2">
      <c r="F708" s="34">
        <f>IFERROR(選手__2[[#This Row],[選手番号]],"")</f>
        <v>707</v>
      </c>
      <c r="G708" s="34">
        <f>IFERROR(選手__2[[#This Row],[性別コード]],"")</f>
        <v>1</v>
      </c>
      <c r="H708" s="34" t="str">
        <f>IFERROR(VLOOKUP(G708,色々!P:Q,2,0),"")</f>
        <v>男子</v>
      </c>
      <c r="I708" s="34" t="str">
        <f>IFERROR(選手__2[[#This Row],[氏名]],"")</f>
        <v>田中啓史朗</v>
      </c>
      <c r="J708" s="34" t="str">
        <f>IFERROR(選手__2[[#This Row],[氏名カナ]],"")</f>
        <v>ﾀﾅｶ ｹｲｼﾛｳ</v>
      </c>
      <c r="K708" s="34" t="str">
        <f>IFERROR(選手__2[[#This Row],[所属名称１]],"")</f>
        <v>えいしSC松山</v>
      </c>
      <c r="L708" s="34">
        <f>IFERROR(選手__2[[#This Row],[学校コード]],"")</f>
        <v>1</v>
      </c>
      <c r="M708" s="35" t="str">
        <f>IFERROR(VLOOKUP(L708,色々!G:H,2,0),"")</f>
        <v>小学</v>
      </c>
      <c r="N708" s="36">
        <f>IFERROR(選手__2[[#This Row],[学年]],"")</f>
        <v>5</v>
      </c>
      <c r="O708" s="10">
        <f>IFERROR(選手__2[[#This Row],[生年月日]],"")</f>
        <v>41457</v>
      </c>
      <c r="P708">
        <f t="shared" si="11"/>
        <v>11</v>
      </c>
    </row>
    <row r="709" spans="6:16" x14ac:dyDescent="0.2">
      <c r="F709" s="34">
        <f>IFERROR(選手__2[[#This Row],[選手番号]],"")</f>
        <v>708</v>
      </c>
      <c r="G709" s="34">
        <f>IFERROR(選手__2[[#This Row],[性別コード]],"")</f>
        <v>1</v>
      </c>
      <c r="H709" s="34" t="str">
        <f>IFERROR(VLOOKUP(G709,色々!P:Q,2,0),"")</f>
        <v>男子</v>
      </c>
      <c r="I709" s="34" t="str">
        <f>IFERROR(選手__2[[#This Row],[氏名]],"")</f>
        <v>西川　稜真</v>
      </c>
      <c r="J709" s="34" t="str">
        <f>IFERROR(選手__2[[#This Row],[氏名カナ]],"")</f>
        <v>ﾆｼｶﾜ ﾘｮｳﾏ</v>
      </c>
      <c r="K709" s="34" t="str">
        <f>IFERROR(選手__2[[#This Row],[所属名称１]],"")</f>
        <v>えいしSC松山</v>
      </c>
      <c r="L709" s="34">
        <f>IFERROR(選手__2[[#This Row],[学校コード]],"")</f>
        <v>1</v>
      </c>
      <c r="M709" s="35" t="str">
        <f>IFERROR(VLOOKUP(L709,色々!G:H,2,0),"")</f>
        <v>小学</v>
      </c>
      <c r="N709" s="36">
        <f>IFERROR(選手__2[[#This Row],[学年]],"")</f>
        <v>3</v>
      </c>
      <c r="O709" s="10">
        <f>IFERROR(選手__2[[#This Row],[生年月日]],"")</f>
        <v>42424</v>
      </c>
      <c r="P709">
        <f t="shared" si="11"/>
        <v>9</v>
      </c>
    </row>
    <row r="710" spans="6:16" x14ac:dyDescent="0.2">
      <c r="F710" s="34">
        <f>IFERROR(選手__2[[#This Row],[選手番号]],"")</f>
        <v>709</v>
      </c>
      <c r="G710" s="34">
        <f>IFERROR(選手__2[[#This Row],[性別コード]],"")</f>
        <v>2</v>
      </c>
      <c r="H710" s="34" t="str">
        <f>IFERROR(VLOOKUP(G710,色々!P:Q,2,0),"")</f>
        <v>女子</v>
      </c>
      <c r="I710" s="34" t="str">
        <f>IFERROR(選手__2[[#This Row],[氏名]],"")</f>
        <v>濱田　愛子</v>
      </c>
      <c r="J710" s="34" t="str">
        <f>IFERROR(選手__2[[#This Row],[氏名カナ]],"")</f>
        <v>ﾊﾏﾀﾞ ｱｲｺ</v>
      </c>
      <c r="K710" s="34" t="str">
        <f>IFERROR(選手__2[[#This Row],[所属名称１]],"")</f>
        <v>えいしSC松山</v>
      </c>
      <c r="L710" s="34">
        <f>IFERROR(選手__2[[#This Row],[学校コード]],"")</f>
        <v>3</v>
      </c>
      <c r="M710" s="35" t="str">
        <f>IFERROR(VLOOKUP(L710,色々!G:H,2,0),"")</f>
        <v>高校</v>
      </c>
      <c r="N710" s="36">
        <f>IFERROR(選手__2[[#This Row],[学年]],"")</f>
        <v>1</v>
      </c>
      <c r="O710" s="10">
        <f>IFERROR(選手__2[[#This Row],[生年月日]],"")</f>
        <v>39648</v>
      </c>
      <c r="P710">
        <f t="shared" si="11"/>
        <v>16</v>
      </c>
    </row>
    <row r="711" spans="6:16" x14ac:dyDescent="0.2">
      <c r="F711" s="34">
        <f>IFERROR(選手__2[[#This Row],[選手番号]],"")</f>
        <v>710</v>
      </c>
      <c r="G711" s="34">
        <f>IFERROR(選手__2[[#This Row],[性別コード]],"")</f>
        <v>2</v>
      </c>
      <c r="H711" s="34" t="str">
        <f>IFERROR(VLOOKUP(G711,色々!P:Q,2,0),"")</f>
        <v>女子</v>
      </c>
      <c r="I711" s="34" t="str">
        <f>IFERROR(選手__2[[#This Row],[氏名]],"")</f>
        <v>谷本いづみ</v>
      </c>
      <c r="J711" s="34" t="str">
        <f>IFERROR(選手__2[[#This Row],[氏名カナ]],"")</f>
        <v>ﾀﾆﾓﾄ ｲﾂﾞﾐ</v>
      </c>
      <c r="K711" s="34" t="str">
        <f>IFERROR(選手__2[[#This Row],[所属名称１]],"")</f>
        <v>えいしSC松山</v>
      </c>
      <c r="L711" s="34">
        <f>IFERROR(選手__2[[#This Row],[学校コード]],"")</f>
        <v>2</v>
      </c>
      <c r="M711" s="35" t="str">
        <f>IFERROR(VLOOKUP(L711,色々!G:H,2,0),"")</f>
        <v>中学</v>
      </c>
      <c r="N711" s="36">
        <f>IFERROR(選手__2[[#This Row],[学年]],"")</f>
        <v>2</v>
      </c>
      <c r="O711" s="10">
        <f>IFERROR(選手__2[[#This Row],[生年月日]],"")</f>
        <v>40394</v>
      </c>
      <c r="P711">
        <f t="shared" si="11"/>
        <v>14</v>
      </c>
    </row>
    <row r="712" spans="6:16" x14ac:dyDescent="0.2">
      <c r="F712" s="34">
        <f>IFERROR(選手__2[[#This Row],[選手番号]],"")</f>
        <v>711</v>
      </c>
      <c r="G712" s="34">
        <f>IFERROR(選手__2[[#This Row],[性別コード]],"")</f>
        <v>2</v>
      </c>
      <c r="H712" s="34" t="str">
        <f>IFERROR(VLOOKUP(G712,色々!P:Q,2,0),"")</f>
        <v>女子</v>
      </c>
      <c r="I712" s="34" t="str">
        <f>IFERROR(選手__2[[#This Row],[氏名]],"")</f>
        <v>芳野　結花</v>
      </c>
      <c r="J712" s="34" t="str">
        <f>IFERROR(選手__2[[#This Row],[氏名カナ]],"")</f>
        <v>ﾖｼﾉ ﾕｳｶ</v>
      </c>
      <c r="K712" s="34" t="str">
        <f>IFERROR(選手__2[[#This Row],[所属名称１]],"")</f>
        <v>えいしSC松山</v>
      </c>
      <c r="L712" s="34">
        <f>IFERROR(選手__2[[#This Row],[学校コード]],"")</f>
        <v>2</v>
      </c>
      <c r="M712" s="35" t="str">
        <f>IFERROR(VLOOKUP(L712,色々!G:H,2,0),"")</f>
        <v>中学</v>
      </c>
      <c r="N712" s="36">
        <f>IFERROR(選手__2[[#This Row],[学年]],"")</f>
        <v>2</v>
      </c>
      <c r="O712" s="10">
        <f>IFERROR(選手__2[[#This Row],[生年月日]],"")</f>
        <v>40559</v>
      </c>
      <c r="P712">
        <f t="shared" si="11"/>
        <v>14</v>
      </c>
    </row>
    <row r="713" spans="6:16" x14ac:dyDescent="0.2">
      <c r="F713" s="34">
        <f>IFERROR(選手__2[[#This Row],[選手番号]],"")</f>
        <v>712</v>
      </c>
      <c r="G713" s="34">
        <f>IFERROR(選手__2[[#This Row],[性別コード]],"")</f>
        <v>2</v>
      </c>
      <c r="H713" s="34" t="str">
        <f>IFERROR(VLOOKUP(G713,色々!P:Q,2,0),"")</f>
        <v>女子</v>
      </c>
      <c r="I713" s="34" t="str">
        <f>IFERROR(選手__2[[#This Row],[氏名]],"")</f>
        <v>岡田　真奈</v>
      </c>
      <c r="J713" s="34" t="str">
        <f>IFERROR(選手__2[[#This Row],[氏名カナ]],"")</f>
        <v>ｵｶﾀﾞ ﾏﾅ</v>
      </c>
      <c r="K713" s="34" t="str">
        <f>IFERROR(選手__2[[#This Row],[所属名称１]],"")</f>
        <v>えいしSC松山</v>
      </c>
      <c r="L713" s="34">
        <f>IFERROR(選手__2[[#This Row],[学校コード]],"")</f>
        <v>1</v>
      </c>
      <c r="M713" s="35" t="str">
        <f>IFERROR(VLOOKUP(L713,色々!G:H,2,0),"")</f>
        <v>小学</v>
      </c>
      <c r="N713" s="36">
        <f>IFERROR(選手__2[[#This Row],[学年]],"")</f>
        <v>6</v>
      </c>
      <c r="O713" s="10">
        <f>IFERROR(選手__2[[#This Row],[生年月日]],"")</f>
        <v>41318</v>
      </c>
      <c r="P713">
        <f t="shared" si="11"/>
        <v>12</v>
      </c>
    </row>
    <row r="714" spans="6:16" x14ac:dyDescent="0.2">
      <c r="F714" s="34">
        <f>IFERROR(選手__2[[#This Row],[選手番号]],"")</f>
        <v>713</v>
      </c>
      <c r="G714" s="34">
        <f>IFERROR(選手__2[[#This Row],[性別コード]],"")</f>
        <v>2</v>
      </c>
      <c r="H714" s="34" t="str">
        <f>IFERROR(VLOOKUP(G714,色々!P:Q,2,0),"")</f>
        <v>女子</v>
      </c>
      <c r="I714" s="34" t="str">
        <f>IFERROR(選手__2[[#This Row],[氏名]],"")</f>
        <v>重見　咲空</v>
      </c>
      <c r="J714" s="34" t="str">
        <f>IFERROR(選手__2[[#This Row],[氏名カナ]],"")</f>
        <v>ｼｹﾞﾐ ｿﾗ</v>
      </c>
      <c r="K714" s="34" t="str">
        <f>IFERROR(選手__2[[#This Row],[所属名称１]],"")</f>
        <v>えいしSC松山</v>
      </c>
      <c r="L714" s="34">
        <f>IFERROR(選手__2[[#This Row],[学校コード]],"")</f>
        <v>1</v>
      </c>
      <c r="M714" s="35" t="str">
        <f>IFERROR(VLOOKUP(L714,色々!G:H,2,0),"")</f>
        <v>小学</v>
      </c>
      <c r="N714" s="36">
        <f>IFERROR(選手__2[[#This Row],[学年]],"")</f>
        <v>5</v>
      </c>
      <c r="O714" s="10">
        <f>IFERROR(選手__2[[#This Row],[生年月日]],"")</f>
        <v>41491</v>
      </c>
      <c r="P714">
        <f t="shared" si="11"/>
        <v>11</v>
      </c>
    </row>
    <row r="715" spans="6:16" x14ac:dyDescent="0.2">
      <c r="F715" s="34">
        <f>IFERROR(選手__2[[#This Row],[選手番号]],"")</f>
        <v>714</v>
      </c>
      <c r="G715" s="34">
        <f>IFERROR(選手__2[[#This Row],[性別コード]],"")</f>
        <v>2</v>
      </c>
      <c r="H715" s="34" t="str">
        <f>IFERROR(VLOOKUP(G715,色々!P:Q,2,0),"")</f>
        <v>女子</v>
      </c>
      <c r="I715" s="34" t="str">
        <f>IFERROR(選手__2[[#This Row],[氏名]],"")</f>
        <v>岡田　栞奈</v>
      </c>
      <c r="J715" s="34" t="str">
        <f>IFERROR(選手__2[[#This Row],[氏名カナ]],"")</f>
        <v>ｵｶﾀﾞ ｶﾅ</v>
      </c>
      <c r="K715" s="34" t="str">
        <f>IFERROR(選手__2[[#This Row],[所属名称１]],"")</f>
        <v>えいしSC松山</v>
      </c>
      <c r="L715" s="34">
        <f>IFERROR(選手__2[[#This Row],[学校コード]],"")</f>
        <v>1</v>
      </c>
      <c r="M715" s="35" t="str">
        <f>IFERROR(VLOOKUP(L715,色々!G:H,2,0),"")</f>
        <v>小学</v>
      </c>
      <c r="N715" s="36">
        <f>IFERROR(選手__2[[#This Row],[学年]],"")</f>
        <v>3</v>
      </c>
      <c r="O715" s="10">
        <f>IFERROR(選手__2[[#This Row],[生年月日]],"")</f>
        <v>42418</v>
      </c>
      <c r="P715">
        <f t="shared" si="11"/>
        <v>9</v>
      </c>
    </row>
    <row r="716" spans="6:16" x14ac:dyDescent="0.2">
      <c r="F716" s="34">
        <f>IFERROR(選手__2[[#This Row],[選手番号]],"")</f>
        <v>715</v>
      </c>
      <c r="G716" s="34">
        <f>IFERROR(選手__2[[#This Row],[性別コード]],"")</f>
        <v>1</v>
      </c>
      <c r="H716" s="34" t="str">
        <f>IFERROR(VLOOKUP(G716,色々!P:Q,2,0),"")</f>
        <v>男子</v>
      </c>
      <c r="I716" s="34" t="str">
        <f>IFERROR(選手__2[[#This Row],[氏名]],"")</f>
        <v>橘　　　侑</v>
      </c>
      <c r="J716" s="34" t="str">
        <f>IFERROR(選手__2[[#This Row],[氏名カナ]],"")</f>
        <v>ﾀﾁﾊﾞﾅ ｱﾂﾑ</v>
      </c>
      <c r="K716" s="34" t="str">
        <f>IFERROR(選手__2[[#This Row],[所属名称１]],"")</f>
        <v>ｽｲﾑﾌｧﾐﾘｰｴﾝｽﾞ</v>
      </c>
      <c r="L716" s="34">
        <f>IFERROR(選手__2[[#This Row],[学校コード]],"")</f>
        <v>1</v>
      </c>
      <c r="M716" s="35" t="str">
        <f>IFERROR(VLOOKUP(L716,色々!G:H,2,0),"")</f>
        <v>小学</v>
      </c>
      <c r="N716" s="36">
        <f>IFERROR(選手__2[[#This Row],[学年]],"")</f>
        <v>5</v>
      </c>
      <c r="O716" s="10">
        <f>IFERROR(選手__2[[#This Row],[生年月日]],"")</f>
        <v>41428</v>
      </c>
      <c r="P716">
        <f t="shared" si="11"/>
        <v>12</v>
      </c>
    </row>
    <row r="717" spans="6:16" x14ac:dyDescent="0.2">
      <c r="F717" s="34">
        <f>IFERROR(選手__2[[#This Row],[選手番号]],"")</f>
        <v>716</v>
      </c>
      <c r="G717" s="34">
        <f>IFERROR(選手__2[[#This Row],[性別コード]],"")</f>
        <v>1</v>
      </c>
      <c r="H717" s="34" t="str">
        <f>IFERROR(VLOOKUP(G717,色々!P:Q,2,0),"")</f>
        <v>男子</v>
      </c>
      <c r="I717" s="34" t="str">
        <f>IFERROR(選手__2[[#This Row],[氏名]],"")</f>
        <v>筒井凛太朗</v>
      </c>
      <c r="J717" s="34" t="str">
        <f>IFERROR(選手__2[[#This Row],[氏名カナ]],"")</f>
        <v>ﾂﾂｲ ﾘﾝﾀﾛｳ</v>
      </c>
      <c r="K717" s="34" t="str">
        <f>IFERROR(選手__2[[#This Row],[所属名称１]],"")</f>
        <v>ｽｲﾑﾌｧﾐﾘｰｴﾝｽﾞ</v>
      </c>
      <c r="L717" s="34">
        <f>IFERROR(選手__2[[#This Row],[学校コード]],"")</f>
        <v>1</v>
      </c>
      <c r="M717" s="35" t="str">
        <f>IFERROR(VLOOKUP(L717,色々!G:H,2,0),"")</f>
        <v>小学</v>
      </c>
      <c r="N717" s="36">
        <f>IFERROR(選手__2[[#This Row],[学年]],"")</f>
        <v>4</v>
      </c>
      <c r="O717" s="10">
        <f>IFERROR(選手__2[[#This Row],[生年月日]],"")</f>
        <v>42025</v>
      </c>
      <c r="P717">
        <f t="shared" si="11"/>
        <v>10</v>
      </c>
    </row>
    <row r="718" spans="6:16" x14ac:dyDescent="0.2">
      <c r="F718" s="34">
        <f>IFERROR(選手__2[[#This Row],[選手番号]],"")</f>
        <v>717</v>
      </c>
      <c r="G718" s="34">
        <f>IFERROR(選手__2[[#This Row],[性別コード]],"")</f>
        <v>1</v>
      </c>
      <c r="H718" s="34" t="str">
        <f>IFERROR(VLOOKUP(G718,色々!P:Q,2,0),"")</f>
        <v>男子</v>
      </c>
      <c r="I718" s="34" t="str">
        <f>IFERROR(選手__2[[#This Row],[氏名]],"")</f>
        <v>原田　　哲</v>
      </c>
      <c r="J718" s="34" t="str">
        <f>IFERROR(選手__2[[#This Row],[氏名カナ]],"")</f>
        <v>ﾊﾗﾀﾞ ｻﾄｼ</v>
      </c>
      <c r="K718" s="34" t="str">
        <f>IFERROR(選手__2[[#This Row],[所属名称１]],"")</f>
        <v>ｽｲﾑﾌｧﾐﾘｰｴﾝｽﾞ</v>
      </c>
      <c r="L718" s="34">
        <f>IFERROR(選手__2[[#This Row],[学校コード]],"")</f>
        <v>1</v>
      </c>
      <c r="M718" s="35" t="str">
        <f>IFERROR(VLOOKUP(L718,色々!G:H,2,0),"")</f>
        <v>小学</v>
      </c>
      <c r="N718" s="36">
        <f>IFERROR(選手__2[[#This Row],[学年]],"")</f>
        <v>3</v>
      </c>
      <c r="O718" s="10">
        <f>IFERROR(選手__2[[#This Row],[生年月日]],"")</f>
        <v>42198</v>
      </c>
      <c r="P718">
        <f t="shared" si="11"/>
        <v>9</v>
      </c>
    </row>
    <row r="719" spans="6:16" x14ac:dyDescent="0.2">
      <c r="F719" s="34">
        <f>IFERROR(選手__2[[#This Row],[選手番号]],"")</f>
        <v>718</v>
      </c>
      <c r="G719" s="34">
        <f>IFERROR(選手__2[[#This Row],[性別コード]],"")</f>
        <v>2</v>
      </c>
      <c r="H719" s="34" t="str">
        <f>IFERROR(VLOOKUP(G719,色々!P:Q,2,0),"")</f>
        <v>女子</v>
      </c>
      <c r="I719" s="34" t="str">
        <f>IFERROR(選手__2[[#This Row],[氏名]],"")</f>
        <v>星山　心結</v>
      </c>
      <c r="J719" s="34" t="str">
        <f>IFERROR(選手__2[[#This Row],[氏名カナ]],"")</f>
        <v>ﾎｼﾔﾏ ｺﾅ</v>
      </c>
      <c r="K719" s="34" t="str">
        <f>IFERROR(選手__2[[#This Row],[所属名称１]],"")</f>
        <v>ｽｲﾑﾌｧﾐﾘｰｴﾝｽﾞ</v>
      </c>
      <c r="L719" s="34">
        <f>IFERROR(選手__2[[#This Row],[学校コード]],"")</f>
        <v>2</v>
      </c>
      <c r="M719" s="35" t="str">
        <f>IFERROR(VLOOKUP(L719,色々!G:H,2,0),"")</f>
        <v>中学</v>
      </c>
      <c r="N719" s="36">
        <f>IFERROR(選手__2[[#This Row],[学年]],"")</f>
        <v>3</v>
      </c>
      <c r="O719" s="10">
        <f>IFERROR(選手__2[[#This Row],[生年月日]],"")</f>
        <v>40033</v>
      </c>
      <c r="P719">
        <f t="shared" si="11"/>
        <v>15</v>
      </c>
    </row>
    <row r="720" spans="6:16" x14ac:dyDescent="0.2">
      <c r="F720" s="34">
        <f>IFERROR(選手__2[[#This Row],[選手番号]],"")</f>
        <v>719</v>
      </c>
      <c r="G720" s="34">
        <f>IFERROR(選手__2[[#This Row],[性別コード]],"")</f>
        <v>2</v>
      </c>
      <c r="H720" s="34" t="str">
        <f>IFERROR(VLOOKUP(G720,色々!P:Q,2,0),"")</f>
        <v>女子</v>
      </c>
      <c r="I720" s="34" t="str">
        <f>IFERROR(選手__2[[#This Row],[氏名]],"")</f>
        <v>髙野　海結</v>
      </c>
      <c r="J720" s="34" t="str">
        <f>IFERROR(選手__2[[#This Row],[氏名カナ]],"")</f>
        <v>ﾀｶﾉ ﾐﾕｳ</v>
      </c>
      <c r="K720" s="34" t="str">
        <f>IFERROR(選手__2[[#This Row],[所属名称１]],"")</f>
        <v>ｽｲﾑﾌｧﾐﾘｰｴﾝｽﾞ</v>
      </c>
      <c r="L720" s="34">
        <f>IFERROR(選手__2[[#This Row],[学校コード]],"")</f>
        <v>1</v>
      </c>
      <c r="M720" s="35" t="str">
        <f>IFERROR(VLOOKUP(L720,色々!G:H,2,0),"")</f>
        <v>小学</v>
      </c>
      <c r="N720" s="36">
        <f>IFERROR(選手__2[[#This Row],[学年]],"")</f>
        <v>6</v>
      </c>
      <c r="O720" s="10">
        <f>IFERROR(選手__2[[#This Row],[生年月日]],"")</f>
        <v>41066</v>
      </c>
      <c r="P720">
        <f t="shared" si="11"/>
        <v>13</v>
      </c>
    </row>
    <row r="721" spans="6:16" x14ac:dyDescent="0.2">
      <c r="F721" s="34">
        <f>IFERROR(選手__2[[#This Row],[選手番号]],"")</f>
        <v>720</v>
      </c>
      <c r="G721" s="34">
        <f>IFERROR(選手__2[[#This Row],[性別コード]],"")</f>
        <v>2</v>
      </c>
      <c r="H721" s="34" t="str">
        <f>IFERROR(VLOOKUP(G721,色々!P:Q,2,0),"")</f>
        <v>女子</v>
      </c>
      <c r="I721" s="34" t="str">
        <f>IFERROR(選手__2[[#This Row],[氏名]],"")</f>
        <v>谷本　桜彩</v>
      </c>
      <c r="J721" s="34" t="str">
        <f>IFERROR(選手__2[[#This Row],[氏名カナ]],"")</f>
        <v>ﾀﾆﾓﾄ ｻｱﾔ</v>
      </c>
      <c r="K721" s="34" t="str">
        <f>IFERROR(選手__2[[#This Row],[所属名称１]],"")</f>
        <v>ｽｲﾑﾌｧﾐﾘｰｴﾝｽﾞ</v>
      </c>
      <c r="L721" s="34">
        <f>IFERROR(選手__2[[#This Row],[学校コード]],"")</f>
        <v>1</v>
      </c>
      <c r="M721" s="35" t="str">
        <f>IFERROR(VLOOKUP(L721,色々!G:H,2,0),"")</f>
        <v>小学</v>
      </c>
      <c r="N721" s="36">
        <f>IFERROR(選手__2[[#This Row],[学年]],"")</f>
        <v>4</v>
      </c>
      <c r="O721" s="10">
        <f>IFERROR(選手__2[[#This Row],[生年月日]],"")</f>
        <v>41741</v>
      </c>
      <c r="P721">
        <f t="shared" si="11"/>
        <v>11</v>
      </c>
    </row>
    <row r="722" spans="6:16" x14ac:dyDescent="0.2">
      <c r="F722" s="34">
        <f>IFERROR(選手__2[[#This Row],[選手番号]],"")</f>
        <v>721</v>
      </c>
      <c r="G722" s="34">
        <f>IFERROR(選手__2[[#This Row],[性別コード]],"")</f>
        <v>2</v>
      </c>
      <c r="H722" s="34" t="str">
        <f>IFERROR(VLOOKUP(G722,色々!P:Q,2,0),"")</f>
        <v>女子</v>
      </c>
      <c r="I722" s="34" t="str">
        <f>IFERROR(選手__2[[#This Row],[氏名]],"")</f>
        <v>中平莉々杏</v>
      </c>
      <c r="J722" s="34" t="str">
        <f>IFERROR(選手__2[[#This Row],[氏名カナ]],"")</f>
        <v>ﾅｶﾋﾗ ﾘﾘｱ</v>
      </c>
      <c r="K722" s="34" t="str">
        <f>IFERROR(選手__2[[#This Row],[所属名称１]],"")</f>
        <v>ｽｲﾑﾌｧﾐﾘｰｴﾝｽﾞ</v>
      </c>
      <c r="L722" s="34">
        <f>IFERROR(選手__2[[#This Row],[学校コード]],"")</f>
        <v>1</v>
      </c>
      <c r="M722" s="35" t="str">
        <f>IFERROR(VLOOKUP(L722,色々!G:H,2,0),"")</f>
        <v>小学</v>
      </c>
      <c r="N722" s="36">
        <f>IFERROR(選手__2[[#This Row],[学年]],"")</f>
        <v>4</v>
      </c>
      <c r="O722" s="10">
        <f>IFERROR(選手__2[[#This Row],[生年月日]],"")</f>
        <v>41794</v>
      </c>
      <c r="P722">
        <f t="shared" si="11"/>
        <v>11</v>
      </c>
    </row>
    <row r="723" spans="6:16" x14ac:dyDescent="0.2">
      <c r="F723" s="34">
        <f>IFERROR(選手__2[[#This Row],[選手番号]],"")</f>
        <v>722</v>
      </c>
      <c r="G723" s="34">
        <f>IFERROR(選手__2[[#This Row],[性別コード]],"")</f>
        <v>2</v>
      </c>
      <c r="H723" s="34" t="str">
        <f>IFERROR(VLOOKUP(G723,色々!P:Q,2,0),"")</f>
        <v>女子</v>
      </c>
      <c r="I723" s="34" t="str">
        <f>IFERROR(選手__2[[#This Row],[氏名]],"")</f>
        <v>大野　千咲</v>
      </c>
      <c r="J723" s="34" t="str">
        <f>IFERROR(選手__2[[#This Row],[氏名カナ]],"")</f>
        <v>ｵｵﾉ ﾁｻｷ</v>
      </c>
      <c r="K723" s="34" t="str">
        <f>IFERROR(選手__2[[#This Row],[所属名称１]],"")</f>
        <v>ｽｲﾑﾌｧﾐﾘｰｴﾝｽﾞ</v>
      </c>
      <c r="L723" s="34">
        <f>IFERROR(選手__2[[#This Row],[学校コード]],"")</f>
        <v>1</v>
      </c>
      <c r="M723" s="35" t="str">
        <f>IFERROR(VLOOKUP(L723,色々!G:H,2,0),"")</f>
        <v>小学</v>
      </c>
      <c r="N723" s="36">
        <f>IFERROR(選手__2[[#This Row],[学年]],"")</f>
        <v>3</v>
      </c>
      <c r="O723" s="10">
        <f>IFERROR(選手__2[[#This Row],[生年月日]],"")</f>
        <v>42176</v>
      </c>
      <c r="P723">
        <f t="shared" si="11"/>
        <v>9</v>
      </c>
    </row>
    <row r="724" spans="6:16" x14ac:dyDescent="0.2">
      <c r="F724" s="34">
        <f>IFERROR(選手__2[[#This Row],[選手番号]],"")</f>
        <v>723</v>
      </c>
      <c r="G724" s="34">
        <f>IFERROR(選手__2[[#This Row],[性別コード]],"")</f>
        <v>2</v>
      </c>
      <c r="H724" s="34" t="str">
        <f>IFERROR(VLOOKUP(G724,色々!P:Q,2,0),"")</f>
        <v>女子</v>
      </c>
      <c r="I724" s="34" t="str">
        <f>IFERROR(選手__2[[#This Row],[氏名]],"")</f>
        <v>髙野　文音</v>
      </c>
      <c r="J724" s="34" t="str">
        <f>IFERROR(選手__2[[#This Row],[氏名カナ]],"")</f>
        <v>ﾀｶﾉ ｱﾔﾈ</v>
      </c>
      <c r="K724" s="34" t="str">
        <f>IFERROR(選手__2[[#This Row],[所属名称１]],"")</f>
        <v>ｽｲﾑﾌｧﾐﾘｰｴﾝｽﾞ</v>
      </c>
      <c r="L724" s="34">
        <f>IFERROR(選手__2[[#This Row],[学校コード]],"")</f>
        <v>1</v>
      </c>
      <c r="M724" s="35" t="str">
        <f>IFERROR(VLOOKUP(L724,色々!G:H,2,0),"")</f>
        <v>小学</v>
      </c>
      <c r="N724" s="36">
        <f>IFERROR(選手__2[[#This Row],[学年]],"")</f>
        <v>3</v>
      </c>
      <c r="O724" s="10">
        <f>IFERROR(選手__2[[#This Row],[生年月日]],"")</f>
        <v>42327</v>
      </c>
      <c r="P724">
        <f t="shared" si="11"/>
        <v>9</v>
      </c>
    </row>
    <row r="725" spans="6:16" x14ac:dyDescent="0.2">
      <c r="F725" s="34">
        <f>IFERROR(選手__2[[#This Row],[選手番号]],"")</f>
        <v>724</v>
      </c>
      <c r="G725" s="34">
        <f>IFERROR(選手__2[[#This Row],[性別コード]],"")</f>
        <v>2</v>
      </c>
      <c r="H725" s="34" t="str">
        <f>IFERROR(VLOOKUP(G725,色々!P:Q,2,0),"")</f>
        <v>女子</v>
      </c>
      <c r="I725" s="34" t="str">
        <f>IFERROR(選手__2[[#This Row],[氏名]],"")</f>
        <v>橘　　茉央</v>
      </c>
      <c r="J725" s="34" t="str">
        <f>IFERROR(選手__2[[#This Row],[氏名カナ]],"")</f>
        <v>ﾀﾁﾊﾞﾅ ﾏｵ</v>
      </c>
      <c r="K725" s="34" t="str">
        <f>IFERROR(選手__2[[#This Row],[所属名称１]],"")</f>
        <v>ｽｲﾑﾌｧﾐﾘｰｴﾝｽﾞ</v>
      </c>
      <c r="L725" s="34">
        <f>IFERROR(選手__2[[#This Row],[学校コード]],"")</f>
        <v>1</v>
      </c>
      <c r="M725" s="35" t="str">
        <f>IFERROR(VLOOKUP(L725,色々!G:H,2,0),"")</f>
        <v>小学</v>
      </c>
      <c r="N725" s="36">
        <f>IFERROR(選手__2[[#This Row],[学年]],"")</f>
        <v>3</v>
      </c>
      <c r="O725" s="10">
        <f>IFERROR(選手__2[[#This Row],[生年月日]],"")</f>
        <v>42389</v>
      </c>
      <c r="P725">
        <f t="shared" si="11"/>
        <v>9</v>
      </c>
    </row>
    <row r="726" spans="6:16" x14ac:dyDescent="0.2">
      <c r="F726" s="34">
        <f>IFERROR(選手__2[[#This Row],[選手番号]],"")</f>
        <v>725</v>
      </c>
      <c r="G726" s="34">
        <f>IFERROR(選手__2[[#This Row],[性別コード]],"")</f>
        <v>2</v>
      </c>
      <c r="H726" s="34" t="str">
        <f>IFERROR(VLOOKUP(G726,色々!P:Q,2,0),"")</f>
        <v>女子</v>
      </c>
      <c r="I726" s="34" t="str">
        <f>IFERROR(選手__2[[#This Row],[氏名]],"")</f>
        <v>筒井　愛梨</v>
      </c>
      <c r="J726" s="34" t="str">
        <f>IFERROR(選手__2[[#This Row],[氏名カナ]],"")</f>
        <v>ﾂﾂｲ ｱｲﾘ</v>
      </c>
      <c r="K726" s="34" t="str">
        <f>IFERROR(選手__2[[#This Row],[所属名称１]],"")</f>
        <v>ｽｲﾑﾌｧﾐﾘｰｴﾝｽﾞ</v>
      </c>
      <c r="L726" s="34">
        <f>IFERROR(選手__2[[#This Row],[学校コード]],"")</f>
        <v>1</v>
      </c>
      <c r="M726" s="35" t="str">
        <f>IFERROR(VLOOKUP(L726,色々!G:H,2,0),"")</f>
        <v>小学</v>
      </c>
      <c r="N726" s="36">
        <f>IFERROR(選手__2[[#This Row],[学年]],"")</f>
        <v>1</v>
      </c>
      <c r="O726" s="10">
        <f>IFERROR(選手__2[[#This Row],[生年月日]],"")</f>
        <v>43099</v>
      </c>
      <c r="P726">
        <f t="shared" si="11"/>
        <v>7</v>
      </c>
    </row>
    <row r="727" spans="6:16" x14ac:dyDescent="0.2">
      <c r="F727" s="34">
        <f>IFERROR(選手__2[[#This Row],[選手番号]],"")</f>
        <v>726</v>
      </c>
      <c r="G727" s="34">
        <f>IFERROR(選手__2[[#This Row],[性別コード]],"")</f>
        <v>1</v>
      </c>
      <c r="H727" s="34" t="str">
        <f>IFERROR(VLOOKUP(G727,色々!P:Q,2,0),"")</f>
        <v>男子</v>
      </c>
      <c r="I727" s="34" t="str">
        <f>IFERROR(選手__2[[#This Row],[氏名]],"")</f>
        <v>才上　陽也</v>
      </c>
      <c r="J727" s="34" t="str">
        <f>IFERROR(選手__2[[#This Row],[氏名カナ]],"")</f>
        <v>ｻｲｼﾞｮｳ ﾊﾙﾔ</v>
      </c>
      <c r="K727" s="34" t="str">
        <f>IFERROR(選手__2[[#This Row],[所属名称１]],"")</f>
        <v>愛媛大学</v>
      </c>
      <c r="L727" s="34">
        <f>IFERROR(選手__2[[#This Row],[学校コード]],"")</f>
        <v>4</v>
      </c>
      <c r="M727" s="35" t="str">
        <f>IFERROR(VLOOKUP(L727,色々!G:H,2,0),"")</f>
        <v>大学</v>
      </c>
      <c r="N727" s="36">
        <f>IFERROR(選手__2[[#This Row],[学年]],"")</f>
        <v>3</v>
      </c>
      <c r="O727" s="10">
        <f>IFERROR(選手__2[[#This Row],[生年月日]],"")</f>
        <v>38057</v>
      </c>
      <c r="P727">
        <f t="shared" si="11"/>
        <v>21</v>
      </c>
    </row>
    <row r="728" spans="6:16" x14ac:dyDescent="0.2">
      <c r="F728" s="34">
        <f>IFERROR(選手__2[[#This Row],[選手番号]],"")</f>
        <v>727</v>
      </c>
      <c r="G728" s="34">
        <f>IFERROR(選手__2[[#This Row],[性別コード]],"")</f>
        <v>2</v>
      </c>
      <c r="H728" s="34" t="str">
        <f>IFERROR(VLOOKUP(G728,色々!P:Q,2,0),"")</f>
        <v>女子</v>
      </c>
      <c r="I728" s="34" t="str">
        <f>IFERROR(選手__2[[#This Row],[氏名]],"")</f>
        <v>廣瀬　愛姫</v>
      </c>
      <c r="J728" s="34" t="str">
        <f>IFERROR(選手__2[[#This Row],[氏名カナ]],"")</f>
        <v>ﾋﾛｾ ｱｲ</v>
      </c>
      <c r="K728" s="34" t="str">
        <f>IFERROR(選手__2[[#This Row],[所属名称１]],"")</f>
        <v>愛媛大学</v>
      </c>
      <c r="L728" s="34">
        <f>IFERROR(選手__2[[#This Row],[学校コード]],"")</f>
        <v>4</v>
      </c>
      <c r="M728" s="35" t="str">
        <f>IFERROR(VLOOKUP(L728,色々!G:H,2,0),"")</f>
        <v>大学</v>
      </c>
      <c r="N728" s="36">
        <f>IFERROR(選手__2[[#This Row],[学年]],"")</f>
        <v>2</v>
      </c>
      <c r="O728" s="10">
        <f>IFERROR(選手__2[[#This Row],[生年月日]],"")</f>
        <v>38432</v>
      </c>
      <c r="P728">
        <f t="shared" si="11"/>
        <v>20</v>
      </c>
    </row>
    <row r="729" spans="6:16" x14ac:dyDescent="0.2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 x14ac:dyDescent="0.2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 x14ac:dyDescent="0.2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 x14ac:dyDescent="0.2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 x14ac:dyDescent="0.2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 x14ac:dyDescent="0.2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 x14ac:dyDescent="0.2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 x14ac:dyDescent="0.2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 x14ac:dyDescent="0.2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 x14ac:dyDescent="0.2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 x14ac:dyDescent="0.2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 x14ac:dyDescent="0.2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 x14ac:dyDescent="0.2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 x14ac:dyDescent="0.2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 x14ac:dyDescent="0.2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 x14ac:dyDescent="0.2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 x14ac:dyDescent="0.2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 x14ac:dyDescent="0.2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 x14ac:dyDescent="0.2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 x14ac:dyDescent="0.2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 x14ac:dyDescent="0.2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 x14ac:dyDescent="0.2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 x14ac:dyDescent="0.2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 x14ac:dyDescent="0.2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 x14ac:dyDescent="0.2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 x14ac:dyDescent="0.2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 x14ac:dyDescent="0.2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 x14ac:dyDescent="0.2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 x14ac:dyDescent="0.2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 x14ac:dyDescent="0.2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 x14ac:dyDescent="0.2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 x14ac:dyDescent="0.2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 x14ac:dyDescent="0.2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 x14ac:dyDescent="0.2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 x14ac:dyDescent="0.2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 x14ac:dyDescent="0.2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 x14ac:dyDescent="0.2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 x14ac:dyDescent="0.2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 x14ac:dyDescent="0.2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 x14ac:dyDescent="0.2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 x14ac:dyDescent="0.2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 x14ac:dyDescent="0.2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 x14ac:dyDescent="0.2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 x14ac:dyDescent="0.2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 x14ac:dyDescent="0.2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 x14ac:dyDescent="0.2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 x14ac:dyDescent="0.2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 x14ac:dyDescent="0.2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 x14ac:dyDescent="0.2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 x14ac:dyDescent="0.2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 x14ac:dyDescent="0.2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 x14ac:dyDescent="0.2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 x14ac:dyDescent="0.2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 x14ac:dyDescent="0.2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 x14ac:dyDescent="0.2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 x14ac:dyDescent="0.2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 x14ac:dyDescent="0.2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 x14ac:dyDescent="0.2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 x14ac:dyDescent="0.2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 x14ac:dyDescent="0.2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 x14ac:dyDescent="0.2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 x14ac:dyDescent="0.2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 x14ac:dyDescent="0.2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 x14ac:dyDescent="0.2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 x14ac:dyDescent="0.2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 x14ac:dyDescent="0.2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 x14ac:dyDescent="0.2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 x14ac:dyDescent="0.2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 x14ac:dyDescent="0.2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 x14ac:dyDescent="0.2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 x14ac:dyDescent="0.2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 x14ac:dyDescent="0.2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 x14ac:dyDescent="0.2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 x14ac:dyDescent="0.2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 x14ac:dyDescent="0.2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 x14ac:dyDescent="0.2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 x14ac:dyDescent="0.2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 x14ac:dyDescent="0.2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 x14ac:dyDescent="0.2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 x14ac:dyDescent="0.2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 x14ac:dyDescent="0.2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 x14ac:dyDescent="0.2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 x14ac:dyDescent="0.2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 x14ac:dyDescent="0.2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 x14ac:dyDescent="0.2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 x14ac:dyDescent="0.2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 x14ac:dyDescent="0.2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 x14ac:dyDescent="0.2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 x14ac:dyDescent="0.2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 x14ac:dyDescent="0.2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 x14ac:dyDescent="0.2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 x14ac:dyDescent="0.2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 x14ac:dyDescent="0.2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 x14ac:dyDescent="0.2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 x14ac:dyDescent="0.2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 x14ac:dyDescent="0.2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 x14ac:dyDescent="0.2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 x14ac:dyDescent="0.2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 x14ac:dyDescent="0.2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 x14ac:dyDescent="0.2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 x14ac:dyDescent="0.2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 x14ac:dyDescent="0.2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 x14ac:dyDescent="0.2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 x14ac:dyDescent="0.2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 x14ac:dyDescent="0.2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 x14ac:dyDescent="0.2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 x14ac:dyDescent="0.2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 x14ac:dyDescent="0.2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 x14ac:dyDescent="0.2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 x14ac:dyDescent="0.2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 x14ac:dyDescent="0.2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 x14ac:dyDescent="0.2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 x14ac:dyDescent="0.2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 x14ac:dyDescent="0.2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 x14ac:dyDescent="0.2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 x14ac:dyDescent="0.2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 x14ac:dyDescent="0.2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 x14ac:dyDescent="0.2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 x14ac:dyDescent="0.2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 x14ac:dyDescent="0.2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 x14ac:dyDescent="0.2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 x14ac:dyDescent="0.2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 x14ac:dyDescent="0.2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 x14ac:dyDescent="0.2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 x14ac:dyDescent="0.2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 x14ac:dyDescent="0.2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 x14ac:dyDescent="0.2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 x14ac:dyDescent="0.2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 x14ac:dyDescent="0.2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 x14ac:dyDescent="0.2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 x14ac:dyDescent="0.2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 x14ac:dyDescent="0.2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 x14ac:dyDescent="0.2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 x14ac:dyDescent="0.2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 x14ac:dyDescent="0.2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 x14ac:dyDescent="0.2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 x14ac:dyDescent="0.2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 x14ac:dyDescent="0.2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 x14ac:dyDescent="0.2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 x14ac:dyDescent="0.2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 x14ac:dyDescent="0.2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 x14ac:dyDescent="0.2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 x14ac:dyDescent="0.2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 x14ac:dyDescent="0.2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 x14ac:dyDescent="0.2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 x14ac:dyDescent="0.2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 x14ac:dyDescent="0.2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 x14ac:dyDescent="0.2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 x14ac:dyDescent="0.2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 x14ac:dyDescent="0.2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 x14ac:dyDescent="0.2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 x14ac:dyDescent="0.2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 x14ac:dyDescent="0.2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 x14ac:dyDescent="0.2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 x14ac:dyDescent="0.2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 x14ac:dyDescent="0.2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 x14ac:dyDescent="0.2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 x14ac:dyDescent="0.2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 x14ac:dyDescent="0.2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 x14ac:dyDescent="0.2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 x14ac:dyDescent="0.2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 x14ac:dyDescent="0.2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 x14ac:dyDescent="0.2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 x14ac:dyDescent="0.2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 x14ac:dyDescent="0.2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 x14ac:dyDescent="0.2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 x14ac:dyDescent="0.2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 x14ac:dyDescent="0.2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 x14ac:dyDescent="0.2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 x14ac:dyDescent="0.2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 x14ac:dyDescent="0.2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 x14ac:dyDescent="0.2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 x14ac:dyDescent="0.2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 x14ac:dyDescent="0.2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 x14ac:dyDescent="0.2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 x14ac:dyDescent="0.2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 x14ac:dyDescent="0.2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 x14ac:dyDescent="0.2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 x14ac:dyDescent="0.2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 x14ac:dyDescent="0.2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 x14ac:dyDescent="0.2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 x14ac:dyDescent="0.2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 x14ac:dyDescent="0.2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 x14ac:dyDescent="0.2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 x14ac:dyDescent="0.2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 x14ac:dyDescent="0.2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 x14ac:dyDescent="0.2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 x14ac:dyDescent="0.2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 x14ac:dyDescent="0.2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 x14ac:dyDescent="0.2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 x14ac:dyDescent="0.2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 x14ac:dyDescent="0.2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 x14ac:dyDescent="0.2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 x14ac:dyDescent="0.2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 x14ac:dyDescent="0.2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 x14ac:dyDescent="0.2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 x14ac:dyDescent="0.2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 x14ac:dyDescent="0.2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 x14ac:dyDescent="0.2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 x14ac:dyDescent="0.2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 x14ac:dyDescent="0.2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 x14ac:dyDescent="0.2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 x14ac:dyDescent="0.2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 x14ac:dyDescent="0.2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 x14ac:dyDescent="0.2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 x14ac:dyDescent="0.2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 x14ac:dyDescent="0.2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 x14ac:dyDescent="0.2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 x14ac:dyDescent="0.2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 x14ac:dyDescent="0.2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 x14ac:dyDescent="0.2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 x14ac:dyDescent="0.2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 x14ac:dyDescent="0.2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 x14ac:dyDescent="0.2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 x14ac:dyDescent="0.2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 x14ac:dyDescent="0.2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 x14ac:dyDescent="0.2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 x14ac:dyDescent="0.2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 x14ac:dyDescent="0.2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 x14ac:dyDescent="0.2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 x14ac:dyDescent="0.2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 x14ac:dyDescent="0.2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 x14ac:dyDescent="0.2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 x14ac:dyDescent="0.2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 x14ac:dyDescent="0.2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 x14ac:dyDescent="0.2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 x14ac:dyDescent="0.2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 x14ac:dyDescent="0.2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 x14ac:dyDescent="0.2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 x14ac:dyDescent="0.2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 x14ac:dyDescent="0.2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 x14ac:dyDescent="0.2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 x14ac:dyDescent="0.2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 x14ac:dyDescent="0.2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 x14ac:dyDescent="0.2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 x14ac:dyDescent="0.2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 x14ac:dyDescent="0.2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 x14ac:dyDescent="0.2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 x14ac:dyDescent="0.2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 x14ac:dyDescent="0.2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 x14ac:dyDescent="0.2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 x14ac:dyDescent="0.2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 x14ac:dyDescent="0.2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 x14ac:dyDescent="0.2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 x14ac:dyDescent="0.2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 x14ac:dyDescent="0.2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 x14ac:dyDescent="0.2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 x14ac:dyDescent="0.2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 x14ac:dyDescent="0.2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 x14ac:dyDescent="0.2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 x14ac:dyDescent="0.2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 x14ac:dyDescent="0.2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 x14ac:dyDescent="0.2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 x14ac:dyDescent="0.2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 x14ac:dyDescent="0.2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 x14ac:dyDescent="0.2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 x14ac:dyDescent="0.2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 x14ac:dyDescent="0.2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 x14ac:dyDescent="0.2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 x14ac:dyDescent="0.2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 x14ac:dyDescent="0.2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 x14ac:dyDescent="0.2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 x14ac:dyDescent="0.2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 x14ac:dyDescent="0.2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 x14ac:dyDescent="0.2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 x14ac:dyDescent="0.2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 x14ac:dyDescent="0.2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 x14ac:dyDescent="0.2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 x14ac:dyDescent="0.2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 x14ac:dyDescent="0.2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 x14ac:dyDescent="0.2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 x14ac:dyDescent="0.2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 x14ac:dyDescent="0.2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 x14ac:dyDescent="0.2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 x14ac:dyDescent="0.2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 x14ac:dyDescent="0.2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 x14ac:dyDescent="0.2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 x14ac:dyDescent="0.2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 x14ac:dyDescent="0.2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 x14ac:dyDescent="0.2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 x14ac:dyDescent="0.2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 x14ac:dyDescent="0.2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 x14ac:dyDescent="0.2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 x14ac:dyDescent="0.2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 x14ac:dyDescent="0.2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 x14ac:dyDescent="0.2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 x14ac:dyDescent="0.2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 x14ac:dyDescent="0.2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 x14ac:dyDescent="0.2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 x14ac:dyDescent="0.2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 x14ac:dyDescent="0.2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 x14ac:dyDescent="0.2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 x14ac:dyDescent="0.2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 x14ac:dyDescent="0.2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 x14ac:dyDescent="0.2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 x14ac:dyDescent="0.2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 x14ac:dyDescent="0.2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 x14ac:dyDescent="0.2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 x14ac:dyDescent="0.2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 x14ac:dyDescent="0.2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 x14ac:dyDescent="0.2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 x14ac:dyDescent="0.2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 x14ac:dyDescent="0.2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 x14ac:dyDescent="0.2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 x14ac:dyDescent="0.2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 x14ac:dyDescent="0.2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 x14ac:dyDescent="0.2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 x14ac:dyDescent="0.2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 x14ac:dyDescent="0.2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 x14ac:dyDescent="0.2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 x14ac:dyDescent="0.2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 x14ac:dyDescent="0.2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 x14ac:dyDescent="0.2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 x14ac:dyDescent="0.2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 x14ac:dyDescent="0.2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 x14ac:dyDescent="0.2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 x14ac:dyDescent="0.2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 x14ac:dyDescent="0.2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 x14ac:dyDescent="0.2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 x14ac:dyDescent="0.2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 x14ac:dyDescent="0.2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 x14ac:dyDescent="0.2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 x14ac:dyDescent="0.2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 x14ac:dyDescent="0.2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 x14ac:dyDescent="0.2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 x14ac:dyDescent="0.2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 x14ac:dyDescent="0.2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 x14ac:dyDescent="0.2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 x14ac:dyDescent="0.2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 x14ac:dyDescent="0.2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 x14ac:dyDescent="0.2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 x14ac:dyDescent="0.2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 x14ac:dyDescent="0.2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 x14ac:dyDescent="0.2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 x14ac:dyDescent="0.2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 x14ac:dyDescent="0.2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 x14ac:dyDescent="0.2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 x14ac:dyDescent="0.2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 x14ac:dyDescent="0.2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 x14ac:dyDescent="0.2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 x14ac:dyDescent="0.2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 x14ac:dyDescent="0.2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 x14ac:dyDescent="0.2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 x14ac:dyDescent="0.2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 x14ac:dyDescent="0.2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 x14ac:dyDescent="0.2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 x14ac:dyDescent="0.2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 x14ac:dyDescent="0.2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 x14ac:dyDescent="0.2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 x14ac:dyDescent="0.2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 x14ac:dyDescent="0.2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 x14ac:dyDescent="0.2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 x14ac:dyDescent="0.2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 x14ac:dyDescent="0.2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 x14ac:dyDescent="0.2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 x14ac:dyDescent="0.2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 x14ac:dyDescent="0.2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 x14ac:dyDescent="0.2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 x14ac:dyDescent="0.2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 x14ac:dyDescent="0.2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 x14ac:dyDescent="0.2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 x14ac:dyDescent="0.2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 x14ac:dyDescent="0.2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 x14ac:dyDescent="0.2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 x14ac:dyDescent="0.2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 x14ac:dyDescent="0.2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 x14ac:dyDescent="0.2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 x14ac:dyDescent="0.2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 x14ac:dyDescent="0.2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 x14ac:dyDescent="0.2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 x14ac:dyDescent="0.2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 x14ac:dyDescent="0.2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 x14ac:dyDescent="0.2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 x14ac:dyDescent="0.2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 x14ac:dyDescent="0.2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 x14ac:dyDescent="0.2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 x14ac:dyDescent="0.2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 x14ac:dyDescent="0.2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 x14ac:dyDescent="0.2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 x14ac:dyDescent="0.2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 x14ac:dyDescent="0.2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 x14ac:dyDescent="0.2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 x14ac:dyDescent="0.2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 x14ac:dyDescent="0.2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 x14ac:dyDescent="0.2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 x14ac:dyDescent="0.2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 x14ac:dyDescent="0.2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 x14ac:dyDescent="0.2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 x14ac:dyDescent="0.2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 x14ac:dyDescent="0.2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 x14ac:dyDescent="0.2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 x14ac:dyDescent="0.2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 x14ac:dyDescent="0.2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 x14ac:dyDescent="0.2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 x14ac:dyDescent="0.2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 x14ac:dyDescent="0.2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 x14ac:dyDescent="0.2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 x14ac:dyDescent="0.2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 x14ac:dyDescent="0.2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 x14ac:dyDescent="0.2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 x14ac:dyDescent="0.2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 x14ac:dyDescent="0.2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 x14ac:dyDescent="0.2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 x14ac:dyDescent="0.2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 x14ac:dyDescent="0.2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 x14ac:dyDescent="0.2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 x14ac:dyDescent="0.2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 x14ac:dyDescent="0.2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 x14ac:dyDescent="0.2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 x14ac:dyDescent="0.2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 x14ac:dyDescent="0.2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 x14ac:dyDescent="0.2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 x14ac:dyDescent="0.2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 x14ac:dyDescent="0.2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 x14ac:dyDescent="0.2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 x14ac:dyDescent="0.2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 x14ac:dyDescent="0.2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 x14ac:dyDescent="0.2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 x14ac:dyDescent="0.2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 x14ac:dyDescent="0.2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 x14ac:dyDescent="0.2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 x14ac:dyDescent="0.2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 x14ac:dyDescent="0.2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 x14ac:dyDescent="0.2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 x14ac:dyDescent="0.2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 x14ac:dyDescent="0.2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 x14ac:dyDescent="0.2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 x14ac:dyDescent="0.2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 x14ac:dyDescent="0.2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 x14ac:dyDescent="0.2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 x14ac:dyDescent="0.2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 x14ac:dyDescent="0.2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 x14ac:dyDescent="0.2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 x14ac:dyDescent="0.2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 x14ac:dyDescent="0.2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 x14ac:dyDescent="0.2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 x14ac:dyDescent="0.2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 x14ac:dyDescent="0.2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 x14ac:dyDescent="0.2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 x14ac:dyDescent="0.2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 x14ac:dyDescent="0.2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 x14ac:dyDescent="0.2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 x14ac:dyDescent="0.2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 x14ac:dyDescent="0.2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 x14ac:dyDescent="0.2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 x14ac:dyDescent="0.2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 x14ac:dyDescent="0.2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 x14ac:dyDescent="0.2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 x14ac:dyDescent="0.2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 x14ac:dyDescent="0.2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 x14ac:dyDescent="0.2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 x14ac:dyDescent="0.2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 x14ac:dyDescent="0.2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 x14ac:dyDescent="0.2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 x14ac:dyDescent="0.2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 x14ac:dyDescent="0.2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 x14ac:dyDescent="0.2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 x14ac:dyDescent="0.2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 x14ac:dyDescent="0.2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 x14ac:dyDescent="0.2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 x14ac:dyDescent="0.2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 x14ac:dyDescent="0.2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 x14ac:dyDescent="0.2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 x14ac:dyDescent="0.2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 x14ac:dyDescent="0.2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 x14ac:dyDescent="0.2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 x14ac:dyDescent="0.2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 x14ac:dyDescent="0.2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 x14ac:dyDescent="0.2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 x14ac:dyDescent="0.2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 x14ac:dyDescent="0.2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 x14ac:dyDescent="0.2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 x14ac:dyDescent="0.2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 x14ac:dyDescent="0.2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 x14ac:dyDescent="0.2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 x14ac:dyDescent="0.2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 x14ac:dyDescent="0.2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 x14ac:dyDescent="0.2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 x14ac:dyDescent="0.2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 x14ac:dyDescent="0.2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 x14ac:dyDescent="0.2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 x14ac:dyDescent="0.2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 x14ac:dyDescent="0.2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 x14ac:dyDescent="0.2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 x14ac:dyDescent="0.2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 x14ac:dyDescent="0.2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 x14ac:dyDescent="0.2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 x14ac:dyDescent="0.2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 x14ac:dyDescent="0.2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 x14ac:dyDescent="0.2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 x14ac:dyDescent="0.2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 x14ac:dyDescent="0.2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 x14ac:dyDescent="0.2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 x14ac:dyDescent="0.2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 x14ac:dyDescent="0.2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 x14ac:dyDescent="0.2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 x14ac:dyDescent="0.2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 x14ac:dyDescent="0.2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 x14ac:dyDescent="0.2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 x14ac:dyDescent="0.2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 x14ac:dyDescent="0.2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 x14ac:dyDescent="0.2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 x14ac:dyDescent="0.2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 x14ac:dyDescent="0.2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 x14ac:dyDescent="0.2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 x14ac:dyDescent="0.2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 x14ac:dyDescent="0.2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 x14ac:dyDescent="0.2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 x14ac:dyDescent="0.2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 x14ac:dyDescent="0.2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 x14ac:dyDescent="0.2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 x14ac:dyDescent="0.2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 x14ac:dyDescent="0.2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 x14ac:dyDescent="0.2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 x14ac:dyDescent="0.2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 x14ac:dyDescent="0.2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 x14ac:dyDescent="0.2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 x14ac:dyDescent="0.2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 x14ac:dyDescent="0.2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 x14ac:dyDescent="0.2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 x14ac:dyDescent="0.2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 x14ac:dyDescent="0.2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 x14ac:dyDescent="0.2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 x14ac:dyDescent="0.2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 x14ac:dyDescent="0.2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 x14ac:dyDescent="0.2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 x14ac:dyDescent="0.2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 x14ac:dyDescent="0.2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 x14ac:dyDescent="0.2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 x14ac:dyDescent="0.2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 x14ac:dyDescent="0.2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 x14ac:dyDescent="0.2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 x14ac:dyDescent="0.2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 x14ac:dyDescent="0.2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 x14ac:dyDescent="0.2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 x14ac:dyDescent="0.2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 x14ac:dyDescent="0.2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 x14ac:dyDescent="0.2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 x14ac:dyDescent="0.2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 x14ac:dyDescent="0.2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 x14ac:dyDescent="0.2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 x14ac:dyDescent="0.2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 x14ac:dyDescent="0.2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 x14ac:dyDescent="0.2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 x14ac:dyDescent="0.2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 x14ac:dyDescent="0.2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 x14ac:dyDescent="0.2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 x14ac:dyDescent="0.2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 x14ac:dyDescent="0.2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 x14ac:dyDescent="0.2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 x14ac:dyDescent="0.2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 x14ac:dyDescent="0.2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 x14ac:dyDescent="0.2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 x14ac:dyDescent="0.2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 x14ac:dyDescent="0.2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 x14ac:dyDescent="0.2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 x14ac:dyDescent="0.2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 x14ac:dyDescent="0.2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 x14ac:dyDescent="0.2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 x14ac:dyDescent="0.2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 x14ac:dyDescent="0.2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 x14ac:dyDescent="0.2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 x14ac:dyDescent="0.2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 x14ac:dyDescent="0.2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 x14ac:dyDescent="0.2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 x14ac:dyDescent="0.2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 x14ac:dyDescent="0.2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 x14ac:dyDescent="0.2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 x14ac:dyDescent="0.2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 x14ac:dyDescent="0.2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 x14ac:dyDescent="0.2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 x14ac:dyDescent="0.2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 x14ac:dyDescent="0.2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 x14ac:dyDescent="0.2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 x14ac:dyDescent="0.2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 x14ac:dyDescent="0.2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 x14ac:dyDescent="0.2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 x14ac:dyDescent="0.2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 x14ac:dyDescent="0.2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 x14ac:dyDescent="0.2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 x14ac:dyDescent="0.2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 x14ac:dyDescent="0.2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 x14ac:dyDescent="0.2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 x14ac:dyDescent="0.2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 x14ac:dyDescent="0.2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 x14ac:dyDescent="0.2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 x14ac:dyDescent="0.2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 x14ac:dyDescent="0.2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 x14ac:dyDescent="0.2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 x14ac:dyDescent="0.2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 x14ac:dyDescent="0.2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 x14ac:dyDescent="0.2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 x14ac:dyDescent="0.2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 x14ac:dyDescent="0.2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 x14ac:dyDescent="0.2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 x14ac:dyDescent="0.2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 x14ac:dyDescent="0.2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 x14ac:dyDescent="0.2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 x14ac:dyDescent="0.2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 x14ac:dyDescent="0.2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 x14ac:dyDescent="0.2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 x14ac:dyDescent="0.2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 x14ac:dyDescent="0.2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 x14ac:dyDescent="0.2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 x14ac:dyDescent="0.2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 x14ac:dyDescent="0.2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 x14ac:dyDescent="0.2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 x14ac:dyDescent="0.2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 x14ac:dyDescent="0.2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 x14ac:dyDescent="0.2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 x14ac:dyDescent="0.2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 x14ac:dyDescent="0.2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 x14ac:dyDescent="0.2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 x14ac:dyDescent="0.2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 x14ac:dyDescent="0.2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 x14ac:dyDescent="0.2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 x14ac:dyDescent="0.2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 x14ac:dyDescent="0.2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 x14ac:dyDescent="0.2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 x14ac:dyDescent="0.2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 x14ac:dyDescent="0.2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 x14ac:dyDescent="0.2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 x14ac:dyDescent="0.2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 x14ac:dyDescent="0.2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 x14ac:dyDescent="0.2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 x14ac:dyDescent="0.2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 x14ac:dyDescent="0.2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 x14ac:dyDescent="0.2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 x14ac:dyDescent="0.2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 x14ac:dyDescent="0.2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 x14ac:dyDescent="0.2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 x14ac:dyDescent="0.2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 x14ac:dyDescent="0.2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 x14ac:dyDescent="0.2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 x14ac:dyDescent="0.2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 x14ac:dyDescent="0.2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 x14ac:dyDescent="0.2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 x14ac:dyDescent="0.2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 x14ac:dyDescent="0.2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 x14ac:dyDescent="0.2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 x14ac:dyDescent="0.2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 x14ac:dyDescent="0.2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 x14ac:dyDescent="0.2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 x14ac:dyDescent="0.2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 x14ac:dyDescent="0.2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 x14ac:dyDescent="0.2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 x14ac:dyDescent="0.2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 x14ac:dyDescent="0.2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 x14ac:dyDescent="0.2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 x14ac:dyDescent="0.2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 x14ac:dyDescent="0.2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 x14ac:dyDescent="0.2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 x14ac:dyDescent="0.2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 x14ac:dyDescent="0.2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 x14ac:dyDescent="0.2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 x14ac:dyDescent="0.2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 x14ac:dyDescent="0.2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 x14ac:dyDescent="0.2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 x14ac:dyDescent="0.2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 x14ac:dyDescent="0.2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 x14ac:dyDescent="0.2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 x14ac:dyDescent="0.2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 x14ac:dyDescent="0.2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 x14ac:dyDescent="0.2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 x14ac:dyDescent="0.2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 x14ac:dyDescent="0.2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 x14ac:dyDescent="0.2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 x14ac:dyDescent="0.2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 x14ac:dyDescent="0.2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 x14ac:dyDescent="0.2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 x14ac:dyDescent="0.2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 x14ac:dyDescent="0.2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 x14ac:dyDescent="0.2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 x14ac:dyDescent="0.2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 x14ac:dyDescent="0.2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 x14ac:dyDescent="0.2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 x14ac:dyDescent="0.2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 x14ac:dyDescent="0.2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 x14ac:dyDescent="0.2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 x14ac:dyDescent="0.2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 x14ac:dyDescent="0.2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 x14ac:dyDescent="0.2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 x14ac:dyDescent="0.2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 x14ac:dyDescent="0.2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 x14ac:dyDescent="0.2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 x14ac:dyDescent="0.2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 x14ac:dyDescent="0.2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 x14ac:dyDescent="0.2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 x14ac:dyDescent="0.2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 x14ac:dyDescent="0.2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 x14ac:dyDescent="0.2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 x14ac:dyDescent="0.2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 x14ac:dyDescent="0.2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 x14ac:dyDescent="0.2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 x14ac:dyDescent="0.2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 x14ac:dyDescent="0.2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 x14ac:dyDescent="0.2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 x14ac:dyDescent="0.2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 x14ac:dyDescent="0.2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 x14ac:dyDescent="0.2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 x14ac:dyDescent="0.2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 x14ac:dyDescent="0.2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 x14ac:dyDescent="0.2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 x14ac:dyDescent="0.2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 x14ac:dyDescent="0.2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 x14ac:dyDescent="0.2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 x14ac:dyDescent="0.2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 x14ac:dyDescent="0.2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 x14ac:dyDescent="0.2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 x14ac:dyDescent="0.2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 x14ac:dyDescent="0.2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 x14ac:dyDescent="0.2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 x14ac:dyDescent="0.2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 x14ac:dyDescent="0.2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 x14ac:dyDescent="0.2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 x14ac:dyDescent="0.2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 x14ac:dyDescent="0.2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 x14ac:dyDescent="0.2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 x14ac:dyDescent="0.2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 x14ac:dyDescent="0.2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 x14ac:dyDescent="0.2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 x14ac:dyDescent="0.2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 x14ac:dyDescent="0.2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 x14ac:dyDescent="0.2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 x14ac:dyDescent="0.2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 x14ac:dyDescent="0.2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 x14ac:dyDescent="0.2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 x14ac:dyDescent="0.2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 x14ac:dyDescent="0.2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 x14ac:dyDescent="0.2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 x14ac:dyDescent="0.2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 x14ac:dyDescent="0.2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 x14ac:dyDescent="0.2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 x14ac:dyDescent="0.2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 x14ac:dyDescent="0.2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 x14ac:dyDescent="0.2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 x14ac:dyDescent="0.2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 x14ac:dyDescent="0.2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 x14ac:dyDescent="0.2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 x14ac:dyDescent="0.2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 x14ac:dyDescent="0.2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 x14ac:dyDescent="0.2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 x14ac:dyDescent="0.2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 x14ac:dyDescent="0.2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 x14ac:dyDescent="0.2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 x14ac:dyDescent="0.2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 x14ac:dyDescent="0.2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 x14ac:dyDescent="0.2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 x14ac:dyDescent="0.2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 x14ac:dyDescent="0.2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 x14ac:dyDescent="0.2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 x14ac:dyDescent="0.2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 x14ac:dyDescent="0.2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 x14ac:dyDescent="0.2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 x14ac:dyDescent="0.2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 x14ac:dyDescent="0.2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 x14ac:dyDescent="0.2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 x14ac:dyDescent="0.2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 x14ac:dyDescent="0.2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 x14ac:dyDescent="0.2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 x14ac:dyDescent="0.2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 x14ac:dyDescent="0.2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 x14ac:dyDescent="0.2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 x14ac:dyDescent="0.2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 x14ac:dyDescent="0.2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 x14ac:dyDescent="0.2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 x14ac:dyDescent="0.2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 x14ac:dyDescent="0.2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 x14ac:dyDescent="0.2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 x14ac:dyDescent="0.2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 x14ac:dyDescent="0.2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 x14ac:dyDescent="0.2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 x14ac:dyDescent="0.2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 x14ac:dyDescent="0.2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 x14ac:dyDescent="0.2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 x14ac:dyDescent="0.2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 x14ac:dyDescent="0.2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 x14ac:dyDescent="0.2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 x14ac:dyDescent="0.2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 x14ac:dyDescent="0.2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 x14ac:dyDescent="0.2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 x14ac:dyDescent="0.2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 x14ac:dyDescent="0.2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 x14ac:dyDescent="0.2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 x14ac:dyDescent="0.2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 x14ac:dyDescent="0.2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 x14ac:dyDescent="0.2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 x14ac:dyDescent="0.2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 x14ac:dyDescent="0.2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 x14ac:dyDescent="0.2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 x14ac:dyDescent="0.2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 x14ac:dyDescent="0.2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 x14ac:dyDescent="0.2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 x14ac:dyDescent="0.2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 x14ac:dyDescent="0.2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 x14ac:dyDescent="0.2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 x14ac:dyDescent="0.2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 x14ac:dyDescent="0.2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 x14ac:dyDescent="0.2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 x14ac:dyDescent="0.2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 x14ac:dyDescent="0.2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 x14ac:dyDescent="0.2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 x14ac:dyDescent="0.2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 x14ac:dyDescent="0.2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 x14ac:dyDescent="0.2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 x14ac:dyDescent="0.2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 x14ac:dyDescent="0.2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 x14ac:dyDescent="0.2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 x14ac:dyDescent="0.2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 x14ac:dyDescent="0.2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 x14ac:dyDescent="0.2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 x14ac:dyDescent="0.2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 x14ac:dyDescent="0.2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 x14ac:dyDescent="0.2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 x14ac:dyDescent="0.2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 x14ac:dyDescent="0.2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 x14ac:dyDescent="0.2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 x14ac:dyDescent="0.2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 x14ac:dyDescent="0.2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 x14ac:dyDescent="0.2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 x14ac:dyDescent="0.2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 x14ac:dyDescent="0.2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 x14ac:dyDescent="0.2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 x14ac:dyDescent="0.2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 x14ac:dyDescent="0.2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 x14ac:dyDescent="0.2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 x14ac:dyDescent="0.2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 x14ac:dyDescent="0.2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 x14ac:dyDescent="0.2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 x14ac:dyDescent="0.2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 x14ac:dyDescent="0.2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 x14ac:dyDescent="0.2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 x14ac:dyDescent="0.2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 x14ac:dyDescent="0.2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 x14ac:dyDescent="0.2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 x14ac:dyDescent="0.2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 x14ac:dyDescent="0.2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 x14ac:dyDescent="0.2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 x14ac:dyDescent="0.2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 x14ac:dyDescent="0.2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 x14ac:dyDescent="0.2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 x14ac:dyDescent="0.2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 x14ac:dyDescent="0.2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 x14ac:dyDescent="0.2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 x14ac:dyDescent="0.2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 x14ac:dyDescent="0.2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 x14ac:dyDescent="0.2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 x14ac:dyDescent="0.2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 x14ac:dyDescent="0.2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 x14ac:dyDescent="0.2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 x14ac:dyDescent="0.2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 x14ac:dyDescent="0.2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 x14ac:dyDescent="0.2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 x14ac:dyDescent="0.2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 x14ac:dyDescent="0.2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 x14ac:dyDescent="0.2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 x14ac:dyDescent="0.2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 x14ac:dyDescent="0.2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 x14ac:dyDescent="0.2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 x14ac:dyDescent="0.2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 x14ac:dyDescent="0.2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 x14ac:dyDescent="0.2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 x14ac:dyDescent="0.2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 x14ac:dyDescent="0.2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 x14ac:dyDescent="0.2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 x14ac:dyDescent="0.2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 x14ac:dyDescent="0.2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 x14ac:dyDescent="0.2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 x14ac:dyDescent="0.2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 x14ac:dyDescent="0.2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 x14ac:dyDescent="0.2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 x14ac:dyDescent="0.2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 x14ac:dyDescent="0.2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 x14ac:dyDescent="0.2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 x14ac:dyDescent="0.2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 x14ac:dyDescent="0.2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 x14ac:dyDescent="0.2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 x14ac:dyDescent="0.2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 x14ac:dyDescent="0.2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 x14ac:dyDescent="0.2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 x14ac:dyDescent="0.2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 x14ac:dyDescent="0.2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 x14ac:dyDescent="0.2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 x14ac:dyDescent="0.2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 x14ac:dyDescent="0.2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 x14ac:dyDescent="0.2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 x14ac:dyDescent="0.2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 x14ac:dyDescent="0.2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 x14ac:dyDescent="0.2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 x14ac:dyDescent="0.2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 x14ac:dyDescent="0.2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 x14ac:dyDescent="0.2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 x14ac:dyDescent="0.2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 x14ac:dyDescent="0.2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 x14ac:dyDescent="0.2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 x14ac:dyDescent="0.2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 x14ac:dyDescent="0.2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 x14ac:dyDescent="0.2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 x14ac:dyDescent="0.2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 x14ac:dyDescent="0.2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 x14ac:dyDescent="0.2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 x14ac:dyDescent="0.2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 x14ac:dyDescent="0.2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 x14ac:dyDescent="0.2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 x14ac:dyDescent="0.2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 x14ac:dyDescent="0.2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 x14ac:dyDescent="0.2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 x14ac:dyDescent="0.2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 x14ac:dyDescent="0.2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 x14ac:dyDescent="0.2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 x14ac:dyDescent="0.2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 x14ac:dyDescent="0.2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 x14ac:dyDescent="0.2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 x14ac:dyDescent="0.2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 x14ac:dyDescent="0.2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 x14ac:dyDescent="0.2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 x14ac:dyDescent="0.2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 x14ac:dyDescent="0.2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 x14ac:dyDescent="0.2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 x14ac:dyDescent="0.2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 x14ac:dyDescent="0.2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 x14ac:dyDescent="0.2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 x14ac:dyDescent="0.2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 x14ac:dyDescent="0.2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 x14ac:dyDescent="0.2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 x14ac:dyDescent="0.2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 x14ac:dyDescent="0.2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 x14ac:dyDescent="0.2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 x14ac:dyDescent="0.2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 x14ac:dyDescent="0.2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 x14ac:dyDescent="0.2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 x14ac:dyDescent="0.2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 x14ac:dyDescent="0.2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 x14ac:dyDescent="0.2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 x14ac:dyDescent="0.2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 x14ac:dyDescent="0.2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 x14ac:dyDescent="0.2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 x14ac:dyDescent="0.2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 x14ac:dyDescent="0.2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 x14ac:dyDescent="0.2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 x14ac:dyDescent="0.2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 x14ac:dyDescent="0.2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 x14ac:dyDescent="0.2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 x14ac:dyDescent="0.2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 x14ac:dyDescent="0.2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 x14ac:dyDescent="0.2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 x14ac:dyDescent="0.2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 x14ac:dyDescent="0.2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 x14ac:dyDescent="0.2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 x14ac:dyDescent="0.2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 x14ac:dyDescent="0.2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 x14ac:dyDescent="0.2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 x14ac:dyDescent="0.2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 x14ac:dyDescent="0.2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 x14ac:dyDescent="0.2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 x14ac:dyDescent="0.2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 x14ac:dyDescent="0.2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 x14ac:dyDescent="0.2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 x14ac:dyDescent="0.2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 x14ac:dyDescent="0.2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 x14ac:dyDescent="0.2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 x14ac:dyDescent="0.2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 x14ac:dyDescent="0.2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 x14ac:dyDescent="0.2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 x14ac:dyDescent="0.2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 x14ac:dyDescent="0.2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 x14ac:dyDescent="0.2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 x14ac:dyDescent="0.2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 x14ac:dyDescent="0.2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 x14ac:dyDescent="0.2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 x14ac:dyDescent="0.2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 x14ac:dyDescent="0.2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 x14ac:dyDescent="0.2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 x14ac:dyDescent="0.2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 x14ac:dyDescent="0.2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 x14ac:dyDescent="0.2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 x14ac:dyDescent="0.2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 x14ac:dyDescent="0.2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 x14ac:dyDescent="0.2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 x14ac:dyDescent="0.2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 x14ac:dyDescent="0.2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 x14ac:dyDescent="0.2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 x14ac:dyDescent="0.2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 x14ac:dyDescent="0.2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 x14ac:dyDescent="0.2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 x14ac:dyDescent="0.2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 x14ac:dyDescent="0.2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 x14ac:dyDescent="0.2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 x14ac:dyDescent="0.2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 x14ac:dyDescent="0.2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 x14ac:dyDescent="0.2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 x14ac:dyDescent="0.2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 x14ac:dyDescent="0.2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 x14ac:dyDescent="0.2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 x14ac:dyDescent="0.2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 x14ac:dyDescent="0.2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 x14ac:dyDescent="0.2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 x14ac:dyDescent="0.2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 x14ac:dyDescent="0.2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 x14ac:dyDescent="0.2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 x14ac:dyDescent="0.2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 x14ac:dyDescent="0.2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 x14ac:dyDescent="0.2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 x14ac:dyDescent="0.2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 x14ac:dyDescent="0.2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 x14ac:dyDescent="0.2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 x14ac:dyDescent="0.2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 x14ac:dyDescent="0.2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 x14ac:dyDescent="0.2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 x14ac:dyDescent="0.2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 x14ac:dyDescent="0.2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 x14ac:dyDescent="0.2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 x14ac:dyDescent="0.2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 x14ac:dyDescent="0.2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 x14ac:dyDescent="0.2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 x14ac:dyDescent="0.2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 x14ac:dyDescent="0.2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 x14ac:dyDescent="0.2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 x14ac:dyDescent="0.2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 x14ac:dyDescent="0.2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 x14ac:dyDescent="0.2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 x14ac:dyDescent="0.2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 x14ac:dyDescent="0.2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 x14ac:dyDescent="0.2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 x14ac:dyDescent="0.2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 x14ac:dyDescent="0.2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 x14ac:dyDescent="0.2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 x14ac:dyDescent="0.2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 x14ac:dyDescent="0.2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 x14ac:dyDescent="0.2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 x14ac:dyDescent="0.2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 x14ac:dyDescent="0.2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 x14ac:dyDescent="0.2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 x14ac:dyDescent="0.2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 x14ac:dyDescent="0.2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 x14ac:dyDescent="0.2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 x14ac:dyDescent="0.2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 x14ac:dyDescent="0.2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 x14ac:dyDescent="0.2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 x14ac:dyDescent="0.2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 x14ac:dyDescent="0.2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 x14ac:dyDescent="0.2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 x14ac:dyDescent="0.2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 x14ac:dyDescent="0.2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 x14ac:dyDescent="0.2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 x14ac:dyDescent="0.2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 x14ac:dyDescent="0.2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 x14ac:dyDescent="0.2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 x14ac:dyDescent="0.2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 x14ac:dyDescent="0.2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 x14ac:dyDescent="0.2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 x14ac:dyDescent="0.2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 x14ac:dyDescent="0.2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 x14ac:dyDescent="0.2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 x14ac:dyDescent="0.2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 x14ac:dyDescent="0.2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 x14ac:dyDescent="0.2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 x14ac:dyDescent="0.2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 x14ac:dyDescent="0.2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 x14ac:dyDescent="0.2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 x14ac:dyDescent="0.2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 x14ac:dyDescent="0.2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 x14ac:dyDescent="0.2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 x14ac:dyDescent="0.2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 x14ac:dyDescent="0.2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 x14ac:dyDescent="0.2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 x14ac:dyDescent="0.2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 x14ac:dyDescent="0.2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 x14ac:dyDescent="0.2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 x14ac:dyDescent="0.2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 x14ac:dyDescent="0.2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 x14ac:dyDescent="0.2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 x14ac:dyDescent="0.2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 x14ac:dyDescent="0.2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 x14ac:dyDescent="0.2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 x14ac:dyDescent="0.2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 x14ac:dyDescent="0.2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 x14ac:dyDescent="0.2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 x14ac:dyDescent="0.2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 x14ac:dyDescent="0.2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 x14ac:dyDescent="0.2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 x14ac:dyDescent="0.2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 x14ac:dyDescent="0.2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 x14ac:dyDescent="0.2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 x14ac:dyDescent="0.2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 x14ac:dyDescent="0.2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 x14ac:dyDescent="0.2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 x14ac:dyDescent="0.2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 x14ac:dyDescent="0.2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 x14ac:dyDescent="0.2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 x14ac:dyDescent="0.2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 x14ac:dyDescent="0.2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 x14ac:dyDescent="0.2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 x14ac:dyDescent="0.2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 x14ac:dyDescent="0.2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 x14ac:dyDescent="0.2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 x14ac:dyDescent="0.2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 x14ac:dyDescent="0.2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 x14ac:dyDescent="0.2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 x14ac:dyDescent="0.2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 x14ac:dyDescent="0.2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 x14ac:dyDescent="0.2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 x14ac:dyDescent="0.2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 x14ac:dyDescent="0.2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 x14ac:dyDescent="0.2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 x14ac:dyDescent="0.2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 x14ac:dyDescent="0.2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 x14ac:dyDescent="0.2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 x14ac:dyDescent="0.2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 x14ac:dyDescent="0.2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 x14ac:dyDescent="0.2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 x14ac:dyDescent="0.2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 x14ac:dyDescent="0.2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 x14ac:dyDescent="0.2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 x14ac:dyDescent="0.2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 x14ac:dyDescent="0.2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 x14ac:dyDescent="0.2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 x14ac:dyDescent="0.2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 x14ac:dyDescent="0.2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 x14ac:dyDescent="0.2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 x14ac:dyDescent="0.2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 x14ac:dyDescent="0.2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 x14ac:dyDescent="0.2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 x14ac:dyDescent="0.2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 x14ac:dyDescent="0.2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 x14ac:dyDescent="0.2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 x14ac:dyDescent="0.2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 x14ac:dyDescent="0.2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 x14ac:dyDescent="0.2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 x14ac:dyDescent="0.2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 x14ac:dyDescent="0.2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 x14ac:dyDescent="0.2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 x14ac:dyDescent="0.2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 x14ac:dyDescent="0.2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 x14ac:dyDescent="0.2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 x14ac:dyDescent="0.2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 x14ac:dyDescent="0.2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 x14ac:dyDescent="0.2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 x14ac:dyDescent="0.2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 x14ac:dyDescent="0.2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 x14ac:dyDescent="0.2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 x14ac:dyDescent="0.2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 x14ac:dyDescent="0.2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 x14ac:dyDescent="0.2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 x14ac:dyDescent="0.2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 x14ac:dyDescent="0.2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 x14ac:dyDescent="0.2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 x14ac:dyDescent="0.2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 x14ac:dyDescent="0.2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 x14ac:dyDescent="0.2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 x14ac:dyDescent="0.2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 x14ac:dyDescent="0.2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 x14ac:dyDescent="0.2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 x14ac:dyDescent="0.2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 x14ac:dyDescent="0.2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 x14ac:dyDescent="0.2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 x14ac:dyDescent="0.2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 x14ac:dyDescent="0.2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 x14ac:dyDescent="0.2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 x14ac:dyDescent="0.2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 x14ac:dyDescent="0.2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 x14ac:dyDescent="0.2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 x14ac:dyDescent="0.2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 x14ac:dyDescent="0.2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 x14ac:dyDescent="0.2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 x14ac:dyDescent="0.2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 x14ac:dyDescent="0.2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 x14ac:dyDescent="0.2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 x14ac:dyDescent="0.2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 x14ac:dyDescent="0.2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 x14ac:dyDescent="0.2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 x14ac:dyDescent="0.2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 x14ac:dyDescent="0.2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 x14ac:dyDescent="0.2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 x14ac:dyDescent="0.2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 x14ac:dyDescent="0.2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 x14ac:dyDescent="0.2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 x14ac:dyDescent="0.2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 x14ac:dyDescent="0.2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 x14ac:dyDescent="0.2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 x14ac:dyDescent="0.2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 x14ac:dyDescent="0.2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 x14ac:dyDescent="0.2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 x14ac:dyDescent="0.2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 x14ac:dyDescent="0.2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 x14ac:dyDescent="0.2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 x14ac:dyDescent="0.2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 x14ac:dyDescent="0.2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 x14ac:dyDescent="0.2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 x14ac:dyDescent="0.2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 x14ac:dyDescent="0.2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 x14ac:dyDescent="0.2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 x14ac:dyDescent="0.2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 x14ac:dyDescent="0.2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 x14ac:dyDescent="0.2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 x14ac:dyDescent="0.2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 x14ac:dyDescent="0.2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 x14ac:dyDescent="0.2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 x14ac:dyDescent="0.2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 x14ac:dyDescent="0.2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 x14ac:dyDescent="0.2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 x14ac:dyDescent="0.2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 x14ac:dyDescent="0.2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 x14ac:dyDescent="0.2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 x14ac:dyDescent="0.2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 x14ac:dyDescent="0.2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 x14ac:dyDescent="0.2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 x14ac:dyDescent="0.2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 x14ac:dyDescent="0.2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 x14ac:dyDescent="0.2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 x14ac:dyDescent="0.2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 x14ac:dyDescent="0.2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 x14ac:dyDescent="0.2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 x14ac:dyDescent="0.2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 x14ac:dyDescent="0.2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 x14ac:dyDescent="0.2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 x14ac:dyDescent="0.2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 x14ac:dyDescent="0.2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 x14ac:dyDescent="0.2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 x14ac:dyDescent="0.2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 x14ac:dyDescent="0.2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 x14ac:dyDescent="0.2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 x14ac:dyDescent="0.2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 x14ac:dyDescent="0.2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 x14ac:dyDescent="0.2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 x14ac:dyDescent="0.2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 x14ac:dyDescent="0.2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 x14ac:dyDescent="0.2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 x14ac:dyDescent="0.2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 x14ac:dyDescent="0.2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 x14ac:dyDescent="0.2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 x14ac:dyDescent="0.2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 x14ac:dyDescent="0.2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 x14ac:dyDescent="0.2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 x14ac:dyDescent="0.2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 x14ac:dyDescent="0.2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 x14ac:dyDescent="0.2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 x14ac:dyDescent="0.2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 x14ac:dyDescent="0.2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 x14ac:dyDescent="0.2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 x14ac:dyDescent="0.2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 x14ac:dyDescent="0.2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 x14ac:dyDescent="0.2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 x14ac:dyDescent="0.2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 x14ac:dyDescent="0.2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 x14ac:dyDescent="0.2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 x14ac:dyDescent="0.2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 x14ac:dyDescent="0.2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 x14ac:dyDescent="0.2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 x14ac:dyDescent="0.2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 x14ac:dyDescent="0.2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 x14ac:dyDescent="0.2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 x14ac:dyDescent="0.2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 x14ac:dyDescent="0.2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 x14ac:dyDescent="0.2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 x14ac:dyDescent="0.2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 x14ac:dyDescent="0.2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 x14ac:dyDescent="0.2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 x14ac:dyDescent="0.2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 x14ac:dyDescent="0.2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 x14ac:dyDescent="0.2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 x14ac:dyDescent="0.2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 x14ac:dyDescent="0.2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 x14ac:dyDescent="0.2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 x14ac:dyDescent="0.2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 x14ac:dyDescent="0.2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 x14ac:dyDescent="0.2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 x14ac:dyDescent="0.2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 x14ac:dyDescent="0.2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 x14ac:dyDescent="0.2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 x14ac:dyDescent="0.2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 x14ac:dyDescent="0.2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 x14ac:dyDescent="0.2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 x14ac:dyDescent="0.2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 x14ac:dyDescent="0.2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 x14ac:dyDescent="0.2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 x14ac:dyDescent="0.2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 x14ac:dyDescent="0.2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 x14ac:dyDescent="0.2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 x14ac:dyDescent="0.2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 x14ac:dyDescent="0.2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 x14ac:dyDescent="0.2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 x14ac:dyDescent="0.2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 x14ac:dyDescent="0.2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 x14ac:dyDescent="0.2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 x14ac:dyDescent="0.2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 x14ac:dyDescent="0.2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 x14ac:dyDescent="0.2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 x14ac:dyDescent="0.2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 x14ac:dyDescent="0.2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 x14ac:dyDescent="0.2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 x14ac:dyDescent="0.2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 x14ac:dyDescent="0.2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 x14ac:dyDescent="0.2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 x14ac:dyDescent="0.2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 x14ac:dyDescent="0.2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 x14ac:dyDescent="0.2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 x14ac:dyDescent="0.2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 x14ac:dyDescent="0.2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 x14ac:dyDescent="0.2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 x14ac:dyDescent="0.2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 x14ac:dyDescent="0.2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 x14ac:dyDescent="0.2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 x14ac:dyDescent="0.2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 x14ac:dyDescent="0.2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 x14ac:dyDescent="0.2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 x14ac:dyDescent="0.2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 x14ac:dyDescent="0.2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 x14ac:dyDescent="0.2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 x14ac:dyDescent="0.2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 x14ac:dyDescent="0.2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 x14ac:dyDescent="0.2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 x14ac:dyDescent="0.2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 x14ac:dyDescent="0.2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 x14ac:dyDescent="0.2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 x14ac:dyDescent="0.2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 x14ac:dyDescent="0.2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 x14ac:dyDescent="0.2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 x14ac:dyDescent="0.2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 x14ac:dyDescent="0.2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 x14ac:dyDescent="0.2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 x14ac:dyDescent="0.2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 x14ac:dyDescent="0.2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 x14ac:dyDescent="0.2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 x14ac:dyDescent="0.2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 x14ac:dyDescent="0.2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 x14ac:dyDescent="0.2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 x14ac:dyDescent="0.2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 x14ac:dyDescent="0.2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 x14ac:dyDescent="0.2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 x14ac:dyDescent="0.2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 x14ac:dyDescent="0.2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 x14ac:dyDescent="0.2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 x14ac:dyDescent="0.2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 x14ac:dyDescent="0.2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 x14ac:dyDescent="0.2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 x14ac:dyDescent="0.2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 x14ac:dyDescent="0.2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 x14ac:dyDescent="0.2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 x14ac:dyDescent="0.2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 x14ac:dyDescent="0.2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 x14ac:dyDescent="0.2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 x14ac:dyDescent="0.2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 x14ac:dyDescent="0.2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 x14ac:dyDescent="0.2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 x14ac:dyDescent="0.2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 x14ac:dyDescent="0.2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 x14ac:dyDescent="0.2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 x14ac:dyDescent="0.2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 x14ac:dyDescent="0.2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 x14ac:dyDescent="0.2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 x14ac:dyDescent="0.2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 x14ac:dyDescent="0.2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 x14ac:dyDescent="0.2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 x14ac:dyDescent="0.2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 x14ac:dyDescent="0.2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 x14ac:dyDescent="0.2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 x14ac:dyDescent="0.2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 x14ac:dyDescent="0.2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 x14ac:dyDescent="0.2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 x14ac:dyDescent="0.2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 x14ac:dyDescent="0.2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 x14ac:dyDescent="0.2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 x14ac:dyDescent="0.2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 x14ac:dyDescent="0.2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 x14ac:dyDescent="0.2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 x14ac:dyDescent="0.2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 x14ac:dyDescent="0.2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 x14ac:dyDescent="0.2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 x14ac:dyDescent="0.2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 x14ac:dyDescent="0.2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 x14ac:dyDescent="0.2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 x14ac:dyDescent="0.2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 x14ac:dyDescent="0.2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 x14ac:dyDescent="0.2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 x14ac:dyDescent="0.2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 x14ac:dyDescent="0.2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 x14ac:dyDescent="0.2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 x14ac:dyDescent="0.2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 x14ac:dyDescent="0.2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 x14ac:dyDescent="0.2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 x14ac:dyDescent="0.2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 x14ac:dyDescent="0.2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 x14ac:dyDescent="0.2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 x14ac:dyDescent="0.2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 x14ac:dyDescent="0.2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 x14ac:dyDescent="0.2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 x14ac:dyDescent="0.2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 x14ac:dyDescent="0.2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 x14ac:dyDescent="0.2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 x14ac:dyDescent="0.2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 x14ac:dyDescent="0.2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 x14ac:dyDescent="0.2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 x14ac:dyDescent="0.2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 x14ac:dyDescent="0.2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 x14ac:dyDescent="0.2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 x14ac:dyDescent="0.2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 x14ac:dyDescent="0.2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 x14ac:dyDescent="0.2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 x14ac:dyDescent="0.2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 x14ac:dyDescent="0.2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 x14ac:dyDescent="0.2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 x14ac:dyDescent="0.2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 x14ac:dyDescent="0.2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 x14ac:dyDescent="0.2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 x14ac:dyDescent="0.2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 x14ac:dyDescent="0.2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 x14ac:dyDescent="0.2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 x14ac:dyDescent="0.2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 x14ac:dyDescent="0.2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 x14ac:dyDescent="0.2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 x14ac:dyDescent="0.2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 x14ac:dyDescent="0.2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 x14ac:dyDescent="0.2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 x14ac:dyDescent="0.2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 x14ac:dyDescent="0.2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 x14ac:dyDescent="0.2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 x14ac:dyDescent="0.2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 x14ac:dyDescent="0.2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 x14ac:dyDescent="0.2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 x14ac:dyDescent="0.2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 x14ac:dyDescent="0.2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 x14ac:dyDescent="0.2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 x14ac:dyDescent="0.2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 x14ac:dyDescent="0.2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 x14ac:dyDescent="0.2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 x14ac:dyDescent="0.2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 x14ac:dyDescent="0.2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 x14ac:dyDescent="0.2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 x14ac:dyDescent="0.2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 x14ac:dyDescent="0.2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 x14ac:dyDescent="0.2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 x14ac:dyDescent="0.2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 x14ac:dyDescent="0.2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 x14ac:dyDescent="0.2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 x14ac:dyDescent="0.2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 x14ac:dyDescent="0.2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 x14ac:dyDescent="0.2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 x14ac:dyDescent="0.2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 x14ac:dyDescent="0.2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 x14ac:dyDescent="0.2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 x14ac:dyDescent="0.2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 x14ac:dyDescent="0.2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 x14ac:dyDescent="0.2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 x14ac:dyDescent="0.2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 x14ac:dyDescent="0.2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 x14ac:dyDescent="0.2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 x14ac:dyDescent="0.2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 x14ac:dyDescent="0.2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 x14ac:dyDescent="0.2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 x14ac:dyDescent="0.2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 x14ac:dyDescent="0.2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 x14ac:dyDescent="0.2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 x14ac:dyDescent="0.2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 x14ac:dyDescent="0.2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 x14ac:dyDescent="0.2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 x14ac:dyDescent="0.2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 x14ac:dyDescent="0.2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 x14ac:dyDescent="0.2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 x14ac:dyDescent="0.2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 x14ac:dyDescent="0.2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 x14ac:dyDescent="0.2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 x14ac:dyDescent="0.2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 x14ac:dyDescent="0.2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 x14ac:dyDescent="0.2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 x14ac:dyDescent="0.2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 x14ac:dyDescent="0.2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 x14ac:dyDescent="0.2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 x14ac:dyDescent="0.2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 x14ac:dyDescent="0.2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 x14ac:dyDescent="0.2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 x14ac:dyDescent="0.2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 x14ac:dyDescent="0.2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 x14ac:dyDescent="0.2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 x14ac:dyDescent="0.2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 x14ac:dyDescent="0.2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 x14ac:dyDescent="0.2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 x14ac:dyDescent="0.2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 x14ac:dyDescent="0.2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 x14ac:dyDescent="0.2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 x14ac:dyDescent="0.2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 x14ac:dyDescent="0.2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 x14ac:dyDescent="0.2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 x14ac:dyDescent="0.2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 x14ac:dyDescent="0.2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 x14ac:dyDescent="0.2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 x14ac:dyDescent="0.2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 x14ac:dyDescent="0.2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 x14ac:dyDescent="0.2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 x14ac:dyDescent="0.2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 x14ac:dyDescent="0.2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 x14ac:dyDescent="0.2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 x14ac:dyDescent="0.2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 x14ac:dyDescent="0.2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 x14ac:dyDescent="0.2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 x14ac:dyDescent="0.2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 x14ac:dyDescent="0.2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 x14ac:dyDescent="0.2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 x14ac:dyDescent="0.2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 x14ac:dyDescent="0.2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 x14ac:dyDescent="0.2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 x14ac:dyDescent="0.2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 x14ac:dyDescent="0.2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 x14ac:dyDescent="0.2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 x14ac:dyDescent="0.2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 x14ac:dyDescent="0.2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 x14ac:dyDescent="0.2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 x14ac:dyDescent="0.2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 x14ac:dyDescent="0.2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 x14ac:dyDescent="0.2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 x14ac:dyDescent="0.2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 x14ac:dyDescent="0.2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 x14ac:dyDescent="0.2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 x14ac:dyDescent="0.2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 x14ac:dyDescent="0.2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 x14ac:dyDescent="0.2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 x14ac:dyDescent="0.2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 x14ac:dyDescent="0.2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 x14ac:dyDescent="0.2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 x14ac:dyDescent="0.2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 x14ac:dyDescent="0.2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 x14ac:dyDescent="0.2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 x14ac:dyDescent="0.2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 x14ac:dyDescent="0.2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 x14ac:dyDescent="0.2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 x14ac:dyDescent="0.2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 x14ac:dyDescent="0.2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 x14ac:dyDescent="0.2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 x14ac:dyDescent="0.2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 x14ac:dyDescent="0.2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 x14ac:dyDescent="0.2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 x14ac:dyDescent="0.2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 x14ac:dyDescent="0.2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 x14ac:dyDescent="0.2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 x14ac:dyDescent="0.2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 x14ac:dyDescent="0.2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 x14ac:dyDescent="0.2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 x14ac:dyDescent="0.2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 x14ac:dyDescent="0.2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 x14ac:dyDescent="0.2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 x14ac:dyDescent="0.2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 x14ac:dyDescent="0.2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 x14ac:dyDescent="0.2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 x14ac:dyDescent="0.2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 x14ac:dyDescent="0.2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 x14ac:dyDescent="0.2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 x14ac:dyDescent="0.2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 x14ac:dyDescent="0.2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 x14ac:dyDescent="0.2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 x14ac:dyDescent="0.2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 x14ac:dyDescent="0.2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 x14ac:dyDescent="0.2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 x14ac:dyDescent="0.2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 x14ac:dyDescent="0.2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 x14ac:dyDescent="0.2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 x14ac:dyDescent="0.2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 x14ac:dyDescent="0.2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 x14ac:dyDescent="0.2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 x14ac:dyDescent="0.2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 x14ac:dyDescent="0.2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 x14ac:dyDescent="0.2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 x14ac:dyDescent="0.2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 x14ac:dyDescent="0.2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 x14ac:dyDescent="0.2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 x14ac:dyDescent="0.2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 x14ac:dyDescent="0.2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 x14ac:dyDescent="0.2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 x14ac:dyDescent="0.2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 x14ac:dyDescent="0.2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 x14ac:dyDescent="0.2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 x14ac:dyDescent="0.2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 x14ac:dyDescent="0.2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 x14ac:dyDescent="0.2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 x14ac:dyDescent="0.2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 x14ac:dyDescent="0.2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 x14ac:dyDescent="0.2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 x14ac:dyDescent="0.2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 x14ac:dyDescent="0.2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 x14ac:dyDescent="0.2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 x14ac:dyDescent="0.2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 x14ac:dyDescent="0.2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 x14ac:dyDescent="0.2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 x14ac:dyDescent="0.2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 x14ac:dyDescent="0.2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 x14ac:dyDescent="0.2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 x14ac:dyDescent="0.2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 x14ac:dyDescent="0.2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 x14ac:dyDescent="0.2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 x14ac:dyDescent="0.2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 x14ac:dyDescent="0.2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 x14ac:dyDescent="0.2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 x14ac:dyDescent="0.2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 x14ac:dyDescent="0.2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 x14ac:dyDescent="0.2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 x14ac:dyDescent="0.2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 x14ac:dyDescent="0.2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 x14ac:dyDescent="0.2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 x14ac:dyDescent="0.2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 x14ac:dyDescent="0.2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 x14ac:dyDescent="0.2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 x14ac:dyDescent="0.2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 x14ac:dyDescent="0.2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 x14ac:dyDescent="0.2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 x14ac:dyDescent="0.2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 x14ac:dyDescent="0.2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 x14ac:dyDescent="0.2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 x14ac:dyDescent="0.2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 x14ac:dyDescent="0.2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 x14ac:dyDescent="0.2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 x14ac:dyDescent="0.2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 x14ac:dyDescent="0.2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 x14ac:dyDescent="0.2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 x14ac:dyDescent="0.2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 x14ac:dyDescent="0.2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 x14ac:dyDescent="0.2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 x14ac:dyDescent="0.2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 x14ac:dyDescent="0.2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 x14ac:dyDescent="0.2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 x14ac:dyDescent="0.2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 x14ac:dyDescent="0.2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 x14ac:dyDescent="0.2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 x14ac:dyDescent="0.2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 x14ac:dyDescent="0.2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 x14ac:dyDescent="0.2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 x14ac:dyDescent="0.2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 x14ac:dyDescent="0.2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 x14ac:dyDescent="0.2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 x14ac:dyDescent="0.2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 x14ac:dyDescent="0.2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 x14ac:dyDescent="0.2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 x14ac:dyDescent="0.2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 x14ac:dyDescent="0.2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 x14ac:dyDescent="0.2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 x14ac:dyDescent="0.2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 x14ac:dyDescent="0.2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 x14ac:dyDescent="0.2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 x14ac:dyDescent="0.2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 x14ac:dyDescent="0.2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 x14ac:dyDescent="0.2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 x14ac:dyDescent="0.2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 x14ac:dyDescent="0.2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 x14ac:dyDescent="0.2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 x14ac:dyDescent="0.2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 x14ac:dyDescent="0.2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 x14ac:dyDescent="0.2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 x14ac:dyDescent="0.2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 x14ac:dyDescent="0.2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 x14ac:dyDescent="0.2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 x14ac:dyDescent="0.2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 x14ac:dyDescent="0.2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 x14ac:dyDescent="0.2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 x14ac:dyDescent="0.2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 x14ac:dyDescent="0.2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 x14ac:dyDescent="0.2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 x14ac:dyDescent="0.2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 x14ac:dyDescent="0.2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 x14ac:dyDescent="0.2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 x14ac:dyDescent="0.2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 x14ac:dyDescent="0.2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 x14ac:dyDescent="0.2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 x14ac:dyDescent="0.2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 x14ac:dyDescent="0.2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 x14ac:dyDescent="0.2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 x14ac:dyDescent="0.2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 x14ac:dyDescent="0.2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 x14ac:dyDescent="0.2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 x14ac:dyDescent="0.2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 x14ac:dyDescent="0.2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 x14ac:dyDescent="0.2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 x14ac:dyDescent="0.2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 x14ac:dyDescent="0.2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 x14ac:dyDescent="0.2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 x14ac:dyDescent="0.2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 x14ac:dyDescent="0.2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 x14ac:dyDescent="0.2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 x14ac:dyDescent="0.2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 x14ac:dyDescent="0.2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 x14ac:dyDescent="0.2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 x14ac:dyDescent="0.2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 x14ac:dyDescent="0.2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 x14ac:dyDescent="0.2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 x14ac:dyDescent="0.2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 x14ac:dyDescent="0.2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 x14ac:dyDescent="0.2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 x14ac:dyDescent="0.2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 x14ac:dyDescent="0.2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 x14ac:dyDescent="0.2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 x14ac:dyDescent="0.2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 x14ac:dyDescent="0.2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 x14ac:dyDescent="0.2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 x14ac:dyDescent="0.2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 x14ac:dyDescent="0.2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 x14ac:dyDescent="0.2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 x14ac:dyDescent="0.2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 x14ac:dyDescent="0.2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 x14ac:dyDescent="0.2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 x14ac:dyDescent="0.2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 x14ac:dyDescent="0.2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 x14ac:dyDescent="0.2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 x14ac:dyDescent="0.2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 x14ac:dyDescent="0.2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 x14ac:dyDescent="0.2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 x14ac:dyDescent="0.2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 x14ac:dyDescent="0.2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 x14ac:dyDescent="0.2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 x14ac:dyDescent="0.2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 x14ac:dyDescent="0.2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 x14ac:dyDescent="0.2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 x14ac:dyDescent="0.2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 x14ac:dyDescent="0.2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 x14ac:dyDescent="0.2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 x14ac:dyDescent="0.2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 x14ac:dyDescent="0.2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 x14ac:dyDescent="0.2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 x14ac:dyDescent="0.2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 x14ac:dyDescent="0.2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 x14ac:dyDescent="0.2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 x14ac:dyDescent="0.2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 x14ac:dyDescent="0.2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 x14ac:dyDescent="0.2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 x14ac:dyDescent="0.2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 x14ac:dyDescent="0.2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 x14ac:dyDescent="0.2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 x14ac:dyDescent="0.2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 x14ac:dyDescent="0.2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 x14ac:dyDescent="0.2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 x14ac:dyDescent="0.2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 x14ac:dyDescent="0.2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 x14ac:dyDescent="0.2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 x14ac:dyDescent="0.2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 x14ac:dyDescent="0.2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 x14ac:dyDescent="0.2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 x14ac:dyDescent="0.2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 x14ac:dyDescent="0.2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 x14ac:dyDescent="0.2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 x14ac:dyDescent="0.2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 x14ac:dyDescent="0.2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 x14ac:dyDescent="0.2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 x14ac:dyDescent="0.2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 x14ac:dyDescent="0.2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 x14ac:dyDescent="0.2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 x14ac:dyDescent="0.2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 x14ac:dyDescent="0.2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 x14ac:dyDescent="0.2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 x14ac:dyDescent="0.2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 x14ac:dyDescent="0.2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 x14ac:dyDescent="0.2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 x14ac:dyDescent="0.2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 x14ac:dyDescent="0.2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 x14ac:dyDescent="0.2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 x14ac:dyDescent="0.2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 x14ac:dyDescent="0.2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 x14ac:dyDescent="0.2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 x14ac:dyDescent="0.2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 x14ac:dyDescent="0.2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 x14ac:dyDescent="0.2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 x14ac:dyDescent="0.2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 x14ac:dyDescent="0.2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 x14ac:dyDescent="0.2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 x14ac:dyDescent="0.2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 x14ac:dyDescent="0.2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 x14ac:dyDescent="0.2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 x14ac:dyDescent="0.2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 x14ac:dyDescent="0.2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 x14ac:dyDescent="0.2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 x14ac:dyDescent="0.2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 x14ac:dyDescent="0.2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 x14ac:dyDescent="0.2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 x14ac:dyDescent="0.2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 x14ac:dyDescent="0.2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 x14ac:dyDescent="0.2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 x14ac:dyDescent="0.2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 x14ac:dyDescent="0.2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 x14ac:dyDescent="0.2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 x14ac:dyDescent="0.2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 x14ac:dyDescent="0.2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 x14ac:dyDescent="0.2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 x14ac:dyDescent="0.2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 x14ac:dyDescent="0.2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 x14ac:dyDescent="0.2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 x14ac:dyDescent="0.2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 x14ac:dyDescent="0.2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 x14ac:dyDescent="0.2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 x14ac:dyDescent="0.2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 x14ac:dyDescent="0.2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 x14ac:dyDescent="0.2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 x14ac:dyDescent="0.2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 x14ac:dyDescent="0.2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 x14ac:dyDescent="0.2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 x14ac:dyDescent="0.2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 x14ac:dyDescent="0.2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 x14ac:dyDescent="0.2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 x14ac:dyDescent="0.2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 x14ac:dyDescent="0.2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 x14ac:dyDescent="0.2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 x14ac:dyDescent="0.2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 x14ac:dyDescent="0.2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 x14ac:dyDescent="0.2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 x14ac:dyDescent="0.2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 x14ac:dyDescent="0.2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 x14ac:dyDescent="0.2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 x14ac:dyDescent="0.2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 x14ac:dyDescent="0.2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 x14ac:dyDescent="0.2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 x14ac:dyDescent="0.2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 x14ac:dyDescent="0.2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 x14ac:dyDescent="0.2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 x14ac:dyDescent="0.2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 x14ac:dyDescent="0.2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 x14ac:dyDescent="0.2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 x14ac:dyDescent="0.2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 x14ac:dyDescent="0.2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 x14ac:dyDescent="0.2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 x14ac:dyDescent="0.2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 x14ac:dyDescent="0.2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 x14ac:dyDescent="0.2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 x14ac:dyDescent="0.2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 x14ac:dyDescent="0.2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 x14ac:dyDescent="0.2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 x14ac:dyDescent="0.2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 x14ac:dyDescent="0.2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 x14ac:dyDescent="0.2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 x14ac:dyDescent="0.2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 x14ac:dyDescent="0.2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 x14ac:dyDescent="0.2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 x14ac:dyDescent="0.2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 x14ac:dyDescent="0.2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 x14ac:dyDescent="0.2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 x14ac:dyDescent="0.2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 x14ac:dyDescent="0.2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 x14ac:dyDescent="0.2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 x14ac:dyDescent="0.2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 x14ac:dyDescent="0.2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 x14ac:dyDescent="0.2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 x14ac:dyDescent="0.2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 x14ac:dyDescent="0.2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 x14ac:dyDescent="0.2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 x14ac:dyDescent="0.2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 x14ac:dyDescent="0.2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 x14ac:dyDescent="0.2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 x14ac:dyDescent="0.2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 x14ac:dyDescent="0.2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 x14ac:dyDescent="0.2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 x14ac:dyDescent="0.2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 x14ac:dyDescent="0.2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 x14ac:dyDescent="0.2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 x14ac:dyDescent="0.2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 x14ac:dyDescent="0.2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 x14ac:dyDescent="0.2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 x14ac:dyDescent="0.2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 x14ac:dyDescent="0.2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 x14ac:dyDescent="0.2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 x14ac:dyDescent="0.2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 x14ac:dyDescent="0.2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 x14ac:dyDescent="0.2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 x14ac:dyDescent="0.2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 x14ac:dyDescent="0.2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 x14ac:dyDescent="0.2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 x14ac:dyDescent="0.2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 x14ac:dyDescent="0.2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 x14ac:dyDescent="0.2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 x14ac:dyDescent="0.2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 x14ac:dyDescent="0.2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 x14ac:dyDescent="0.2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 x14ac:dyDescent="0.2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 x14ac:dyDescent="0.2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 x14ac:dyDescent="0.2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 x14ac:dyDescent="0.2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 x14ac:dyDescent="0.2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 x14ac:dyDescent="0.2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 x14ac:dyDescent="0.2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 x14ac:dyDescent="0.2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 x14ac:dyDescent="0.2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 x14ac:dyDescent="0.2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 x14ac:dyDescent="0.2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 x14ac:dyDescent="0.2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 x14ac:dyDescent="0.2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 x14ac:dyDescent="0.2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 x14ac:dyDescent="0.2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 x14ac:dyDescent="0.2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 x14ac:dyDescent="0.2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 x14ac:dyDescent="0.2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 x14ac:dyDescent="0.2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 x14ac:dyDescent="0.2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 x14ac:dyDescent="0.2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 x14ac:dyDescent="0.2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 x14ac:dyDescent="0.2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 x14ac:dyDescent="0.2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 x14ac:dyDescent="0.2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 x14ac:dyDescent="0.2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 x14ac:dyDescent="0.2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 x14ac:dyDescent="0.2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 x14ac:dyDescent="0.2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 x14ac:dyDescent="0.2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 x14ac:dyDescent="0.2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 x14ac:dyDescent="0.2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 x14ac:dyDescent="0.2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 x14ac:dyDescent="0.2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 x14ac:dyDescent="0.2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 x14ac:dyDescent="0.2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 x14ac:dyDescent="0.2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 x14ac:dyDescent="0.2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 x14ac:dyDescent="0.2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 x14ac:dyDescent="0.2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 x14ac:dyDescent="0.2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 x14ac:dyDescent="0.2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 x14ac:dyDescent="0.2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 x14ac:dyDescent="0.2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 x14ac:dyDescent="0.2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 x14ac:dyDescent="0.2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 x14ac:dyDescent="0.2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 x14ac:dyDescent="0.2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 x14ac:dyDescent="0.2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 x14ac:dyDescent="0.2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 x14ac:dyDescent="0.2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 x14ac:dyDescent="0.2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 x14ac:dyDescent="0.2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 x14ac:dyDescent="0.2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 x14ac:dyDescent="0.2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 x14ac:dyDescent="0.2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 x14ac:dyDescent="0.2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 x14ac:dyDescent="0.2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 x14ac:dyDescent="0.2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 x14ac:dyDescent="0.2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 x14ac:dyDescent="0.2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 x14ac:dyDescent="0.2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 x14ac:dyDescent="0.2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 x14ac:dyDescent="0.2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 x14ac:dyDescent="0.2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 x14ac:dyDescent="0.2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 x14ac:dyDescent="0.2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 x14ac:dyDescent="0.2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 x14ac:dyDescent="0.2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 x14ac:dyDescent="0.2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 x14ac:dyDescent="0.2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 x14ac:dyDescent="0.2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 x14ac:dyDescent="0.2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 x14ac:dyDescent="0.2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 x14ac:dyDescent="0.2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 x14ac:dyDescent="0.2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 x14ac:dyDescent="0.2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 x14ac:dyDescent="0.2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 x14ac:dyDescent="0.2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 x14ac:dyDescent="0.2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 x14ac:dyDescent="0.2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 x14ac:dyDescent="0.2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 x14ac:dyDescent="0.2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 x14ac:dyDescent="0.2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 x14ac:dyDescent="0.2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 x14ac:dyDescent="0.2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 x14ac:dyDescent="0.2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 x14ac:dyDescent="0.2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 x14ac:dyDescent="0.2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 x14ac:dyDescent="0.2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 x14ac:dyDescent="0.2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 x14ac:dyDescent="0.2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 x14ac:dyDescent="0.2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 x14ac:dyDescent="0.2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 x14ac:dyDescent="0.2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 x14ac:dyDescent="0.2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 x14ac:dyDescent="0.2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 x14ac:dyDescent="0.2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 x14ac:dyDescent="0.2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 x14ac:dyDescent="0.2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 x14ac:dyDescent="0.2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 x14ac:dyDescent="0.2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 x14ac:dyDescent="0.2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 x14ac:dyDescent="0.2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 x14ac:dyDescent="0.2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 x14ac:dyDescent="0.2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 x14ac:dyDescent="0.2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 x14ac:dyDescent="0.2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 x14ac:dyDescent="0.2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 x14ac:dyDescent="0.2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 x14ac:dyDescent="0.2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 x14ac:dyDescent="0.2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 x14ac:dyDescent="0.2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 x14ac:dyDescent="0.2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 x14ac:dyDescent="0.2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 x14ac:dyDescent="0.2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 x14ac:dyDescent="0.2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 x14ac:dyDescent="0.2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 x14ac:dyDescent="0.2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 x14ac:dyDescent="0.2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 x14ac:dyDescent="0.2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 x14ac:dyDescent="0.2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 x14ac:dyDescent="0.2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 x14ac:dyDescent="0.2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 x14ac:dyDescent="0.2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 x14ac:dyDescent="0.2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 x14ac:dyDescent="0.2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 x14ac:dyDescent="0.2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 x14ac:dyDescent="0.2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 x14ac:dyDescent="0.2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 x14ac:dyDescent="0.2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 x14ac:dyDescent="0.2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 x14ac:dyDescent="0.2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 x14ac:dyDescent="0.2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 x14ac:dyDescent="0.2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 x14ac:dyDescent="0.2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 x14ac:dyDescent="0.2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 x14ac:dyDescent="0.2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 x14ac:dyDescent="0.2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 x14ac:dyDescent="0.2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 x14ac:dyDescent="0.2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 x14ac:dyDescent="0.2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 x14ac:dyDescent="0.2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 x14ac:dyDescent="0.2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 x14ac:dyDescent="0.2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 x14ac:dyDescent="0.2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 x14ac:dyDescent="0.2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 x14ac:dyDescent="0.2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 x14ac:dyDescent="0.2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 x14ac:dyDescent="0.2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 x14ac:dyDescent="0.2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 x14ac:dyDescent="0.2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 x14ac:dyDescent="0.2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 x14ac:dyDescent="0.2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 x14ac:dyDescent="0.2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 x14ac:dyDescent="0.2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 x14ac:dyDescent="0.2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 x14ac:dyDescent="0.2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 x14ac:dyDescent="0.2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 x14ac:dyDescent="0.2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 x14ac:dyDescent="0.2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 x14ac:dyDescent="0.2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 x14ac:dyDescent="0.2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 x14ac:dyDescent="0.2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 x14ac:dyDescent="0.2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 x14ac:dyDescent="0.2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 x14ac:dyDescent="0.2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 x14ac:dyDescent="0.2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 x14ac:dyDescent="0.2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 x14ac:dyDescent="0.2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 x14ac:dyDescent="0.2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 x14ac:dyDescent="0.2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 x14ac:dyDescent="0.2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 x14ac:dyDescent="0.2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 x14ac:dyDescent="0.2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 x14ac:dyDescent="0.2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 x14ac:dyDescent="0.2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 x14ac:dyDescent="0.2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 x14ac:dyDescent="0.2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 x14ac:dyDescent="0.2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 x14ac:dyDescent="0.2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 x14ac:dyDescent="0.2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 x14ac:dyDescent="0.2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 x14ac:dyDescent="0.2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 x14ac:dyDescent="0.2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 x14ac:dyDescent="0.2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 x14ac:dyDescent="0.2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 x14ac:dyDescent="0.2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 x14ac:dyDescent="0.2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 x14ac:dyDescent="0.2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 x14ac:dyDescent="0.2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 x14ac:dyDescent="0.2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 x14ac:dyDescent="0.2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 x14ac:dyDescent="0.2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 x14ac:dyDescent="0.2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 x14ac:dyDescent="0.2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 x14ac:dyDescent="0.2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 x14ac:dyDescent="0.2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 x14ac:dyDescent="0.2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 x14ac:dyDescent="0.2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 x14ac:dyDescent="0.2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 x14ac:dyDescent="0.2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 x14ac:dyDescent="0.2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 x14ac:dyDescent="0.2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 x14ac:dyDescent="0.2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 x14ac:dyDescent="0.2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 x14ac:dyDescent="0.2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 x14ac:dyDescent="0.2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 x14ac:dyDescent="0.2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 x14ac:dyDescent="0.2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 x14ac:dyDescent="0.2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 x14ac:dyDescent="0.2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 x14ac:dyDescent="0.2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 x14ac:dyDescent="0.2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 x14ac:dyDescent="0.2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 x14ac:dyDescent="0.2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 x14ac:dyDescent="0.2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 x14ac:dyDescent="0.2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 x14ac:dyDescent="0.2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 x14ac:dyDescent="0.2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 x14ac:dyDescent="0.2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 x14ac:dyDescent="0.2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 x14ac:dyDescent="0.2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 x14ac:dyDescent="0.2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 x14ac:dyDescent="0.2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 x14ac:dyDescent="0.2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 x14ac:dyDescent="0.2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 x14ac:dyDescent="0.2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 x14ac:dyDescent="0.2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 x14ac:dyDescent="0.2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 x14ac:dyDescent="0.2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 x14ac:dyDescent="0.2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 x14ac:dyDescent="0.2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 x14ac:dyDescent="0.2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 x14ac:dyDescent="0.2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 x14ac:dyDescent="0.2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 x14ac:dyDescent="0.2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 x14ac:dyDescent="0.2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 x14ac:dyDescent="0.2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 x14ac:dyDescent="0.2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 x14ac:dyDescent="0.2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 x14ac:dyDescent="0.2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 x14ac:dyDescent="0.2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 x14ac:dyDescent="0.2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 x14ac:dyDescent="0.2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 x14ac:dyDescent="0.2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 x14ac:dyDescent="0.2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 x14ac:dyDescent="0.2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 x14ac:dyDescent="0.2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 x14ac:dyDescent="0.2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 x14ac:dyDescent="0.2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 x14ac:dyDescent="0.2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 x14ac:dyDescent="0.2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 x14ac:dyDescent="0.2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 x14ac:dyDescent="0.2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 x14ac:dyDescent="0.2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 x14ac:dyDescent="0.2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 x14ac:dyDescent="0.2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 x14ac:dyDescent="0.2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 x14ac:dyDescent="0.2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 x14ac:dyDescent="0.2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 x14ac:dyDescent="0.2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 x14ac:dyDescent="0.2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 x14ac:dyDescent="0.2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 x14ac:dyDescent="0.2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 x14ac:dyDescent="0.2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 x14ac:dyDescent="0.2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 x14ac:dyDescent="0.2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 x14ac:dyDescent="0.2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 x14ac:dyDescent="0.2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 x14ac:dyDescent="0.2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 x14ac:dyDescent="0.2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 x14ac:dyDescent="0.2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 x14ac:dyDescent="0.2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 x14ac:dyDescent="0.2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 x14ac:dyDescent="0.2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 x14ac:dyDescent="0.2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 x14ac:dyDescent="0.2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 x14ac:dyDescent="0.2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 x14ac:dyDescent="0.2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 x14ac:dyDescent="0.2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 x14ac:dyDescent="0.2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 x14ac:dyDescent="0.2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 x14ac:dyDescent="0.2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 x14ac:dyDescent="0.2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 x14ac:dyDescent="0.2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 x14ac:dyDescent="0.2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 x14ac:dyDescent="0.2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 x14ac:dyDescent="0.2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 x14ac:dyDescent="0.2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 x14ac:dyDescent="0.2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 x14ac:dyDescent="0.2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 x14ac:dyDescent="0.2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 x14ac:dyDescent="0.2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 x14ac:dyDescent="0.2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 x14ac:dyDescent="0.2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 x14ac:dyDescent="0.2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 x14ac:dyDescent="0.2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 x14ac:dyDescent="0.2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 x14ac:dyDescent="0.2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 x14ac:dyDescent="0.2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 x14ac:dyDescent="0.2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 x14ac:dyDescent="0.2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 x14ac:dyDescent="0.2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 x14ac:dyDescent="0.2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 x14ac:dyDescent="0.2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 x14ac:dyDescent="0.2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 x14ac:dyDescent="0.2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 x14ac:dyDescent="0.2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 x14ac:dyDescent="0.2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 x14ac:dyDescent="0.2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 x14ac:dyDescent="0.2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 x14ac:dyDescent="0.2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 x14ac:dyDescent="0.2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 x14ac:dyDescent="0.2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 x14ac:dyDescent="0.2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 x14ac:dyDescent="0.2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 x14ac:dyDescent="0.2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 x14ac:dyDescent="0.2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 x14ac:dyDescent="0.2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 x14ac:dyDescent="0.2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 x14ac:dyDescent="0.2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 x14ac:dyDescent="0.2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 x14ac:dyDescent="0.2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 x14ac:dyDescent="0.2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 x14ac:dyDescent="0.2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 x14ac:dyDescent="0.2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 x14ac:dyDescent="0.2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 x14ac:dyDescent="0.2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 x14ac:dyDescent="0.2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 x14ac:dyDescent="0.2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 x14ac:dyDescent="0.2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 x14ac:dyDescent="0.2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 x14ac:dyDescent="0.2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 x14ac:dyDescent="0.2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 x14ac:dyDescent="0.2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 x14ac:dyDescent="0.2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 x14ac:dyDescent="0.2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 x14ac:dyDescent="0.2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 x14ac:dyDescent="0.2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 x14ac:dyDescent="0.2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 x14ac:dyDescent="0.2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 x14ac:dyDescent="0.2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 x14ac:dyDescent="0.2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 x14ac:dyDescent="0.2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 x14ac:dyDescent="0.2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 x14ac:dyDescent="0.2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 x14ac:dyDescent="0.2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 x14ac:dyDescent="0.2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 x14ac:dyDescent="0.2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 x14ac:dyDescent="0.2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 x14ac:dyDescent="0.2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 x14ac:dyDescent="0.2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 x14ac:dyDescent="0.2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 x14ac:dyDescent="0.2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 x14ac:dyDescent="0.2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 x14ac:dyDescent="0.2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 x14ac:dyDescent="0.2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 x14ac:dyDescent="0.2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 x14ac:dyDescent="0.2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 x14ac:dyDescent="0.2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 x14ac:dyDescent="0.2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 x14ac:dyDescent="0.2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 x14ac:dyDescent="0.2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 x14ac:dyDescent="0.2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 x14ac:dyDescent="0.2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 x14ac:dyDescent="0.2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 x14ac:dyDescent="0.2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 x14ac:dyDescent="0.2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 x14ac:dyDescent="0.2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 x14ac:dyDescent="0.2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 x14ac:dyDescent="0.2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 x14ac:dyDescent="0.2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 x14ac:dyDescent="0.2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 x14ac:dyDescent="0.2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 x14ac:dyDescent="0.2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 x14ac:dyDescent="0.2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 x14ac:dyDescent="0.2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 x14ac:dyDescent="0.2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 x14ac:dyDescent="0.2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 x14ac:dyDescent="0.2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 x14ac:dyDescent="0.2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 x14ac:dyDescent="0.2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 x14ac:dyDescent="0.2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 x14ac:dyDescent="0.2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 x14ac:dyDescent="0.2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 x14ac:dyDescent="0.2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 x14ac:dyDescent="0.2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 x14ac:dyDescent="0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 x14ac:dyDescent="0.2">
      <c r="E1" s="37" t="s">
        <v>221</v>
      </c>
      <c r="F1" s="37" t="s">
        <v>222</v>
      </c>
      <c r="G1" s="37" t="s">
        <v>223</v>
      </c>
      <c r="H1" s="37" t="s">
        <v>225</v>
      </c>
      <c r="I1" s="37" t="s">
        <v>122</v>
      </c>
      <c r="J1" s="37" t="s">
        <v>123</v>
      </c>
      <c r="K1" s="37" t="s">
        <v>81</v>
      </c>
      <c r="L1" s="37" t="s">
        <v>234</v>
      </c>
      <c r="M1" s="37" t="s">
        <v>228</v>
      </c>
      <c r="N1" s="37" t="s">
        <v>216</v>
      </c>
      <c r="O1" s="38" t="s">
        <v>217</v>
      </c>
      <c r="P1" s="38" t="s">
        <v>218</v>
      </c>
      <c r="Q1" s="38" t="s">
        <v>234</v>
      </c>
    </row>
    <row r="2" spans="5:17" x14ac:dyDescent="0.2">
      <c r="E2" s="34">
        <f>IFERROR(リレーチーム__2[[#This Row],[チーム番号]],"")</f>
        <v>1001</v>
      </c>
      <c r="F2" s="34" t="str">
        <f>IFERROR(リレーチーム__2[[#This Row],[チーム名]],"")</f>
        <v>ジャパン高松</v>
      </c>
      <c r="G2" s="34" t="str">
        <f>IFERROR(リレーチーム__2[[#This Row],[チーム名カナ]],"")</f>
        <v>ｼﾞｬﾊﾟﾝﾀｶ</v>
      </c>
      <c r="H2" s="34">
        <f>IFERROR(リレーチーム__2[[#This Row],[所属番号]],"")</f>
        <v>1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1</v>
      </c>
      <c r="L2" s="34">
        <f>IFERROR(リレーチーム__2[[#This Row],[新記録判定クラス]],"")</f>
        <v>1</v>
      </c>
      <c r="M2" s="34" t="str">
        <f>IFERROR(リレーチーム__2[[#This Row],[エントリータイム]],"")</f>
        <v xml:space="preserve"> 2:13.00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男子</v>
      </c>
      <c r="Q2" s="39" t="str">
        <f>IFERROR(VLOOKUP(L2,クラス!B:C,2,0),"")</f>
        <v>10歳以下</v>
      </c>
    </row>
    <row r="3" spans="5:17" x14ac:dyDescent="0.2">
      <c r="E3" s="34">
        <f>IFERROR(リレーチーム__2[[#This Row],[チーム番号]],"")</f>
        <v>1002</v>
      </c>
      <c r="F3" s="34" t="str">
        <f>IFERROR(リレーチーム__2[[#This Row],[チーム名]],"")</f>
        <v>ジャパン高松</v>
      </c>
      <c r="G3" s="34" t="str">
        <f>IFERROR(リレーチーム__2[[#This Row],[チーム名カナ]],"")</f>
        <v>ｼﾞｬﾊﾟﾝﾀｶ</v>
      </c>
      <c r="H3" s="34">
        <f>IFERROR(リレーチーム__2[[#This Row],[所属番号]],"")</f>
        <v>1</v>
      </c>
      <c r="I3" s="34">
        <f>IFERROR(リレーチーム__2[[#This Row],[種目コード]],"")</f>
        <v>6</v>
      </c>
      <c r="J3" s="34">
        <f>IFERROR(リレーチーム__2[[#This Row],[距離コード]],"")</f>
        <v>5</v>
      </c>
      <c r="K3" s="34">
        <f>IFERROR(リレーチーム__2[[#This Row],[性別コード]],"")</f>
        <v>1</v>
      </c>
      <c r="L3" s="34">
        <f>IFERROR(リレーチーム__2[[#This Row],[新記録判定クラス]],"")</f>
        <v>4</v>
      </c>
      <c r="M3" s="34" t="str">
        <f>IFERROR(リレーチーム__2[[#This Row],[エントリータイム]],"")</f>
        <v xml:space="preserve"> 3:35.00</v>
      </c>
      <c r="N3" s="34" t="str">
        <f>IFERROR(VLOOKUP(I3,色々!L:M,2,0),"")</f>
        <v>フリーリレー</v>
      </c>
      <c r="O3" s="39" t="str">
        <f>IFERROR(VLOOKUP(J3,色々!P:R,3,0),"")</f>
        <v>4×100m</v>
      </c>
      <c r="P3" s="39" t="str">
        <f>IFERROR(VLOOKUP(K3,色々!P:Q,2,0),"")</f>
        <v>男子</v>
      </c>
      <c r="Q3" s="39" t="str">
        <f>IFERROR(VLOOKUP(L3,クラス!B:C,2,0),"")</f>
        <v>15～18歳</v>
      </c>
    </row>
    <row r="4" spans="5:17" x14ac:dyDescent="0.2">
      <c r="E4" s="34">
        <f>IFERROR(リレーチーム__2[[#This Row],[チーム番号]],"")</f>
        <v>1003</v>
      </c>
      <c r="F4" s="34" t="str">
        <f>IFERROR(リレーチーム__2[[#This Row],[チーム名]],"")</f>
        <v>ジャパン高松</v>
      </c>
      <c r="G4" s="34" t="str">
        <f>IFERROR(リレーチーム__2[[#This Row],[チーム名カナ]],"")</f>
        <v>ｼﾞｬﾊﾟﾝﾀｶ</v>
      </c>
      <c r="H4" s="34">
        <f>IFERROR(リレーチーム__2[[#This Row],[所属番号]],"")</f>
        <v>1</v>
      </c>
      <c r="I4" s="34">
        <f>IFERROR(リレーチーム__2[[#This Row],[種目コード]],"")</f>
        <v>6</v>
      </c>
      <c r="J4" s="34">
        <f>IFERROR(リレーチーム__2[[#This Row],[距離コード]],"")</f>
        <v>5</v>
      </c>
      <c r="K4" s="34">
        <f>IFERROR(リレーチーム__2[[#This Row],[性別コード]],"")</f>
        <v>1</v>
      </c>
      <c r="L4" s="34">
        <f>IFERROR(リレーチーム__2[[#This Row],[新記録判定クラス]],"")</f>
        <v>3</v>
      </c>
      <c r="M4" s="34" t="str">
        <f>IFERROR(リレーチーム__2[[#This Row],[エントリータイム]],"")</f>
        <v xml:space="preserve"> 3:40.00</v>
      </c>
      <c r="N4" s="34" t="str">
        <f>IFERROR(VLOOKUP(I4,色々!L:M,2,0),"")</f>
        <v>フリーリレー</v>
      </c>
      <c r="O4" s="39" t="str">
        <f>IFERROR(VLOOKUP(J4,色々!P:R,3,0),"")</f>
        <v>4×100m</v>
      </c>
      <c r="P4" s="39" t="str">
        <f>IFERROR(VLOOKUP(K4,色々!P:Q,2,0),"")</f>
        <v>男子</v>
      </c>
      <c r="Q4" s="39" t="str">
        <f>IFERROR(VLOOKUP(L4,クラス!B:C,2,0),"")</f>
        <v>13～14歳</v>
      </c>
    </row>
    <row r="5" spans="5:17" x14ac:dyDescent="0.2">
      <c r="E5" s="34">
        <f>IFERROR(リレーチーム__2[[#This Row],[チーム番号]],"")</f>
        <v>1004</v>
      </c>
      <c r="F5" s="34" t="str">
        <f>IFERROR(リレーチーム__2[[#This Row],[チーム名]],"")</f>
        <v>ジャパン高松</v>
      </c>
      <c r="G5" s="34" t="str">
        <f>IFERROR(リレーチーム__2[[#This Row],[チーム名カナ]],"")</f>
        <v>ｼﾞｬﾊﾟﾝﾀｶ</v>
      </c>
      <c r="H5" s="34">
        <f>IFERROR(リレーチーム__2[[#This Row],[所属番号]],"")</f>
        <v>1</v>
      </c>
      <c r="I5" s="34">
        <f>IFERROR(リレーチーム__2[[#This Row],[種目コード]],"")</f>
        <v>7</v>
      </c>
      <c r="J5" s="34">
        <f>IFERROR(リレーチーム__2[[#This Row],[距離コード]],"")</f>
        <v>4</v>
      </c>
      <c r="K5" s="34">
        <f>IFERROR(リレーチーム__2[[#This Row],[性別コード]],"")</f>
        <v>1</v>
      </c>
      <c r="L5" s="34">
        <f>IFERROR(リレーチーム__2[[#This Row],[新記録判定クラス]],"")</f>
        <v>1</v>
      </c>
      <c r="M5" s="34" t="str">
        <f>IFERROR(リレーチーム__2[[#This Row],[エントリータイム]],"")</f>
        <v xml:space="preserve"> 2:32.00</v>
      </c>
      <c r="N5" s="34" t="str">
        <f>IFERROR(VLOOKUP(I5,色々!L:M,2,0),"")</f>
        <v>メドレーリレー</v>
      </c>
      <c r="O5" s="39" t="str">
        <f>IFERROR(VLOOKUP(J5,色々!P:R,3,0),"")</f>
        <v>4×50m</v>
      </c>
      <c r="P5" s="39" t="str">
        <f>IFERROR(VLOOKUP(K5,色々!P:Q,2,0),"")</f>
        <v>男子</v>
      </c>
      <c r="Q5" s="39" t="str">
        <f>IFERROR(VLOOKUP(L5,クラス!B:C,2,0),"")</f>
        <v>10歳以下</v>
      </c>
    </row>
    <row r="6" spans="5:17" x14ac:dyDescent="0.2">
      <c r="E6" s="34">
        <f>IFERROR(リレーチーム__2[[#This Row],[チーム番号]],"")</f>
        <v>1005</v>
      </c>
      <c r="F6" s="34" t="str">
        <f>IFERROR(リレーチーム__2[[#This Row],[チーム名]],"")</f>
        <v>ジャパン高松</v>
      </c>
      <c r="G6" s="34" t="str">
        <f>IFERROR(リレーチーム__2[[#This Row],[チーム名カナ]],"")</f>
        <v>ｼﾞｬﾊﾟﾝﾀｶ</v>
      </c>
      <c r="H6" s="34">
        <f>IFERROR(リレーチーム__2[[#This Row],[所属番号]],"")</f>
        <v>1</v>
      </c>
      <c r="I6" s="34">
        <f>IFERROR(リレーチーム__2[[#This Row],[種目コード]],"")</f>
        <v>7</v>
      </c>
      <c r="J6" s="34">
        <f>IFERROR(リレーチーム__2[[#This Row],[距離コード]],"")</f>
        <v>5</v>
      </c>
      <c r="K6" s="34">
        <f>IFERROR(リレーチーム__2[[#This Row],[性別コード]],"")</f>
        <v>1</v>
      </c>
      <c r="L6" s="34">
        <f>IFERROR(リレーチーム__2[[#This Row],[新記録判定クラス]],"")</f>
        <v>3</v>
      </c>
      <c r="M6" s="34" t="str">
        <f>IFERROR(リレーチーム__2[[#This Row],[エントリータイム]],"")</f>
        <v xml:space="preserve"> 4:05.00</v>
      </c>
      <c r="N6" s="34" t="str">
        <f>IFERROR(VLOOKUP(I6,色々!L:M,2,0),"")</f>
        <v>メドレーリレー</v>
      </c>
      <c r="O6" s="39" t="str">
        <f>IFERROR(VLOOKUP(J6,色々!P:R,3,0),"")</f>
        <v>4×100m</v>
      </c>
      <c r="P6" s="39" t="str">
        <f>IFERROR(VLOOKUP(K6,色々!P:Q,2,0),"")</f>
        <v>男子</v>
      </c>
      <c r="Q6" s="39" t="str">
        <f>IFERROR(VLOOKUP(L6,クラス!B:C,2,0),"")</f>
        <v>13～14歳</v>
      </c>
    </row>
    <row r="7" spans="5:17" x14ac:dyDescent="0.2">
      <c r="E7" s="34">
        <f>IFERROR(リレーチーム__2[[#This Row],[チーム番号]],"")</f>
        <v>1006</v>
      </c>
      <c r="F7" s="34" t="str">
        <f>IFERROR(リレーチーム__2[[#This Row],[チーム名]],"")</f>
        <v>ジャパン高松</v>
      </c>
      <c r="G7" s="34" t="str">
        <f>IFERROR(リレーチーム__2[[#This Row],[チーム名カナ]],"")</f>
        <v>ｼﾞｬﾊﾟﾝﾀｶ</v>
      </c>
      <c r="H7" s="34">
        <f>IFERROR(リレーチーム__2[[#This Row],[所属番号]],"")</f>
        <v>1</v>
      </c>
      <c r="I7" s="34">
        <f>IFERROR(リレーチーム__2[[#This Row],[種目コード]],"")</f>
        <v>7</v>
      </c>
      <c r="J7" s="34">
        <f>IFERROR(リレーチーム__2[[#This Row],[距離コード]],"")</f>
        <v>5</v>
      </c>
      <c r="K7" s="34">
        <f>IFERROR(リレーチーム__2[[#This Row],[性別コード]],"")</f>
        <v>1</v>
      </c>
      <c r="L7" s="34">
        <f>IFERROR(リレーチーム__2[[#This Row],[新記録判定クラス]],"")</f>
        <v>4</v>
      </c>
      <c r="M7" s="34" t="str">
        <f>IFERROR(リレーチーム__2[[#This Row],[エントリータイム]],"")</f>
        <v xml:space="preserve"> 3:55.00</v>
      </c>
      <c r="N7" s="34" t="str">
        <f>IFERROR(VLOOKUP(I7,色々!L:M,2,0),"")</f>
        <v>メドレーリレー</v>
      </c>
      <c r="O7" s="39" t="str">
        <f>IFERROR(VLOOKUP(J7,色々!P:R,3,0),"")</f>
        <v>4×100m</v>
      </c>
      <c r="P7" s="39" t="str">
        <f>IFERROR(VLOOKUP(K7,色々!P:Q,2,0),"")</f>
        <v>男子</v>
      </c>
      <c r="Q7" s="39" t="str">
        <f>IFERROR(VLOOKUP(L7,クラス!B:C,2,0),"")</f>
        <v>15～18歳</v>
      </c>
    </row>
    <row r="8" spans="5:17" x14ac:dyDescent="0.2">
      <c r="E8" s="34">
        <f>IFERROR(リレーチーム__2[[#This Row],[チーム番号]],"")</f>
        <v>1007</v>
      </c>
      <c r="F8" s="34" t="str">
        <f>IFERROR(リレーチーム__2[[#This Row],[チーム名]],"")</f>
        <v>ジャパン高松</v>
      </c>
      <c r="G8" s="34" t="str">
        <f>IFERROR(リレーチーム__2[[#This Row],[チーム名カナ]],"")</f>
        <v>ｼﾞｬﾊﾟﾝﾀｶ</v>
      </c>
      <c r="H8" s="34">
        <f>IFERROR(リレーチーム__2[[#This Row],[所属番号]],"")</f>
        <v>1</v>
      </c>
      <c r="I8" s="34">
        <f>IFERROR(リレーチーム__2[[#This Row],[種目コード]],"")</f>
        <v>6</v>
      </c>
      <c r="J8" s="34">
        <f>IFERROR(リレーチーム__2[[#This Row],[距離コード]],"")</f>
        <v>4</v>
      </c>
      <c r="K8" s="34">
        <f>IFERROR(リレーチーム__2[[#This Row],[性別コード]],"")</f>
        <v>2</v>
      </c>
      <c r="L8" s="34">
        <f>IFERROR(リレーチーム__2[[#This Row],[新記録判定クラス]],"")</f>
        <v>2</v>
      </c>
      <c r="M8" s="34" t="str">
        <f>IFERROR(リレーチーム__2[[#This Row],[エントリータイム]],"")</f>
        <v xml:space="preserve"> 2:01.00</v>
      </c>
      <c r="N8" s="34" t="str">
        <f>IFERROR(VLOOKUP(I8,色々!L:M,2,0),"")</f>
        <v>フリーリレー</v>
      </c>
      <c r="O8" s="39" t="str">
        <f>IFERROR(VLOOKUP(J8,色々!P:R,3,0),"")</f>
        <v>4×50m</v>
      </c>
      <c r="P8" s="39" t="str">
        <f>IFERROR(VLOOKUP(K8,色々!P:Q,2,0),"")</f>
        <v>女子</v>
      </c>
      <c r="Q8" s="39" t="str">
        <f>IFERROR(VLOOKUP(L8,クラス!B:C,2,0),"")</f>
        <v>11～12歳</v>
      </c>
    </row>
    <row r="9" spans="5:17" x14ac:dyDescent="0.2">
      <c r="E9" s="34">
        <f>IFERROR(リレーチーム__2[[#This Row],[チーム番号]],"")</f>
        <v>1008</v>
      </c>
      <c r="F9" s="34" t="str">
        <f>IFERROR(リレーチーム__2[[#This Row],[チーム名]],"")</f>
        <v>ジャパン高松</v>
      </c>
      <c r="G9" s="34" t="str">
        <f>IFERROR(リレーチーム__2[[#This Row],[チーム名カナ]],"")</f>
        <v>ｼﾞｬﾊﾟﾝﾀｶ</v>
      </c>
      <c r="H9" s="34">
        <f>IFERROR(リレーチーム__2[[#This Row],[所属番号]],"")</f>
        <v>1</v>
      </c>
      <c r="I9" s="34">
        <f>IFERROR(リレーチーム__2[[#This Row],[種目コード]],"")</f>
        <v>6</v>
      </c>
      <c r="J9" s="34">
        <f>IFERROR(リレーチーム__2[[#This Row],[距離コード]],"")</f>
        <v>4</v>
      </c>
      <c r="K9" s="34">
        <f>IFERROR(リレーチーム__2[[#This Row],[性別コード]],"")</f>
        <v>2</v>
      </c>
      <c r="L9" s="34">
        <f>IFERROR(リレーチーム__2[[#This Row],[新記録判定クラス]],"")</f>
        <v>1</v>
      </c>
      <c r="M9" s="34" t="str">
        <f>IFERROR(リレーチーム__2[[#This Row],[エントリータイム]],"")</f>
        <v xml:space="preserve"> 2:22.00</v>
      </c>
      <c r="N9" s="34" t="str">
        <f>IFERROR(VLOOKUP(I9,色々!L:M,2,0),"")</f>
        <v>フリーリレー</v>
      </c>
      <c r="O9" s="39" t="str">
        <f>IFERROR(VLOOKUP(J9,色々!P:R,3,0),"")</f>
        <v>4×50m</v>
      </c>
      <c r="P9" s="39" t="str">
        <f>IFERROR(VLOOKUP(K9,色々!P:Q,2,0),"")</f>
        <v>女子</v>
      </c>
      <c r="Q9" s="39" t="str">
        <f>IFERROR(VLOOKUP(L9,クラス!B:C,2,0),"")</f>
        <v>10歳以下</v>
      </c>
    </row>
    <row r="10" spans="5:17" x14ac:dyDescent="0.2">
      <c r="E10" s="34">
        <f>IFERROR(リレーチーム__2[[#This Row],[チーム番号]],"")</f>
        <v>1009</v>
      </c>
      <c r="F10" s="34" t="str">
        <f>IFERROR(リレーチーム__2[[#This Row],[チーム名]],"")</f>
        <v>ジャパン高松</v>
      </c>
      <c r="G10" s="34" t="str">
        <f>IFERROR(リレーチーム__2[[#This Row],[チーム名カナ]],"")</f>
        <v>ｼﾞｬﾊﾟﾝﾀｶ</v>
      </c>
      <c r="H10" s="34">
        <f>IFERROR(リレーチーム__2[[#This Row],[所属番号]],"")</f>
        <v>1</v>
      </c>
      <c r="I10" s="34">
        <f>IFERROR(リレーチーム__2[[#This Row],[種目コード]],"")</f>
        <v>6</v>
      </c>
      <c r="J10" s="34">
        <f>IFERROR(リレーチーム__2[[#This Row],[距離コード]],"")</f>
        <v>5</v>
      </c>
      <c r="K10" s="34">
        <f>IFERROR(リレーチーム__2[[#This Row],[性別コード]],"")</f>
        <v>2</v>
      </c>
      <c r="L10" s="34">
        <f>IFERROR(リレーチーム__2[[#This Row],[新記録判定クラス]],"")</f>
        <v>4</v>
      </c>
      <c r="M10" s="34" t="str">
        <f>IFERROR(リレーチーム__2[[#This Row],[エントリータイム]],"")</f>
        <v xml:space="preserve"> 3:55.00</v>
      </c>
      <c r="N10" s="34" t="str">
        <f>IFERROR(VLOOKUP(I10,色々!L:M,2,0),"")</f>
        <v>フリーリレー</v>
      </c>
      <c r="O10" s="39" t="str">
        <f>IFERROR(VLOOKUP(J10,色々!P:R,3,0),"")</f>
        <v>4×100m</v>
      </c>
      <c r="P10" s="39" t="str">
        <f>IFERROR(VLOOKUP(K10,色々!P:Q,2,0),"")</f>
        <v>女子</v>
      </c>
      <c r="Q10" s="39" t="str">
        <f>IFERROR(VLOOKUP(L10,クラス!B:C,2,0),"")</f>
        <v>15～18歳</v>
      </c>
    </row>
    <row r="11" spans="5:17" x14ac:dyDescent="0.2">
      <c r="E11" s="34">
        <f>IFERROR(リレーチーム__2[[#This Row],[チーム番号]],"")</f>
        <v>1010</v>
      </c>
      <c r="F11" s="34" t="str">
        <f>IFERROR(リレーチーム__2[[#This Row],[チーム名]],"")</f>
        <v>ジャパン高松</v>
      </c>
      <c r="G11" s="34" t="str">
        <f>IFERROR(リレーチーム__2[[#This Row],[チーム名カナ]],"")</f>
        <v>ｼﾞｬﾊﾟﾝﾀｶ</v>
      </c>
      <c r="H11" s="34">
        <f>IFERROR(リレーチーム__2[[#This Row],[所属番号]],"")</f>
        <v>1</v>
      </c>
      <c r="I11" s="34">
        <f>IFERROR(リレーチーム__2[[#This Row],[種目コード]],"")</f>
        <v>7</v>
      </c>
      <c r="J11" s="34">
        <f>IFERROR(リレーチーム__2[[#This Row],[距離コード]],"")</f>
        <v>4</v>
      </c>
      <c r="K11" s="34">
        <f>IFERROR(リレーチーム__2[[#This Row],[性別コード]],"")</f>
        <v>2</v>
      </c>
      <c r="L11" s="34">
        <f>IFERROR(リレーチーム__2[[#This Row],[新記録判定クラス]],"")</f>
        <v>1</v>
      </c>
      <c r="M11" s="34" t="str">
        <f>IFERROR(リレーチーム__2[[#This Row],[エントリータイム]],"")</f>
        <v xml:space="preserve"> 2:40.00</v>
      </c>
      <c r="N11" s="34" t="str">
        <f>IFERROR(VLOOKUP(I11,色々!L:M,2,0),"")</f>
        <v>メドレーリレー</v>
      </c>
      <c r="O11" s="39" t="str">
        <f>IFERROR(VLOOKUP(J11,色々!P:R,3,0),"")</f>
        <v>4×50m</v>
      </c>
      <c r="P11" s="39" t="str">
        <f>IFERROR(VLOOKUP(K11,色々!P:Q,2,0),"")</f>
        <v>女子</v>
      </c>
      <c r="Q11" s="39" t="str">
        <f>IFERROR(VLOOKUP(L11,クラス!B:C,2,0),"")</f>
        <v>10歳以下</v>
      </c>
    </row>
    <row r="12" spans="5:17" x14ac:dyDescent="0.2">
      <c r="E12" s="34">
        <f>IFERROR(リレーチーム__2[[#This Row],[チーム番号]],"")</f>
        <v>1011</v>
      </c>
      <c r="F12" s="34" t="str">
        <f>IFERROR(リレーチーム__2[[#This Row],[チーム名]],"")</f>
        <v>ジャパン高松</v>
      </c>
      <c r="G12" s="34" t="str">
        <f>IFERROR(リレーチーム__2[[#This Row],[チーム名カナ]],"")</f>
        <v>ｼﾞｬﾊﾟﾝﾀｶ</v>
      </c>
      <c r="H12" s="34">
        <f>IFERROR(リレーチーム__2[[#This Row],[所属番号]],"")</f>
        <v>1</v>
      </c>
      <c r="I12" s="34">
        <f>IFERROR(リレーチーム__2[[#This Row],[種目コード]],"")</f>
        <v>7</v>
      </c>
      <c r="J12" s="34">
        <f>IFERROR(リレーチーム__2[[#This Row],[距離コード]],"")</f>
        <v>4</v>
      </c>
      <c r="K12" s="34">
        <f>IFERROR(リレーチーム__2[[#This Row],[性別コード]],"")</f>
        <v>2</v>
      </c>
      <c r="L12" s="34">
        <f>IFERROR(リレーチーム__2[[#This Row],[新記録判定クラス]],"")</f>
        <v>2</v>
      </c>
      <c r="M12" s="34" t="str">
        <f>IFERROR(リレーチーム__2[[#This Row],[エントリータイム]],"")</f>
        <v xml:space="preserve"> 2:12.00</v>
      </c>
      <c r="N12" s="34" t="str">
        <f>IFERROR(VLOOKUP(I12,色々!L:M,2,0),"")</f>
        <v>メドレーリレー</v>
      </c>
      <c r="O12" s="39" t="str">
        <f>IFERROR(VLOOKUP(J12,色々!P:R,3,0),"")</f>
        <v>4×50m</v>
      </c>
      <c r="P12" s="39" t="str">
        <f>IFERROR(VLOOKUP(K12,色々!P:Q,2,0),"")</f>
        <v>女子</v>
      </c>
      <c r="Q12" s="39" t="str">
        <f>IFERROR(VLOOKUP(L12,クラス!B:C,2,0),"")</f>
        <v>11～12歳</v>
      </c>
    </row>
    <row r="13" spans="5:17" x14ac:dyDescent="0.2">
      <c r="E13" s="34">
        <f>IFERROR(リレーチーム__2[[#This Row],[チーム番号]],"")</f>
        <v>1012</v>
      </c>
      <c r="F13" s="34" t="str">
        <f>IFERROR(リレーチーム__2[[#This Row],[チーム名]],"")</f>
        <v>ジャパン高松</v>
      </c>
      <c r="G13" s="34" t="str">
        <f>IFERROR(リレーチーム__2[[#This Row],[チーム名カナ]],"")</f>
        <v>ｼﾞｬﾊﾟﾝﾀｶ</v>
      </c>
      <c r="H13" s="34">
        <f>IFERROR(リレーチーム__2[[#This Row],[所属番号]],"")</f>
        <v>1</v>
      </c>
      <c r="I13" s="34">
        <f>IFERROR(リレーチーム__2[[#This Row],[種目コード]],"")</f>
        <v>7</v>
      </c>
      <c r="J13" s="34">
        <f>IFERROR(リレーチーム__2[[#This Row],[距離コード]],"")</f>
        <v>5</v>
      </c>
      <c r="K13" s="34">
        <f>IFERROR(リレーチーム__2[[#This Row],[性別コード]],"")</f>
        <v>2</v>
      </c>
      <c r="L13" s="34">
        <f>IFERROR(リレーチーム__2[[#This Row],[新記録判定クラス]],"")</f>
        <v>4</v>
      </c>
      <c r="M13" s="34" t="str">
        <f>IFERROR(リレーチーム__2[[#This Row],[エントリータイム]],"")</f>
        <v xml:space="preserve"> 4:25.00</v>
      </c>
      <c r="N13" s="34" t="str">
        <f>IFERROR(VLOOKUP(I13,色々!L:M,2,0),"")</f>
        <v>メドレーリレー</v>
      </c>
      <c r="O13" s="39" t="str">
        <f>IFERROR(VLOOKUP(J13,色々!P:R,3,0),"")</f>
        <v>4×100m</v>
      </c>
      <c r="P13" s="39" t="str">
        <f>IFERROR(VLOOKUP(K13,色々!P:Q,2,0),"")</f>
        <v>女子</v>
      </c>
      <c r="Q13" s="39" t="str">
        <f>IFERROR(VLOOKUP(L13,クラス!B:C,2,0),"")</f>
        <v>15～18歳</v>
      </c>
    </row>
    <row r="14" spans="5:17" x14ac:dyDescent="0.2">
      <c r="E14" s="34">
        <f>IFERROR(リレーチーム__2[[#This Row],[チーム番号]],"")</f>
        <v>1013</v>
      </c>
      <c r="F14" s="34" t="str">
        <f>IFERROR(リレーチーム__2[[#This Row],[チーム名]],"")</f>
        <v>ジャパン丸亀</v>
      </c>
      <c r="G14" s="34" t="str">
        <f>IFERROR(リレーチーム__2[[#This Row],[チーム名カナ]],"")</f>
        <v>ｼﾞｬﾊﾟﾝﾏﾙ</v>
      </c>
      <c r="H14" s="34">
        <f>IFERROR(リレーチーム__2[[#This Row],[所属番号]],"")</f>
        <v>2</v>
      </c>
      <c r="I14" s="34">
        <f>IFERROR(リレーチーム__2[[#This Row],[種目コード]],"")</f>
        <v>6</v>
      </c>
      <c r="J14" s="34">
        <f>IFERROR(リレーチーム__2[[#This Row],[距離コード]],"")</f>
        <v>4</v>
      </c>
      <c r="K14" s="34">
        <f>IFERROR(リレーチーム__2[[#This Row],[性別コード]],"")</f>
        <v>1</v>
      </c>
      <c r="L14" s="34">
        <f>IFERROR(リレーチーム__2[[#This Row],[新記録判定クラス]],"")</f>
        <v>1</v>
      </c>
      <c r="M14" s="34" t="str">
        <f>IFERROR(リレーチーム__2[[#This Row],[エントリータイム]],"")</f>
        <v xml:space="preserve"> 2:15.00</v>
      </c>
      <c r="N14" s="34" t="str">
        <f>IFERROR(VLOOKUP(I14,色々!L:M,2,0),"")</f>
        <v>フリーリレー</v>
      </c>
      <c r="O14" s="39" t="str">
        <f>IFERROR(VLOOKUP(J14,色々!P:R,3,0),"")</f>
        <v>4×50m</v>
      </c>
      <c r="P14" s="39" t="str">
        <f>IFERROR(VLOOKUP(K14,色々!P:Q,2,0),"")</f>
        <v>男子</v>
      </c>
      <c r="Q14" s="39" t="str">
        <f>IFERROR(VLOOKUP(L14,クラス!B:C,2,0),"")</f>
        <v>10歳以下</v>
      </c>
    </row>
    <row r="15" spans="5:17" x14ac:dyDescent="0.2">
      <c r="E15" s="34">
        <f>IFERROR(リレーチーム__2[[#This Row],[チーム番号]],"")</f>
        <v>1014</v>
      </c>
      <c r="F15" s="34" t="str">
        <f>IFERROR(リレーチーム__2[[#This Row],[チーム名]],"")</f>
        <v>ジャパン丸亀</v>
      </c>
      <c r="G15" s="34" t="str">
        <f>IFERROR(リレーチーム__2[[#This Row],[チーム名カナ]],"")</f>
        <v>ｼﾞｬﾊﾟﾝﾏﾙ</v>
      </c>
      <c r="H15" s="34">
        <f>IFERROR(リレーチーム__2[[#This Row],[所属番号]],"")</f>
        <v>2</v>
      </c>
      <c r="I15" s="34">
        <f>IFERROR(リレーチーム__2[[#This Row],[種目コード]],"")</f>
        <v>6</v>
      </c>
      <c r="J15" s="34">
        <f>IFERROR(リレーチーム__2[[#This Row],[距離コード]],"")</f>
        <v>4</v>
      </c>
      <c r="K15" s="34">
        <f>IFERROR(リレーチーム__2[[#This Row],[性別コード]],"")</f>
        <v>1</v>
      </c>
      <c r="L15" s="34">
        <f>IFERROR(リレーチーム__2[[#This Row],[新記録判定クラス]],"")</f>
        <v>2</v>
      </c>
      <c r="M15" s="34" t="str">
        <f>IFERROR(リレーチーム__2[[#This Row],[エントリータイム]],"")</f>
        <v xml:space="preserve"> 1:57.00</v>
      </c>
      <c r="N15" s="34" t="str">
        <f>IFERROR(VLOOKUP(I15,色々!L:M,2,0),"")</f>
        <v>フリーリレー</v>
      </c>
      <c r="O15" s="39" t="str">
        <f>IFERROR(VLOOKUP(J15,色々!P:R,3,0),"")</f>
        <v>4×50m</v>
      </c>
      <c r="P15" s="39" t="str">
        <f>IFERROR(VLOOKUP(K15,色々!P:Q,2,0),"")</f>
        <v>男子</v>
      </c>
      <c r="Q15" s="39" t="str">
        <f>IFERROR(VLOOKUP(L15,クラス!B:C,2,0),"")</f>
        <v>11～12歳</v>
      </c>
    </row>
    <row r="16" spans="5:17" x14ac:dyDescent="0.2">
      <c r="E16" s="34">
        <f>IFERROR(リレーチーム__2[[#This Row],[チーム番号]],"")</f>
        <v>1015</v>
      </c>
      <c r="F16" s="34" t="str">
        <f>IFERROR(リレーチーム__2[[#This Row],[チーム名]],"")</f>
        <v>ジャパン丸亀</v>
      </c>
      <c r="G16" s="34" t="str">
        <f>IFERROR(リレーチーム__2[[#This Row],[チーム名カナ]],"")</f>
        <v>ｼﾞｬﾊﾟﾝﾏﾙ</v>
      </c>
      <c r="H16" s="34">
        <f>IFERROR(リレーチーム__2[[#This Row],[所属番号]],"")</f>
        <v>2</v>
      </c>
      <c r="I16" s="34">
        <f>IFERROR(リレーチーム__2[[#This Row],[種目コード]],"")</f>
        <v>6</v>
      </c>
      <c r="J16" s="34">
        <f>IFERROR(リレーチーム__2[[#This Row],[距離コード]],"")</f>
        <v>5</v>
      </c>
      <c r="K16" s="34">
        <f>IFERROR(リレーチーム__2[[#This Row],[性別コード]],"")</f>
        <v>1</v>
      </c>
      <c r="L16" s="34">
        <f>IFERROR(リレーチーム__2[[#This Row],[新記録判定クラス]],"")</f>
        <v>3</v>
      </c>
      <c r="M16" s="34" t="str">
        <f>IFERROR(リレーチーム__2[[#This Row],[エントリータイム]],"")</f>
        <v xml:space="preserve"> 3:50.00</v>
      </c>
      <c r="N16" s="34" t="str">
        <f>IFERROR(VLOOKUP(I16,色々!L:M,2,0),"")</f>
        <v>フリーリレー</v>
      </c>
      <c r="O16" s="39" t="str">
        <f>IFERROR(VLOOKUP(J16,色々!P:R,3,0),"")</f>
        <v>4×100m</v>
      </c>
      <c r="P16" s="39" t="str">
        <f>IFERROR(VLOOKUP(K16,色々!P:Q,2,0),"")</f>
        <v>男子</v>
      </c>
      <c r="Q16" s="39" t="str">
        <f>IFERROR(VLOOKUP(L16,クラス!B:C,2,0),"")</f>
        <v>13～14歳</v>
      </c>
    </row>
    <row r="17" spans="5:17" x14ac:dyDescent="0.2">
      <c r="E17" s="34">
        <f>IFERROR(リレーチーム__2[[#This Row],[チーム番号]],"")</f>
        <v>1016</v>
      </c>
      <c r="F17" s="34" t="str">
        <f>IFERROR(リレーチーム__2[[#This Row],[チーム名]],"")</f>
        <v>ジャパン丸亀</v>
      </c>
      <c r="G17" s="34" t="str">
        <f>IFERROR(リレーチーム__2[[#This Row],[チーム名カナ]],"")</f>
        <v>ｼﾞｬﾊﾟﾝﾏﾙ</v>
      </c>
      <c r="H17" s="34">
        <f>IFERROR(リレーチーム__2[[#This Row],[所属番号]],"")</f>
        <v>2</v>
      </c>
      <c r="I17" s="34">
        <f>IFERROR(リレーチーム__2[[#This Row],[種目コード]],"")</f>
        <v>7</v>
      </c>
      <c r="J17" s="34">
        <f>IFERROR(リレーチーム__2[[#This Row],[距離コード]],"")</f>
        <v>4</v>
      </c>
      <c r="K17" s="34">
        <f>IFERROR(リレーチーム__2[[#This Row],[性別コード]],"")</f>
        <v>1</v>
      </c>
      <c r="L17" s="34">
        <f>IFERROR(リレーチーム__2[[#This Row],[新記録判定クラス]],"")</f>
        <v>1</v>
      </c>
      <c r="M17" s="34" t="str">
        <f>IFERROR(リレーチーム__2[[#This Row],[エントリータイム]],"")</f>
        <v xml:space="preserve"> 2:32.00</v>
      </c>
      <c r="N17" s="34" t="str">
        <f>IFERROR(VLOOKUP(I17,色々!L:M,2,0),"")</f>
        <v>メドレーリレー</v>
      </c>
      <c r="O17" s="39" t="str">
        <f>IFERROR(VLOOKUP(J17,色々!P:R,3,0),"")</f>
        <v>4×50m</v>
      </c>
      <c r="P17" s="39" t="str">
        <f>IFERROR(VLOOKUP(K17,色々!P:Q,2,0),"")</f>
        <v>男子</v>
      </c>
      <c r="Q17" s="39" t="str">
        <f>IFERROR(VLOOKUP(L17,クラス!B:C,2,0),"")</f>
        <v>10歳以下</v>
      </c>
    </row>
    <row r="18" spans="5:17" x14ac:dyDescent="0.2">
      <c r="E18" s="34">
        <f>IFERROR(リレーチーム__2[[#This Row],[チーム番号]],"")</f>
        <v>1017</v>
      </c>
      <c r="F18" s="34" t="str">
        <f>IFERROR(リレーチーム__2[[#This Row],[チーム名]],"")</f>
        <v>ジャパン丸亀</v>
      </c>
      <c r="G18" s="34" t="str">
        <f>IFERROR(リレーチーム__2[[#This Row],[チーム名カナ]],"")</f>
        <v>ｼﾞｬﾊﾟﾝﾏﾙ</v>
      </c>
      <c r="H18" s="34">
        <f>IFERROR(リレーチーム__2[[#This Row],[所属番号]],"")</f>
        <v>2</v>
      </c>
      <c r="I18" s="34">
        <f>IFERROR(リレーチーム__2[[#This Row],[種目コード]],"")</f>
        <v>7</v>
      </c>
      <c r="J18" s="34">
        <f>IFERROR(リレーチーム__2[[#This Row],[距離コード]],"")</f>
        <v>4</v>
      </c>
      <c r="K18" s="34">
        <f>IFERROR(リレーチーム__2[[#This Row],[性別コード]],"")</f>
        <v>1</v>
      </c>
      <c r="L18" s="34">
        <f>IFERROR(リレーチーム__2[[#This Row],[新記録判定クラス]],"")</f>
        <v>2</v>
      </c>
      <c r="M18" s="34" t="str">
        <f>IFERROR(リレーチーム__2[[#This Row],[エントリータイム]],"")</f>
        <v xml:space="preserve"> 2:11.50</v>
      </c>
      <c r="N18" s="34" t="str">
        <f>IFERROR(VLOOKUP(I18,色々!L:M,2,0),"")</f>
        <v>メドレーリレー</v>
      </c>
      <c r="O18" s="39" t="str">
        <f>IFERROR(VLOOKUP(J18,色々!P:R,3,0),"")</f>
        <v>4×50m</v>
      </c>
      <c r="P18" s="39" t="str">
        <f>IFERROR(VLOOKUP(K18,色々!P:Q,2,0),"")</f>
        <v>男子</v>
      </c>
      <c r="Q18" s="39" t="str">
        <f>IFERROR(VLOOKUP(L18,クラス!B:C,2,0),"")</f>
        <v>11～12歳</v>
      </c>
    </row>
    <row r="19" spans="5:17" x14ac:dyDescent="0.2">
      <c r="E19" s="34">
        <f>IFERROR(リレーチーム__2[[#This Row],[チーム番号]],"")</f>
        <v>1018</v>
      </c>
      <c r="F19" s="34" t="str">
        <f>IFERROR(リレーチーム__2[[#This Row],[チーム名]],"")</f>
        <v>ジャパン丸亀</v>
      </c>
      <c r="G19" s="34" t="str">
        <f>IFERROR(リレーチーム__2[[#This Row],[チーム名カナ]],"")</f>
        <v>ｼﾞｬﾊﾟﾝﾏﾙ</v>
      </c>
      <c r="H19" s="34">
        <f>IFERROR(リレーチーム__2[[#This Row],[所属番号]],"")</f>
        <v>2</v>
      </c>
      <c r="I19" s="34">
        <f>IFERROR(リレーチーム__2[[#This Row],[種目コード]],"")</f>
        <v>7</v>
      </c>
      <c r="J19" s="34">
        <f>IFERROR(リレーチーム__2[[#This Row],[距離コード]],"")</f>
        <v>5</v>
      </c>
      <c r="K19" s="34">
        <f>IFERROR(リレーチーム__2[[#This Row],[性別コード]],"")</f>
        <v>1</v>
      </c>
      <c r="L19" s="34">
        <f>IFERROR(リレーチーム__2[[#This Row],[新記録判定クラス]],"")</f>
        <v>3</v>
      </c>
      <c r="M19" s="34" t="str">
        <f>IFERROR(リレーチーム__2[[#This Row],[エントリータイム]],"")</f>
        <v xml:space="preserve"> 4:10.00</v>
      </c>
      <c r="N19" s="34" t="str">
        <f>IFERROR(VLOOKUP(I19,色々!L:M,2,0),"")</f>
        <v>メドレーリレー</v>
      </c>
      <c r="O19" s="39" t="str">
        <f>IFERROR(VLOOKUP(J19,色々!P:R,3,0),"")</f>
        <v>4×100m</v>
      </c>
      <c r="P19" s="39" t="str">
        <f>IFERROR(VLOOKUP(K19,色々!P:Q,2,0),"")</f>
        <v>男子</v>
      </c>
      <c r="Q19" s="39" t="str">
        <f>IFERROR(VLOOKUP(L19,クラス!B:C,2,0),"")</f>
        <v>13～14歳</v>
      </c>
    </row>
    <row r="20" spans="5:17" x14ac:dyDescent="0.2">
      <c r="E20" s="34">
        <f>IFERROR(リレーチーム__2[[#This Row],[チーム番号]],"")</f>
        <v>1019</v>
      </c>
      <c r="F20" s="34" t="str">
        <f>IFERROR(リレーチーム__2[[#This Row],[チーム名]],"")</f>
        <v>ジャパン丸亀</v>
      </c>
      <c r="G20" s="34" t="str">
        <f>IFERROR(リレーチーム__2[[#This Row],[チーム名カナ]],"")</f>
        <v>ｼﾞｬﾊﾟﾝﾏﾙ</v>
      </c>
      <c r="H20" s="34">
        <f>IFERROR(リレーチーム__2[[#This Row],[所属番号]],"")</f>
        <v>2</v>
      </c>
      <c r="I20" s="34">
        <f>IFERROR(リレーチーム__2[[#This Row],[種目コード]],"")</f>
        <v>6</v>
      </c>
      <c r="J20" s="34">
        <f>IFERROR(リレーチーム__2[[#This Row],[距離コード]],"")</f>
        <v>4</v>
      </c>
      <c r="K20" s="34">
        <f>IFERROR(リレーチーム__2[[#This Row],[性別コード]],"")</f>
        <v>2</v>
      </c>
      <c r="L20" s="34">
        <f>IFERROR(リレーチーム__2[[#This Row],[新記録判定クラス]],"")</f>
        <v>1</v>
      </c>
      <c r="M20" s="34" t="str">
        <f>IFERROR(リレーチーム__2[[#This Row],[エントリータイム]],"")</f>
        <v xml:space="preserve"> 2:15.00</v>
      </c>
      <c r="N20" s="34" t="str">
        <f>IFERROR(VLOOKUP(I20,色々!L:M,2,0),"")</f>
        <v>フリーリレー</v>
      </c>
      <c r="O20" s="39" t="str">
        <f>IFERROR(VLOOKUP(J20,色々!P:R,3,0),"")</f>
        <v>4×50m</v>
      </c>
      <c r="P20" s="39" t="str">
        <f>IFERROR(VLOOKUP(K20,色々!P:Q,2,0),"")</f>
        <v>女子</v>
      </c>
      <c r="Q20" s="39" t="str">
        <f>IFERROR(VLOOKUP(L20,クラス!B:C,2,0),"")</f>
        <v>10歳以下</v>
      </c>
    </row>
    <row r="21" spans="5:17" x14ac:dyDescent="0.2">
      <c r="E21" s="34">
        <f>IFERROR(リレーチーム__2[[#This Row],[チーム番号]],"")</f>
        <v>1020</v>
      </c>
      <c r="F21" s="34" t="str">
        <f>IFERROR(リレーチーム__2[[#This Row],[チーム名]],"")</f>
        <v>ジャパン丸亀</v>
      </c>
      <c r="G21" s="34" t="str">
        <f>IFERROR(リレーチーム__2[[#This Row],[チーム名カナ]],"")</f>
        <v>ｼﾞｬﾊﾟﾝﾏﾙ</v>
      </c>
      <c r="H21" s="34">
        <f>IFERROR(リレーチーム__2[[#This Row],[所属番号]],"")</f>
        <v>2</v>
      </c>
      <c r="I21" s="34">
        <f>IFERROR(リレーチーム__2[[#This Row],[種目コード]],"")</f>
        <v>6</v>
      </c>
      <c r="J21" s="34">
        <f>IFERROR(リレーチーム__2[[#This Row],[距離コード]],"")</f>
        <v>4</v>
      </c>
      <c r="K21" s="34">
        <f>IFERROR(リレーチーム__2[[#This Row],[性別コード]],"")</f>
        <v>2</v>
      </c>
      <c r="L21" s="34">
        <f>IFERROR(リレーチーム__2[[#This Row],[新記録判定クラス]],"")</f>
        <v>2</v>
      </c>
      <c r="M21" s="34" t="str">
        <f>IFERROR(リレーチーム__2[[#This Row],[エントリータイム]],"")</f>
        <v xml:space="preserve"> 2:06.00</v>
      </c>
      <c r="N21" s="34" t="str">
        <f>IFERROR(VLOOKUP(I21,色々!L:M,2,0),"")</f>
        <v>フリーリレー</v>
      </c>
      <c r="O21" s="39" t="str">
        <f>IFERROR(VLOOKUP(J21,色々!P:R,3,0),"")</f>
        <v>4×50m</v>
      </c>
      <c r="P21" s="39" t="str">
        <f>IFERROR(VLOOKUP(K21,色々!P:Q,2,0),"")</f>
        <v>女子</v>
      </c>
      <c r="Q21" s="39" t="str">
        <f>IFERROR(VLOOKUP(L21,クラス!B:C,2,0),"")</f>
        <v>11～12歳</v>
      </c>
    </row>
    <row r="22" spans="5:17" x14ac:dyDescent="0.2">
      <c r="E22" s="34">
        <f>IFERROR(リレーチーム__2[[#This Row],[チーム番号]],"")</f>
        <v>1021</v>
      </c>
      <c r="F22" s="34" t="str">
        <f>IFERROR(リレーチーム__2[[#This Row],[チーム名]],"")</f>
        <v>ジャパン丸亀</v>
      </c>
      <c r="G22" s="34" t="str">
        <f>IFERROR(リレーチーム__2[[#This Row],[チーム名カナ]],"")</f>
        <v>ｼﾞｬﾊﾟﾝﾏﾙ</v>
      </c>
      <c r="H22" s="34">
        <f>IFERROR(リレーチーム__2[[#This Row],[所属番号]],"")</f>
        <v>2</v>
      </c>
      <c r="I22" s="34">
        <f>IFERROR(リレーチーム__2[[#This Row],[種目コード]],"")</f>
        <v>6</v>
      </c>
      <c r="J22" s="34">
        <f>IFERROR(リレーチーム__2[[#This Row],[距離コード]],"")</f>
        <v>5</v>
      </c>
      <c r="K22" s="34">
        <f>IFERROR(リレーチーム__2[[#This Row],[性別コード]],"")</f>
        <v>2</v>
      </c>
      <c r="L22" s="34">
        <f>IFERROR(リレーチーム__2[[#This Row],[新記録判定クラス]],"")</f>
        <v>3</v>
      </c>
      <c r="M22" s="34" t="str">
        <f>IFERROR(リレーチーム__2[[#This Row],[エントリータイム]],"")</f>
        <v xml:space="preserve"> 4:15.00</v>
      </c>
      <c r="N22" s="34" t="str">
        <f>IFERROR(VLOOKUP(I22,色々!L:M,2,0),"")</f>
        <v>フリーリレー</v>
      </c>
      <c r="O22" s="39" t="str">
        <f>IFERROR(VLOOKUP(J22,色々!P:R,3,0),"")</f>
        <v>4×100m</v>
      </c>
      <c r="P22" s="39" t="str">
        <f>IFERROR(VLOOKUP(K22,色々!P:Q,2,0),"")</f>
        <v>女子</v>
      </c>
      <c r="Q22" s="39" t="str">
        <f>IFERROR(VLOOKUP(L22,クラス!B:C,2,0),"")</f>
        <v>13～14歳</v>
      </c>
    </row>
    <row r="23" spans="5:17" x14ac:dyDescent="0.2">
      <c r="E23" s="34">
        <f>IFERROR(リレーチーム__2[[#This Row],[チーム番号]],"")</f>
        <v>1022</v>
      </c>
      <c r="F23" s="34" t="str">
        <f>IFERROR(リレーチーム__2[[#This Row],[チーム名]],"")</f>
        <v>ジャパン丸亀</v>
      </c>
      <c r="G23" s="34" t="str">
        <f>IFERROR(リレーチーム__2[[#This Row],[チーム名カナ]],"")</f>
        <v>ｼﾞｬﾊﾟﾝﾏﾙ</v>
      </c>
      <c r="H23" s="34">
        <f>IFERROR(リレーチーム__2[[#This Row],[所属番号]],"")</f>
        <v>2</v>
      </c>
      <c r="I23" s="34">
        <f>IFERROR(リレーチーム__2[[#This Row],[種目コード]],"")</f>
        <v>6</v>
      </c>
      <c r="J23" s="34">
        <f>IFERROR(リレーチーム__2[[#This Row],[距離コード]],"")</f>
        <v>5</v>
      </c>
      <c r="K23" s="34">
        <f>IFERROR(リレーチーム__2[[#This Row],[性別コード]],"")</f>
        <v>2</v>
      </c>
      <c r="L23" s="34">
        <f>IFERROR(リレーチーム__2[[#This Row],[新記録判定クラス]],"")</f>
        <v>4</v>
      </c>
      <c r="M23" s="34" t="str">
        <f>IFERROR(リレーチーム__2[[#This Row],[エントリータイム]],"")</f>
        <v xml:space="preserve"> 4:08.00</v>
      </c>
      <c r="N23" s="34" t="str">
        <f>IFERROR(VLOOKUP(I23,色々!L:M,2,0),"")</f>
        <v>フリーリレー</v>
      </c>
      <c r="O23" s="39" t="str">
        <f>IFERROR(VLOOKUP(J23,色々!P:R,3,0),"")</f>
        <v>4×100m</v>
      </c>
      <c r="P23" s="39" t="str">
        <f>IFERROR(VLOOKUP(K23,色々!P:Q,2,0),"")</f>
        <v>女子</v>
      </c>
      <c r="Q23" s="39" t="str">
        <f>IFERROR(VLOOKUP(L23,クラス!B:C,2,0),"")</f>
        <v>15～18歳</v>
      </c>
    </row>
    <row r="24" spans="5:17" x14ac:dyDescent="0.2">
      <c r="E24" s="34">
        <f>IFERROR(リレーチーム__2[[#This Row],[チーム番号]],"")</f>
        <v>1023</v>
      </c>
      <c r="F24" s="34" t="str">
        <f>IFERROR(リレーチーム__2[[#This Row],[チーム名]],"")</f>
        <v>ジャパン丸亀</v>
      </c>
      <c r="G24" s="34" t="str">
        <f>IFERROR(リレーチーム__2[[#This Row],[チーム名カナ]],"")</f>
        <v>ｼﾞｬﾊﾟﾝﾏﾙ</v>
      </c>
      <c r="H24" s="34">
        <f>IFERROR(リレーチーム__2[[#This Row],[所属番号]],"")</f>
        <v>2</v>
      </c>
      <c r="I24" s="34">
        <f>IFERROR(リレーチーム__2[[#This Row],[種目コード]],"")</f>
        <v>7</v>
      </c>
      <c r="J24" s="34">
        <f>IFERROR(リレーチーム__2[[#This Row],[距離コード]],"")</f>
        <v>4</v>
      </c>
      <c r="K24" s="34">
        <f>IFERROR(リレーチーム__2[[#This Row],[性別コード]],"")</f>
        <v>2</v>
      </c>
      <c r="L24" s="34">
        <f>IFERROR(リレーチーム__2[[#This Row],[新記録判定クラス]],"")</f>
        <v>2</v>
      </c>
      <c r="M24" s="34" t="str">
        <f>IFERROR(リレーチーム__2[[#This Row],[エントリータイム]],"")</f>
        <v xml:space="preserve"> 2:23.00</v>
      </c>
      <c r="N24" s="34" t="str">
        <f>IFERROR(VLOOKUP(I24,色々!L:M,2,0),"")</f>
        <v>メドレーリレー</v>
      </c>
      <c r="O24" s="39" t="str">
        <f>IFERROR(VLOOKUP(J24,色々!P:R,3,0),"")</f>
        <v>4×50m</v>
      </c>
      <c r="P24" s="39" t="str">
        <f>IFERROR(VLOOKUP(K24,色々!P:Q,2,0),"")</f>
        <v>女子</v>
      </c>
      <c r="Q24" s="39" t="str">
        <f>IFERROR(VLOOKUP(L24,クラス!B:C,2,0),"")</f>
        <v>11～12歳</v>
      </c>
    </row>
    <row r="25" spans="5:17" x14ac:dyDescent="0.2">
      <c r="E25" s="34">
        <f>IFERROR(リレーチーム__2[[#This Row],[チーム番号]],"")</f>
        <v>1024</v>
      </c>
      <c r="F25" s="34" t="str">
        <f>IFERROR(リレーチーム__2[[#This Row],[チーム名]],"")</f>
        <v>ジャパン丸亀</v>
      </c>
      <c r="G25" s="34" t="str">
        <f>IFERROR(リレーチーム__2[[#This Row],[チーム名カナ]],"")</f>
        <v>ｼﾞｬﾊﾟﾝﾏﾙ</v>
      </c>
      <c r="H25" s="34">
        <f>IFERROR(リレーチーム__2[[#This Row],[所属番号]],"")</f>
        <v>2</v>
      </c>
      <c r="I25" s="34">
        <f>IFERROR(リレーチーム__2[[#This Row],[種目コード]],"")</f>
        <v>7</v>
      </c>
      <c r="J25" s="34">
        <f>IFERROR(リレーチーム__2[[#This Row],[距離コード]],"")</f>
        <v>4</v>
      </c>
      <c r="K25" s="34">
        <f>IFERROR(リレーチーム__2[[#This Row],[性別コード]],"")</f>
        <v>2</v>
      </c>
      <c r="L25" s="34">
        <f>IFERROR(リレーチーム__2[[#This Row],[新記録判定クラス]],"")</f>
        <v>1</v>
      </c>
      <c r="M25" s="34" t="str">
        <f>IFERROR(リレーチーム__2[[#This Row],[エントリータイム]],"")</f>
        <v xml:space="preserve"> 2:40.00</v>
      </c>
      <c r="N25" s="34" t="str">
        <f>IFERROR(VLOOKUP(I25,色々!L:M,2,0),"")</f>
        <v>メドレーリレー</v>
      </c>
      <c r="O25" s="39" t="str">
        <f>IFERROR(VLOOKUP(J25,色々!P:R,3,0),"")</f>
        <v>4×50m</v>
      </c>
      <c r="P25" s="39" t="str">
        <f>IFERROR(VLOOKUP(K25,色々!P:Q,2,0),"")</f>
        <v>女子</v>
      </c>
      <c r="Q25" s="39" t="str">
        <f>IFERROR(VLOOKUP(L25,クラス!B:C,2,0),"")</f>
        <v>10歳以下</v>
      </c>
    </row>
    <row r="26" spans="5:17" x14ac:dyDescent="0.2">
      <c r="E26" s="34">
        <f>IFERROR(リレーチーム__2[[#This Row],[チーム番号]],"")</f>
        <v>1025</v>
      </c>
      <c r="F26" s="34" t="str">
        <f>IFERROR(リレーチーム__2[[#This Row],[チーム名]],"")</f>
        <v>ジャパン丸亀</v>
      </c>
      <c r="G26" s="34" t="str">
        <f>IFERROR(リレーチーム__2[[#This Row],[チーム名カナ]],"")</f>
        <v>ｼﾞｬﾊﾟﾝﾏﾙ</v>
      </c>
      <c r="H26" s="34">
        <f>IFERROR(リレーチーム__2[[#This Row],[所属番号]],"")</f>
        <v>2</v>
      </c>
      <c r="I26" s="34">
        <f>IFERROR(リレーチーム__2[[#This Row],[種目コード]],"")</f>
        <v>7</v>
      </c>
      <c r="J26" s="34">
        <f>IFERROR(リレーチーム__2[[#This Row],[距離コード]],"")</f>
        <v>5</v>
      </c>
      <c r="K26" s="34">
        <f>IFERROR(リレーチーム__2[[#This Row],[性別コード]],"")</f>
        <v>2</v>
      </c>
      <c r="L26" s="34">
        <f>IFERROR(リレーチーム__2[[#This Row],[新記録判定クラス]],"")</f>
        <v>4</v>
      </c>
      <c r="M26" s="34" t="str">
        <f>IFERROR(リレーチーム__2[[#This Row],[エントリータイム]],"")</f>
        <v xml:space="preserve"> 4:33.00</v>
      </c>
      <c r="N26" s="34" t="str">
        <f>IFERROR(VLOOKUP(I26,色々!L:M,2,0),"")</f>
        <v>メドレーリレー</v>
      </c>
      <c r="O26" s="39" t="str">
        <f>IFERROR(VLOOKUP(J26,色々!P:R,3,0),"")</f>
        <v>4×100m</v>
      </c>
      <c r="P26" s="39" t="str">
        <f>IFERROR(VLOOKUP(K26,色々!P:Q,2,0),"")</f>
        <v>女子</v>
      </c>
      <c r="Q26" s="39" t="str">
        <f>IFERROR(VLOOKUP(L26,クラス!B:C,2,0),"")</f>
        <v>15～18歳</v>
      </c>
    </row>
    <row r="27" spans="5:17" x14ac:dyDescent="0.2">
      <c r="E27" s="34">
        <f>IFERROR(リレーチーム__2[[#This Row],[チーム番号]],"")</f>
        <v>1026</v>
      </c>
      <c r="F27" s="34" t="str">
        <f>IFERROR(リレーチーム__2[[#This Row],[チーム名]],"")</f>
        <v>ジャパン丸亀</v>
      </c>
      <c r="G27" s="34" t="str">
        <f>IFERROR(リレーチーム__2[[#This Row],[チーム名カナ]],"")</f>
        <v>ｼﾞｬﾊﾟﾝﾏﾙ</v>
      </c>
      <c r="H27" s="34">
        <f>IFERROR(リレーチーム__2[[#This Row],[所属番号]],"")</f>
        <v>2</v>
      </c>
      <c r="I27" s="34">
        <f>IFERROR(リレーチーム__2[[#This Row],[種目コード]],"")</f>
        <v>7</v>
      </c>
      <c r="J27" s="34">
        <f>IFERROR(リレーチーム__2[[#This Row],[距離コード]],"")</f>
        <v>5</v>
      </c>
      <c r="K27" s="34">
        <f>IFERROR(リレーチーム__2[[#This Row],[性別コード]],"")</f>
        <v>2</v>
      </c>
      <c r="L27" s="34">
        <f>IFERROR(リレーチーム__2[[#This Row],[新記録判定クラス]],"")</f>
        <v>3</v>
      </c>
      <c r="M27" s="34" t="str">
        <f>IFERROR(リレーチーム__2[[#This Row],[エントリータイム]],"")</f>
        <v xml:space="preserve"> 4:47.00</v>
      </c>
      <c r="N27" s="34" t="str">
        <f>IFERROR(VLOOKUP(I27,色々!L:M,2,0),"")</f>
        <v>メドレーリレー</v>
      </c>
      <c r="O27" s="39" t="str">
        <f>IFERROR(VLOOKUP(J27,色々!P:R,3,0),"")</f>
        <v>4×100m</v>
      </c>
      <c r="P27" s="39" t="str">
        <f>IFERROR(VLOOKUP(K27,色々!P:Q,2,0),"")</f>
        <v>女子</v>
      </c>
      <c r="Q27" s="39" t="str">
        <f>IFERROR(VLOOKUP(L27,クラス!B:C,2,0),"")</f>
        <v>13～14歳</v>
      </c>
    </row>
    <row r="28" spans="5:17" x14ac:dyDescent="0.2">
      <c r="E28" s="34">
        <f>IFERROR(リレーチーム__2[[#This Row],[チーム番号]],"")</f>
        <v>1027</v>
      </c>
      <c r="F28" s="34" t="str">
        <f>IFERROR(リレーチーム__2[[#This Row],[チーム名]],"")</f>
        <v>ジャパン観</v>
      </c>
      <c r="G28" s="34" t="str">
        <f>IFERROR(リレーチーム__2[[#This Row],[チーム名カナ]],"")</f>
        <v>Jｶﾝｵﾝｼﾞ</v>
      </c>
      <c r="H28" s="34">
        <f>IFERROR(リレーチーム__2[[#This Row],[所属番号]],"")</f>
        <v>3</v>
      </c>
      <c r="I28" s="34">
        <f>IFERROR(リレーチーム__2[[#This Row],[種目コード]],"")</f>
        <v>6</v>
      </c>
      <c r="J28" s="34">
        <f>IFERROR(リレーチーム__2[[#This Row],[距離コード]],"")</f>
        <v>4</v>
      </c>
      <c r="K28" s="34">
        <f>IFERROR(リレーチーム__2[[#This Row],[性別コード]],"")</f>
        <v>1</v>
      </c>
      <c r="L28" s="34">
        <f>IFERROR(リレーチーム__2[[#This Row],[新記録判定クラス]],"")</f>
        <v>2</v>
      </c>
      <c r="M28" s="34" t="str">
        <f>IFERROR(リレーチーム__2[[#This Row],[エントリータイム]],"")</f>
        <v xml:space="preserve"> 1:56.00</v>
      </c>
      <c r="N28" s="34" t="str">
        <f>IFERROR(VLOOKUP(I28,色々!L:M,2,0),"")</f>
        <v>フリーリレー</v>
      </c>
      <c r="O28" s="39" t="str">
        <f>IFERROR(VLOOKUP(J28,色々!P:R,3,0),"")</f>
        <v>4×50m</v>
      </c>
      <c r="P28" s="39" t="str">
        <f>IFERROR(VLOOKUP(K28,色々!P:Q,2,0),"")</f>
        <v>男子</v>
      </c>
      <c r="Q28" s="39" t="str">
        <f>IFERROR(VLOOKUP(L28,クラス!B:C,2,0),"")</f>
        <v>11～12歳</v>
      </c>
    </row>
    <row r="29" spans="5:17" x14ac:dyDescent="0.2">
      <c r="E29" s="34">
        <f>IFERROR(リレーチーム__2[[#This Row],[チーム番号]],"")</f>
        <v>1028</v>
      </c>
      <c r="F29" s="34" t="str">
        <f>IFERROR(リレーチーム__2[[#This Row],[チーム名]],"")</f>
        <v>ジャパン観</v>
      </c>
      <c r="G29" s="34" t="str">
        <f>IFERROR(リレーチーム__2[[#This Row],[チーム名カナ]],"")</f>
        <v>Jｶﾝｵﾝｼﾞ</v>
      </c>
      <c r="H29" s="34">
        <f>IFERROR(リレーチーム__2[[#This Row],[所属番号]],"")</f>
        <v>3</v>
      </c>
      <c r="I29" s="34">
        <f>IFERROR(リレーチーム__2[[#This Row],[種目コード]],"")</f>
        <v>6</v>
      </c>
      <c r="J29" s="34">
        <f>IFERROR(リレーチーム__2[[#This Row],[距離コード]],"")</f>
        <v>5</v>
      </c>
      <c r="K29" s="34">
        <f>IFERROR(リレーチーム__2[[#This Row],[性別コード]],"")</f>
        <v>1</v>
      </c>
      <c r="L29" s="34">
        <f>IFERROR(リレーチーム__2[[#This Row],[新記録判定クラス]],"")</f>
        <v>4</v>
      </c>
      <c r="M29" s="34" t="str">
        <f>IFERROR(リレーチーム__2[[#This Row],[エントリータイム]],"")</f>
        <v xml:space="preserve"> 3:34.00</v>
      </c>
      <c r="N29" s="34" t="str">
        <f>IFERROR(VLOOKUP(I29,色々!L:M,2,0),"")</f>
        <v>フリーリレー</v>
      </c>
      <c r="O29" s="39" t="str">
        <f>IFERROR(VLOOKUP(J29,色々!P:R,3,0),"")</f>
        <v>4×100m</v>
      </c>
      <c r="P29" s="39" t="str">
        <f>IFERROR(VLOOKUP(K29,色々!P:Q,2,0),"")</f>
        <v>男子</v>
      </c>
      <c r="Q29" s="39" t="str">
        <f>IFERROR(VLOOKUP(L29,クラス!B:C,2,0),"")</f>
        <v>15～18歳</v>
      </c>
    </row>
    <row r="30" spans="5:17" x14ac:dyDescent="0.2">
      <c r="E30" s="34">
        <f>IFERROR(リレーチーム__2[[#This Row],[チーム番号]],"")</f>
        <v>1029</v>
      </c>
      <c r="F30" s="34" t="str">
        <f>IFERROR(リレーチーム__2[[#This Row],[チーム名]],"")</f>
        <v>ジャパン観</v>
      </c>
      <c r="G30" s="34" t="str">
        <f>IFERROR(リレーチーム__2[[#This Row],[チーム名カナ]],"")</f>
        <v>Jｶﾝｵﾝｼﾞ</v>
      </c>
      <c r="H30" s="34">
        <f>IFERROR(リレーチーム__2[[#This Row],[所属番号]],"")</f>
        <v>3</v>
      </c>
      <c r="I30" s="34">
        <f>IFERROR(リレーチーム__2[[#This Row],[種目コード]],"")</f>
        <v>7</v>
      </c>
      <c r="J30" s="34">
        <f>IFERROR(リレーチーム__2[[#This Row],[距離コード]],"")</f>
        <v>4</v>
      </c>
      <c r="K30" s="34">
        <f>IFERROR(リレーチーム__2[[#This Row],[性別コード]],"")</f>
        <v>1</v>
      </c>
      <c r="L30" s="34">
        <f>IFERROR(リレーチーム__2[[#This Row],[新記録判定クラス]],"")</f>
        <v>2</v>
      </c>
      <c r="M30" s="34" t="str">
        <f>IFERROR(リレーチーム__2[[#This Row],[エントリータイム]],"")</f>
        <v xml:space="preserve"> 2:09.00</v>
      </c>
      <c r="N30" s="34" t="str">
        <f>IFERROR(VLOOKUP(I30,色々!L:M,2,0),"")</f>
        <v>メドレーリレー</v>
      </c>
      <c r="O30" s="39" t="str">
        <f>IFERROR(VLOOKUP(J30,色々!P:R,3,0),"")</f>
        <v>4×50m</v>
      </c>
      <c r="P30" s="39" t="str">
        <f>IFERROR(VLOOKUP(K30,色々!P:Q,2,0),"")</f>
        <v>男子</v>
      </c>
      <c r="Q30" s="39" t="str">
        <f>IFERROR(VLOOKUP(L30,クラス!B:C,2,0),"")</f>
        <v>11～12歳</v>
      </c>
    </row>
    <row r="31" spans="5:17" x14ac:dyDescent="0.2">
      <c r="E31" s="34">
        <f>IFERROR(リレーチーム__2[[#This Row],[チーム番号]],"")</f>
        <v>1030</v>
      </c>
      <c r="F31" s="34" t="str">
        <f>IFERROR(リレーチーム__2[[#This Row],[チーム名]],"")</f>
        <v>ジャパン観</v>
      </c>
      <c r="G31" s="34" t="str">
        <f>IFERROR(リレーチーム__2[[#This Row],[チーム名カナ]],"")</f>
        <v>Jｶﾝｵﾝｼﾞ</v>
      </c>
      <c r="H31" s="34">
        <f>IFERROR(リレーチーム__2[[#This Row],[所属番号]],"")</f>
        <v>3</v>
      </c>
      <c r="I31" s="34">
        <f>IFERROR(リレーチーム__2[[#This Row],[種目コード]],"")</f>
        <v>7</v>
      </c>
      <c r="J31" s="34">
        <f>IFERROR(リレーチーム__2[[#This Row],[距離コード]],"")</f>
        <v>5</v>
      </c>
      <c r="K31" s="34">
        <f>IFERROR(リレーチーム__2[[#This Row],[性別コード]],"")</f>
        <v>1</v>
      </c>
      <c r="L31" s="34">
        <f>IFERROR(リレーチーム__2[[#This Row],[新記録判定クラス]],"")</f>
        <v>4</v>
      </c>
      <c r="M31" s="34" t="str">
        <f>IFERROR(リレーチーム__2[[#This Row],[エントリータイム]],"")</f>
        <v xml:space="preserve"> 4:00.00</v>
      </c>
      <c r="N31" s="34" t="str">
        <f>IFERROR(VLOOKUP(I31,色々!L:M,2,0),"")</f>
        <v>メドレーリレー</v>
      </c>
      <c r="O31" s="39" t="str">
        <f>IFERROR(VLOOKUP(J31,色々!P:R,3,0),"")</f>
        <v>4×100m</v>
      </c>
      <c r="P31" s="39" t="str">
        <f>IFERROR(VLOOKUP(K31,色々!P:Q,2,0),"")</f>
        <v>男子</v>
      </c>
      <c r="Q31" s="39" t="str">
        <f>IFERROR(VLOOKUP(L31,クラス!B:C,2,0),"")</f>
        <v>15～18歳</v>
      </c>
    </row>
    <row r="32" spans="5:17" x14ac:dyDescent="0.2">
      <c r="E32" s="34">
        <f>IFERROR(リレーチーム__2[[#This Row],[チーム番号]],"")</f>
        <v>1031</v>
      </c>
      <c r="F32" s="34" t="str">
        <f>IFERROR(リレーチーム__2[[#This Row],[チーム名]],"")</f>
        <v>ジャパン観</v>
      </c>
      <c r="G32" s="34" t="str">
        <f>IFERROR(リレーチーム__2[[#This Row],[チーム名カナ]],"")</f>
        <v>Jｶﾝｵﾝｼﾞ</v>
      </c>
      <c r="H32" s="34">
        <f>IFERROR(リレーチーム__2[[#This Row],[所属番号]],"")</f>
        <v>3</v>
      </c>
      <c r="I32" s="34">
        <f>IFERROR(リレーチーム__2[[#This Row],[種目コード]],"")</f>
        <v>6</v>
      </c>
      <c r="J32" s="34">
        <f>IFERROR(リレーチーム__2[[#This Row],[距離コード]],"")</f>
        <v>4</v>
      </c>
      <c r="K32" s="34">
        <f>IFERROR(リレーチーム__2[[#This Row],[性別コード]],"")</f>
        <v>2</v>
      </c>
      <c r="L32" s="34">
        <f>IFERROR(リレーチーム__2[[#This Row],[新記録判定クラス]],"")</f>
        <v>2</v>
      </c>
      <c r="M32" s="34" t="str">
        <f>IFERROR(リレーチーム__2[[#This Row],[エントリータイム]],"")</f>
        <v xml:space="preserve"> 1:57.00</v>
      </c>
      <c r="N32" s="34" t="str">
        <f>IFERROR(VLOOKUP(I32,色々!L:M,2,0),"")</f>
        <v>フリーリレー</v>
      </c>
      <c r="O32" s="39" t="str">
        <f>IFERROR(VLOOKUP(J32,色々!P:R,3,0),"")</f>
        <v>4×50m</v>
      </c>
      <c r="P32" s="39" t="str">
        <f>IFERROR(VLOOKUP(K32,色々!P:Q,2,0),"")</f>
        <v>女子</v>
      </c>
      <c r="Q32" s="39" t="str">
        <f>IFERROR(VLOOKUP(L32,クラス!B:C,2,0),"")</f>
        <v>11～12歳</v>
      </c>
    </row>
    <row r="33" spans="5:17" x14ac:dyDescent="0.2">
      <c r="E33" s="34">
        <f>IFERROR(リレーチーム__2[[#This Row],[チーム番号]],"")</f>
        <v>1032</v>
      </c>
      <c r="F33" s="34" t="str">
        <f>IFERROR(リレーチーム__2[[#This Row],[チーム名]],"")</f>
        <v>ジャパン観</v>
      </c>
      <c r="G33" s="34" t="str">
        <f>IFERROR(リレーチーム__2[[#This Row],[チーム名カナ]],"")</f>
        <v>Jｶﾝｵﾝｼﾞ</v>
      </c>
      <c r="H33" s="34">
        <f>IFERROR(リレーチーム__2[[#This Row],[所属番号]],"")</f>
        <v>3</v>
      </c>
      <c r="I33" s="34">
        <f>IFERROR(リレーチーム__2[[#This Row],[種目コード]],"")</f>
        <v>6</v>
      </c>
      <c r="J33" s="34">
        <f>IFERROR(リレーチーム__2[[#This Row],[距離コード]],"")</f>
        <v>5</v>
      </c>
      <c r="K33" s="34">
        <f>IFERROR(リレーチーム__2[[#This Row],[性別コード]],"")</f>
        <v>2</v>
      </c>
      <c r="L33" s="34">
        <f>IFERROR(リレーチーム__2[[#This Row],[新記録判定クラス]],"")</f>
        <v>3</v>
      </c>
      <c r="M33" s="34" t="str">
        <f>IFERROR(リレーチーム__2[[#This Row],[エントリータイム]],"")</f>
        <v xml:space="preserve"> 4:10.00</v>
      </c>
      <c r="N33" s="34" t="str">
        <f>IFERROR(VLOOKUP(I33,色々!L:M,2,0),"")</f>
        <v>フリーリレー</v>
      </c>
      <c r="O33" s="39" t="str">
        <f>IFERROR(VLOOKUP(J33,色々!P:R,3,0),"")</f>
        <v>4×100m</v>
      </c>
      <c r="P33" s="39" t="str">
        <f>IFERROR(VLOOKUP(K33,色々!P:Q,2,0),"")</f>
        <v>女子</v>
      </c>
      <c r="Q33" s="39" t="str">
        <f>IFERROR(VLOOKUP(L33,クラス!B:C,2,0),"")</f>
        <v>13～14歳</v>
      </c>
    </row>
    <row r="34" spans="5:17" x14ac:dyDescent="0.2">
      <c r="E34" s="34">
        <f>IFERROR(リレーチーム__2[[#This Row],[チーム番号]],"")</f>
        <v>1033</v>
      </c>
      <c r="F34" s="34" t="str">
        <f>IFERROR(リレーチーム__2[[#This Row],[チーム名]],"")</f>
        <v>ジャパン観</v>
      </c>
      <c r="G34" s="34" t="str">
        <f>IFERROR(リレーチーム__2[[#This Row],[チーム名カナ]],"")</f>
        <v>Jｶﾝｵﾝｼﾞ</v>
      </c>
      <c r="H34" s="34">
        <f>IFERROR(リレーチーム__2[[#This Row],[所属番号]],"")</f>
        <v>3</v>
      </c>
      <c r="I34" s="34">
        <f>IFERROR(リレーチーム__2[[#This Row],[種目コード]],"")</f>
        <v>7</v>
      </c>
      <c r="J34" s="34">
        <f>IFERROR(リレーチーム__2[[#This Row],[距離コード]],"")</f>
        <v>4</v>
      </c>
      <c r="K34" s="34">
        <f>IFERROR(リレーチーム__2[[#This Row],[性別コード]],"")</f>
        <v>2</v>
      </c>
      <c r="L34" s="34">
        <f>IFERROR(リレーチーム__2[[#This Row],[新記録判定クラス]],"")</f>
        <v>2</v>
      </c>
      <c r="M34" s="34" t="str">
        <f>IFERROR(リレーチーム__2[[#This Row],[エントリータイム]],"")</f>
        <v xml:space="preserve"> 2:11.00</v>
      </c>
      <c r="N34" s="34" t="str">
        <f>IFERROR(VLOOKUP(I34,色々!L:M,2,0),"")</f>
        <v>メドレーリレー</v>
      </c>
      <c r="O34" s="39" t="str">
        <f>IFERROR(VLOOKUP(J34,色々!P:R,3,0),"")</f>
        <v>4×50m</v>
      </c>
      <c r="P34" s="39" t="str">
        <f>IFERROR(VLOOKUP(K34,色々!P:Q,2,0),"")</f>
        <v>女子</v>
      </c>
      <c r="Q34" s="39" t="str">
        <f>IFERROR(VLOOKUP(L34,クラス!B:C,2,0),"")</f>
        <v>11～12歳</v>
      </c>
    </row>
    <row r="35" spans="5:17" x14ac:dyDescent="0.2">
      <c r="E35" s="34">
        <f>IFERROR(リレーチーム__2[[#This Row],[チーム番号]],"")</f>
        <v>1034</v>
      </c>
      <c r="F35" s="34" t="str">
        <f>IFERROR(リレーチーム__2[[#This Row],[チーム名]],"")</f>
        <v>ジャパン観</v>
      </c>
      <c r="G35" s="34" t="str">
        <f>IFERROR(リレーチーム__2[[#This Row],[チーム名カナ]],"")</f>
        <v>Jｶﾝｵﾝｼﾞ</v>
      </c>
      <c r="H35" s="34">
        <f>IFERROR(リレーチーム__2[[#This Row],[所属番号]],"")</f>
        <v>3</v>
      </c>
      <c r="I35" s="34">
        <f>IFERROR(リレーチーム__2[[#This Row],[種目コード]],"")</f>
        <v>7</v>
      </c>
      <c r="J35" s="34">
        <f>IFERROR(リレーチーム__2[[#This Row],[距離コード]],"")</f>
        <v>5</v>
      </c>
      <c r="K35" s="34">
        <f>IFERROR(リレーチーム__2[[#This Row],[性別コード]],"")</f>
        <v>2</v>
      </c>
      <c r="L35" s="34">
        <f>IFERROR(リレーチーム__2[[#This Row],[新記録判定クラス]],"")</f>
        <v>3</v>
      </c>
      <c r="M35" s="34" t="str">
        <f>IFERROR(リレーチーム__2[[#This Row],[エントリータイム]],"")</f>
        <v xml:space="preserve"> 4:30.00</v>
      </c>
      <c r="N35" s="34" t="str">
        <f>IFERROR(VLOOKUP(I35,色々!L:M,2,0),"")</f>
        <v>メドレーリレー</v>
      </c>
      <c r="O35" s="39" t="str">
        <f>IFERROR(VLOOKUP(J35,色々!P:R,3,0),"")</f>
        <v>4×100m</v>
      </c>
      <c r="P35" s="39" t="str">
        <f>IFERROR(VLOOKUP(K35,色々!P:Q,2,0),"")</f>
        <v>女子</v>
      </c>
      <c r="Q35" s="39" t="str">
        <f>IFERROR(VLOOKUP(L35,クラス!B:C,2,0),"")</f>
        <v>13～14歳</v>
      </c>
    </row>
    <row r="36" spans="5:17" x14ac:dyDescent="0.2">
      <c r="E36" s="34">
        <f>IFERROR(リレーチーム__2[[#This Row],[チーム番号]],"")</f>
        <v>1035</v>
      </c>
      <c r="F36" s="34" t="str">
        <f>IFERROR(リレーチーム__2[[#This Row],[チーム名]],"")</f>
        <v>伊藤ＳＳ</v>
      </c>
      <c r="G36" s="34" t="str">
        <f>IFERROR(リレーチーム__2[[#This Row],[チーム名カナ]],"")</f>
        <v>ｲﾄｳSS</v>
      </c>
      <c r="H36" s="34">
        <f>IFERROR(リレーチーム__2[[#This Row],[所属番号]],"")</f>
        <v>4</v>
      </c>
      <c r="I36" s="34">
        <f>IFERROR(リレーチーム__2[[#This Row],[種目コード]],"")</f>
        <v>6</v>
      </c>
      <c r="J36" s="34">
        <f>IFERROR(リレーチーム__2[[#This Row],[距離コード]],"")</f>
        <v>4</v>
      </c>
      <c r="K36" s="34">
        <f>IFERROR(リレーチーム__2[[#This Row],[性別コード]],"")</f>
        <v>1</v>
      </c>
      <c r="L36" s="34">
        <f>IFERROR(リレーチーム__2[[#This Row],[新記録判定クラス]],"")</f>
        <v>2</v>
      </c>
      <c r="M36" s="34" t="str">
        <f>IFERROR(リレーチーム__2[[#This Row],[エントリータイム]],"")</f>
        <v xml:space="preserve"> 2:04.00</v>
      </c>
      <c r="N36" s="34" t="str">
        <f>IFERROR(VLOOKUP(I36,色々!L:M,2,0),"")</f>
        <v>フリーリレー</v>
      </c>
      <c r="O36" s="39" t="str">
        <f>IFERROR(VLOOKUP(J36,色々!P:R,3,0),"")</f>
        <v>4×50m</v>
      </c>
      <c r="P36" s="39" t="str">
        <f>IFERROR(VLOOKUP(K36,色々!P:Q,2,0),"")</f>
        <v>男子</v>
      </c>
      <c r="Q36" s="39" t="str">
        <f>IFERROR(VLOOKUP(L36,クラス!B:C,2,0),"")</f>
        <v>11～12歳</v>
      </c>
    </row>
    <row r="37" spans="5:17" x14ac:dyDescent="0.2">
      <c r="E37" s="34">
        <f>IFERROR(リレーチーム__2[[#This Row],[チーム番号]],"")</f>
        <v>1036</v>
      </c>
      <c r="F37" s="34" t="str">
        <f>IFERROR(リレーチーム__2[[#This Row],[チーム名]],"")</f>
        <v>伊藤ＳＳ</v>
      </c>
      <c r="G37" s="34" t="str">
        <f>IFERROR(リレーチーム__2[[#This Row],[チーム名カナ]],"")</f>
        <v>ｲﾄｳSS</v>
      </c>
      <c r="H37" s="34">
        <f>IFERROR(リレーチーム__2[[#This Row],[所属番号]],"")</f>
        <v>4</v>
      </c>
      <c r="I37" s="34">
        <f>IFERROR(リレーチーム__2[[#This Row],[種目コード]],"")</f>
        <v>6</v>
      </c>
      <c r="J37" s="34">
        <f>IFERROR(リレーチーム__2[[#This Row],[距離コード]],"")</f>
        <v>5</v>
      </c>
      <c r="K37" s="34">
        <f>IFERROR(リレーチーム__2[[#This Row],[性別コード]],"")</f>
        <v>1</v>
      </c>
      <c r="L37" s="34">
        <f>IFERROR(リレーチーム__2[[#This Row],[新記録判定クラス]],"")</f>
        <v>3</v>
      </c>
      <c r="M37" s="34" t="str">
        <f>IFERROR(リレーチーム__2[[#This Row],[エントリータイム]],"")</f>
        <v xml:space="preserve"> 3:53.00</v>
      </c>
      <c r="N37" s="34" t="str">
        <f>IFERROR(VLOOKUP(I37,色々!L:M,2,0),"")</f>
        <v>フリーリレー</v>
      </c>
      <c r="O37" s="39" t="str">
        <f>IFERROR(VLOOKUP(J37,色々!P:R,3,0),"")</f>
        <v>4×100m</v>
      </c>
      <c r="P37" s="39" t="str">
        <f>IFERROR(VLOOKUP(K37,色々!P:Q,2,0),"")</f>
        <v>男子</v>
      </c>
      <c r="Q37" s="39" t="str">
        <f>IFERROR(VLOOKUP(L37,クラス!B:C,2,0),"")</f>
        <v>13～14歳</v>
      </c>
    </row>
    <row r="38" spans="5:17" x14ac:dyDescent="0.2">
      <c r="E38" s="34">
        <f>IFERROR(リレーチーム__2[[#This Row],[チーム番号]],"")</f>
        <v>1037</v>
      </c>
      <c r="F38" s="34" t="str">
        <f>IFERROR(リレーチーム__2[[#This Row],[チーム名]],"")</f>
        <v>伊藤ＳＳ</v>
      </c>
      <c r="G38" s="34" t="str">
        <f>IFERROR(リレーチーム__2[[#This Row],[チーム名カナ]],"")</f>
        <v>ｲﾄｳSS</v>
      </c>
      <c r="H38" s="34">
        <f>IFERROR(リレーチーム__2[[#This Row],[所属番号]],"")</f>
        <v>4</v>
      </c>
      <c r="I38" s="34">
        <f>IFERROR(リレーチーム__2[[#This Row],[種目コード]],"")</f>
        <v>7</v>
      </c>
      <c r="J38" s="34">
        <f>IFERROR(リレーチーム__2[[#This Row],[距離コード]],"")</f>
        <v>4</v>
      </c>
      <c r="K38" s="34">
        <f>IFERROR(リレーチーム__2[[#This Row],[性別コード]],"")</f>
        <v>1</v>
      </c>
      <c r="L38" s="34">
        <f>IFERROR(リレーチーム__2[[#This Row],[新記録判定クラス]],"")</f>
        <v>1</v>
      </c>
      <c r="M38" s="34" t="str">
        <f>IFERROR(リレーチーム__2[[#This Row],[エントリータイム]],"")</f>
        <v xml:space="preserve"> 2:35.00</v>
      </c>
      <c r="N38" s="34" t="str">
        <f>IFERROR(VLOOKUP(I38,色々!L:M,2,0),"")</f>
        <v>メドレーリレー</v>
      </c>
      <c r="O38" s="39" t="str">
        <f>IFERROR(VLOOKUP(J38,色々!P:R,3,0),"")</f>
        <v>4×50m</v>
      </c>
      <c r="P38" s="39" t="str">
        <f>IFERROR(VLOOKUP(K38,色々!P:Q,2,0),"")</f>
        <v>男子</v>
      </c>
      <c r="Q38" s="39" t="str">
        <f>IFERROR(VLOOKUP(L38,クラス!B:C,2,0),"")</f>
        <v>10歳以下</v>
      </c>
    </row>
    <row r="39" spans="5:17" x14ac:dyDescent="0.2">
      <c r="E39" s="34">
        <f>IFERROR(リレーチーム__2[[#This Row],[チーム番号]],"")</f>
        <v>1038</v>
      </c>
      <c r="F39" s="34" t="str">
        <f>IFERROR(リレーチーム__2[[#This Row],[チーム名]],"")</f>
        <v>伊藤ＳＳ</v>
      </c>
      <c r="G39" s="34" t="str">
        <f>IFERROR(リレーチーム__2[[#This Row],[チーム名カナ]],"")</f>
        <v>ｲﾄｳSS</v>
      </c>
      <c r="H39" s="34">
        <f>IFERROR(リレーチーム__2[[#This Row],[所属番号]],"")</f>
        <v>4</v>
      </c>
      <c r="I39" s="34">
        <f>IFERROR(リレーチーム__2[[#This Row],[種目コード]],"")</f>
        <v>7</v>
      </c>
      <c r="J39" s="34">
        <f>IFERROR(リレーチーム__2[[#This Row],[距離コード]],"")</f>
        <v>4</v>
      </c>
      <c r="K39" s="34">
        <f>IFERROR(リレーチーム__2[[#This Row],[性別コード]],"")</f>
        <v>1</v>
      </c>
      <c r="L39" s="34">
        <f>IFERROR(リレーチーム__2[[#This Row],[新記録判定クラス]],"")</f>
        <v>2</v>
      </c>
      <c r="M39" s="34" t="str">
        <f>IFERROR(リレーチーム__2[[#This Row],[エントリータイム]],"")</f>
        <v xml:space="preserve"> 2:14.00</v>
      </c>
      <c r="N39" s="34" t="str">
        <f>IFERROR(VLOOKUP(I39,色々!L:M,2,0),"")</f>
        <v>メドレーリレー</v>
      </c>
      <c r="O39" s="39" t="str">
        <f>IFERROR(VLOOKUP(J39,色々!P:R,3,0),"")</f>
        <v>4×50m</v>
      </c>
      <c r="P39" s="39" t="str">
        <f>IFERROR(VLOOKUP(K39,色々!P:Q,2,0),"")</f>
        <v>男子</v>
      </c>
      <c r="Q39" s="39" t="str">
        <f>IFERROR(VLOOKUP(L39,クラス!B:C,2,0),"")</f>
        <v>11～12歳</v>
      </c>
    </row>
    <row r="40" spans="5:17" x14ac:dyDescent="0.2">
      <c r="E40" s="34">
        <f>IFERROR(リレーチーム__2[[#This Row],[チーム番号]],"")</f>
        <v>1039</v>
      </c>
      <c r="F40" s="34" t="str">
        <f>IFERROR(リレーチーム__2[[#This Row],[チーム名]],"")</f>
        <v>伊藤ＳＳ</v>
      </c>
      <c r="G40" s="34" t="str">
        <f>IFERROR(リレーチーム__2[[#This Row],[チーム名カナ]],"")</f>
        <v>ｲﾄｳSS</v>
      </c>
      <c r="H40" s="34">
        <f>IFERROR(リレーチーム__2[[#This Row],[所属番号]],"")</f>
        <v>4</v>
      </c>
      <c r="I40" s="34">
        <f>IFERROR(リレーチーム__2[[#This Row],[種目コード]],"")</f>
        <v>7</v>
      </c>
      <c r="J40" s="34">
        <f>IFERROR(リレーチーム__2[[#This Row],[距離コード]],"")</f>
        <v>5</v>
      </c>
      <c r="K40" s="34">
        <f>IFERROR(リレーチーム__2[[#This Row],[性別コード]],"")</f>
        <v>1</v>
      </c>
      <c r="L40" s="34">
        <f>IFERROR(リレーチーム__2[[#This Row],[新記録判定クラス]],"")</f>
        <v>3</v>
      </c>
      <c r="M40" s="34" t="str">
        <f>IFERROR(リレーチーム__2[[#This Row],[エントリータイム]],"")</f>
        <v xml:space="preserve"> 4:22.00</v>
      </c>
      <c r="N40" s="34" t="str">
        <f>IFERROR(VLOOKUP(I40,色々!L:M,2,0),"")</f>
        <v>メドレーリレー</v>
      </c>
      <c r="O40" s="39" t="str">
        <f>IFERROR(VLOOKUP(J40,色々!P:R,3,0),"")</f>
        <v>4×100m</v>
      </c>
      <c r="P40" s="39" t="str">
        <f>IFERROR(VLOOKUP(K40,色々!P:Q,2,0),"")</f>
        <v>男子</v>
      </c>
      <c r="Q40" s="39" t="str">
        <f>IFERROR(VLOOKUP(L40,クラス!B:C,2,0),"")</f>
        <v>13～14歳</v>
      </c>
    </row>
    <row r="41" spans="5:17" x14ac:dyDescent="0.2">
      <c r="E41" s="34">
        <f>IFERROR(リレーチーム__2[[#This Row],[チーム番号]],"")</f>
        <v>1040</v>
      </c>
      <c r="F41" s="34" t="str">
        <f>IFERROR(リレーチーム__2[[#This Row],[チーム名]],"")</f>
        <v>伊藤ＳＳ</v>
      </c>
      <c r="G41" s="34" t="str">
        <f>IFERROR(リレーチーム__2[[#This Row],[チーム名カナ]],"")</f>
        <v>ｲﾄｳSS</v>
      </c>
      <c r="H41" s="34">
        <f>IFERROR(リレーチーム__2[[#This Row],[所属番号]],"")</f>
        <v>4</v>
      </c>
      <c r="I41" s="34">
        <f>IFERROR(リレーチーム__2[[#This Row],[種目コード]],"")</f>
        <v>6</v>
      </c>
      <c r="J41" s="34">
        <f>IFERROR(リレーチーム__2[[#This Row],[距離コード]],"")</f>
        <v>4</v>
      </c>
      <c r="K41" s="34">
        <f>IFERROR(リレーチーム__2[[#This Row],[性別コード]],"")</f>
        <v>2</v>
      </c>
      <c r="L41" s="34">
        <f>IFERROR(リレーチーム__2[[#This Row],[新記録判定クラス]],"")</f>
        <v>1</v>
      </c>
      <c r="M41" s="34" t="str">
        <f>IFERROR(リレーチーム__2[[#This Row],[エントリータイム]],"")</f>
        <v xml:space="preserve"> 2:19.00</v>
      </c>
      <c r="N41" s="34" t="str">
        <f>IFERROR(VLOOKUP(I41,色々!L:M,2,0),"")</f>
        <v>フリーリレー</v>
      </c>
      <c r="O41" s="39" t="str">
        <f>IFERROR(VLOOKUP(J41,色々!P:R,3,0),"")</f>
        <v>4×50m</v>
      </c>
      <c r="P41" s="39" t="str">
        <f>IFERROR(VLOOKUP(K41,色々!P:Q,2,0),"")</f>
        <v>女子</v>
      </c>
      <c r="Q41" s="39" t="str">
        <f>IFERROR(VLOOKUP(L41,クラス!B:C,2,0),"")</f>
        <v>10歳以下</v>
      </c>
    </row>
    <row r="42" spans="5:17" x14ac:dyDescent="0.2">
      <c r="E42" s="34">
        <f>IFERROR(リレーチーム__2[[#This Row],[チーム番号]],"")</f>
        <v>1041</v>
      </c>
      <c r="F42" s="34" t="str">
        <f>IFERROR(リレーチーム__2[[#This Row],[チーム名]],"")</f>
        <v>伊藤ＳＳ</v>
      </c>
      <c r="G42" s="34" t="str">
        <f>IFERROR(リレーチーム__2[[#This Row],[チーム名カナ]],"")</f>
        <v>ｲﾄｳSS</v>
      </c>
      <c r="H42" s="34">
        <f>IFERROR(リレーチーム__2[[#This Row],[所属番号]],"")</f>
        <v>4</v>
      </c>
      <c r="I42" s="34">
        <f>IFERROR(リレーチーム__2[[#This Row],[種目コード]],"")</f>
        <v>6</v>
      </c>
      <c r="J42" s="34">
        <f>IFERROR(リレーチーム__2[[#This Row],[距離コード]],"")</f>
        <v>4</v>
      </c>
      <c r="K42" s="34">
        <f>IFERROR(リレーチーム__2[[#This Row],[性別コード]],"")</f>
        <v>2</v>
      </c>
      <c r="L42" s="34">
        <f>IFERROR(リレーチーム__2[[#This Row],[新記録判定クラス]],"")</f>
        <v>2</v>
      </c>
      <c r="M42" s="34" t="str">
        <f>IFERROR(リレーチーム__2[[#This Row],[エントリータイム]],"")</f>
        <v xml:space="preserve"> 2:05.00</v>
      </c>
      <c r="N42" s="34" t="str">
        <f>IFERROR(VLOOKUP(I42,色々!L:M,2,0),"")</f>
        <v>フリーリレー</v>
      </c>
      <c r="O42" s="39" t="str">
        <f>IFERROR(VLOOKUP(J42,色々!P:R,3,0),"")</f>
        <v>4×50m</v>
      </c>
      <c r="P42" s="39" t="str">
        <f>IFERROR(VLOOKUP(K42,色々!P:Q,2,0),"")</f>
        <v>女子</v>
      </c>
      <c r="Q42" s="39" t="str">
        <f>IFERROR(VLOOKUP(L42,クラス!B:C,2,0),"")</f>
        <v>11～12歳</v>
      </c>
    </row>
    <row r="43" spans="5:17" x14ac:dyDescent="0.2">
      <c r="E43" s="34">
        <f>IFERROR(リレーチーム__2[[#This Row],[チーム番号]],"")</f>
        <v>1042</v>
      </c>
      <c r="F43" s="34" t="str">
        <f>IFERROR(リレーチーム__2[[#This Row],[チーム名]],"")</f>
        <v>伊藤ＳＳ</v>
      </c>
      <c r="G43" s="34" t="str">
        <f>IFERROR(リレーチーム__2[[#This Row],[チーム名カナ]],"")</f>
        <v>ｲﾄｳSS</v>
      </c>
      <c r="H43" s="34">
        <f>IFERROR(リレーチーム__2[[#This Row],[所属番号]],"")</f>
        <v>4</v>
      </c>
      <c r="I43" s="34">
        <f>IFERROR(リレーチーム__2[[#This Row],[種目コード]],"")</f>
        <v>6</v>
      </c>
      <c r="J43" s="34">
        <f>IFERROR(リレーチーム__2[[#This Row],[距離コード]],"")</f>
        <v>5</v>
      </c>
      <c r="K43" s="34">
        <f>IFERROR(リレーチーム__2[[#This Row],[性別コード]],"")</f>
        <v>2</v>
      </c>
      <c r="L43" s="34">
        <f>IFERROR(リレーチーム__2[[#This Row],[新記録判定クラス]],"")</f>
        <v>4</v>
      </c>
      <c r="M43" s="34" t="str">
        <f>IFERROR(リレーチーム__2[[#This Row],[エントリータイム]],"")</f>
        <v xml:space="preserve"> 4:16.00</v>
      </c>
      <c r="N43" s="34" t="str">
        <f>IFERROR(VLOOKUP(I43,色々!L:M,2,0),"")</f>
        <v>フリーリレー</v>
      </c>
      <c r="O43" s="39" t="str">
        <f>IFERROR(VLOOKUP(J43,色々!P:R,3,0),"")</f>
        <v>4×100m</v>
      </c>
      <c r="P43" s="39" t="str">
        <f>IFERROR(VLOOKUP(K43,色々!P:Q,2,0),"")</f>
        <v>女子</v>
      </c>
      <c r="Q43" s="39" t="str">
        <f>IFERROR(VLOOKUP(L43,クラス!B:C,2,0),"")</f>
        <v>15～18歳</v>
      </c>
    </row>
    <row r="44" spans="5:17" x14ac:dyDescent="0.2">
      <c r="E44" s="34">
        <f>IFERROR(リレーチーム__2[[#This Row],[チーム番号]],"")</f>
        <v>1043</v>
      </c>
      <c r="F44" s="34" t="str">
        <f>IFERROR(リレーチーム__2[[#This Row],[チーム名]],"")</f>
        <v>伊藤ＳＳ</v>
      </c>
      <c r="G44" s="34" t="str">
        <f>IFERROR(リレーチーム__2[[#This Row],[チーム名カナ]],"")</f>
        <v>ｲﾄｳSS</v>
      </c>
      <c r="H44" s="34">
        <f>IFERROR(リレーチーム__2[[#This Row],[所属番号]],"")</f>
        <v>4</v>
      </c>
      <c r="I44" s="34">
        <f>IFERROR(リレーチーム__2[[#This Row],[種目コード]],"")</f>
        <v>7</v>
      </c>
      <c r="J44" s="34">
        <f>IFERROR(リレーチーム__2[[#This Row],[距離コード]],"")</f>
        <v>4</v>
      </c>
      <c r="K44" s="34">
        <f>IFERROR(リレーチーム__2[[#This Row],[性別コード]],"")</f>
        <v>2</v>
      </c>
      <c r="L44" s="34">
        <f>IFERROR(リレーチーム__2[[#This Row],[新記録判定クラス]],"")</f>
        <v>1</v>
      </c>
      <c r="M44" s="34" t="str">
        <f>IFERROR(リレーチーム__2[[#This Row],[エントリータイム]],"")</f>
        <v xml:space="preserve"> 2:27.00</v>
      </c>
      <c r="N44" s="34" t="str">
        <f>IFERROR(VLOOKUP(I44,色々!L:M,2,0),"")</f>
        <v>メドレーリレー</v>
      </c>
      <c r="O44" s="39" t="str">
        <f>IFERROR(VLOOKUP(J44,色々!P:R,3,0),"")</f>
        <v>4×50m</v>
      </c>
      <c r="P44" s="39" t="str">
        <f>IFERROR(VLOOKUP(K44,色々!P:Q,2,0),"")</f>
        <v>女子</v>
      </c>
      <c r="Q44" s="39" t="str">
        <f>IFERROR(VLOOKUP(L44,クラス!B:C,2,0),"")</f>
        <v>10歳以下</v>
      </c>
    </row>
    <row r="45" spans="5:17" x14ac:dyDescent="0.2">
      <c r="E45" s="34">
        <f>IFERROR(リレーチーム__2[[#This Row],[チーム番号]],"")</f>
        <v>1044</v>
      </c>
      <c r="F45" s="34" t="str">
        <f>IFERROR(リレーチーム__2[[#This Row],[チーム名]],"")</f>
        <v>伊藤ＳＳ</v>
      </c>
      <c r="G45" s="34" t="str">
        <f>IFERROR(リレーチーム__2[[#This Row],[チーム名カナ]],"")</f>
        <v>ｲﾄｳSS</v>
      </c>
      <c r="H45" s="34">
        <f>IFERROR(リレーチーム__2[[#This Row],[所属番号]],"")</f>
        <v>4</v>
      </c>
      <c r="I45" s="34">
        <f>IFERROR(リレーチーム__2[[#This Row],[種目コード]],"")</f>
        <v>7</v>
      </c>
      <c r="J45" s="34">
        <f>IFERROR(リレーチーム__2[[#This Row],[距離コード]],"")</f>
        <v>5</v>
      </c>
      <c r="K45" s="34">
        <f>IFERROR(リレーチーム__2[[#This Row],[性別コード]],"")</f>
        <v>2</v>
      </c>
      <c r="L45" s="34">
        <f>IFERROR(リレーチーム__2[[#This Row],[新記録判定クラス]],"")</f>
        <v>4</v>
      </c>
      <c r="M45" s="34" t="str">
        <f>IFERROR(リレーチーム__2[[#This Row],[エントリータイム]],"")</f>
        <v xml:space="preserve"> 4:42.00</v>
      </c>
      <c r="N45" s="34" t="str">
        <f>IFERROR(VLOOKUP(I45,色々!L:M,2,0),"")</f>
        <v>メドレーリレー</v>
      </c>
      <c r="O45" s="39" t="str">
        <f>IFERROR(VLOOKUP(J45,色々!P:R,3,0),"")</f>
        <v>4×100m</v>
      </c>
      <c r="P45" s="39" t="str">
        <f>IFERROR(VLOOKUP(K45,色々!P:Q,2,0),"")</f>
        <v>女子</v>
      </c>
      <c r="Q45" s="39" t="str">
        <f>IFERROR(VLOOKUP(L45,クラス!B:C,2,0),"")</f>
        <v>15～18歳</v>
      </c>
    </row>
    <row r="46" spans="5:17" x14ac:dyDescent="0.2">
      <c r="E46" s="34">
        <f>IFERROR(リレーチーム__2[[#This Row],[チーム番号]],"")</f>
        <v>1045</v>
      </c>
      <c r="F46" s="34" t="str">
        <f>IFERROR(リレーチーム__2[[#This Row],[チーム名]],"")</f>
        <v>坂出伊藤ＳＳ</v>
      </c>
      <c r="G46" s="34" t="str">
        <f>IFERROR(リレーチーム__2[[#This Row],[チーム名カナ]],"")</f>
        <v>ｻｶｲﾃﾞｲﾄｳ</v>
      </c>
      <c r="H46" s="34">
        <f>IFERROR(リレーチーム__2[[#This Row],[所属番号]],"")</f>
        <v>5</v>
      </c>
      <c r="I46" s="34">
        <f>IFERROR(リレーチーム__2[[#This Row],[種目コード]],"")</f>
        <v>6</v>
      </c>
      <c r="J46" s="34">
        <f>IFERROR(リレーチーム__2[[#This Row],[距離コード]],"")</f>
        <v>4</v>
      </c>
      <c r="K46" s="34">
        <f>IFERROR(リレーチーム__2[[#This Row],[性別コード]],"")</f>
        <v>1</v>
      </c>
      <c r="L46" s="34">
        <f>IFERROR(リレーチーム__2[[#This Row],[新記録判定クラス]],"")</f>
        <v>1</v>
      </c>
      <c r="M46" s="34" t="str">
        <f>IFERROR(リレーチーム__2[[#This Row],[エントリータイム]],"")</f>
        <v xml:space="preserve"> 2:17.00</v>
      </c>
      <c r="N46" s="34" t="str">
        <f>IFERROR(VLOOKUP(I46,色々!L:M,2,0),"")</f>
        <v>フリーリレー</v>
      </c>
      <c r="O46" s="39" t="str">
        <f>IFERROR(VLOOKUP(J46,色々!P:R,3,0),"")</f>
        <v>4×50m</v>
      </c>
      <c r="P46" s="39" t="str">
        <f>IFERROR(VLOOKUP(K46,色々!P:Q,2,0),"")</f>
        <v>男子</v>
      </c>
      <c r="Q46" s="39" t="str">
        <f>IFERROR(VLOOKUP(L46,クラス!B:C,2,0),"")</f>
        <v>10歳以下</v>
      </c>
    </row>
    <row r="47" spans="5:17" x14ac:dyDescent="0.2">
      <c r="E47" s="34">
        <f>IFERROR(リレーチーム__2[[#This Row],[チーム番号]],"")</f>
        <v>1046</v>
      </c>
      <c r="F47" s="34" t="str">
        <f>IFERROR(リレーチーム__2[[#This Row],[チーム名]],"")</f>
        <v>坂出伊藤ＳＳ</v>
      </c>
      <c r="G47" s="34" t="str">
        <f>IFERROR(リレーチーム__2[[#This Row],[チーム名カナ]],"")</f>
        <v>ｻｶｲﾃﾞｲﾄｳ</v>
      </c>
      <c r="H47" s="34">
        <f>IFERROR(リレーチーム__2[[#This Row],[所属番号]],"")</f>
        <v>5</v>
      </c>
      <c r="I47" s="34">
        <f>IFERROR(リレーチーム__2[[#This Row],[種目コード]],"")</f>
        <v>6</v>
      </c>
      <c r="J47" s="34">
        <f>IFERROR(リレーチーム__2[[#This Row],[距離コード]],"")</f>
        <v>5</v>
      </c>
      <c r="K47" s="34">
        <f>IFERROR(リレーチーム__2[[#This Row],[性別コード]],"")</f>
        <v>1</v>
      </c>
      <c r="L47" s="34">
        <f>IFERROR(リレーチーム__2[[#This Row],[新記録判定クラス]],"")</f>
        <v>3</v>
      </c>
      <c r="M47" s="34" t="str">
        <f>IFERROR(リレーチーム__2[[#This Row],[エントリータイム]],"")</f>
        <v xml:space="preserve"> 3:45.00</v>
      </c>
      <c r="N47" s="34" t="str">
        <f>IFERROR(VLOOKUP(I47,色々!L:M,2,0),"")</f>
        <v>フリーリレー</v>
      </c>
      <c r="O47" s="39" t="str">
        <f>IFERROR(VLOOKUP(J47,色々!P:R,3,0),"")</f>
        <v>4×100m</v>
      </c>
      <c r="P47" s="39" t="str">
        <f>IFERROR(VLOOKUP(K47,色々!P:Q,2,0),"")</f>
        <v>男子</v>
      </c>
      <c r="Q47" s="39" t="str">
        <f>IFERROR(VLOOKUP(L47,クラス!B:C,2,0),"")</f>
        <v>13～14歳</v>
      </c>
    </row>
    <row r="48" spans="5:17" x14ac:dyDescent="0.2">
      <c r="E48" s="34">
        <f>IFERROR(リレーチーム__2[[#This Row],[チーム番号]],"")</f>
        <v>1047</v>
      </c>
      <c r="F48" s="34" t="str">
        <f>IFERROR(リレーチーム__2[[#This Row],[チーム名]],"")</f>
        <v>坂出伊藤ＳＳ</v>
      </c>
      <c r="G48" s="34" t="str">
        <f>IFERROR(リレーチーム__2[[#This Row],[チーム名カナ]],"")</f>
        <v>ｻｶｲﾃﾞｲﾄｳ</v>
      </c>
      <c r="H48" s="34">
        <f>IFERROR(リレーチーム__2[[#This Row],[所属番号]],"")</f>
        <v>5</v>
      </c>
      <c r="I48" s="34">
        <f>IFERROR(リレーチーム__2[[#This Row],[種目コード]],"")</f>
        <v>6</v>
      </c>
      <c r="J48" s="34">
        <f>IFERROR(リレーチーム__2[[#This Row],[距離コード]],"")</f>
        <v>5</v>
      </c>
      <c r="K48" s="34">
        <f>IFERROR(リレーチーム__2[[#This Row],[性別コード]],"")</f>
        <v>1</v>
      </c>
      <c r="L48" s="34">
        <f>IFERROR(リレーチーム__2[[#This Row],[新記録判定クラス]],"")</f>
        <v>4</v>
      </c>
      <c r="M48" s="34" t="str">
        <f>IFERROR(リレーチーム__2[[#This Row],[エントリータイム]],"")</f>
        <v xml:space="preserve"> 3:38.00</v>
      </c>
      <c r="N48" s="34" t="str">
        <f>IFERROR(VLOOKUP(I48,色々!L:M,2,0),"")</f>
        <v>フリーリレー</v>
      </c>
      <c r="O48" s="39" t="str">
        <f>IFERROR(VLOOKUP(J48,色々!P:R,3,0),"")</f>
        <v>4×100m</v>
      </c>
      <c r="P48" s="39" t="str">
        <f>IFERROR(VLOOKUP(K48,色々!P:Q,2,0),"")</f>
        <v>男子</v>
      </c>
      <c r="Q48" s="39" t="str">
        <f>IFERROR(VLOOKUP(L48,クラス!B:C,2,0),"")</f>
        <v>15～18歳</v>
      </c>
    </row>
    <row r="49" spans="5:17" x14ac:dyDescent="0.2">
      <c r="E49" s="34">
        <f>IFERROR(リレーチーム__2[[#This Row],[チーム番号]],"")</f>
        <v>1048</v>
      </c>
      <c r="F49" s="34" t="str">
        <f>IFERROR(リレーチーム__2[[#This Row],[チーム名]],"")</f>
        <v>坂出伊藤ＳＳ</v>
      </c>
      <c r="G49" s="34" t="str">
        <f>IFERROR(リレーチーム__2[[#This Row],[チーム名カナ]],"")</f>
        <v>ｻｶｲﾃﾞｲﾄｳ</v>
      </c>
      <c r="H49" s="34">
        <f>IFERROR(リレーチーム__2[[#This Row],[所属番号]],"")</f>
        <v>5</v>
      </c>
      <c r="I49" s="34">
        <f>IFERROR(リレーチーム__2[[#This Row],[種目コード]],"")</f>
        <v>7</v>
      </c>
      <c r="J49" s="34">
        <f>IFERROR(リレーチーム__2[[#This Row],[距離コード]],"")</f>
        <v>4</v>
      </c>
      <c r="K49" s="34">
        <f>IFERROR(リレーチーム__2[[#This Row],[性別コード]],"")</f>
        <v>1</v>
      </c>
      <c r="L49" s="34">
        <f>IFERROR(リレーチーム__2[[#This Row],[新記録判定クラス]],"")</f>
        <v>1</v>
      </c>
      <c r="M49" s="34" t="str">
        <f>IFERROR(リレーチーム__2[[#This Row],[エントリータイム]],"")</f>
        <v xml:space="preserve"> 2:40.00</v>
      </c>
      <c r="N49" s="34" t="str">
        <f>IFERROR(VLOOKUP(I49,色々!L:M,2,0),"")</f>
        <v>メドレーリレー</v>
      </c>
      <c r="O49" s="39" t="str">
        <f>IFERROR(VLOOKUP(J49,色々!P:R,3,0),"")</f>
        <v>4×50m</v>
      </c>
      <c r="P49" s="39" t="str">
        <f>IFERROR(VLOOKUP(K49,色々!P:Q,2,0),"")</f>
        <v>男子</v>
      </c>
      <c r="Q49" s="39" t="str">
        <f>IFERROR(VLOOKUP(L49,クラス!B:C,2,0),"")</f>
        <v>10歳以下</v>
      </c>
    </row>
    <row r="50" spans="5:17" x14ac:dyDescent="0.2">
      <c r="E50" s="34">
        <f>IFERROR(リレーチーム__2[[#This Row],[チーム番号]],"")</f>
        <v>1049</v>
      </c>
      <c r="F50" s="34" t="str">
        <f>IFERROR(リレーチーム__2[[#This Row],[チーム名]],"")</f>
        <v>坂出伊藤ＳＳ</v>
      </c>
      <c r="G50" s="34" t="str">
        <f>IFERROR(リレーチーム__2[[#This Row],[チーム名カナ]],"")</f>
        <v>ｻｶｲﾃﾞｲﾄｳ</v>
      </c>
      <c r="H50" s="34">
        <f>IFERROR(リレーチーム__2[[#This Row],[所属番号]],"")</f>
        <v>5</v>
      </c>
      <c r="I50" s="34">
        <f>IFERROR(リレーチーム__2[[#This Row],[種目コード]],"")</f>
        <v>7</v>
      </c>
      <c r="J50" s="34">
        <f>IFERROR(リレーチーム__2[[#This Row],[距離コード]],"")</f>
        <v>5</v>
      </c>
      <c r="K50" s="34">
        <f>IFERROR(リレーチーム__2[[#This Row],[性別コード]],"")</f>
        <v>1</v>
      </c>
      <c r="L50" s="34">
        <f>IFERROR(リレーチーム__2[[#This Row],[新記録判定クラス]],"")</f>
        <v>3</v>
      </c>
      <c r="M50" s="34" t="str">
        <f>IFERROR(リレーチーム__2[[#This Row],[エントリータイム]],"")</f>
        <v xml:space="preserve"> 3:58.50</v>
      </c>
      <c r="N50" s="34" t="str">
        <f>IFERROR(VLOOKUP(I50,色々!L:M,2,0),"")</f>
        <v>メドレーリレー</v>
      </c>
      <c r="O50" s="39" t="str">
        <f>IFERROR(VLOOKUP(J50,色々!P:R,3,0),"")</f>
        <v>4×100m</v>
      </c>
      <c r="P50" s="39" t="str">
        <f>IFERROR(VLOOKUP(K50,色々!P:Q,2,0),"")</f>
        <v>男子</v>
      </c>
      <c r="Q50" s="39" t="str">
        <f>IFERROR(VLOOKUP(L50,クラス!B:C,2,0),"")</f>
        <v>13～14歳</v>
      </c>
    </row>
    <row r="51" spans="5:17" x14ac:dyDescent="0.2">
      <c r="E51" s="34">
        <f>IFERROR(リレーチーム__2[[#This Row],[チーム番号]],"")</f>
        <v>1050</v>
      </c>
      <c r="F51" s="34" t="str">
        <f>IFERROR(リレーチーム__2[[#This Row],[チーム名]],"")</f>
        <v>坂出伊藤ＳＳ</v>
      </c>
      <c r="G51" s="34" t="str">
        <f>IFERROR(リレーチーム__2[[#This Row],[チーム名カナ]],"")</f>
        <v>ｻｶｲﾃﾞｲﾄｳ</v>
      </c>
      <c r="H51" s="34">
        <f>IFERROR(リレーチーム__2[[#This Row],[所属番号]],"")</f>
        <v>5</v>
      </c>
      <c r="I51" s="34">
        <f>IFERROR(リレーチーム__2[[#This Row],[種目コード]],"")</f>
        <v>7</v>
      </c>
      <c r="J51" s="34">
        <f>IFERROR(リレーチーム__2[[#This Row],[距離コード]],"")</f>
        <v>5</v>
      </c>
      <c r="K51" s="34">
        <f>IFERROR(リレーチーム__2[[#This Row],[性別コード]],"")</f>
        <v>1</v>
      </c>
      <c r="L51" s="34">
        <f>IFERROR(リレーチーム__2[[#This Row],[新記録判定クラス]],"")</f>
        <v>4</v>
      </c>
      <c r="M51" s="34" t="str">
        <f>IFERROR(リレーチーム__2[[#This Row],[エントリータイム]],"")</f>
        <v xml:space="preserve"> 3:57.00</v>
      </c>
      <c r="N51" s="34" t="str">
        <f>IFERROR(VLOOKUP(I51,色々!L:M,2,0),"")</f>
        <v>メドレーリレー</v>
      </c>
      <c r="O51" s="39" t="str">
        <f>IFERROR(VLOOKUP(J51,色々!P:R,3,0),"")</f>
        <v>4×100m</v>
      </c>
      <c r="P51" s="39" t="str">
        <f>IFERROR(VLOOKUP(K51,色々!P:Q,2,0),"")</f>
        <v>男子</v>
      </c>
      <c r="Q51" s="39" t="str">
        <f>IFERROR(VLOOKUP(L51,クラス!B:C,2,0),"")</f>
        <v>15～18歳</v>
      </c>
    </row>
    <row r="52" spans="5:17" x14ac:dyDescent="0.2">
      <c r="E52" s="34">
        <f>IFERROR(リレーチーム__2[[#This Row],[チーム番号]],"")</f>
        <v>1051</v>
      </c>
      <c r="F52" s="34" t="str">
        <f>IFERROR(リレーチーム__2[[#This Row],[チーム名]],"")</f>
        <v>坂出伊藤ＳＳ</v>
      </c>
      <c r="G52" s="34" t="str">
        <f>IFERROR(リレーチーム__2[[#This Row],[チーム名カナ]],"")</f>
        <v>ｻｶｲﾃﾞｲﾄｳ</v>
      </c>
      <c r="H52" s="34">
        <f>IFERROR(リレーチーム__2[[#This Row],[所属番号]],"")</f>
        <v>5</v>
      </c>
      <c r="I52" s="34">
        <f>IFERROR(リレーチーム__2[[#This Row],[種目コード]],"")</f>
        <v>6</v>
      </c>
      <c r="J52" s="34">
        <f>IFERROR(リレーチーム__2[[#This Row],[距離コード]],"")</f>
        <v>5</v>
      </c>
      <c r="K52" s="34">
        <f>IFERROR(リレーチーム__2[[#This Row],[性別コード]],"")</f>
        <v>2</v>
      </c>
      <c r="L52" s="34">
        <f>IFERROR(リレーチーム__2[[#This Row],[新記録判定クラス]],"")</f>
        <v>3</v>
      </c>
      <c r="M52" s="34" t="str">
        <f>IFERROR(リレーチーム__2[[#This Row],[エントリータイム]],"")</f>
        <v xml:space="preserve"> 4:12.00</v>
      </c>
      <c r="N52" s="34" t="str">
        <f>IFERROR(VLOOKUP(I52,色々!L:M,2,0),"")</f>
        <v>フリーリレー</v>
      </c>
      <c r="O52" s="39" t="str">
        <f>IFERROR(VLOOKUP(J52,色々!P:R,3,0),"")</f>
        <v>4×100m</v>
      </c>
      <c r="P52" s="39" t="str">
        <f>IFERROR(VLOOKUP(K52,色々!P:Q,2,0),"")</f>
        <v>女子</v>
      </c>
      <c r="Q52" s="39" t="str">
        <f>IFERROR(VLOOKUP(L52,クラス!B:C,2,0),"")</f>
        <v>13～14歳</v>
      </c>
    </row>
    <row r="53" spans="5:17" x14ac:dyDescent="0.2">
      <c r="E53" s="34">
        <f>IFERROR(リレーチーム__2[[#This Row],[チーム番号]],"")</f>
        <v>1052</v>
      </c>
      <c r="F53" s="34" t="str">
        <f>IFERROR(リレーチーム__2[[#This Row],[チーム名]],"")</f>
        <v>坂出伊藤ＳＳ</v>
      </c>
      <c r="G53" s="34" t="str">
        <f>IFERROR(リレーチーム__2[[#This Row],[チーム名カナ]],"")</f>
        <v>ｻｶｲﾃﾞｲﾄｳ</v>
      </c>
      <c r="H53" s="34">
        <f>IFERROR(リレーチーム__2[[#This Row],[所属番号]],"")</f>
        <v>5</v>
      </c>
      <c r="I53" s="34">
        <f>IFERROR(リレーチーム__2[[#This Row],[種目コード]],"")</f>
        <v>6</v>
      </c>
      <c r="J53" s="34">
        <f>IFERROR(リレーチーム__2[[#This Row],[距離コード]],"")</f>
        <v>5</v>
      </c>
      <c r="K53" s="34">
        <f>IFERROR(リレーチーム__2[[#This Row],[性別コード]],"")</f>
        <v>2</v>
      </c>
      <c r="L53" s="34">
        <f>IFERROR(リレーチーム__2[[#This Row],[新記録判定クラス]],"")</f>
        <v>4</v>
      </c>
      <c r="M53" s="34" t="str">
        <f>IFERROR(リレーチーム__2[[#This Row],[エントリータイム]],"")</f>
        <v xml:space="preserve"> 4:03.00</v>
      </c>
      <c r="N53" s="34" t="str">
        <f>IFERROR(VLOOKUP(I53,色々!L:M,2,0),"")</f>
        <v>フリーリレー</v>
      </c>
      <c r="O53" s="39" t="str">
        <f>IFERROR(VLOOKUP(J53,色々!P:R,3,0),"")</f>
        <v>4×100m</v>
      </c>
      <c r="P53" s="39" t="str">
        <f>IFERROR(VLOOKUP(K53,色々!P:Q,2,0),"")</f>
        <v>女子</v>
      </c>
      <c r="Q53" s="39" t="str">
        <f>IFERROR(VLOOKUP(L53,クラス!B:C,2,0),"")</f>
        <v>15～18歳</v>
      </c>
    </row>
    <row r="54" spans="5:17" x14ac:dyDescent="0.2">
      <c r="E54" s="34">
        <f>IFERROR(リレーチーム__2[[#This Row],[チーム番号]],"")</f>
        <v>1053</v>
      </c>
      <c r="F54" s="34" t="str">
        <f>IFERROR(リレーチーム__2[[#This Row],[チーム名]],"")</f>
        <v>坂出伊藤ＳＳ</v>
      </c>
      <c r="G54" s="34" t="str">
        <f>IFERROR(リレーチーム__2[[#This Row],[チーム名カナ]],"")</f>
        <v>ｻｶｲﾃﾞｲﾄｳ</v>
      </c>
      <c r="H54" s="34">
        <f>IFERROR(リレーチーム__2[[#This Row],[所属番号]],"")</f>
        <v>5</v>
      </c>
      <c r="I54" s="34">
        <f>IFERROR(リレーチーム__2[[#This Row],[種目コード]],"")</f>
        <v>7</v>
      </c>
      <c r="J54" s="34">
        <f>IFERROR(リレーチーム__2[[#This Row],[距離コード]],"")</f>
        <v>5</v>
      </c>
      <c r="K54" s="34">
        <f>IFERROR(リレーチーム__2[[#This Row],[性別コード]],"")</f>
        <v>2</v>
      </c>
      <c r="L54" s="34">
        <f>IFERROR(リレーチーム__2[[#This Row],[新記録判定クラス]],"")</f>
        <v>3</v>
      </c>
      <c r="M54" s="34" t="str">
        <f>IFERROR(リレーチーム__2[[#This Row],[エントリータイム]],"")</f>
        <v xml:space="preserve"> 4:29.00</v>
      </c>
      <c r="N54" s="34" t="str">
        <f>IFERROR(VLOOKUP(I54,色々!L:M,2,0),"")</f>
        <v>メドレーリレー</v>
      </c>
      <c r="O54" s="39" t="str">
        <f>IFERROR(VLOOKUP(J54,色々!P:R,3,0),"")</f>
        <v>4×100m</v>
      </c>
      <c r="P54" s="39" t="str">
        <f>IFERROR(VLOOKUP(K54,色々!P:Q,2,0),"")</f>
        <v>女子</v>
      </c>
      <c r="Q54" s="39" t="str">
        <f>IFERROR(VLOOKUP(L54,クラス!B:C,2,0),"")</f>
        <v>13～14歳</v>
      </c>
    </row>
    <row r="55" spans="5:17" x14ac:dyDescent="0.2">
      <c r="E55" s="34">
        <f>IFERROR(リレーチーム__2[[#This Row],[チーム番号]],"")</f>
        <v>1054</v>
      </c>
      <c r="F55" s="34" t="str">
        <f>IFERROR(リレーチーム__2[[#This Row],[チーム名]],"")</f>
        <v>坂出伊藤ＳＳ</v>
      </c>
      <c r="G55" s="34" t="str">
        <f>IFERROR(リレーチーム__2[[#This Row],[チーム名カナ]],"")</f>
        <v>ｻｶｲﾃﾞｲﾄｳ</v>
      </c>
      <c r="H55" s="34">
        <f>IFERROR(リレーチーム__2[[#This Row],[所属番号]],"")</f>
        <v>5</v>
      </c>
      <c r="I55" s="34">
        <f>IFERROR(リレーチーム__2[[#This Row],[種目コード]],"")</f>
        <v>7</v>
      </c>
      <c r="J55" s="34">
        <f>IFERROR(リレーチーム__2[[#This Row],[距離コード]],"")</f>
        <v>5</v>
      </c>
      <c r="K55" s="34">
        <f>IFERROR(リレーチーム__2[[#This Row],[性別コード]],"")</f>
        <v>2</v>
      </c>
      <c r="L55" s="34">
        <f>IFERROR(リレーチーム__2[[#This Row],[新記録判定クラス]],"")</f>
        <v>4</v>
      </c>
      <c r="M55" s="34" t="str">
        <f>IFERROR(リレーチーム__2[[#This Row],[エントリータイム]],"")</f>
        <v xml:space="preserve"> 4:28.00</v>
      </c>
      <c r="N55" s="34" t="str">
        <f>IFERROR(VLOOKUP(I55,色々!L:M,2,0),"")</f>
        <v>メドレーリレー</v>
      </c>
      <c r="O55" s="39" t="str">
        <f>IFERROR(VLOOKUP(J55,色々!P:R,3,0),"")</f>
        <v>4×100m</v>
      </c>
      <c r="P55" s="39" t="str">
        <f>IFERROR(VLOOKUP(K55,色々!P:Q,2,0),"")</f>
        <v>女子</v>
      </c>
      <c r="Q55" s="39" t="str">
        <f>IFERROR(VLOOKUP(L55,クラス!B:C,2,0),"")</f>
        <v>15～18歳</v>
      </c>
    </row>
    <row r="56" spans="5:17" x14ac:dyDescent="0.2">
      <c r="E56" s="34">
        <f>IFERROR(リレーチーム__2[[#This Row],[チーム番号]],"")</f>
        <v>1055</v>
      </c>
      <c r="F56" s="34" t="str">
        <f>IFERROR(リレーチーム__2[[#This Row],[チーム名]],"")</f>
        <v>サンダーＳＳ</v>
      </c>
      <c r="G56" s="34" t="str">
        <f>IFERROR(リレーチーム__2[[#This Row],[チーム名カナ]],"")</f>
        <v>ｻﾝﾀﾞｰSS</v>
      </c>
      <c r="H56" s="34">
        <f>IFERROR(リレーチーム__2[[#This Row],[所属番号]],"")</f>
        <v>6</v>
      </c>
      <c r="I56" s="34">
        <f>IFERROR(リレーチーム__2[[#This Row],[種目コード]],"")</f>
        <v>6</v>
      </c>
      <c r="J56" s="34">
        <f>IFERROR(リレーチーム__2[[#This Row],[距離コード]],"")</f>
        <v>4</v>
      </c>
      <c r="K56" s="34">
        <f>IFERROR(リレーチーム__2[[#This Row],[性別コード]],"")</f>
        <v>1</v>
      </c>
      <c r="L56" s="34">
        <f>IFERROR(リレーチーム__2[[#This Row],[新記録判定クラス]],"")</f>
        <v>2</v>
      </c>
      <c r="M56" s="34" t="str">
        <f>IFERROR(リレーチーム__2[[#This Row],[エントリータイム]],"")</f>
        <v xml:space="preserve"> 1:55.50</v>
      </c>
      <c r="N56" s="34" t="str">
        <f>IFERROR(VLOOKUP(I56,色々!L:M,2,0),"")</f>
        <v>フリーリレー</v>
      </c>
      <c r="O56" s="39" t="str">
        <f>IFERROR(VLOOKUP(J56,色々!P:R,3,0),"")</f>
        <v>4×50m</v>
      </c>
      <c r="P56" s="39" t="str">
        <f>IFERROR(VLOOKUP(K56,色々!P:Q,2,0),"")</f>
        <v>男子</v>
      </c>
      <c r="Q56" s="39" t="str">
        <f>IFERROR(VLOOKUP(L56,クラス!B:C,2,0),"")</f>
        <v>11～12歳</v>
      </c>
    </row>
    <row r="57" spans="5:17" x14ac:dyDescent="0.2">
      <c r="E57" s="34">
        <f>IFERROR(リレーチーム__2[[#This Row],[チーム番号]],"")</f>
        <v>1056</v>
      </c>
      <c r="F57" s="34" t="str">
        <f>IFERROR(リレーチーム__2[[#This Row],[チーム名]],"")</f>
        <v>サンダーＳＳ</v>
      </c>
      <c r="G57" s="34" t="str">
        <f>IFERROR(リレーチーム__2[[#This Row],[チーム名カナ]],"")</f>
        <v>ｻﾝﾀﾞｰSS</v>
      </c>
      <c r="H57" s="34">
        <f>IFERROR(リレーチーム__2[[#This Row],[所属番号]],"")</f>
        <v>6</v>
      </c>
      <c r="I57" s="34">
        <f>IFERROR(リレーチーム__2[[#This Row],[種目コード]],"")</f>
        <v>6</v>
      </c>
      <c r="J57" s="34">
        <f>IFERROR(リレーチーム__2[[#This Row],[距離コード]],"")</f>
        <v>5</v>
      </c>
      <c r="K57" s="34">
        <f>IFERROR(リレーチーム__2[[#This Row],[性別コード]],"")</f>
        <v>1</v>
      </c>
      <c r="L57" s="34">
        <f>IFERROR(リレーチーム__2[[#This Row],[新記録判定クラス]],"")</f>
        <v>3</v>
      </c>
      <c r="M57" s="34" t="str">
        <f>IFERROR(リレーチーム__2[[#This Row],[エントリータイム]],"")</f>
        <v xml:space="preserve"> 3:59.00</v>
      </c>
      <c r="N57" s="34" t="str">
        <f>IFERROR(VLOOKUP(I57,色々!L:M,2,0),"")</f>
        <v>フリーリレー</v>
      </c>
      <c r="O57" s="39" t="str">
        <f>IFERROR(VLOOKUP(J57,色々!P:R,3,0),"")</f>
        <v>4×100m</v>
      </c>
      <c r="P57" s="39" t="str">
        <f>IFERROR(VLOOKUP(K57,色々!P:Q,2,0),"")</f>
        <v>男子</v>
      </c>
      <c r="Q57" s="39" t="str">
        <f>IFERROR(VLOOKUP(L57,クラス!B:C,2,0),"")</f>
        <v>13～14歳</v>
      </c>
    </row>
    <row r="58" spans="5:17" x14ac:dyDescent="0.2">
      <c r="E58" s="34">
        <f>IFERROR(リレーチーム__2[[#This Row],[チーム番号]],"")</f>
        <v>1057</v>
      </c>
      <c r="F58" s="34" t="str">
        <f>IFERROR(リレーチーム__2[[#This Row],[チーム名]],"")</f>
        <v>サンダーＳＳ</v>
      </c>
      <c r="G58" s="34" t="str">
        <f>IFERROR(リレーチーム__2[[#This Row],[チーム名カナ]],"")</f>
        <v>ｻﾝﾀﾞｰSS</v>
      </c>
      <c r="H58" s="34">
        <f>IFERROR(リレーチーム__2[[#This Row],[所属番号]],"")</f>
        <v>6</v>
      </c>
      <c r="I58" s="34">
        <f>IFERROR(リレーチーム__2[[#This Row],[種目コード]],"")</f>
        <v>7</v>
      </c>
      <c r="J58" s="34">
        <f>IFERROR(リレーチーム__2[[#This Row],[距離コード]],"")</f>
        <v>4</v>
      </c>
      <c r="K58" s="34">
        <f>IFERROR(リレーチーム__2[[#This Row],[性別コード]],"")</f>
        <v>1</v>
      </c>
      <c r="L58" s="34">
        <f>IFERROR(リレーチーム__2[[#This Row],[新記録判定クラス]],"")</f>
        <v>2</v>
      </c>
      <c r="M58" s="34" t="str">
        <f>IFERROR(リレーチーム__2[[#This Row],[エントリータイム]],"")</f>
        <v xml:space="preserve"> 2:10.00</v>
      </c>
      <c r="N58" s="34" t="str">
        <f>IFERROR(VLOOKUP(I58,色々!L:M,2,0),"")</f>
        <v>メドレーリレー</v>
      </c>
      <c r="O58" s="39" t="str">
        <f>IFERROR(VLOOKUP(J58,色々!P:R,3,0),"")</f>
        <v>4×50m</v>
      </c>
      <c r="P58" s="39" t="str">
        <f>IFERROR(VLOOKUP(K58,色々!P:Q,2,0),"")</f>
        <v>男子</v>
      </c>
      <c r="Q58" s="39" t="str">
        <f>IFERROR(VLOOKUP(L58,クラス!B:C,2,0),"")</f>
        <v>11～12歳</v>
      </c>
    </row>
    <row r="59" spans="5:17" x14ac:dyDescent="0.2">
      <c r="E59" s="34">
        <f>IFERROR(リレーチーム__2[[#This Row],[チーム番号]],"")</f>
        <v>1058</v>
      </c>
      <c r="F59" s="34" t="str">
        <f>IFERROR(リレーチーム__2[[#This Row],[チーム名]],"")</f>
        <v>サンダーＳＳ</v>
      </c>
      <c r="G59" s="34" t="str">
        <f>IFERROR(リレーチーム__2[[#This Row],[チーム名カナ]],"")</f>
        <v>ｻﾝﾀﾞｰSS</v>
      </c>
      <c r="H59" s="34">
        <f>IFERROR(リレーチーム__2[[#This Row],[所属番号]],"")</f>
        <v>6</v>
      </c>
      <c r="I59" s="34">
        <f>IFERROR(リレーチーム__2[[#This Row],[種目コード]],"")</f>
        <v>7</v>
      </c>
      <c r="J59" s="34">
        <f>IFERROR(リレーチーム__2[[#This Row],[距離コード]],"")</f>
        <v>5</v>
      </c>
      <c r="K59" s="34">
        <f>IFERROR(リレーチーム__2[[#This Row],[性別コード]],"")</f>
        <v>1</v>
      </c>
      <c r="L59" s="34">
        <f>IFERROR(リレーチーム__2[[#This Row],[新記録判定クラス]],"")</f>
        <v>3</v>
      </c>
      <c r="M59" s="34" t="str">
        <f>IFERROR(リレーチーム__2[[#This Row],[エントリータイム]],"")</f>
        <v xml:space="preserve"> 4:22.00</v>
      </c>
      <c r="N59" s="34" t="str">
        <f>IFERROR(VLOOKUP(I59,色々!L:M,2,0),"")</f>
        <v>メドレーリレー</v>
      </c>
      <c r="O59" s="39" t="str">
        <f>IFERROR(VLOOKUP(J59,色々!P:R,3,0),"")</f>
        <v>4×100m</v>
      </c>
      <c r="P59" s="39" t="str">
        <f>IFERROR(VLOOKUP(K59,色々!P:Q,2,0),"")</f>
        <v>男子</v>
      </c>
      <c r="Q59" s="39" t="str">
        <f>IFERROR(VLOOKUP(L59,クラス!B:C,2,0),"")</f>
        <v>13～14歳</v>
      </c>
    </row>
    <row r="60" spans="5:17" x14ac:dyDescent="0.2">
      <c r="E60" s="34">
        <f>IFERROR(リレーチーム__2[[#This Row],[チーム番号]],"")</f>
        <v>1059</v>
      </c>
      <c r="F60" s="34" t="str">
        <f>IFERROR(リレーチーム__2[[#This Row],[チーム名]],"")</f>
        <v>サンダーＳＳ</v>
      </c>
      <c r="G60" s="34" t="str">
        <f>IFERROR(リレーチーム__2[[#This Row],[チーム名カナ]],"")</f>
        <v>ｻﾝﾀﾞｰSS</v>
      </c>
      <c r="H60" s="34">
        <f>IFERROR(リレーチーム__2[[#This Row],[所属番号]],"")</f>
        <v>6</v>
      </c>
      <c r="I60" s="34">
        <f>IFERROR(リレーチーム__2[[#This Row],[種目コード]],"")</f>
        <v>6</v>
      </c>
      <c r="J60" s="34">
        <f>IFERROR(リレーチーム__2[[#This Row],[距離コード]],"")</f>
        <v>4</v>
      </c>
      <c r="K60" s="34">
        <f>IFERROR(リレーチーム__2[[#This Row],[性別コード]],"")</f>
        <v>2</v>
      </c>
      <c r="L60" s="34">
        <f>IFERROR(リレーチーム__2[[#This Row],[新記録判定クラス]],"")</f>
        <v>2</v>
      </c>
      <c r="M60" s="34" t="str">
        <f>IFERROR(リレーチーム__2[[#This Row],[エントリータイム]],"")</f>
        <v xml:space="preserve"> 2:04.00</v>
      </c>
      <c r="N60" s="34" t="str">
        <f>IFERROR(VLOOKUP(I60,色々!L:M,2,0),"")</f>
        <v>フリーリレー</v>
      </c>
      <c r="O60" s="39" t="str">
        <f>IFERROR(VLOOKUP(J60,色々!P:R,3,0),"")</f>
        <v>4×50m</v>
      </c>
      <c r="P60" s="39" t="str">
        <f>IFERROR(VLOOKUP(K60,色々!P:Q,2,0),"")</f>
        <v>女子</v>
      </c>
      <c r="Q60" s="39" t="str">
        <f>IFERROR(VLOOKUP(L60,クラス!B:C,2,0),"")</f>
        <v>11～12歳</v>
      </c>
    </row>
    <row r="61" spans="5:17" x14ac:dyDescent="0.2">
      <c r="E61" s="34">
        <f>IFERROR(リレーチーム__2[[#This Row],[チーム番号]],"")</f>
        <v>1060</v>
      </c>
      <c r="F61" s="34" t="str">
        <f>IFERROR(リレーチーム__2[[#This Row],[チーム名]],"")</f>
        <v>サンダーＳＳ</v>
      </c>
      <c r="G61" s="34" t="str">
        <f>IFERROR(リレーチーム__2[[#This Row],[チーム名カナ]],"")</f>
        <v>ｻﾝﾀﾞｰSS</v>
      </c>
      <c r="H61" s="34">
        <f>IFERROR(リレーチーム__2[[#This Row],[所属番号]],"")</f>
        <v>6</v>
      </c>
      <c r="I61" s="34">
        <f>IFERROR(リレーチーム__2[[#This Row],[種目コード]],"")</f>
        <v>7</v>
      </c>
      <c r="J61" s="34">
        <f>IFERROR(リレーチーム__2[[#This Row],[距離コード]],"")</f>
        <v>4</v>
      </c>
      <c r="K61" s="34">
        <f>IFERROR(リレーチーム__2[[#This Row],[性別コード]],"")</f>
        <v>2</v>
      </c>
      <c r="L61" s="34">
        <f>IFERROR(リレーチーム__2[[#This Row],[新記録判定クラス]],"")</f>
        <v>2</v>
      </c>
      <c r="M61" s="34" t="str">
        <f>IFERROR(リレーチーム__2[[#This Row],[エントリータイム]],"")</f>
        <v xml:space="preserve"> 2:17.00</v>
      </c>
      <c r="N61" s="34" t="str">
        <f>IFERROR(VLOOKUP(I61,色々!L:M,2,0),"")</f>
        <v>メドレーリレー</v>
      </c>
      <c r="O61" s="39" t="str">
        <f>IFERROR(VLOOKUP(J61,色々!P:R,3,0),"")</f>
        <v>4×50m</v>
      </c>
      <c r="P61" s="39" t="str">
        <f>IFERROR(VLOOKUP(K61,色々!P:Q,2,0),"")</f>
        <v>女子</v>
      </c>
      <c r="Q61" s="39" t="str">
        <f>IFERROR(VLOOKUP(L61,クラス!B:C,2,0),"")</f>
        <v>11～12歳</v>
      </c>
    </row>
    <row r="62" spans="5:17" x14ac:dyDescent="0.2">
      <c r="E62" s="34">
        <f>IFERROR(リレーチーム__2[[#This Row],[チーム番号]],"")</f>
        <v>1061</v>
      </c>
      <c r="F62" s="34" t="str">
        <f>IFERROR(リレーチーム__2[[#This Row],[チーム名]],"")</f>
        <v>JSSセンコー</v>
      </c>
      <c r="G62" s="34" t="str">
        <f>IFERROR(リレーチーム__2[[#This Row],[チーム名カナ]],"")</f>
        <v>JSSｾﾝｺｰ</v>
      </c>
      <c r="H62" s="34">
        <f>IFERROR(リレーチーム__2[[#This Row],[所属番号]],"")</f>
        <v>7</v>
      </c>
      <c r="I62" s="34">
        <f>IFERROR(リレーチーム__2[[#This Row],[種目コード]],"")</f>
        <v>6</v>
      </c>
      <c r="J62" s="34">
        <f>IFERROR(リレーチーム__2[[#This Row],[距離コード]],"")</f>
        <v>4</v>
      </c>
      <c r="K62" s="34">
        <f>IFERROR(リレーチーム__2[[#This Row],[性別コード]],"")</f>
        <v>1</v>
      </c>
      <c r="L62" s="34">
        <f>IFERROR(リレーチーム__2[[#This Row],[新記録判定クラス]],"")</f>
        <v>2</v>
      </c>
      <c r="M62" s="34" t="str">
        <f>IFERROR(リレーチーム__2[[#This Row],[エントリータイム]],"")</f>
        <v xml:space="preserve"> 2:05.00</v>
      </c>
      <c r="N62" s="34" t="str">
        <f>IFERROR(VLOOKUP(I62,色々!L:M,2,0),"")</f>
        <v>フリーリレー</v>
      </c>
      <c r="O62" s="39" t="str">
        <f>IFERROR(VLOOKUP(J62,色々!P:R,3,0),"")</f>
        <v>4×50m</v>
      </c>
      <c r="P62" s="39" t="str">
        <f>IFERROR(VLOOKUP(K62,色々!P:Q,2,0),"")</f>
        <v>男子</v>
      </c>
      <c r="Q62" s="39" t="str">
        <f>IFERROR(VLOOKUP(L62,クラス!B:C,2,0),"")</f>
        <v>11～12歳</v>
      </c>
    </row>
    <row r="63" spans="5:17" x14ac:dyDescent="0.2">
      <c r="E63" s="34">
        <f>IFERROR(リレーチーム__2[[#This Row],[チーム番号]],"")</f>
        <v>1062</v>
      </c>
      <c r="F63" s="34" t="str">
        <f>IFERROR(リレーチーム__2[[#This Row],[チーム名]],"")</f>
        <v>JSSセンコー</v>
      </c>
      <c r="G63" s="34" t="str">
        <f>IFERROR(リレーチーム__2[[#This Row],[チーム名カナ]],"")</f>
        <v>JSSｾﾝｺｰ</v>
      </c>
      <c r="H63" s="34">
        <f>IFERROR(リレーチーム__2[[#This Row],[所属番号]],"")</f>
        <v>7</v>
      </c>
      <c r="I63" s="34">
        <f>IFERROR(リレーチーム__2[[#This Row],[種目コード]],"")</f>
        <v>7</v>
      </c>
      <c r="J63" s="34">
        <f>IFERROR(リレーチーム__2[[#This Row],[距離コード]],"")</f>
        <v>4</v>
      </c>
      <c r="K63" s="34">
        <f>IFERROR(リレーチーム__2[[#This Row],[性別コード]],"")</f>
        <v>1</v>
      </c>
      <c r="L63" s="34">
        <f>IFERROR(リレーチーム__2[[#This Row],[新記録判定クラス]],"")</f>
        <v>2</v>
      </c>
      <c r="M63" s="34" t="str">
        <f>IFERROR(リレーチーム__2[[#This Row],[エントリータイム]],"")</f>
        <v xml:space="preserve"> 2:25.00</v>
      </c>
      <c r="N63" s="34" t="str">
        <f>IFERROR(VLOOKUP(I63,色々!L:M,2,0),"")</f>
        <v>メドレーリレー</v>
      </c>
      <c r="O63" s="39" t="str">
        <f>IFERROR(VLOOKUP(J63,色々!P:R,3,0),"")</f>
        <v>4×50m</v>
      </c>
      <c r="P63" s="39" t="str">
        <f>IFERROR(VLOOKUP(K63,色々!P:Q,2,0),"")</f>
        <v>男子</v>
      </c>
      <c r="Q63" s="39" t="str">
        <f>IFERROR(VLOOKUP(L63,クラス!B:C,2,0),"")</f>
        <v>11～12歳</v>
      </c>
    </row>
    <row r="64" spans="5:17" x14ac:dyDescent="0.2">
      <c r="E64" s="34">
        <f>IFERROR(リレーチーム__2[[#This Row],[チーム番号]],"")</f>
        <v>1063</v>
      </c>
      <c r="F64" s="34" t="str">
        <f>IFERROR(リレーチーム__2[[#This Row],[チーム名]],"")</f>
        <v>JSSセンコー</v>
      </c>
      <c r="G64" s="34" t="str">
        <f>IFERROR(リレーチーム__2[[#This Row],[チーム名カナ]],"")</f>
        <v>JSSｾﾝｺｰ</v>
      </c>
      <c r="H64" s="34">
        <f>IFERROR(リレーチーム__2[[#This Row],[所属番号]],"")</f>
        <v>7</v>
      </c>
      <c r="I64" s="34">
        <f>IFERROR(リレーチーム__2[[#This Row],[種目コード]],"")</f>
        <v>6</v>
      </c>
      <c r="J64" s="34">
        <f>IFERROR(リレーチーム__2[[#This Row],[距離コード]],"")</f>
        <v>4</v>
      </c>
      <c r="K64" s="34">
        <f>IFERROR(リレーチーム__2[[#This Row],[性別コード]],"")</f>
        <v>2</v>
      </c>
      <c r="L64" s="34">
        <f>IFERROR(リレーチーム__2[[#This Row],[新記録判定クラス]],"")</f>
        <v>2</v>
      </c>
      <c r="M64" s="34" t="str">
        <f>IFERROR(リレーチーム__2[[#This Row],[エントリータイム]],"")</f>
        <v xml:space="preserve"> 2:04.00</v>
      </c>
      <c r="N64" s="34" t="str">
        <f>IFERROR(VLOOKUP(I64,色々!L:M,2,0),"")</f>
        <v>フリーリレー</v>
      </c>
      <c r="O64" s="39" t="str">
        <f>IFERROR(VLOOKUP(J64,色々!P:R,3,0),"")</f>
        <v>4×50m</v>
      </c>
      <c r="P64" s="39" t="str">
        <f>IFERROR(VLOOKUP(K64,色々!P:Q,2,0),"")</f>
        <v>女子</v>
      </c>
      <c r="Q64" s="39" t="str">
        <f>IFERROR(VLOOKUP(L64,クラス!B:C,2,0),"")</f>
        <v>11～12歳</v>
      </c>
    </row>
    <row r="65" spans="5:17" x14ac:dyDescent="0.2">
      <c r="E65" s="34">
        <f>IFERROR(リレーチーム__2[[#This Row],[チーム番号]],"")</f>
        <v>1064</v>
      </c>
      <c r="F65" s="34" t="str">
        <f>IFERROR(リレーチーム__2[[#This Row],[チーム名]],"")</f>
        <v>JSSセンコー</v>
      </c>
      <c r="G65" s="34" t="str">
        <f>IFERROR(リレーチーム__2[[#This Row],[チーム名カナ]],"")</f>
        <v>JSSｾﾝｺｰ</v>
      </c>
      <c r="H65" s="34">
        <f>IFERROR(リレーチーム__2[[#This Row],[所属番号]],"")</f>
        <v>7</v>
      </c>
      <c r="I65" s="34">
        <f>IFERROR(リレーチーム__2[[#This Row],[種目コード]],"")</f>
        <v>7</v>
      </c>
      <c r="J65" s="34">
        <f>IFERROR(リレーチーム__2[[#This Row],[距離コード]],"")</f>
        <v>4</v>
      </c>
      <c r="K65" s="34">
        <f>IFERROR(リレーチーム__2[[#This Row],[性別コード]],"")</f>
        <v>2</v>
      </c>
      <c r="L65" s="34">
        <f>IFERROR(リレーチーム__2[[#This Row],[新記録判定クラス]],"")</f>
        <v>2</v>
      </c>
      <c r="M65" s="34" t="str">
        <f>IFERROR(リレーチーム__2[[#This Row],[エントリータイム]],"")</f>
        <v xml:space="preserve"> 2:15.00</v>
      </c>
      <c r="N65" s="34" t="str">
        <f>IFERROR(VLOOKUP(I65,色々!L:M,2,0),"")</f>
        <v>メドレーリレー</v>
      </c>
      <c r="O65" s="39" t="str">
        <f>IFERROR(VLOOKUP(J65,色々!P:R,3,0),"")</f>
        <v>4×50m</v>
      </c>
      <c r="P65" s="39" t="str">
        <f>IFERROR(VLOOKUP(K65,色々!P:Q,2,0),"")</f>
        <v>女子</v>
      </c>
      <c r="Q65" s="39" t="str">
        <f>IFERROR(VLOOKUP(L65,クラス!B:C,2,0),"")</f>
        <v>11～12歳</v>
      </c>
    </row>
    <row r="66" spans="5:17" x14ac:dyDescent="0.2">
      <c r="E66" s="34">
        <f>IFERROR(リレーチーム__2[[#This Row],[チーム番号]],"")</f>
        <v>1065</v>
      </c>
      <c r="F66" s="34" t="str">
        <f>IFERROR(リレーチーム__2[[#This Row],[チーム名]],"")</f>
        <v>ジャパン三木</v>
      </c>
      <c r="G66" s="34" t="str">
        <f>IFERROR(リレーチーム__2[[#This Row],[チーム名カナ]],"")</f>
        <v>ｼﾞｬﾊﾟﾝﾐｷ</v>
      </c>
      <c r="H66" s="34">
        <f>IFERROR(リレーチーム__2[[#This Row],[所属番号]],"")</f>
        <v>8</v>
      </c>
      <c r="I66" s="34">
        <f>IFERROR(リレーチーム__2[[#This Row],[種目コード]],"")</f>
        <v>6</v>
      </c>
      <c r="J66" s="34">
        <f>IFERROR(リレーチーム__2[[#This Row],[距離コード]],"")</f>
        <v>4</v>
      </c>
      <c r="K66" s="34">
        <f>IFERROR(リレーチーム__2[[#This Row],[性別コード]],"")</f>
        <v>1</v>
      </c>
      <c r="L66" s="34">
        <f>IFERROR(リレーチーム__2[[#This Row],[新記録判定クラス]],"")</f>
        <v>1</v>
      </c>
      <c r="M66" s="34" t="str">
        <f>IFERROR(リレーチーム__2[[#This Row],[エントリータイム]],"")</f>
        <v xml:space="preserve"> 2:18.00</v>
      </c>
      <c r="N66" s="34" t="str">
        <f>IFERROR(VLOOKUP(I66,色々!L:M,2,0),"")</f>
        <v>フリーリレー</v>
      </c>
      <c r="O66" s="39" t="str">
        <f>IFERROR(VLOOKUP(J66,色々!P:R,3,0),"")</f>
        <v>4×50m</v>
      </c>
      <c r="P66" s="39" t="str">
        <f>IFERROR(VLOOKUP(K66,色々!P:Q,2,0),"")</f>
        <v>男子</v>
      </c>
      <c r="Q66" s="39" t="str">
        <f>IFERROR(VLOOKUP(L66,クラス!B:C,2,0),"")</f>
        <v>10歳以下</v>
      </c>
    </row>
    <row r="67" spans="5:17" x14ac:dyDescent="0.2">
      <c r="E67" s="34">
        <f>IFERROR(リレーチーム__2[[#This Row],[チーム番号]],"")</f>
        <v>1066</v>
      </c>
      <c r="F67" s="34" t="str">
        <f>IFERROR(リレーチーム__2[[#This Row],[チーム名]],"")</f>
        <v>ジャパン三木</v>
      </c>
      <c r="G67" s="34" t="str">
        <f>IFERROR(リレーチーム__2[[#This Row],[チーム名カナ]],"")</f>
        <v>ｼﾞｬﾊﾟﾝﾐｷ</v>
      </c>
      <c r="H67" s="34">
        <f>IFERROR(リレーチーム__2[[#This Row],[所属番号]],"")</f>
        <v>8</v>
      </c>
      <c r="I67" s="34">
        <f>IFERROR(リレーチーム__2[[#This Row],[種目コード]],"")</f>
        <v>6</v>
      </c>
      <c r="J67" s="34">
        <f>IFERROR(リレーチーム__2[[#This Row],[距離コード]],"")</f>
        <v>5</v>
      </c>
      <c r="K67" s="34">
        <f>IFERROR(リレーチーム__2[[#This Row],[性別コード]],"")</f>
        <v>1</v>
      </c>
      <c r="L67" s="34">
        <f>IFERROR(リレーチーム__2[[#This Row],[新記録判定クラス]],"")</f>
        <v>4</v>
      </c>
      <c r="M67" s="34" t="str">
        <f>IFERROR(リレーチーム__2[[#This Row],[エントリータイム]],"")</f>
        <v xml:space="preserve"> 3:32.00</v>
      </c>
      <c r="N67" s="34" t="str">
        <f>IFERROR(VLOOKUP(I67,色々!L:M,2,0),"")</f>
        <v>フリーリレー</v>
      </c>
      <c r="O67" s="39" t="str">
        <f>IFERROR(VLOOKUP(J67,色々!P:R,3,0),"")</f>
        <v>4×100m</v>
      </c>
      <c r="P67" s="39" t="str">
        <f>IFERROR(VLOOKUP(K67,色々!P:Q,2,0),"")</f>
        <v>男子</v>
      </c>
      <c r="Q67" s="39" t="str">
        <f>IFERROR(VLOOKUP(L67,クラス!B:C,2,0),"")</f>
        <v>15～18歳</v>
      </c>
    </row>
    <row r="68" spans="5:17" x14ac:dyDescent="0.2">
      <c r="E68" s="34">
        <f>IFERROR(リレーチーム__2[[#This Row],[チーム番号]],"")</f>
        <v>1067</v>
      </c>
      <c r="F68" s="34" t="str">
        <f>IFERROR(リレーチーム__2[[#This Row],[チーム名]],"")</f>
        <v>ジャパン三木</v>
      </c>
      <c r="G68" s="34" t="str">
        <f>IFERROR(リレーチーム__2[[#This Row],[チーム名カナ]],"")</f>
        <v>ｼﾞｬﾊﾟﾝﾐｷ</v>
      </c>
      <c r="H68" s="34">
        <f>IFERROR(リレーチーム__2[[#This Row],[所属番号]],"")</f>
        <v>8</v>
      </c>
      <c r="I68" s="34">
        <f>IFERROR(リレーチーム__2[[#This Row],[種目コード]],"")</f>
        <v>6</v>
      </c>
      <c r="J68" s="34">
        <f>IFERROR(リレーチーム__2[[#This Row],[距離コード]],"")</f>
        <v>5</v>
      </c>
      <c r="K68" s="34">
        <f>IFERROR(リレーチーム__2[[#This Row],[性別コード]],"")</f>
        <v>1</v>
      </c>
      <c r="L68" s="34">
        <f>IFERROR(リレーチーム__2[[#This Row],[新記録判定クラス]],"")</f>
        <v>3</v>
      </c>
      <c r="M68" s="34" t="str">
        <f>IFERROR(リレーチーム__2[[#This Row],[エントリータイム]],"")</f>
        <v xml:space="preserve"> 3:55.00</v>
      </c>
      <c r="N68" s="34" t="str">
        <f>IFERROR(VLOOKUP(I68,色々!L:M,2,0),"")</f>
        <v>フリーリレー</v>
      </c>
      <c r="O68" s="39" t="str">
        <f>IFERROR(VLOOKUP(J68,色々!P:R,3,0),"")</f>
        <v>4×100m</v>
      </c>
      <c r="P68" s="39" t="str">
        <f>IFERROR(VLOOKUP(K68,色々!P:Q,2,0),"")</f>
        <v>男子</v>
      </c>
      <c r="Q68" s="39" t="str">
        <f>IFERROR(VLOOKUP(L68,クラス!B:C,2,0),"")</f>
        <v>13～14歳</v>
      </c>
    </row>
    <row r="69" spans="5:17" x14ac:dyDescent="0.2">
      <c r="E69" s="34">
        <f>IFERROR(リレーチーム__2[[#This Row],[チーム番号]],"")</f>
        <v>1068</v>
      </c>
      <c r="F69" s="34" t="str">
        <f>IFERROR(リレーチーム__2[[#This Row],[チーム名]],"")</f>
        <v>ジャパン三木</v>
      </c>
      <c r="G69" s="34" t="str">
        <f>IFERROR(リレーチーム__2[[#This Row],[チーム名カナ]],"")</f>
        <v>ｼﾞｬﾊﾟﾝﾐｷ</v>
      </c>
      <c r="H69" s="34">
        <f>IFERROR(リレーチーム__2[[#This Row],[所属番号]],"")</f>
        <v>8</v>
      </c>
      <c r="I69" s="34">
        <f>IFERROR(リレーチーム__2[[#This Row],[種目コード]],"")</f>
        <v>7</v>
      </c>
      <c r="J69" s="34">
        <f>IFERROR(リレーチーム__2[[#This Row],[距離コード]],"")</f>
        <v>4</v>
      </c>
      <c r="K69" s="34">
        <f>IFERROR(リレーチーム__2[[#This Row],[性別コード]],"")</f>
        <v>1</v>
      </c>
      <c r="L69" s="34">
        <f>IFERROR(リレーチーム__2[[#This Row],[新記録判定クラス]],"")</f>
        <v>1</v>
      </c>
      <c r="M69" s="34" t="str">
        <f>IFERROR(リレーチーム__2[[#This Row],[エントリータイム]],"")</f>
        <v xml:space="preserve"> 2:38.00</v>
      </c>
      <c r="N69" s="34" t="str">
        <f>IFERROR(VLOOKUP(I69,色々!L:M,2,0),"")</f>
        <v>メドレーリレー</v>
      </c>
      <c r="O69" s="39" t="str">
        <f>IFERROR(VLOOKUP(J69,色々!P:R,3,0),"")</f>
        <v>4×50m</v>
      </c>
      <c r="P69" s="39" t="str">
        <f>IFERROR(VLOOKUP(K69,色々!P:Q,2,0),"")</f>
        <v>男子</v>
      </c>
      <c r="Q69" s="39" t="str">
        <f>IFERROR(VLOOKUP(L69,クラス!B:C,2,0),"")</f>
        <v>10歳以下</v>
      </c>
    </row>
    <row r="70" spans="5:17" x14ac:dyDescent="0.2">
      <c r="E70" s="34">
        <f>IFERROR(リレーチーム__2[[#This Row],[チーム番号]],"")</f>
        <v>1069</v>
      </c>
      <c r="F70" s="34" t="str">
        <f>IFERROR(リレーチーム__2[[#This Row],[チーム名]],"")</f>
        <v>ジャパン三木</v>
      </c>
      <c r="G70" s="34" t="str">
        <f>IFERROR(リレーチーム__2[[#This Row],[チーム名カナ]],"")</f>
        <v>ｼﾞｬﾊﾟﾝﾐｷ</v>
      </c>
      <c r="H70" s="34">
        <f>IFERROR(リレーチーム__2[[#This Row],[所属番号]],"")</f>
        <v>8</v>
      </c>
      <c r="I70" s="34">
        <f>IFERROR(リレーチーム__2[[#This Row],[種目コード]],"")</f>
        <v>7</v>
      </c>
      <c r="J70" s="34">
        <f>IFERROR(リレーチーム__2[[#This Row],[距離コード]],"")</f>
        <v>5</v>
      </c>
      <c r="K70" s="34">
        <f>IFERROR(リレーチーム__2[[#This Row],[性別コード]],"")</f>
        <v>1</v>
      </c>
      <c r="L70" s="34">
        <f>IFERROR(リレーチーム__2[[#This Row],[新記録判定クラス]],"")</f>
        <v>3</v>
      </c>
      <c r="M70" s="34" t="str">
        <f>IFERROR(リレーチーム__2[[#This Row],[エントリータイム]],"")</f>
        <v xml:space="preserve"> 4:16.00</v>
      </c>
      <c r="N70" s="34" t="str">
        <f>IFERROR(VLOOKUP(I70,色々!L:M,2,0),"")</f>
        <v>メドレーリレー</v>
      </c>
      <c r="O70" s="39" t="str">
        <f>IFERROR(VLOOKUP(J70,色々!P:R,3,0),"")</f>
        <v>4×100m</v>
      </c>
      <c r="P70" s="39" t="str">
        <f>IFERROR(VLOOKUP(K70,色々!P:Q,2,0),"")</f>
        <v>男子</v>
      </c>
      <c r="Q70" s="39" t="str">
        <f>IFERROR(VLOOKUP(L70,クラス!B:C,2,0),"")</f>
        <v>13～14歳</v>
      </c>
    </row>
    <row r="71" spans="5:17" x14ac:dyDescent="0.2">
      <c r="E71" s="34">
        <f>IFERROR(リレーチーム__2[[#This Row],[チーム番号]],"")</f>
        <v>1070</v>
      </c>
      <c r="F71" s="34" t="str">
        <f>IFERROR(リレーチーム__2[[#This Row],[チーム名]],"")</f>
        <v>ジャパン三木</v>
      </c>
      <c r="G71" s="34" t="str">
        <f>IFERROR(リレーチーム__2[[#This Row],[チーム名カナ]],"")</f>
        <v>ｼﾞｬﾊﾟﾝﾐｷ</v>
      </c>
      <c r="H71" s="34">
        <f>IFERROR(リレーチーム__2[[#This Row],[所属番号]],"")</f>
        <v>8</v>
      </c>
      <c r="I71" s="34">
        <f>IFERROR(リレーチーム__2[[#This Row],[種目コード]],"")</f>
        <v>7</v>
      </c>
      <c r="J71" s="34">
        <f>IFERROR(リレーチーム__2[[#This Row],[距離コード]],"")</f>
        <v>5</v>
      </c>
      <c r="K71" s="34">
        <f>IFERROR(リレーチーム__2[[#This Row],[性別コード]],"")</f>
        <v>1</v>
      </c>
      <c r="L71" s="34">
        <f>IFERROR(リレーチーム__2[[#This Row],[新記録判定クラス]],"")</f>
        <v>4</v>
      </c>
      <c r="M71" s="34" t="str">
        <f>IFERROR(リレーチーム__2[[#This Row],[エントリータイム]],"")</f>
        <v xml:space="preserve"> 3:48.00</v>
      </c>
      <c r="N71" s="34" t="str">
        <f>IFERROR(VLOOKUP(I71,色々!L:M,2,0),"")</f>
        <v>メドレーリレー</v>
      </c>
      <c r="O71" s="39" t="str">
        <f>IFERROR(VLOOKUP(J71,色々!P:R,3,0),"")</f>
        <v>4×100m</v>
      </c>
      <c r="P71" s="39" t="str">
        <f>IFERROR(VLOOKUP(K71,色々!P:Q,2,0),"")</f>
        <v>男子</v>
      </c>
      <c r="Q71" s="39" t="str">
        <f>IFERROR(VLOOKUP(L71,クラス!B:C,2,0),"")</f>
        <v>15～18歳</v>
      </c>
    </row>
    <row r="72" spans="5:17" x14ac:dyDescent="0.2">
      <c r="E72" s="34">
        <f>IFERROR(リレーチーム__2[[#This Row],[チーム番号]],"")</f>
        <v>1071</v>
      </c>
      <c r="F72" s="34" t="str">
        <f>IFERROR(リレーチーム__2[[#This Row],[チーム名]],"")</f>
        <v>ジャパン三木</v>
      </c>
      <c r="G72" s="34" t="str">
        <f>IFERROR(リレーチーム__2[[#This Row],[チーム名カナ]],"")</f>
        <v>ｼﾞｬﾊﾟﾝﾐｷ</v>
      </c>
      <c r="H72" s="34">
        <f>IFERROR(リレーチーム__2[[#This Row],[所属番号]],"")</f>
        <v>8</v>
      </c>
      <c r="I72" s="34">
        <f>IFERROR(リレーチーム__2[[#This Row],[種目コード]],"")</f>
        <v>6</v>
      </c>
      <c r="J72" s="34">
        <f>IFERROR(リレーチーム__2[[#This Row],[距離コード]],"")</f>
        <v>4</v>
      </c>
      <c r="K72" s="34">
        <f>IFERROR(リレーチーム__2[[#This Row],[性別コード]],"")</f>
        <v>2</v>
      </c>
      <c r="L72" s="34">
        <f>IFERROR(リレーチーム__2[[#This Row],[新記録判定クラス]],"")</f>
        <v>2</v>
      </c>
      <c r="M72" s="34" t="str">
        <f>IFERROR(リレーチーム__2[[#This Row],[エントリータイム]],"")</f>
        <v xml:space="preserve"> 2:02.50</v>
      </c>
      <c r="N72" s="34" t="str">
        <f>IFERROR(VLOOKUP(I72,色々!L:M,2,0),"")</f>
        <v>フリーリレー</v>
      </c>
      <c r="O72" s="39" t="str">
        <f>IFERROR(VLOOKUP(J72,色々!P:R,3,0),"")</f>
        <v>4×50m</v>
      </c>
      <c r="P72" s="39" t="str">
        <f>IFERROR(VLOOKUP(K72,色々!P:Q,2,0),"")</f>
        <v>女子</v>
      </c>
      <c r="Q72" s="39" t="str">
        <f>IFERROR(VLOOKUP(L72,クラス!B:C,2,0),"")</f>
        <v>11～12歳</v>
      </c>
    </row>
    <row r="73" spans="5:17" x14ac:dyDescent="0.2">
      <c r="E73" s="34">
        <f>IFERROR(リレーチーム__2[[#This Row],[チーム番号]],"")</f>
        <v>1072</v>
      </c>
      <c r="F73" s="34" t="str">
        <f>IFERROR(リレーチーム__2[[#This Row],[チーム名]],"")</f>
        <v>ジャパン三木</v>
      </c>
      <c r="G73" s="34" t="str">
        <f>IFERROR(リレーチーム__2[[#This Row],[チーム名カナ]],"")</f>
        <v>ｼﾞｬﾊﾟﾝﾐｷ</v>
      </c>
      <c r="H73" s="34">
        <f>IFERROR(リレーチーム__2[[#This Row],[所属番号]],"")</f>
        <v>8</v>
      </c>
      <c r="I73" s="34">
        <f>IFERROR(リレーチーム__2[[#This Row],[種目コード]],"")</f>
        <v>6</v>
      </c>
      <c r="J73" s="34">
        <f>IFERROR(リレーチーム__2[[#This Row],[距離コード]],"")</f>
        <v>4</v>
      </c>
      <c r="K73" s="34">
        <f>IFERROR(リレーチーム__2[[#This Row],[性別コード]],"")</f>
        <v>2</v>
      </c>
      <c r="L73" s="34">
        <f>IFERROR(リレーチーム__2[[#This Row],[新記録判定クラス]],"")</f>
        <v>1</v>
      </c>
      <c r="M73" s="34" t="str">
        <f>IFERROR(リレーチーム__2[[#This Row],[エントリータイム]],"")</f>
        <v xml:space="preserve"> 2:12.00</v>
      </c>
      <c r="N73" s="34" t="str">
        <f>IFERROR(VLOOKUP(I73,色々!L:M,2,0),"")</f>
        <v>フリーリレー</v>
      </c>
      <c r="O73" s="39" t="str">
        <f>IFERROR(VLOOKUP(J73,色々!P:R,3,0),"")</f>
        <v>4×50m</v>
      </c>
      <c r="P73" s="39" t="str">
        <f>IFERROR(VLOOKUP(K73,色々!P:Q,2,0),"")</f>
        <v>女子</v>
      </c>
      <c r="Q73" s="39" t="str">
        <f>IFERROR(VLOOKUP(L73,クラス!B:C,2,0),"")</f>
        <v>10歳以下</v>
      </c>
    </row>
    <row r="74" spans="5:17" x14ac:dyDescent="0.2">
      <c r="E74" s="34">
        <f>IFERROR(リレーチーム__2[[#This Row],[チーム番号]],"")</f>
        <v>1073</v>
      </c>
      <c r="F74" s="34" t="str">
        <f>IFERROR(リレーチーム__2[[#This Row],[チーム名]],"")</f>
        <v>ジャパン三木</v>
      </c>
      <c r="G74" s="34" t="str">
        <f>IFERROR(リレーチーム__2[[#This Row],[チーム名カナ]],"")</f>
        <v>ｼﾞｬﾊﾟﾝﾐｷ</v>
      </c>
      <c r="H74" s="34">
        <f>IFERROR(リレーチーム__2[[#This Row],[所属番号]],"")</f>
        <v>8</v>
      </c>
      <c r="I74" s="34">
        <f>IFERROR(リレーチーム__2[[#This Row],[種目コード]],"")</f>
        <v>6</v>
      </c>
      <c r="J74" s="34">
        <f>IFERROR(リレーチーム__2[[#This Row],[距離コード]],"")</f>
        <v>5</v>
      </c>
      <c r="K74" s="34">
        <f>IFERROR(リレーチーム__2[[#This Row],[性別コード]],"")</f>
        <v>2</v>
      </c>
      <c r="L74" s="34">
        <f>IFERROR(リレーチーム__2[[#This Row],[新記録判定クラス]],"")</f>
        <v>3</v>
      </c>
      <c r="M74" s="34" t="str">
        <f>IFERROR(リレーチーム__2[[#This Row],[エントリータイム]],"")</f>
        <v xml:space="preserve"> 4:16.00</v>
      </c>
      <c r="N74" s="34" t="str">
        <f>IFERROR(VLOOKUP(I74,色々!L:M,2,0),"")</f>
        <v>フリーリレー</v>
      </c>
      <c r="O74" s="39" t="str">
        <f>IFERROR(VLOOKUP(J74,色々!P:R,3,0),"")</f>
        <v>4×100m</v>
      </c>
      <c r="P74" s="39" t="str">
        <f>IFERROR(VLOOKUP(K74,色々!P:Q,2,0),"")</f>
        <v>女子</v>
      </c>
      <c r="Q74" s="39" t="str">
        <f>IFERROR(VLOOKUP(L74,クラス!B:C,2,0),"")</f>
        <v>13～14歳</v>
      </c>
    </row>
    <row r="75" spans="5:17" x14ac:dyDescent="0.2">
      <c r="E75" s="34">
        <f>IFERROR(リレーチーム__2[[#This Row],[チーム番号]],"")</f>
        <v>1074</v>
      </c>
      <c r="F75" s="34" t="str">
        <f>IFERROR(リレーチーム__2[[#This Row],[チーム名]],"")</f>
        <v>ジャパン三木</v>
      </c>
      <c r="G75" s="34" t="str">
        <f>IFERROR(リレーチーム__2[[#This Row],[チーム名カナ]],"")</f>
        <v>ｼﾞｬﾊﾟﾝﾐｷ</v>
      </c>
      <c r="H75" s="34">
        <f>IFERROR(リレーチーム__2[[#This Row],[所属番号]],"")</f>
        <v>8</v>
      </c>
      <c r="I75" s="34">
        <f>IFERROR(リレーチーム__2[[#This Row],[種目コード]],"")</f>
        <v>6</v>
      </c>
      <c r="J75" s="34">
        <f>IFERROR(リレーチーム__2[[#This Row],[距離コード]],"")</f>
        <v>5</v>
      </c>
      <c r="K75" s="34">
        <f>IFERROR(リレーチーム__2[[#This Row],[性別コード]],"")</f>
        <v>2</v>
      </c>
      <c r="L75" s="34">
        <f>IFERROR(リレーチーム__2[[#This Row],[新記録判定クラス]],"")</f>
        <v>4</v>
      </c>
      <c r="M75" s="34" t="str">
        <f>IFERROR(リレーチーム__2[[#This Row],[エントリータイム]],"")</f>
        <v xml:space="preserve"> 4:08.00</v>
      </c>
      <c r="N75" s="34" t="str">
        <f>IFERROR(VLOOKUP(I75,色々!L:M,2,0),"")</f>
        <v>フリーリレー</v>
      </c>
      <c r="O75" s="39" t="str">
        <f>IFERROR(VLOOKUP(J75,色々!P:R,3,0),"")</f>
        <v>4×100m</v>
      </c>
      <c r="P75" s="39" t="str">
        <f>IFERROR(VLOOKUP(K75,色々!P:Q,2,0),"")</f>
        <v>女子</v>
      </c>
      <c r="Q75" s="39" t="str">
        <f>IFERROR(VLOOKUP(L75,クラス!B:C,2,0),"")</f>
        <v>15～18歳</v>
      </c>
    </row>
    <row r="76" spans="5:17" x14ac:dyDescent="0.2">
      <c r="E76" s="34">
        <f>IFERROR(リレーチーム__2[[#This Row],[チーム番号]],"")</f>
        <v>1075</v>
      </c>
      <c r="F76" s="34" t="str">
        <f>IFERROR(リレーチーム__2[[#This Row],[チーム名]],"")</f>
        <v>ジャパン三木</v>
      </c>
      <c r="G76" s="34" t="str">
        <f>IFERROR(リレーチーム__2[[#This Row],[チーム名カナ]],"")</f>
        <v>ｼﾞｬﾊﾟﾝﾐｷ</v>
      </c>
      <c r="H76" s="34">
        <f>IFERROR(リレーチーム__2[[#This Row],[所属番号]],"")</f>
        <v>8</v>
      </c>
      <c r="I76" s="34">
        <f>IFERROR(リレーチーム__2[[#This Row],[種目コード]],"")</f>
        <v>7</v>
      </c>
      <c r="J76" s="34">
        <f>IFERROR(リレーチーム__2[[#This Row],[距離コード]],"")</f>
        <v>4</v>
      </c>
      <c r="K76" s="34">
        <f>IFERROR(リレーチーム__2[[#This Row],[性別コード]],"")</f>
        <v>2</v>
      </c>
      <c r="L76" s="34">
        <f>IFERROR(リレーチーム__2[[#This Row],[新記録判定クラス]],"")</f>
        <v>1</v>
      </c>
      <c r="M76" s="34" t="str">
        <f>IFERROR(リレーチーム__2[[#This Row],[エントリータイム]],"")</f>
        <v xml:space="preserve"> 2:33.00</v>
      </c>
      <c r="N76" s="34" t="str">
        <f>IFERROR(VLOOKUP(I76,色々!L:M,2,0),"")</f>
        <v>メドレーリレー</v>
      </c>
      <c r="O76" s="39" t="str">
        <f>IFERROR(VLOOKUP(J76,色々!P:R,3,0),"")</f>
        <v>4×50m</v>
      </c>
      <c r="P76" s="39" t="str">
        <f>IFERROR(VLOOKUP(K76,色々!P:Q,2,0),"")</f>
        <v>女子</v>
      </c>
      <c r="Q76" s="39" t="str">
        <f>IFERROR(VLOOKUP(L76,クラス!B:C,2,0),"")</f>
        <v>10歳以下</v>
      </c>
    </row>
    <row r="77" spans="5:17" x14ac:dyDescent="0.2">
      <c r="E77" s="34">
        <f>IFERROR(リレーチーム__2[[#This Row],[チーム番号]],"")</f>
        <v>1076</v>
      </c>
      <c r="F77" s="34" t="str">
        <f>IFERROR(リレーチーム__2[[#This Row],[チーム名]],"")</f>
        <v>ジャパン三木</v>
      </c>
      <c r="G77" s="34" t="str">
        <f>IFERROR(リレーチーム__2[[#This Row],[チーム名カナ]],"")</f>
        <v>ｼﾞｬﾊﾟﾝﾐｷ</v>
      </c>
      <c r="H77" s="34">
        <f>IFERROR(リレーチーム__2[[#This Row],[所属番号]],"")</f>
        <v>8</v>
      </c>
      <c r="I77" s="34">
        <f>IFERROR(リレーチーム__2[[#This Row],[種目コード]],"")</f>
        <v>7</v>
      </c>
      <c r="J77" s="34">
        <f>IFERROR(リレーチーム__2[[#This Row],[距離コード]],"")</f>
        <v>4</v>
      </c>
      <c r="K77" s="34">
        <f>IFERROR(リレーチーム__2[[#This Row],[性別コード]],"")</f>
        <v>2</v>
      </c>
      <c r="L77" s="34">
        <f>IFERROR(リレーチーム__2[[#This Row],[新記録判定クラス]],"")</f>
        <v>2</v>
      </c>
      <c r="M77" s="34" t="str">
        <f>IFERROR(リレーチーム__2[[#This Row],[エントリータイム]],"")</f>
        <v xml:space="preserve"> 2:16.50</v>
      </c>
      <c r="N77" s="34" t="str">
        <f>IFERROR(VLOOKUP(I77,色々!L:M,2,0),"")</f>
        <v>メドレーリレー</v>
      </c>
      <c r="O77" s="39" t="str">
        <f>IFERROR(VLOOKUP(J77,色々!P:R,3,0),"")</f>
        <v>4×50m</v>
      </c>
      <c r="P77" s="39" t="str">
        <f>IFERROR(VLOOKUP(K77,色々!P:Q,2,0),"")</f>
        <v>女子</v>
      </c>
      <c r="Q77" s="39" t="str">
        <f>IFERROR(VLOOKUP(L77,クラス!B:C,2,0),"")</f>
        <v>11～12歳</v>
      </c>
    </row>
    <row r="78" spans="5:17" x14ac:dyDescent="0.2">
      <c r="E78" s="34">
        <f>IFERROR(リレーチーム__2[[#This Row],[チーム番号]],"")</f>
        <v>1077</v>
      </c>
      <c r="F78" s="34" t="str">
        <f>IFERROR(リレーチーム__2[[#This Row],[チーム名]],"")</f>
        <v>ジャパン三木</v>
      </c>
      <c r="G78" s="34" t="str">
        <f>IFERROR(リレーチーム__2[[#This Row],[チーム名カナ]],"")</f>
        <v>ｼﾞｬﾊﾟﾝﾐｷ</v>
      </c>
      <c r="H78" s="34">
        <f>IFERROR(リレーチーム__2[[#This Row],[所属番号]],"")</f>
        <v>8</v>
      </c>
      <c r="I78" s="34">
        <f>IFERROR(リレーチーム__2[[#This Row],[種目コード]],"")</f>
        <v>7</v>
      </c>
      <c r="J78" s="34">
        <f>IFERROR(リレーチーム__2[[#This Row],[距離コード]],"")</f>
        <v>5</v>
      </c>
      <c r="K78" s="34">
        <f>IFERROR(リレーチーム__2[[#This Row],[性別コード]],"")</f>
        <v>2</v>
      </c>
      <c r="L78" s="34">
        <f>IFERROR(リレーチーム__2[[#This Row],[新記録判定クラス]],"")</f>
        <v>4</v>
      </c>
      <c r="M78" s="34" t="str">
        <f>IFERROR(リレーチーム__2[[#This Row],[エントリータイム]],"")</f>
        <v xml:space="preserve"> 4:30.00</v>
      </c>
      <c r="N78" s="34" t="str">
        <f>IFERROR(VLOOKUP(I78,色々!L:M,2,0),"")</f>
        <v>メドレーリレー</v>
      </c>
      <c r="O78" s="39" t="str">
        <f>IFERROR(VLOOKUP(J78,色々!P:R,3,0),"")</f>
        <v>4×100m</v>
      </c>
      <c r="P78" s="39" t="str">
        <f>IFERROR(VLOOKUP(K78,色々!P:Q,2,0),"")</f>
        <v>女子</v>
      </c>
      <c r="Q78" s="39" t="str">
        <f>IFERROR(VLOOKUP(L78,クラス!B:C,2,0),"")</f>
        <v>15～18歳</v>
      </c>
    </row>
    <row r="79" spans="5:17" x14ac:dyDescent="0.2">
      <c r="E79" s="34">
        <f>IFERROR(リレーチーム__2[[#This Row],[チーム番号]],"")</f>
        <v>1078</v>
      </c>
      <c r="F79" s="34" t="str">
        <f>IFERROR(リレーチーム__2[[#This Row],[チーム名]],"")</f>
        <v>ジャパン三木</v>
      </c>
      <c r="G79" s="34" t="str">
        <f>IFERROR(リレーチーム__2[[#This Row],[チーム名カナ]],"")</f>
        <v>ｼﾞｬﾊﾟﾝﾐｷ</v>
      </c>
      <c r="H79" s="34">
        <f>IFERROR(リレーチーム__2[[#This Row],[所属番号]],"")</f>
        <v>8</v>
      </c>
      <c r="I79" s="34">
        <f>IFERROR(リレーチーム__2[[#This Row],[種目コード]],"")</f>
        <v>7</v>
      </c>
      <c r="J79" s="34">
        <f>IFERROR(リレーチーム__2[[#This Row],[距離コード]],"")</f>
        <v>5</v>
      </c>
      <c r="K79" s="34">
        <f>IFERROR(リレーチーム__2[[#This Row],[性別コード]],"")</f>
        <v>2</v>
      </c>
      <c r="L79" s="34">
        <f>IFERROR(リレーチーム__2[[#This Row],[新記録判定クラス]],"")</f>
        <v>3</v>
      </c>
      <c r="M79" s="34" t="str">
        <f>IFERROR(リレーチーム__2[[#This Row],[エントリータイム]],"")</f>
        <v xml:space="preserve"> 4:36.00</v>
      </c>
      <c r="N79" s="34" t="str">
        <f>IFERROR(VLOOKUP(I79,色々!L:M,2,0),"")</f>
        <v>メドレーリレー</v>
      </c>
      <c r="O79" s="39" t="str">
        <f>IFERROR(VLOOKUP(J79,色々!P:R,3,0),"")</f>
        <v>4×100m</v>
      </c>
      <c r="P79" s="39" t="str">
        <f>IFERROR(VLOOKUP(K79,色々!P:Q,2,0),"")</f>
        <v>女子</v>
      </c>
      <c r="Q79" s="39" t="str">
        <f>IFERROR(VLOOKUP(L79,クラス!B:C,2,0),"")</f>
        <v>13～14歳</v>
      </c>
    </row>
    <row r="80" spans="5:17" x14ac:dyDescent="0.2">
      <c r="E80" s="34">
        <f>IFERROR(リレーチーム__2[[#This Row],[チーム番号]],"")</f>
        <v>1079</v>
      </c>
      <c r="F80" s="34" t="str">
        <f>IFERROR(リレーチーム__2[[#This Row],[チーム名]],"")</f>
        <v>ハッピー鴨島</v>
      </c>
      <c r="G80" s="34" t="str">
        <f>IFERROR(リレーチーム__2[[#This Row],[チーム名カナ]],"")</f>
        <v>ﾊｯﾋﾟｰｶﾓｼ</v>
      </c>
      <c r="H80" s="34">
        <f>IFERROR(リレーチーム__2[[#This Row],[所属番号]],"")</f>
        <v>13</v>
      </c>
      <c r="I80" s="34">
        <f>IFERROR(リレーチーム__2[[#This Row],[種目コード]],"")</f>
        <v>6</v>
      </c>
      <c r="J80" s="34">
        <f>IFERROR(リレーチーム__2[[#This Row],[距離コード]],"")</f>
        <v>5</v>
      </c>
      <c r="K80" s="34">
        <f>IFERROR(リレーチーム__2[[#This Row],[性別コード]],"")</f>
        <v>1</v>
      </c>
      <c r="L80" s="34">
        <f>IFERROR(リレーチーム__2[[#This Row],[新記録判定クラス]],"")</f>
        <v>3</v>
      </c>
      <c r="M80" s="34" t="str">
        <f>IFERROR(リレーチーム__2[[#This Row],[エントリータイム]],"")</f>
        <v xml:space="preserve"> 4:03.00</v>
      </c>
      <c r="N80" s="34" t="str">
        <f>IFERROR(VLOOKUP(I80,色々!L:M,2,0),"")</f>
        <v>フリーリレー</v>
      </c>
      <c r="O80" s="39" t="str">
        <f>IFERROR(VLOOKUP(J80,色々!P:R,3,0),"")</f>
        <v>4×100m</v>
      </c>
      <c r="P80" s="39" t="str">
        <f>IFERROR(VLOOKUP(K80,色々!P:Q,2,0),"")</f>
        <v>男子</v>
      </c>
      <c r="Q80" s="39" t="str">
        <f>IFERROR(VLOOKUP(L80,クラス!B:C,2,0),"")</f>
        <v>13～14歳</v>
      </c>
    </row>
    <row r="81" spans="5:17" x14ac:dyDescent="0.2">
      <c r="E81" s="34">
        <f>IFERROR(リレーチーム__2[[#This Row],[チーム番号]],"")</f>
        <v>1080</v>
      </c>
      <c r="F81" s="34" t="str">
        <f>IFERROR(リレーチーム__2[[#This Row],[チーム名]],"")</f>
        <v>ハッピー鴨島</v>
      </c>
      <c r="G81" s="34" t="str">
        <f>IFERROR(リレーチーム__2[[#This Row],[チーム名カナ]],"")</f>
        <v>ﾊｯﾋﾟｰｶﾓｼ</v>
      </c>
      <c r="H81" s="34">
        <f>IFERROR(リレーチーム__2[[#This Row],[所属番号]],"")</f>
        <v>13</v>
      </c>
      <c r="I81" s="34">
        <f>IFERROR(リレーチーム__2[[#This Row],[種目コード]],"")</f>
        <v>6</v>
      </c>
      <c r="J81" s="34">
        <f>IFERROR(リレーチーム__2[[#This Row],[距離コード]],"")</f>
        <v>4</v>
      </c>
      <c r="K81" s="34">
        <f>IFERROR(リレーチーム__2[[#This Row],[性別コード]],"")</f>
        <v>2</v>
      </c>
      <c r="L81" s="34">
        <f>IFERROR(リレーチーム__2[[#This Row],[新記録判定クラス]],"")</f>
        <v>2</v>
      </c>
      <c r="M81" s="34" t="str">
        <f>IFERROR(リレーチーム__2[[#This Row],[エントリータイム]],"")</f>
        <v xml:space="preserve"> 2:02.82</v>
      </c>
      <c r="N81" s="34" t="str">
        <f>IFERROR(VLOOKUP(I81,色々!L:M,2,0),"")</f>
        <v>フリーリレー</v>
      </c>
      <c r="O81" s="39" t="str">
        <f>IFERROR(VLOOKUP(J81,色々!P:R,3,0),"")</f>
        <v>4×50m</v>
      </c>
      <c r="P81" s="39" t="str">
        <f>IFERROR(VLOOKUP(K81,色々!P:Q,2,0),"")</f>
        <v>女子</v>
      </c>
      <c r="Q81" s="39" t="str">
        <f>IFERROR(VLOOKUP(L81,クラス!B:C,2,0),"")</f>
        <v>11～12歳</v>
      </c>
    </row>
    <row r="82" spans="5:17" x14ac:dyDescent="0.2">
      <c r="E82" s="34">
        <f>IFERROR(リレーチーム__2[[#This Row],[チーム番号]],"")</f>
        <v>1081</v>
      </c>
      <c r="F82" s="34" t="str">
        <f>IFERROR(リレーチーム__2[[#This Row],[チーム名]],"")</f>
        <v>ＯＫＳＳ</v>
      </c>
      <c r="G82" s="34" t="str">
        <f>IFERROR(リレーチーム__2[[#This Row],[チーム名カナ]],"")</f>
        <v>OKSS</v>
      </c>
      <c r="H82" s="34">
        <f>IFERROR(リレーチーム__2[[#This Row],[所属番号]],"")</f>
        <v>14</v>
      </c>
      <c r="I82" s="34">
        <f>IFERROR(リレーチーム__2[[#This Row],[種目コード]],"")</f>
        <v>6</v>
      </c>
      <c r="J82" s="34">
        <f>IFERROR(リレーチーム__2[[#This Row],[距離コード]],"")</f>
        <v>4</v>
      </c>
      <c r="K82" s="34">
        <f>IFERROR(リレーチーム__2[[#This Row],[性別コード]],"")</f>
        <v>2</v>
      </c>
      <c r="L82" s="34">
        <f>IFERROR(リレーチーム__2[[#This Row],[新記録判定クラス]],"")</f>
        <v>2</v>
      </c>
      <c r="M82" s="34" t="str">
        <f>IFERROR(リレーチーム__2[[#This Row],[エントリータイム]],"")</f>
        <v xml:space="preserve"> 2:00.37</v>
      </c>
      <c r="N82" s="34" t="str">
        <f>IFERROR(VLOOKUP(I82,色々!L:M,2,0),"")</f>
        <v>フリーリレー</v>
      </c>
      <c r="O82" s="39" t="str">
        <f>IFERROR(VLOOKUP(J82,色々!P:R,3,0),"")</f>
        <v>4×50m</v>
      </c>
      <c r="P82" s="39" t="str">
        <f>IFERROR(VLOOKUP(K82,色々!P:Q,2,0),"")</f>
        <v>女子</v>
      </c>
      <c r="Q82" s="39" t="str">
        <f>IFERROR(VLOOKUP(L82,クラス!B:C,2,0),"")</f>
        <v>11～12歳</v>
      </c>
    </row>
    <row r="83" spans="5:17" x14ac:dyDescent="0.2">
      <c r="E83" s="34">
        <f>IFERROR(リレーチーム__2[[#This Row],[チーム番号]],"")</f>
        <v>1082</v>
      </c>
      <c r="F83" s="34" t="str">
        <f>IFERROR(リレーチーム__2[[#This Row],[チーム名]],"")</f>
        <v>ＯＫＳＳ</v>
      </c>
      <c r="G83" s="34" t="str">
        <f>IFERROR(リレーチーム__2[[#This Row],[チーム名カナ]],"")</f>
        <v>OKSS</v>
      </c>
      <c r="H83" s="34">
        <f>IFERROR(リレーチーム__2[[#This Row],[所属番号]],"")</f>
        <v>14</v>
      </c>
      <c r="I83" s="34">
        <f>IFERROR(リレーチーム__2[[#This Row],[種目コード]],"")</f>
        <v>6</v>
      </c>
      <c r="J83" s="34">
        <f>IFERROR(リレーチーム__2[[#This Row],[距離コード]],"")</f>
        <v>5</v>
      </c>
      <c r="K83" s="34">
        <f>IFERROR(リレーチーム__2[[#This Row],[性別コード]],"")</f>
        <v>2</v>
      </c>
      <c r="L83" s="34">
        <f>IFERROR(リレーチーム__2[[#This Row],[新記録判定クラス]],"")</f>
        <v>3</v>
      </c>
      <c r="M83" s="34" t="str">
        <f>IFERROR(リレーチーム__2[[#This Row],[エントリータイム]],"")</f>
        <v xml:space="preserve"> 4:11.56</v>
      </c>
      <c r="N83" s="34" t="str">
        <f>IFERROR(VLOOKUP(I83,色々!L:M,2,0),"")</f>
        <v>フリーリレー</v>
      </c>
      <c r="O83" s="39" t="str">
        <f>IFERROR(VLOOKUP(J83,色々!P:R,3,0),"")</f>
        <v>4×100m</v>
      </c>
      <c r="P83" s="39" t="str">
        <f>IFERROR(VLOOKUP(K83,色々!P:Q,2,0),"")</f>
        <v>女子</v>
      </c>
      <c r="Q83" s="39" t="str">
        <f>IFERROR(VLOOKUP(L83,クラス!B:C,2,0),"")</f>
        <v>13～14歳</v>
      </c>
    </row>
    <row r="84" spans="5:17" x14ac:dyDescent="0.2">
      <c r="E84" s="34">
        <f>IFERROR(リレーチーム__2[[#This Row],[チーム番号]],"")</f>
        <v>1083</v>
      </c>
      <c r="F84" s="34" t="str">
        <f>IFERROR(リレーチーム__2[[#This Row],[チーム名]],"")</f>
        <v>ＯＫＳＳ</v>
      </c>
      <c r="G84" s="34" t="str">
        <f>IFERROR(リレーチーム__2[[#This Row],[チーム名カナ]],"")</f>
        <v>OKSS</v>
      </c>
      <c r="H84" s="34">
        <f>IFERROR(リレーチーム__2[[#This Row],[所属番号]],"")</f>
        <v>14</v>
      </c>
      <c r="I84" s="34">
        <f>IFERROR(リレーチーム__2[[#This Row],[種目コード]],"")</f>
        <v>7</v>
      </c>
      <c r="J84" s="34">
        <f>IFERROR(リレーチーム__2[[#This Row],[距離コード]],"")</f>
        <v>4</v>
      </c>
      <c r="K84" s="34">
        <f>IFERROR(リレーチーム__2[[#This Row],[性別コード]],"")</f>
        <v>2</v>
      </c>
      <c r="L84" s="34">
        <f>IFERROR(リレーチーム__2[[#This Row],[新記録判定クラス]],"")</f>
        <v>2</v>
      </c>
      <c r="M84" s="34" t="str">
        <f>IFERROR(リレーチーム__2[[#This Row],[エントリータイム]],"")</f>
        <v xml:space="preserve"> 2:16.09</v>
      </c>
      <c r="N84" s="34" t="str">
        <f>IFERROR(VLOOKUP(I84,色々!L:M,2,0),"")</f>
        <v>メドレーリレー</v>
      </c>
      <c r="O84" s="39" t="str">
        <f>IFERROR(VLOOKUP(J84,色々!P:R,3,0),"")</f>
        <v>4×50m</v>
      </c>
      <c r="P84" s="39" t="str">
        <f>IFERROR(VLOOKUP(K84,色々!P:Q,2,0),"")</f>
        <v>女子</v>
      </c>
      <c r="Q84" s="39" t="str">
        <f>IFERROR(VLOOKUP(L84,クラス!B:C,2,0),"")</f>
        <v>11～12歳</v>
      </c>
    </row>
    <row r="85" spans="5:17" x14ac:dyDescent="0.2">
      <c r="E85" s="34">
        <f>IFERROR(リレーチーム__2[[#This Row],[チーム番号]],"")</f>
        <v>1084</v>
      </c>
      <c r="F85" s="34" t="str">
        <f>IFERROR(リレーチーム__2[[#This Row],[チーム名]],"")</f>
        <v>ＯＫＳＳ</v>
      </c>
      <c r="G85" s="34" t="str">
        <f>IFERROR(リレーチーム__2[[#This Row],[チーム名カナ]],"")</f>
        <v>OKSS</v>
      </c>
      <c r="H85" s="34">
        <f>IFERROR(リレーチーム__2[[#This Row],[所属番号]],"")</f>
        <v>14</v>
      </c>
      <c r="I85" s="34">
        <f>IFERROR(リレーチーム__2[[#This Row],[種目コード]],"")</f>
        <v>7</v>
      </c>
      <c r="J85" s="34">
        <f>IFERROR(リレーチーム__2[[#This Row],[距離コード]],"")</f>
        <v>5</v>
      </c>
      <c r="K85" s="34">
        <f>IFERROR(リレーチーム__2[[#This Row],[性別コード]],"")</f>
        <v>2</v>
      </c>
      <c r="L85" s="34">
        <f>IFERROR(リレーチーム__2[[#This Row],[新記録判定クラス]],"")</f>
        <v>3</v>
      </c>
      <c r="M85" s="34" t="str">
        <f>IFERROR(リレーチーム__2[[#This Row],[エントリータイム]],"")</f>
        <v xml:space="preserve"> 4:33.23</v>
      </c>
      <c r="N85" s="34" t="str">
        <f>IFERROR(VLOOKUP(I85,色々!L:M,2,0),"")</f>
        <v>メドレーリレー</v>
      </c>
      <c r="O85" s="39" t="str">
        <f>IFERROR(VLOOKUP(J85,色々!P:R,3,0),"")</f>
        <v>4×100m</v>
      </c>
      <c r="P85" s="39" t="str">
        <f>IFERROR(VLOOKUP(K85,色々!P:Q,2,0),"")</f>
        <v>女子</v>
      </c>
      <c r="Q85" s="39" t="str">
        <f>IFERROR(VLOOKUP(L85,クラス!B:C,2,0),"")</f>
        <v>13～14歳</v>
      </c>
    </row>
    <row r="86" spans="5:17" x14ac:dyDescent="0.2">
      <c r="E86" s="34">
        <f>IFERROR(リレーチーム__2[[#This Row],[チーム番号]],"")</f>
        <v>1085</v>
      </c>
      <c r="F86" s="34" t="str">
        <f>IFERROR(リレーチーム__2[[#This Row],[チーム名]],"")</f>
        <v>ＯＫ脇町</v>
      </c>
      <c r="G86" s="34" t="str">
        <f>IFERROR(リレーチーム__2[[#This Row],[チーム名カナ]],"")</f>
        <v>OKﾜｷﾏﾁ</v>
      </c>
      <c r="H86" s="34">
        <f>IFERROR(リレーチーム__2[[#This Row],[所属番号]],"")</f>
        <v>15</v>
      </c>
      <c r="I86" s="34">
        <f>IFERROR(リレーチーム__2[[#This Row],[種目コード]],"")</f>
        <v>6</v>
      </c>
      <c r="J86" s="34">
        <f>IFERROR(リレーチーム__2[[#This Row],[距離コード]],"")</f>
        <v>5</v>
      </c>
      <c r="K86" s="34">
        <f>IFERROR(リレーチーム__2[[#This Row],[性別コード]],"")</f>
        <v>1</v>
      </c>
      <c r="L86" s="34">
        <f>IFERROR(リレーチーム__2[[#This Row],[新記録判定クラス]],"")</f>
        <v>3</v>
      </c>
      <c r="M86" s="34" t="str">
        <f>IFERROR(リレーチーム__2[[#This Row],[エントリータイム]],"")</f>
        <v xml:space="preserve"> 3:57.34</v>
      </c>
      <c r="N86" s="34" t="str">
        <f>IFERROR(VLOOKUP(I86,色々!L:M,2,0),"")</f>
        <v>フリーリレー</v>
      </c>
      <c r="O86" s="39" t="str">
        <f>IFERROR(VLOOKUP(J86,色々!P:R,3,0),"")</f>
        <v>4×100m</v>
      </c>
      <c r="P86" s="39" t="str">
        <f>IFERROR(VLOOKUP(K86,色々!P:Q,2,0),"")</f>
        <v>男子</v>
      </c>
      <c r="Q86" s="39" t="str">
        <f>IFERROR(VLOOKUP(L86,クラス!B:C,2,0),"")</f>
        <v>13～14歳</v>
      </c>
    </row>
    <row r="87" spans="5:17" x14ac:dyDescent="0.2">
      <c r="E87" s="34">
        <f>IFERROR(リレーチーム__2[[#This Row],[チーム番号]],"")</f>
        <v>1086</v>
      </c>
      <c r="F87" s="34" t="str">
        <f>IFERROR(リレーチーム__2[[#This Row],[チーム名]],"")</f>
        <v>ＯＫ脇町</v>
      </c>
      <c r="G87" s="34" t="str">
        <f>IFERROR(リレーチーム__2[[#This Row],[チーム名カナ]],"")</f>
        <v>OKﾜｷﾏﾁ</v>
      </c>
      <c r="H87" s="34">
        <f>IFERROR(リレーチーム__2[[#This Row],[所属番号]],"")</f>
        <v>15</v>
      </c>
      <c r="I87" s="34">
        <f>IFERROR(リレーチーム__2[[#This Row],[種目コード]],"")</f>
        <v>7</v>
      </c>
      <c r="J87" s="34">
        <f>IFERROR(リレーチーム__2[[#This Row],[距離コード]],"")</f>
        <v>5</v>
      </c>
      <c r="K87" s="34">
        <f>IFERROR(リレーチーム__2[[#This Row],[性別コード]],"")</f>
        <v>1</v>
      </c>
      <c r="L87" s="34">
        <f>IFERROR(リレーチーム__2[[#This Row],[新記録判定クラス]],"")</f>
        <v>3</v>
      </c>
      <c r="M87" s="34" t="str">
        <f>IFERROR(リレーチーム__2[[#This Row],[エントリータイム]],"")</f>
        <v xml:space="preserve"> 4:20.72</v>
      </c>
      <c r="N87" s="34" t="str">
        <f>IFERROR(VLOOKUP(I87,色々!L:M,2,0),"")</f>
        <v>メドレーリレー</v>
      </c>
      <c r="O87" s="39" t="str">
        <f>IFERROR(VLOOKUP(J87,色々!P:R,3,0),"")</f>
        <v>4×100m</v>
      </c>
      <c r="P87" s="39" t="str">
        <f>IFERROR(VLOOKUP(K87,色々!P:Q,2,0),"")</f>
        <v>男子</v>
      </c>
      <c r="Q87" s="39" t="str">
        <f>IFERROR(VLOOKUP(L87,クラス!B:C,2,0),"")</f>
        <v>13～14歳</v>
      </c>
    </row>
    <row r="88" spans="5:17" x14ac:dyDescent="0.2">
      <c r="E88" s="34">
        <f>IFERROR(リレーチーム__2[[#This Row],[チーム番号]],"")</f>
        <v>1087</v>
      </c>
      <c r="F88" s="34" t="str">
        <f>IFERROR(リレーチーム__2[[#This Row],[チーム名]],"")</f>
        <v>ＯＫ藍住</v>
      </c>
      <c r="G88" s="34" t="str">
        <f>IFERROR(リレーチーム__2[[#This Row],[チーム名カナ]],"")</f>
        <v>OKｱｲｽﾞﾐ</v>
      </c>
      <c r="H88" s="34">
        <f>IFERROR(リレーチーム__2[[#This Row],[所属番号]],"")</f>
        <v>16</v>
      </c>
      <c r="I88" s="34">
        <f>IFERROR(リレーチーム__2[[#This Row],[種目コード]],"")</f>
        <v>6</v>
      </c>
      <c r="J88" s="34">
        <f>IFERROR(リレーチーム__2[[#This Row],[距離コード]],"")</f>
        <v>5</v>
      </c>
      <c r="K88" s="34">
        <f>IFERROR(リレーチーム__2[[#This Row],[性別コード]],"")</f>
        <v>1</v>
      </c>
      <c r="L88" s="34">
        <f>IFERROR(リレーチーム__2[[#This Row],[新記録判定クラス]],"")</f>
        <v>4</v>
      </c>
      <c r="M88" s="34" t="str">
        <f>IFERROR(リレーチーム__2[[#This Row],[エントリータイム]],"")</f>
        <v xml:space="preserve"> 3:36.00</v>
      </c>
      <c r="N88" s="34" t="str">
        <f>IFERROR(VLOOKUP(I88,色々!L:M,2,0),"")</f>
        <v>フリーリレー</v>
      </c>
      <c r="O88" s="39" t="str">
        <f>IFERROR(VLOOKUP(J88,色々!P:R,3,0),"")</f>
        <v>4×100m</v>
      </c>
      <c r="P88" s="39" t="str">
        <f>IFERROR(VLOOKUP(K88,色々!P:Q,2,0),"")</f>
        <v>男子</v>
      </c>
      <c r="Q88" s="39" t="str">
        <f>IFERROR(VLOOKUP(L88,クラス!B:C,2,0),"")</f>
        <v>15～18歳</v>
      </c>
    </row>
    <row r="89" spans="5:17" x14ac:dyDescent="0.2">
      <c r="E89" s="34">
        <f>IFERROR(リレーチーム__2[[#This Row],[チーム番号]],"")</f>
        <v>1088</v>
      </c>
      <c r="F89" s="34" t="str">
        <f>IFERROR(リレーチーム__2[[#This Row],[チーム名]],"")</f>
        <v>ＯＫ藍住</v>
      </c>
      <c r="G89" s="34" t="str">
        <f>IFERROR(リレーチーム__2[[#This Row],[チーム名カナ]],"")</f>
        <v>OKｱｲｽﾞﾐ</v>
      </c>
      <c r="H89" s="34">
        <f>IFERROR(リレーチーム__2[[#This Row],[所属番号]],"")</f>
        <v>16</v>
      </c>
      <c r="I89" s="34">
        <f>IFERROR(リレーチーム__2[[#This Row],[種目コード]],"")</f>
        <v>7</v>
      </c>
      <c r="J89" s="34">
        <f>IFERROR(リレーチーム__2[[#This Row],[距離コード]],"")</f>
        <v>5</v>
      </c>
      <c r="K89" s="34">
        <f>IFERROR(リレーチーム__2[[#This Row],[性別コード]],"")</f>
        <v>1</v>
      </c>
      <c r="L89" s="34">
        <f>IFERROR(リレーチーム__2[[#This Row],[新記録判定クラス]],"")</f>
        <v>4</v>
      </c>
      <c r="M89" s="34" t="str">
        <f>IFERROR(リレーチーム__2[[#This Row],[エントリータイム]],"")</f>
        <v xml:space="preserve"> 3:58.00</v>
      </c>
      <c r="N89" s="34" t="str">
        <f>IFERROR(VLOOKUP(I89,色々!L:M,2,0),"")</f>
        <v>メドレーリレー</v>
      </c>
      <c r="O89" s="39" t="str">
        <f>IFERROR(VLOOKUP(J89,色々!P:R,3,0),"")</f>
        <v>4×100m</v>
      </c>
      <c r="P89" s="39" t="str">
        <f>IFERROR(VLOOKUP(K89,色々!P:Q,2,0),"")</f>
        <v>男子</v>
      </c>
      <c r="Q89" s="39" t="str">
        <f>IFERROR(VLOOKUP(L89,クラス!B:C,2,0),"")</f>
        <v>15～18歳</v>
      </c>
    </row>
    <row r="90" spans="5:17" x14ac:dyDescent="0.2">
      <c r="E90" s="34">
        <f>IFERROR(リレーチーム__2[[#This Row],[チーム番号]],"")</f>
        <v>1089</v>
      </c>
      <c r="F90" s="34" t="str">
        <f>IFERROR(リレーチーム__2[[#This Row],[チーム名]],"")</f>
        <v>ＯＫ藍住</v>
      </c>
      <c r="G90" s="34" t="str">
        <f>IFERROR(リレーチーム__2[[#This Row],[チーム名カナ]],"")</f>
        <v>OKｱｲｽﾞﾐ</v>
      </c>
      <c r="H90" s="34">
        <f>IFERROR(リレーチーム__2[[#This Row],[所属番号]],"")</f>
        <v>16</v>
      </c>
      <c r="I90" s="34">
        <f>IFERROR(リレーチーム__2[[#This Row],[種目コード]],"")</f>
        <v>6</v>
      </c>
      <c r="J90" s="34">
        <f>IFERROR(リレーチーム__2[[#This Row],[距離コード]],"")</f>
        <v>4</v>
      </c>
      <c r="K90" s="34">
        <f>IFERROR(リレーチーム__2[[#This Row],[性別コード]],"")</f>
        <v>2</v>
      </c>
      <c r="L90" s="34">
        <f>IFERROR(リレーチーム__2[[#This Row],[新記録判定クラス]],"")</f>
        <v>1</v>
      </c>
      <c r="M90" s="34" t="str">
        <f>IFERROR(リレーチーム__2[[#This Row],[エントリータイム]],"")</f>
        <v xml:space="preserve"> 2:12.00</v>
      </c>
      <c r="N90" s="34" t="str">
        <f>IFERROR(VLOOKUP(I90,色々!L:M,2,0),"")</f>
        <v>フリーリレー</v>
      </c>
      <c r="O90" s="39" t="str">
        <f>IFERROR(VLOOKUP(J90,色々!P:R,3,0),"")</f>
        <v>4×50m</v>
      </c>
      <c r="P90" s="39" t="str">
        <f>IFERROR(VLOOKUP(K90,色々!P:Q,2,0),"")</f>
        <v>女子</v>
      </c>
      <c r="Q90" s="39" t="str">
        <f>IFERROR(VLOOKUP(L90,クラス!B:C,2,0),"")</f>
        <v>10歳以下</v>
      </c>
    </row>
    <row r="91" spans="5:17" x14ac:dyDescent="0.2">
      <c r="E91" s="34">
        <f>IFERROR(リレーチーム__2[[#This Row],[チーム番号]],"")</f>
        <v>1090</v>
      </c>
      <c r="F91" s="34" t="str">
        <f>IFERROR(リレーチーム__2[[#This Row],[チーム名]],"")</f>
        <v>ＯＫ藍住</v>
      </c>
      <c r="G91" s="34" t="str">
        <f>IFERROR(リレーチーム__2[[#This Row],[チーム名カナ]],"")</f>
        <v>OKｱｲｽﾞﾐ</v>
      </c>
      <c r="H91" s="34">
        <f>IFERROR(リレーチーム__2[[#This Row],[所属番号]],"")</f>
        <v>16</v>
      </c>
      <c r="I91" s="34">
        <f>IFERROR(リレーチーム__2[[#This Row],[種目コード]],"")</f>
        <v>6</v>
      </c>
      <c r="J91" s="34">
        <f>IFERROR(リレーチーム__2[[#This Row],[距離コード]],"")</f>
        <v>5</v>
      </c>
      <c r="K91" s="34">
        <f>IFERROR(リレーチーム__2[[#This Row],[性別コード]],"")</f>
        <v>2</v>
      </c>
      <c r="L91" s="34">
        <f>IFERROR(リレーチーム__2[[#This Row],[新記録判定クラス]],"")</f>
        <v>4</v>
      </c>
      <c r="M91" s="34" t="str">
        <f>IFERROR(リレーチーム__2[[#This Row],[エントリータイム]],"")</f>
        <v xml:space="preserve"> 4:30.00</v>
      </c>
      <c r="N91" s="34" t="str">
        <f>IFERROR(VLOOKUP(I91,色々!L:M,2,0),"")</f>
        <v>フリーリレー</v>
      </c>
      <c r="O91" s="39" t="str">
        <f>IFERROR(VLOOKUP(J91,色々!P:R,3,0),"")</f>
        <v>4×100m</v>
      </c>
      <c r="P91" s="39" t="str">
        <f>IFERROR(VLOOKUP(K91,色々!P:Q,2,0),"")</f>
        <v>女子</v>
      </c>
      <c r="Q91" s="39" t="str">
        <f>IFERROR(VLOOKUP(L91,クラス!B:C,2,0),"")</f>
        <v>15～18歳</v>
      </c>
    </row>
    <row r="92" spans="5:17" x14ac:dyDescent="0.2">
      <c r="E92" s="34">
        <f>IFERROR(リレーチーム__2[[#This Row],[チーム番号]],"")</f>
        <v>1091</v>
      </c>
      <c r="F92" s="34" t="str">
        <f>IFERROR(リレーチーム__2[[#This Row],[チーム名]],"")</f>
        <v>ＯＫ藍住</v>
      </c>
      <c r="G92" s="34" t="str">
        <f>IFERROR(リレーチーム__2[[#This Row],[チーム名カナ]],"")</f>
        <v>OKｱｲｽﾞﾐ</v>
      </c>
      <c r="H92" s="34">
        <f>IFERROR(リレーチーム__2[[#This Row],[所属番号]],"")</f>
        <v>16</v>
      </c>
      <c r="I92" s="34">
        <f>IFERROR(リレーチーム__2[[#This Row],[種目コード]],"")</f>
        <v>7</v>
      </c>
      <c r="J92" s="34">
        <f>IFERROR(リレーチーム__2[[#This Row],[距離コード]],"")</f>
        <v>4</v>
      </c>
      <c r="K92" s="34">
        <f>IFERROR(リレーチーム__2[[#This Row],[性別コード]],"")</f>
        <v>2</v>
      </c>
      <c r="L92" s="34">
        <f>IFERROR(リレーチーム__2[[#This Row],[新記録判定クラス]],"")</f>
        <v>1</v>
      </c>
      <c r="M92" s="34" t="str">
        <f>IFERROR(リレーチーム__2[[#This Row],[エントリータイム]],"")</f>
        <v xml:space="preserve"> 2:30.00</v>
      </c>
      <c r="N92" s="34" t="str">
        <f>IFERROR(VLOOKUP(I92,色々!L:M,2,0),"")</f>
        <v>メドレーリレー</v>
      </c>
      <c r="O92" s="39" t="str">
        <f>IFERROR(VLOOKUP(J92,色々!P:R,3,0),"")</f>
        <v>4×50m</v>
      </c>
      <c r="P92" s="39" t="str">
        <f>IFERROR(VLOOKUP(K92,色々!P:Q,2,0),"")</f>
        <v>女子</v>
      </c>
      <c r="Q92" s="39" t="str">
        <f>IFERROR(VLOOKUP(L92,クラス!B:C,2,0),"")</f>
        <v>10歳以下</v>
      </c>
    </row>
    <row r="93" spans="5:17" x14ac:dyDescent="0.2">
      <c r="E93" s="34">
        <f>IFERROR(リレーチーム__2[[#This Row],[チーム番号]],"")</f>
        <v>1092</v>
      </c>
      <c r="F93" s="34" t="str">
        <f>IFERROR(リレーチーム__2[[#This Row],[チーム名]],"")</f>
        <v>ＯＫ藍住</v>
      </c>
      <c r="G93" s="34" t="str">
        <f>IFERROR(リレーチーム__2[[#This Row],[チーム名カナ]],"")</f>
        <v>OKｱｲｽﾞﾐ</v>
      </c>
      <c r="H93" s="34">
        <f>IFERROR(リレーチーム__2[[#This Row],[所属番号]],"")</f>
        <v>16</v>
      </c>
      <c r="I93" s="34">
        <f>IFERROR(リレーチーム__2[[#This Row],[種目コード]],"")</f>
        <v>7</v>
      </c>
      <c r="J93" s="34">
        <f>IFERROR(リレーチーム__2[[#This Row],[距離コード]],"")</f>
        <v>5</v>
      </c>
      <c r="K93" s="34">
        <f>IFERROR(リレーチーム__2[[#This Row],[性別コード]],"")</f>
        <v>2</v>
      </c>
      <c r="L93" s="34">
        <f>IFERROR(リレーチーム__2[[#This Row],[新記録判定クラス]],"")</f>
        <v>4</v>
      </c>
      <c r="M93" s="34" t="str">
        <f>IFERROR(リレーチーム__2[[#This Row],[エントリータイム]],"")</f>
        <v xml:space="preserve"> 4:50.00</v>
      </c>
      <c r="N93" s="34" t="str">
        <f>IFERROR(VLOOKUP(I93,色々!L:M,2,0),"")</f>
        <v>メドレーリレー</v>
      </c>
      <c r="O93" s="39" t="str">
        <f>IFERROR(VLOOKUP(J93,色々!P:R,3,0),"")</f>
        <v>4×100m</v>
      </c>
      <c r="P93" s="39" t="str">
        <f>IFERROR(VLOOKUP(K93,色々!P:Q,2,0),"")</f>
        <v>女子</v>
      </c>
      <c r="Q93" s="39" t="str">
        <f>IFERROR(VLOOKUP(L93,クラス!B:C,2,0),"")</f>
        <v>15～18歳</v>
      </c>
    </row>
    <row r="94" spans="5:17" x14ac:dyDescent="0.2">
      <c r="E94" s="34">
        <f>IFERROR(リレーチーム__2[[#This Row],[チーム番号]],"")</f>
        <v>1093</v>
      </c>
      <c r="F94" s="34" t="str">
        <f>IFERROR(リレーチーム__2[[#This Row],[チーム名]],"")</f>
        <v>五百木ＳＣ</v>
      </c>
      <c r="G94" s="34" t="str">
        <f>IFERROR(リレーチーム__2[[#This Row],[チーム名カナ]],"")</f>
        <v>ｲｵｷSC</v>
      </c>
      <c r="H94" s="34">
        <f>IFERROR(リレーチーム__2[[#This Row],[所属番号]],"")</f>
        <v>19</v>
      </c>
      <c r="I94" s="34">
        <f>IFERROR(リレーチーム__2[[#This Row],[種目コード]],"")</f>
        <v>6</v>
      </c>
      <c r="J94" s="34">
        <f>IFERROR(リレーチーム__2[[#This Row],[距離コード]],"")</f>
        <v>4</v>
      </c>
      <c r="K94" s="34">
        <f>IFERROR(リレーチーム__2[[#This Row],[性別コード]],"")</f>
        <v>1</v>
      </c>
      <c r="L94" s="34">
        <f>IFERROR(リレーチーム__2[[#This Row],[新記録判定クラス]],"")</f>
        <v>2</v>
      </c>
      <c r="M94" s="34" t="str">
        <f>IFERROR(リレーチーム__2[[#This Row],[エントリータイム]],"")</f>
        <v xml:space="preserve"> 1:56.50</v>
      </c>
      <c r="N94" s="34" t="str">
        <f>IFERROR(VLOOKUP(I94,色々!L:M,2,0),"")</f>
        <v>フリーリレー</v>
      </c>
      <c r="O94" s="39" t="str">
        <f>IFERROR(VLOOKUP(J94,色々!P:R,3,0),"")</f>
        <v>4×50m</v>
      </c>
      <c r="P94" s="39" t="str">
        <f>IFERROR(VLOOKUP(K94,色々!P:Q,2,0),"")</f>
        <v>男子</v>
      </c>
      <c r="Q94" s="39" t="str">
        <f>IFERROR(VLOOKUP(L94,クラス!B:C,2,0),"")</f>
        <v>11～12歳</v>
      </c>
    </row>
    <row r="95" spans="5:17" x14ac:dyDescent="0.2">
      <c r="E95" s="34">
        <f>IFERROR(リレーチーム__2[[#This Row],[チーム番号]],"")</f>
        <v>1094</v>
      </c>
      <c r="F95" s="34" t="str">
        <f>IFERROR(リレーチーム__2[[#This Row],[チーム名]],"")</f>
        <v>五百木ＳＣ</v>
      </c>
      <c r="G95" s="34" t="str">
        <f>IFERROR(リレーチーム__2[[#This Row],[チーム名カナ]],"")</f>
        <v>ｲｵｷSC</v>
      </c>
      <c r="H95" s="34">
        <f>IFERROR(リレーチーム__2[[#This Row],[所属番号]],"")</f>
        <v>19</v>
      </c>
      <c r="I95" s="34">
        <f>IFERROR(リレーチーム__2[[#This Row],[種目コード]],"")</f>
        <v>7</v>
      </c>
      <c r="J95" s="34">
        <f>IFERROR(リレーチーム__2[[#This Row],[距離コード]],"")</f>
        <v>4</v>
      </c>
      <c r="K95" s="34">
        <f>IFERROR(リレーチーム__2[[#This Row],[性別コード]],"")</f>
        <v>1</v>
      </c>
      <c r="L95" s="34">
        <f>IFERROR(リレーチーム__2[[#This Row],[新記録判定クラス]],"")</f>
        <v>2</v>
      </c>
      <c r="M95" s="34" t="str">
        <f>IFERROR(リレーチーム__2[[#This Row],[エントリータイム]],"")</f>
        <v xml:space="preserve"> 2:06.00</v>
      </c>
      <c r="N95" s="34" t="str">
        <f>IFERROR(VLOOKUP(I95,色々!L:M,2,0),"")</f>
        <v>メドレーリレー</v>
      </c>
      <c r="O95" s="39" t="str">
        <f>IFERROR(VLOOKUP(J95,色々!P:R,3,0),"")</f>
        <v>4×50m</v>
      </c>
      <c r="P95" s="39" t="str">
        <f>IFERROR(VLOOKUP(K95,色々!P:Q,2,0),"")</f>
        <v>男子</v>
      </c>
      <c r="Q95" s="39" t="str">
        <f>IFERROR(VLOOKUP(L95,クラス!B:C,2,0),"")</f>
        <v>11～12歳</v>
      </c>
    </row>
    <row r="96" spans="5:17" x14ac:dyDescent="0.2">
      <c r="E96" s="34">
        <f>IFERROR(リレーチーム__2[[#This Row],[チーム番号]],"")</f>
        <v>1095</v>
      </c>
      <c r="F96" s="34" t="str">
        <f>IFERROR(リレーチーム__2[[#This Row],[チーム名]],"")</f>
        <v>五百木ＳＣ</v>
      </c>
      <c r="G96" s="34" t="str">
        <f>IFERROR(リレーチーム__2[[#This Row],[チーム名カナ]],"")</f>
        <v>ｲｵｷSCk</v>
      </c>
      <c r="H96" s="34">
        <f>IFERROR(リレーチーム__2[[#This Row],[所属番号]],"")</f>
        <v>19</v>
      </c>
      <c r="I96" s="34">
        <f>IFERROR(リレーチーム__2[[#This Row],[種目コード]],"")</f>
        <v>7</v>
      </c>
      <c r="J96" s="34">
        <f>IFERROR(リレーチーム__2[[#This Row],[距離コード]],"")</f>
        <v>5</v>
      </c>
      <c r="K96" s="34">
        <f>IFERROR(リレーチーム__2[[#This Row],[性別コード]],"")</f>
        <v>1</v>
      </c>
      <c r="L96" s="34">
        <f>IFERROR(リレーチーム__2[[#This Row],[新記録判定クラス]],"")</f>
        <v>4</v>
      </c>
      <c r="M96" s="34" t="str">
        <f>IFERROR(リレーチーム__2[[#This Row],[エントリータイム]],"")</f>
        <v xml:space="preserve"> 4:08.00</v>
      </c>
      <c r="N96" s="34" t="str">
        <f>IFERROR(VLOOKUP(I96,色々!L:M,2,0),"")</f>
        <v>メドレーリレー</v>
      </c>
      <c r="O96" s="39" t="str">
        <f>IFERROR(VLOOKUP(J96,色々!P:R,3,0),"")</f>
        <v>4×100m</v>
      </c>
      <c r="P96" s="39" t="str">
        <f>IFERROR(VLOOKUP(K96,色々!P:Q,2,0),"")</f>
        <v>男子</v>
      </c>
      <c r="Q96" s="39" t="str">
        <f>IFERROR(VLOOKUP(L96,クラス!B:C,2,0),"")</f>
        <v>15～18歳</v>
      </c>
    </row>
    <row r="97" spans="5:17" x14ac:dyDescent="0.2">
      <c r="E97" s="34">
        <f>IFERROR(リレーチーム__2[[#This Row],[チーム番号]],"")</f>
        <v>1096</v>
      </c>
      <c r="F97" s="34" t="str">
        <f>IFERROR(リレーチーム__2[[#This Row],[チーム名]],"")</f>
        <v>五百木ＳＣ</v>
      </c>
      <c r="G97" s="34" t="str">
        <f>IFERROR(リレーチーム__2[[#This Row],[チーム名カナ]],"")</f>
        <v>ｲｵｷSC</v>
      </c>
      <c r="H97" s="34">
        <f>IFERROR(リレーチーム__2[[#This Row],[所属番号]],"")</f>
        <v>19</v>
      </c>
      <c r="I97" s="34">
        <f>IFERROR(リレーチーム__2[[#This Row],[種目コード]],"")</f>
        <v>6</v>
      </c>
      <c r="J97" s="34">
        <f>IFERROR(リレーチーム__2[[#This Row],[距離コード]],"")</f>
        <v>4</v>
      </c>
      <c r="K97" s="34">
        <f>IFERROR(リレーチーム__2[[#This Row],[性別コード]],"")</f>
        <v>2</v>
      </c>
      <c r="L97" s="34">
        <f>IFERROR(リレーチーム__2[[#This Row],[新記録判定クラス]],"")</f>
        <v>2</v>
      </c>
      <c r="M97" s="34" t="str">
        <f>IFERROR(リレーチーム__2[[#This Row],[エントリータイム]],"")</f>
        <v xml:space="preserve"> 2:04.00</v>
      </c>
      <c r="N97" s="34" t="str">
        <f>IFERROR(VLOOKUP(I97,色々!L:M,2,0),"")</f>
        <v>フリーリレー</v>
      </c>
      <c r="O97" s="39" t="str">
        <f>IFERROR(VLOOKUP(J97,色々!P:R,3,0),"")</f>
        <v>4×50m</v>
      </c>
      <c r="P97" s="39" t="str">
        <f>IFERROR(VLOOKUP(K97,色々!P:Q,2,0),"")</f>
        <v>女子</v>
      </c>
      <c r="Q97" s="39" t="str">
        <f>IFERROR(VLOOKUP(L97,クラス!B:C,2,0),"")</f>
        <v>11～12歳</v>
      </c>
    </row>
    <row r="98" spans="5:17" x14ac:dyDescent="0.2">
      <c r="E98" s="34">
        <f>IFERROR(リレーチーム__2[[#This Row],[チーム番号]],"")</f>
        <v>1097</v>
      </c>
      <c r="F98" s="34" t="str">
        <f>IFERROR(リレーチーム__2[[#This Row],[チーム名]],"")</f>
        <v>五百木ＳＣ</v>
      </c>
      <c r="G98" s="34" t="str">
        <f>IFERROR(リレーチーム__2[[#This Row],[チーム名カナ]],"")</f>
        <v>ｲｵｷSC</v>
      </c>
      <c r="H98" s="34">
        <f>IFERROR(リレーチーム__2[[#This Row],[所属番号]],"")</f>
        <v>19</v>
      </c>
      <c r="I98" s="34">
        <f>IFERROR(リレーチーム__2[[#This Row],[種目コード]],"")</f>
        <v>6</v>
      </c>
      <c r="J98" s="34">
        <f>IFERROR(リレーチーム__2[[#This Row],[距離コード]],"")</f>
        <v>5</v>
      </c>
      <c r="K98" s="34">
        <f>IFERROR(リレーチーム__2[[#This Row],[性別コード]],"")</f>
        <v>2</v>
      </c>
      <c r="L98" s="34">
        <f>IFERROR(リレーチーム__2[[#This Row],[新記録判定クラス]],"")</f>
        <v>4</v>
      </c>
      <c r="M98" s="34" t="str">
        <f>IFERROR(リレーチーム__2[[#This Row],[エントリータイム]],"")</f>
        <v xml:space="preserve"> 4:03.50</v>
      </c>
      <c r="N98" s="34" t="str">
        <f>IFERROR(VLOOKUP(I98,色々!L:M,2,0),"")</f>
        <v>フリーリレー</v>
      </c>
      <c r="O98" s="39" t="str">
        <f>IFERROR(VLOOKUP(J98,色々!P:R,3,0),"")</f>
        <v>4×100m</v>
      </c>
      <c r="P98" s="39" t="str">
        <f>IFERROR(VLOOKUP(K98,色々!P:Q,2,0),"")</f>
        <v>女子</v>
      </c>
      <c r="Q98" s="39" t="str">
        <f>IFERROR(VLOOKUP(L98,クラス!B:C,2,0),"")</f>
        <v>15～18歳</v>
      </c>
    </row>
    <row r="99" spans="5:17" x14ac:dyDescent="0.2">
      <c r="E99" s="34">
        <f>IFERROR(リレーチーム__2[[#This Row],[チーム番号]],"")</f>
        <v>1098</v>
      </c>
      <c r="F99" s="34" t="str">
        <f>IFERROR(リレーチーム__2[[#This Row],[チーム名]],"")</f>
        <v>五百木ＳＣ</v>
      </c>
      <c r="G99" s="34" t="str">
        <f>IFERROR(リレーチーム__2[[#This Row],[チーム名カナ]],"")</f>
        <v>ｲｵｷSC</v>
      </c>
      <c r="H99" s="34">
        <f>IFERROR(リレーチーム__2[[#This Row],[所属番号]],"")</f>
        <v>19</v>
      </c>
      <c r="I99" s="34">
        <f>IFERROR(リレーチーム__2[[#This Row],[種目コード]],"")</f>
        <v>7</v>
      </c>
      <c r="J99" s="34">
        <f>IFERROR(リレーチーム__2[[#This Row],[距離コード]],"")</f>
        <v>4</v>
      </c>
      <c r="K99" s="34">
        <f>IFERROR(リレーチーム__2[[#This Row],[性別コード]],"")</f>
        <v>2</v>
      </c>
      <c r="L99" s="34">
        <f>IFERROR(リレーチーム__2[[#This Row],[新記録判定クラス]],"")</f>
        <v>2</v>
      </c>
      <c r="M99" s="34" t="str">
        <f>IFERROR(リレーチーム__2[[#This Row],[エントリータイム]],"")</f>
        <v xml:space="preserve"> 2:19.00</v>
      </c>
      <c r="N99" s="34" t="str">
        <f>IFERROR(VLOOKUP(I99,色々!L:M,2,0),"")</f>
        <v>メドレーリレー</v>
      </c>
      <c r="O99" s="39" t="str">
        <f>IFERROR(VLOOKUP(J99,色々!P:R,3,0),"")</f>
        <v>4×50m</v>
      </c>
      <c r="P99" s="39" t="str">
        <f>IFERROR(VLOOKUP(K99,色々!P:Q,2,0),"")</f>
        <v>女子</v>
      </c>
      <c r="Q99" s="39" t="str">
        <f>IFERROR(VLOOKUP(L99,クラス!B:C,2,0),"")</f>
        <v>11～12歳</v>
      </c>
    </row>
    <row r="100" spans="5:17" x14ac:dyDescent="0.2">
      <c r="E100" s="34">
        <f>IFERROR(リレーチーム__2[[#This Row],[チーム番号]],"")</f>
        <v>1099</v>
      </c>
      <c r="F100" s="34" t="str">
        <f>IFERROR(リレーチーム__2[[#This Row],[チーム名]],"")</f>
        <v>五百木ＳＣ</v>
      </c>
      <c r="G100" s="34" t="str">
        <f>IFERROR(リレーチーム__2[[#This Row],[チーム名カナ]],"")</f>
        <v>ｲｵｷSC</v>
      </c>
      <c r="H100" s="34">
        <f>IFERROR(リレーチーム__2[[#This Row],[所属番号]],"")</f>
        <v>19</v>
      </c>
      <c r="I100" s="34">
        <f>IFERROR(リレーチーム__2[[#This Row],[種目コード]],"")</f>
        <v>7</v>
      </c>
      <c r="J100" s="34">
        <f>IFERROR(リレーチーム__2[[#This Row],[距離コード]],"")</f>
        <v>5</v>
      </c>
      <c r="K100" s="34">
        <f>IFERROR(リレーチーム__2[[#This Row],[性別コード]],"")</f>
        <v>2</v>
      </c>
      <c r="L100" s="34">
        <f>IFERROR(リレーチーム__2[[#This Row],[新記録判定クラス]],"")</f>
        <v>4</v>
      </c>
      <c r="M100" s="34" t="str">
        <f>IFERROR(リレーチーム__2[[#This Row],[エントリータイム]],"")</f>
        <v xml:space="preserve"> 4:26.00</v>
      </c>
      <c r="N100" s="34" t="str">
        <f>IFERROR(VLOOKUP(I100,色々!L:M,2,0),"")</f>
        <v>メドレーリレー</v>
      </c>
      <c r="O100" s="39" t="str">
        <f>IFERROR(VLOOKUP(J100,色々!P:R,3,0),"")</f>
        <v>4×100m</v>
      </c>
      <c r="P100" s="39" t="str">
        <f>IFERROR(VLOOKUP(K100,色々!P:Q,2,0),"")</f>
        <v>女子</v>
      </c>
      <c r="Q100" s="39" t="str">
        <f>IFERROR(VLOOKUP(L100,クラス!B:C,2,0),"")</f>
        <v>15～18歳</v>
      </c>
    </row>
    <row r="101" spans="5:17" x14ac:dyDescent="0.2">
      <c r="E101" s="34">
        <f>IFERROR(リレーチーム__2[[#This Row],[チーム番号]],"")</f>
        <v>1100</v>
      </c>
      <c r="F101" s="34" t="str">
        <f>IFERROR(リレーチーム__2[[#This Row],[チーム名]],"")</f>
        <v>南海ＤＣ</v>
      </c>
      <c r="G101" s="34" t="str">
        <f>IFERROR(リレーチーム__2[[#This Row],[チーム名カナ]],"")</f>
        <v>ﾅﾝｶｲDC</v>
      </c>
      <c r="H101" s="34">
        <f>IFERROR(リレーチーム__2[[#This Row],[所属番号]],"")</f>
        <v>20</v>
      </c>
      <c r="I101" s="34">
        <f>IFERROR(リレーチーム__2[[#This Row],[種目コード]],"")</f>
        <v>6</v>
      </c>
      <c r="J101" s="34">
        <f>IFERROR(リレーチーム__2[[#This Row],[距離コード]],"")</f>
        <v>4</v>
      </c>
      <c r="K101" s="34">
        <f>IFERROR(リレーチーム__2[[#This Row],[性別コード]],"")</f>
        <v>1</v>
      </c>
      <c r="L101" s="34">
        <f>IFERROR(リレーチーム__2[[#This Row],[新記録判定クラス]],"")</f>
        <v>1</v>
      </c>
      <c r="M101" s="34" t="str">
        <f>IFERROR(リレーチーム__2[[#This Row],[エントリータイム]],"")</f>
        <v xml:space="preserve"> 2:40.00</v>
      </c>
      <c r="N101" s="34" t="str">
        <f>IFERROR(VLOOKUP(I101,色々!L:M,2,0),"")</f>
        <v>フリーリレー</v>
      </c>
      <c r="O101" s="39" t="str">
        <f>IFERROR(VLOOKUP(J101,色々!P:R,3,0),"")</f>
        <v>4×50m</v>
      </c>
      <c r="P101" s="39" t="str">
        <f>IFERROR(VLOOKUP(K101,色々!P:Q,2,0),"")</f>
        <v>男子</v>
      </c>
      <c r="Q101" s="39" t="str">
        <f>IFERROR(VLOOKUP(L101,クラス!B:C,2,0),"")</f>
        <v>10歳以下</v>
      </c>
    </row>
    <row r="102" spans="5:17" x14ac:dyDescent="0.2">
      <c r="E102" s="34">
        <f>IFERROR(リレーチーム__2[[#This Row],[チーム番号]],"")</f>
        <v>1101</v>
      </c>
      <c r="F102" s="34" t="str">
        <f>IFERROR(リレーチーム__2[[#This Row],[チーム名]],"")</f>
        <v>南海ＤＣ</v>
      </c>
      <c r="G102" s="34" t="str">
        <f>IFERROR(リレーチーム__2[[#This Row],[チーム名カナ]],"")</f>
        <v>ﾅﾝｶｲDC</v>
      </c>
      <c r="H102" s="34">
        <f>IFERROR(リレーチーム__2[[#This Row],[所属番号]],"")</f>
        <v>20</v>
      </c>
      <c r="I102" s="34">
        <f>IFERROR(リレーチーム__2[[#This Row],[種目コード]],"")</f>
        <v>6</v>
      </c>
      <c r="J102" s="34">
        <f>IFERROR(リレーチーム__2[[#This Row],[距離コード]],"")</f>
        <v>5</v>
      </c>
      <c r="K102" s="34">
        <f>IFERROR(リレーチーム__2[[#This Row],[性別コード]],"")</f>
        <v>1</v>
      </c>
      <c r="L102" s="34">
        <f>IFERROR(リレーチーム__2[[#This Row],[新記録判定クラス]],"")</f>
        <v>4</v>
      </c>
      <c r="M102" s="34" t="str">
        <f>IFERROR(リレーチーム__2[[#This Row],[エントリータイム]],"")</f>
        <v xml:space="preserve"> 3:45.00</v>
      </c>
      <c r="N102" s="34" t="str">
        <f>IFERROR(VLOOKUP(I102,色々!L:M,2,0),"")</f>
        <v>フリーリレー</v>
      </c>
      <c r="O102" s="39" t="str">
        <f>IFERROR(VLOOKUP(J102,色々!P:R,3,0),"")</f>
        <v>4×100m</v>
      </c>
      <c r="P102" s="39" t="str">
        <f>IFERROR(VLOOKUP(K102,色々!P:Q,2,0),"")</f>
        <v>男子</v>
      </c>
      <c r="Q102" s="39" t="str">
        <f>IFERROR(VLOOKUP(L102,クラス!B:C,2,0),"")</f>
        <v>15～18歳</v>
      </c>
    </row>
    <row r="103" spans="5:17" x14ac:dyDescent="0.2">
      <c r="E103" s="34">
        <f>IFERROR(リレーチーム__2[[#This Row],[チーム番号]],"")</f>
        <v>1102</v>
      </c>
      <c r="F103" s="34" t="str">
        <f>IFERROR(リレーチーム__2[[#This Row],[チーム名]],"")</f>
        <v>南海ＤＣ</v>
      </c>
      <c r="G103" s="34" t="str">
        <f>IFERROR(リレーチーム__2[[#This Row],[チーム名カナ]],"")</f>
        <v>ﾅﾝｶｲDC</v>
      </c>
      <c r="H103" s="34">
        <f>IFERROR(リレーチーム__2[[#This Row],[所属番号]],"")</f>
        <v>20</v>
      </c>
      <c r="I103" s="34">
        <f>IFERROR(リレーチーム__2[[#This Row],[種目コード]],"")</f>
        <v>7</v>
      </c>
      <c r="J103" s="34">
        <f>IFERROR(リレーチーム__2[[#This Row],[距離コード]],"")</f>
        <v>4</v>
      </c>
      <c r="K103" s="34">
        <f>IFERROR(リレーチーム__2[[#This Row],[性別コード]],"")</f>
        <v>1</v>
      </c>
      <c r="L103" s="34">
        <f>IFERROR(リレーチーム__2[[#This Row],[新記録判定クラス]],"")</f>
        <v>1</v>
      </c>
      <c r="M103" s="34" t="str">
        <f>IFERROR(リレーチーム__2[[#This Row],[エントリータイム]],"")</f>
        <v xml:space="preserve"> 3:00.00</v>
      </c>
      <c r="N103" s="34" t="str">
        <f>IFERROR(VLOOKUP(I103,色々!L:M,2,0),"")</f>
        <v>メドレーリレー</v>
      </c>
      <c r="O103" s="39" t="str">
        <f>IFERROR(VLOOKUP(J103,色々!P:R,3,0),"")</f>
        <v>4×50m</v>
      </c>
      <c r="P103" s="39" t="str">
        <f>IFERROR(VLOOKUP(K103,色々!P:Q,2,0),"")</f>
        <v>男子</v>
      </c>
      <c r="Q103" s="39" t="str">
        <f>IFERROR(VLOOKUP(L103,クラス!B:C,2,0),"")</f>
        <v>10歳以下</v>
      </c>
    </row>
    <row r="104" spans="5:17" x14ac:dyDescent="0.2">
      <c r="E104" s="34">
        <f>IFERROR(リレーチーム__2[[#This Row],[チーム番号]],"")</f>
        <v>1103</v>
      </c>
      <c r="F104" s="34" t="str">
        <f>IFERROR(リレーチーム__2[[#This Row],[チーム名]],"")</f>
        <v>南海ＤＣ</v>
      </c>
      <c r="G104" s="34" t="str">
        <f>IFERROR(リレーチーム__2[[#This Row],[チーム名カナ]],"")</f>
        <v>ﾅﾝｶｲDC</v>
      </c>
      <c r="H104" s="34">
        <f>IFERROR(リレーチーム__2[[#This Row],[所属番号]],"")</f>
        <v>20</v>
      </c>
      <c r="I104" s="34">
        <f>IFERROR(リレーチーム__2[[#This Row],[種目コード]],"")</f>
        <v>7</v>
      </c>
      <c r="J104" s="34">
        <f>IFERROR(リレーチーム__2[[#This Row],[距離コード]],"")</f>
        <v>5</v>
      </c>
      <c r="K104" s="34">
        <f>IFERROR(リレーチーム__2[[#This Row],[性別コード]],"")</f>
        <v>1</v>
      </c>
      <c r="L104" s="34">
        <f>IFERROR(リレーチーム__2[[#This Row],[新記録判定クラス]],"")</f>
        <v>4</v>
      </c>
      <c r="M104" s="34" t="str">
        <f>IFERROR(リレーチーム__2[[#This Row],[エントリータイム]],"")</f>
        <v xml:space="preserve"> 4:08.00</v>
      </c>
      <c r="N104" s="34" t="str">
        <f>IFERROR(VLOOKUP(I104,色々!L:M,2,0),"")</f>
        <v>メドレーリレー</v>
      </c>
      <c r="O104" s="39" t="str">
        <f>IFERROR(VLOOKUP(J104,色々!P:R,3,0),"")</f>
        <v>4×100m</v>
      </c>
      <c r="P104" s="39" t="str">
        <f>IFERROR(VLOOKUP(K104,色々!P:Q,2,0),"")</f>
        <v>男子</v>
      </c>
      <c r="Q104" s="39" t="str">
        <f>IFERROR(VLOOKUP(L104,クラス!B:C,2,0),"")</f>
        <v>15～18歳</v>
      </c>
    </row>
    <row r="105" spans="5:17" x14ac:dyDescent="0.2">
      <c r="E105" s="34">
        <f>IFERROR(リレーチーム__2[[#This Row],[チーム番号]],"")</f>
        <v>1104</v>
      </c>
      <c r="F105" s="34" t="str">
        <f>IFERROR(リレーチーム__2[[#This Row],[チーム名]],"")</f>
        <v>南海ＤＣ</v>
      </c>
      <c r="G105" s="34" t="str">
        <f>IFERROR(リレーチーム__2[[#This Row],[チーム名カナ]],"")</f>
        <v>ﾅﾝｶｲDC</v>
      </c>
      <c r="H105" s="34">
        <f>IFERROR(リレーチーム__2[[#This Row],[所属番号]],"")</f>
        <v>20</v>
      </c>
      <c r="I105" s="34">
        <f>IFERROR(リレーチーム__2[[#This Row],[種目コード]],"")</f>
        <v>6</v>
      </c>
      <c r="J105" s="34">
        <f>IFERROR(リレーチーム__2[[#This Row],[距離コード]],"")</f>
        <v>4</v>
      </c>
      <c r="K105" s="34">
        <f>IFERROR(リレーチーム__2[[#This Row],[性別コード]],"")</f>
        <v>2</v>
      </c>
      <c r="L105" s="34">
        <f>IFERROR(リレーチーム__2[[#This Row],[新記録判定クラス]],"")</f>
        <v>2</v>
      </c>
      <c r="M105" s="34" t="str">
        <f>IFERROR(リレーチーム__2[[#This Row],[エントリータイム]],"")</f>
        <v xml:space="preserve"> 2:30.00</v>
      </c>
      <c r="N105" s="34" t="str">
        <f>IFERROR(VLOOKUP(I105,色々!L:M,2,0),"")</f>
        <v>フリーリレー</v>
      </c>
      <c r="O105" s="39" t="str">
        <f>IFERROR(VLOOKUP(J105,色々!P:R,3,0),"")</f>
        <v>4×50m</v>
      </c>
      <c r="P105" s="39" t="str">
        <f>IFERROR(VLOOKUP(K105,色々!P:Q,2,0),"")</f>
        <v>女子</v>
      </c>
      <c r="Q105" s="39" t="str">
        <f>IFERROR(VLOOKUP(L105,クラス!B:C,2,0),"")</f>
        <v>11～12歳</v>
      </c>
    </row>
    <row r="106" spans="5:17" x14ac:dyDescent="0.2">
      <c r="E106" s="34">
        <f>IFERROR(リレーチーム__2[[#This Row],[チーム番号]],"")</f>
        <v>1105</v>
      </c>
      <c r="F106" s="34" t="str">
        <f>IFERROR(リレーチーム__2[[#This Row],[チーム名]],"")</f>
        <v>南海ＤＣ</v>
      </c>
      <c r="G106" s="34" t="str">
        <f>IFERROR(リレーチーム__2[[#This Row],[チーム名カナ]],"")</f>
        <v>ﾅﾝｶｲDC</v>
      </c>
      <c r="H106" s="34">
        <f>IFERROR(リレーチーム__2[[#This Row],[所属番号]],"")</f>
        <v>20</v>
      </c>
      <c r="I106" s="34">
        <f>IFERROR(リレーチーム__2[[#This Row],[種目コード]],"")</f>
        <v>6</v>
      </c>
      <c r="J106" s="34">
        <f>IFERROR(リレーチーム__2[[#This Row],[距離コード]],"")</f>
        <v>4</v>
      </c>
      <c r="K106" s="34">
        <f>IFERROR(リレーチーム__2[[#This Row],[性別コード]],"")</f>
        <v>2</v>
      </c>
      <c r="L106" s="34">
        <f>IFERROR(リレーチーム__2[[#This Row],[新記録判定クラス]],"")</f>
        <v>1</v>
      </c>
      <c r="M106" s="34" t="str">
        <f>IFERROR(リレーチーム__2[[#This Row],[エントリータイム]],"")</f>
        <v xml:space="preserve"> 2:40.00</v>
      </c>
      <c r="N106" s="34" t="str">
        <f>IFERROR(VLOOKUP(I106,色々!L:M,2,0),"")</f>
        <v>フリーリレー</v>
      </c>
      <c r="O106" s="39" t="str">
        <f>IFERROR(VLOOKUP(J106,色々!P:R,3,0),"")</f>
        <v>4×50m</v>
      </c>
      <c r="P106" s="39" t="str">
        <f>IFERROR(VLOOKUP(K106,色々!P:Q,2,0),"")</f>
        <v>女子</v>
      </c>
      <c r="Q106" s="39" t="str">
        <f>IFERROR(VLOOKUP(L106,クラス!B:C,2,0),"")</f>
        <v>10歳以下</v>
      </c>
    </row>
    <row r="107" spans="5:17" x14ac:dyDescent="0.2">
      <c r="E107" s="34">
        <f>IFERROR(リレーチーム__2[[#This Row],[チーム番号]],"")</f>
        <v>1106</v>
      </c>
      <c r="F107" s="34" t="str">
        <f>IFERROR(リレーチーム__2[[#This Row],[チーム名]],"")</f>
        <v>南海ＤＣ</v>
      </c>
      <c r="G107" s="34" t="str">
        <f>IFERROR(リレーチーム__2[[#This Row],[チーム名カナ]],"")</f>
        <v>ﾅﾝｶｲDC</v>
      </c>
      <c r="H107" s="34">
        <f>IFERROR(リレーチーム__2[[#This Row],[所属番号]],"")</f>
        <v>20</v>
      </c>
      <c r="I107" s="34">
        <f>IFERROR(リレーチーム__2[[#This Row],[種目コード]],"")</f>
        <v>6</v>
      </c>
      <c r="J107" s="34">
        <f>IFERROR(リレーチーム__2[[#This Row],[距離コード]],"")</f>
        <v>5</v>
      </c>
      <c r="K107" s="34">
        <f>IFERROR(リレーチーム__2[[#This Row],[性別コード]],"")</f>
        <v>2</v>
      </c>
      <c r="L107" s="34">
        <f>IFERROR(リレーチーム__2[[#This Row],[新記録判定クラス]],"")</f>
        <v>4</v>
      </c>
      <c r="M107" s="34" t="str">
        <f>IFERROR(リレーチーム__2[[#This Row],[エントリータイム]],"")</f>
        <v xml:space="preserve"> 4:10.00</v>
      </c>
      <c r="N107" s="34" t="str">
        <f>IFERROR(VLOOKUP(I107,色々!L:M,2,0),"")</f>
        <v>フリーリレー</v>
      </c>
      <c r="O107" s="39" t="str">
        <f>IFERROR(VLOOKUP(J107,色々!P:R,3,0),"")</f>
        <v>4×100m</v>
      </c>
      <c r="P107" s="39" t="str">
        <f>IFERROR(VLOOKUP(K107,色々!P:Q,2,0),"")</f>
        <v>女子</v>
      </c>
      <c r="Q107" s="39" t="str">
        <f>IFERROR(VLOOKUP(L107,クラス!B:C,2,0),"")</f>
        <v>15～18歳</v>
      </c>
    </row>
    <row r="108" spans="5:17" x14ac:dyDescent="0.2">
      <c r="E108" s="34">
        <f>IFERROR(リレーチーム__2[[#This Row],[チーム番号]],"")</f>
        <v>1107</v>
      </c>
      <c r="F108" s="34" t="str">
        <f>IFERROR(リレーチーム__2[[#This Row],[チーム名]],"")</f>
        <v>南海ＤＣ</v>
      </c>
      <c r="G108" s="34" t="str">
        <f>IFERROR(リレーチーム__2[[#This Row],[チーム名カナ]],"")</f>
        <v>ﾅﾝｶｲDC</v>
      </c>
      <c r="H108" s="34">
        <f>IFERROR(リレーチーム__2[[#This Row],[所属番号]],"")</f>
        <v>20</v>
      </c>
      <c r="I108" s="34">
        <f>IFERROR(リレーチーム__2[[#This Row],[種目コード]],"")</f>
        <v>7</v>
      </c>
      <c r="J108" s="34">
        <f>IFERROR(リレーチーム__2[[#This Row],[距離コード]],"")</f>
        <v>4</v>
      </c>
      <c r="K108" s="34">
        <f>IFERROR(リレーチーム__2[[#This Row],[性別コード]],"")</f>
        <v>2</v>
      </c>
      <c r="L108" s="34">
        <f>IFERROR(リレーチーム__2[[#This Row],[新記録判定クラス]],"")</f>
        <v>2</v>
      </c>
      <c r="M108" s="34" t="str">
        <f>IFERROR(リレーチーム__2[[#This Row],[エントリータイム]],"")</f>
        <v xml:space="preserve"> 2:50.00</v>
      </c>
      <c r="N108" s="34" t="str">
        <f>IFERROR(VLOOKUP(I108,色々!L:M,2,0),"")</f>
        <v>メドレーリレー</v>
      </c>
      <c r="O108" s="39" t="str">
        <f>IFERROR(VLOOKUP(J108,色々!P:R,3,0),"")</f>
        <v>4×50m</v>
      </c>
      <c r="P108" s="39" t="str">
        <f>IFERROR(VLOOKUP(K108,色々!P:Q,2,0),"")</f>
        <v>女子</v>
      </c>
      <c r="Q108" s="39" t="str">
        <f>IFERROR(VLOOKUP(L108,クラス!B:C,2,0),"")</f>
        <v>11～12歳</v>
      </c>
    </row>
    <row r="109" spans="5:17" x14ac:dyDescent="0.2">
      <c r="E109" s="34">
        <f>IFERROR(リレーチーム__2[[#This Row],[チーム番号]],"")</f>
        <v>1108</v>
      </c>
      <c r="F109" s="34" t="str">
        <f>IFERROR(リレーチーム__2[[#This Row],[チーム名]],"")</f>
        <v>南海ＤＣ</v>
      </c>
      <c r="G109" s="34" t="str">
        <f>IFERROR(リレーチーム__2[[#This Row],[チーム名カナ]],"")</f>
        <v>ﾅﾝｶｲDC</v>
      </c>
      <c r="H109" s="34">
        <f>IFERROR(リレーチーム__2[[#This Row],[所属番号]],"")</f>
        <v>20</v>
      </c>
      <c r="I109" s="34">
        <f>IFERROR(リレーチーム__2[[#This Row],[種目コード]],"")</f>
        <v>7</v>
      </c>
      <c r="J109" s="34">
        <f>IFERROR(リレーチーム__2[[#This Row],[距離コード]],"")</f>
        <v>4</v>
      </c>
      <c r="K109" s="34">
        <f>IFERROR(リレーチーム__2[[#This Row],[性別コード]],"")</f>
        <v>2</v>
      </c>
      <c r="L109" s="34">
        <f>IFERROR(リレーチーム__2[[#This Row],[新記録判定クラス]],"")</f>
        <v>1</v>
      </c>
      <c r="M109" s="34" t="str">
        <f>IFERROR(リレーチーム__2[[#This Row],[エントリータイム]],"")</f>
        <v xml:space="preserve"> 3:00.00</v>
      </c>
      <c r="N109" s="34" t="str">
        <f>IFERROR(VLOOKUP(I109,色々!L:M,2,0),"")</f>
        <v>メドレーリレー</v>
      </c>
      <c r="O109" s="39" t="str">
        <f>IFERROR(VLOOKUP(J109,色々!P:R,3,0),"")</f>
        <v>4×50m</v>
      </c>
      <c r="P109" s="39" t="str">
        <f>IFERROR(VLOOKUP(K109,色々!P:Q,2,0),"")</f>
        <v>女子</v>
      </c>
      <c r="Q109" s="39" t="str">
        <f>IFERROR(VLOOKUP(L109,クラス!B:C,2,0),"")</f>
        <v>10歳以下</v>
      </c>
    </row>
    <row r="110" spans="5:17" x14ac:dyDescent="0.2">
      <c r="E110" s="34">
        <f>IFERROR(リレーチーム__2[[#This Row],[チーム番号]],"")</f>
        <v>1109</v>
      </c>
      <c r="F110" s="34" t="str">
        <f>IFERROR(リレーチーム__2[[#This Row],[チーム名]],"")</f>
        <v>南海ＤＣ</v>
      </c>
      <c r="G110" s="34" t="str">
        <f>IFERROR(リレーチーム__2[[#This Row],[チーム名カナ]],"")</f>
        <v>ﾅﾝｶｲDC</v>
      </c>
      <c r="H110" s="34">
        <f>IFERROR(リレーチーム__2[[#This Row],[所属番号]],"")</f>
        <v>20</v>
      </c>
      <c r="I110" s="34">
        <f>IFERROR(リレーチーム__2[[#This Row],[種目コード]],"")</f>
        <v>7</v>
      </c>
      <c r="J110" s="34">
        <f>IFERROR(リレーチーム__2[[#This Row],[距離コード]],"")</f>
        <v>5</v>
      </c>
      <c r="K110" s="34">
        <f>IFERROR(リレーチーム__2[[#This Row],[性別コード]],"")</f>
        <v>2</v>
      </c>
      <c r="L110" s="34">
        <f>IFERROR(リレーチーム__2[[#This Row],[新記録判定クラス]],"")</f>
        <v>4</v>
      </c>
      <c r="M110" s="34" t="str">
        <f>IFERROR(リレーチーム__2[[#This Row],[エントリータイム]],"")</f>
        <v xml:space="preserve"> 4:35.00</v>
      </c>
      <c r="N110" s="34" t="str">
        <f>IFERROR(VLOOKUP(I110,色々!L:M,2,0),"")</f>
        <v>メドレーリレー</v>
      </c>
      <c r="O110" s="39" t="str">
        <f>IFERROR(VLOOKUP(J110,色々!P:R,3,0),"")</f>
        <v>4×100m</v>
      </c>
      <c r="P110" s="39" t="str">
        <f>IFERROR(VLOOKUP(K110,色々!P:Q,2,0),"")</f>
        <v>女子</v>
      </c>
      <c r="Q110" s="39" t="str">
        <f>IFERROR(VLOOKUP(L110,クラス!B:C,2,0),"")</f>
        <v>15～18歳</v>
      </c>
    </row>
    <row r="111" spans="5:17" x14ac:dyDescent="0.2">
      <c r="E111" s="34">
        <f>IFERROR(リレーチーム__2[[#This Row],[チーム番号]],"")</f>
        <v>1110</v>
      </c>
      <c r="F111" s="34" t="str">
        <f>IFERROR(リレーチーム__2[[#This Row],[チーム名]],"")</f>
        <v>ファイブテン</v>
      </c>
      <c r="G111" s="34" t="str">
        <f>IFERROR(リレーチーム__2[[#This Row],[チーム名カナ]],"")</f>
        <v>ﾌｧｲﾌﾞﾃﾝ</v>
      </c>
      <c r="H111" s="34">
        <f>IFERROR(リレーチーム__2[[#This Row],[所属番号]],"")</f>
        <v>24</v>
      </c>
      <c r="I111" s="34">
        <f>IFERROR(リレーチーム__2[[#This Row],[種目コード]],"")</f>
        <v>6</v>
      </c>
      <c r="J111" s="34">
        <f>IFERROR(リレーチーム__2[[#This Row],[距離コード]],"")</f>
        <v>5</v>
      </c>
      <c r="K111" s="34">
        <f>IFERROR(リレーチーム__2[[#This Row],[性別コード]],"")</f>
        <v>1</v>
      </c>
      <c r="L111" s="34">
        <f>IFERROR(リレーチーム__2[[#This Row],[新記録判定クラス]],"")</f>
        <v>4</v>
      </c>
      <c r="M111" s="34" t="str">
        <f>IFERROR(リレーチーム__2[[#This Row],[エントリータイム]],"")</f>
        <v xml:space="preserve"> 3:35.19</v>
      </c>
      <c r="N111" s="34" t="str">
        <f>IFERROR(VLOOKUP(I111,色々!L:M,2,0),"")</f>
        <v>フリーリレー</v>
      </c>
      <c r="O111" s="39" t="str">
        <f>IFERROR(VLOOKUP(J111,色々!P:R,3,0),"")</f>
        <v>4×100m</v>
      </c>
      <c r="P111" s="39" t="str">
        <f>IFERROR(VLOOKUP(K111,色々!P:Q,2,0),"")</f>
        <v>男子</v>
      </c>
      <c r="Q111" s="39" t="str">
        <f>IFERROR(VLOOKUP(L111,クラス!B:C,2,0),"")</f>
        <v>15～18歳</v>
      </c>
    </row>
    <row r="112" spans="5:17" x14ac:dyDescent="0.2">
      <c r="E112" s="34">
        <f>IFERROR(リレーチーム__2[[#This Row],[チーム番号]],"")</f>
        <v>1111</v>
      </c>
      <c r="F112" s="34" t="str">
        <f>IFERROR(リレーチーム__2[[#This Row],[チーム名]],"")</f>
        <v>ファイブテン</v>
      </c>
      <c r="G112" s="34" t="str">
        <f>IFERROR(リレーチーム__2[[#This Row],[チーム名カナ]],"")</f>
        <v>ﾌｧｲﾌﾞﾃﾝ</v>
      </c>
      <c r="H112" s="34">
        <f>IFERROR(リレーチーム__2[[#This Row],[所属番号]],"")</f>
        <v>24</v>
      </c>
      <c r="I112" s="34">
        <f>IFERROR(リレーチーム__2[[#This Row],[種目コード]],"")</f>
        <v>6</v>
      </c>
      <c r="J112" s="34">
        <f>IFERROR(リレーチーム__2[[#This Row],[距離コード]],"")</f>
        <v>5</v>
      </c>
      <c r="K112" s="34">
        <f>IFERROR(リレーチーム__2[[#This Row],[性別コード]],"")</f>
        <v>1</v>
      </c>
      <c r="L112" s="34">
        <f>IFERROR(リレーチーム__2[[#This Row],[新記録判定クラス]],"")</f>
        <v>3</v>
      </c>
      <c r="M112" s="34" t="str">
        <f>IFERROR(リレーチーム__2[[#This Row],[エントリータイム]],"")</f>
        <v xml:space="preserve"> 3:54.30</v>
      </c>
      <c r="N112" s="34" t="str">
        <f>IFERROR(VLOOKUP(I112,色々!L:M,2,0),"")</f>
        <v>フリーリレー</v>
      </c>
      <c r="O112" s="39" t="str">
        <f>IFERROR(VLOOKUP(J112,色々!P:R,3,0),"")</f>
        <v>4×100m</v>
      </c>
      <c r="P112" s="39" t="str">
        <f>IFERROR(VLOOKUP(K112,色々!P:Q,2,0),"")</f>
        <v>男子</v>
      </c>
      <c r="Q112" s="39" t="str">
        <f>IFERROR(VLOOKUP(L112,クラス!B:C,2,0),"")</f>
        <v>13～14歳</v>
      </c>
    </row>
    <row r="113" spans="5:17" x14ac:dyDescent="0.2">
      <c r="E113" s="34">
        <f>IFERROR(リレーチーム__2[[#This Row],[チーム番号]],"")</f>
        <v>1112</v>
      </c>
      <c r="F113" s="34" t="str">
        <f>IFERROR(リレーチーム__2[[#This Row],[チーム名]],"")</f>
        <v>ファイブテン</v>
      </c>
      <c r="G113" s="34" t="str">
        <f>IFERROR(リレーチーム__2[[#This Row],[チーム名カナ]],"")</f>
        <v>ﾌｧｲﾌﾞﾃﾝ</v>
      </c>
      <c r="H113" s="34">
        <f>IFERROR(リレーチーム__2[[#This Row],[所属番号]],"")</f>
        <v>24</v>
      </c>
      <c r="I113" s="34">
        <f>IFERROR(リレーチーム__2[[#This Row],[種目コード]],"")</f>
        <v>7</v>
      </c>
      <c r="J113" s="34">
        <f>IFERROR(リレーチーム__2[[#This Row],[距離コード]],"")</f>
        <v>5</v>
      </c>
      <c r="K113" s="34">
        <f>IFERROR(リレーチーム__2[[#This Row],[性別コード]],"")</f>
        <v>1</v>
      </c>
      <c r="L113" s="34">
        <f>IFERROR(リレーチーム__2[[#This Row],[新記録判定クラス]],"")</f>
        <v>3</v>
      </c>
      <c r="M113" s="34" t="str">
        <f>IFERROR(リレーチーム__2[[#This Row],[エントリータイム]],"")</f>
        <v xml:space="preserve"> 4:18.72</v>
      </c>
      <c r="N113" s="34" t="str">
        <f>IFERROR(VLOOKUP(I113,色々!L:M,2,0),"")</f>
        <v>メドレーリレー</v>
      </c>
      <c r="O113" s="39" t="str">
        <f>IFERROR(VLOOKUP(J113,色々!P:R,3,0),"")</f>
        <v>4×100m</v>
      </c>
      <c r="P113" s="39" t="str">
        <f>IFERROR(VLOOKUP(K113,色々!P:Q,2,0),"")</f>
        <v>男子</v>
      </c>
      <c r="Q113" s="39" t="str">
        <f>IFERROR(VLOOKUP(L113,クラス!B:C,2,0),"")</f>
        <v>13～14歳</v>
      </c>
    </row>
    <row r="114" spans="5:17" x14ac:dyDescent="0.2">
      <c r="E114" s="34">
        <f>IFERROR(リレーチーム__2[[#This Row],[チーム番号]],"")</f>
        <v>1113</v>
      </c>
      <c r="F114" s="34" t="str">
        <f>IFERROR(リレーチーム__2[[#This Row],[チーム名]],"")</f>
        <v>ファイブテン</v>
      </c>
      <c r="G114" s="34" t="str">
        <f>IFERROR(リレーチーム__2[[#This Row],[チーム名カナ]],"")</f>
        <v>ﾌｧｲﾌﾞﾃﾝ</v>
      </c>
      <c r="H114" s="34">
        <f>IFERROR(リレーチーム__2[[#This Row],[所属番号]],"")</f>
        <v>24</v>
      </c>
      <c r="I114" s="34">
        <f>IFERROR(リレーチーム__2[[#This Row],[種目コード]],"")</f>
        <v>7</v>
      </c>
      <c r="J114" s="34">
        <f>IFERROR(リレーチーム__2[[#This Row],[距離コード]],"")</f>
        <v>5</v>
      </c>
      <c r="K114" s="34">
        <f>IFERROR(リレーチーム__2[[#This Row],[性別コード]],"")</f>
        <v>1</v>
      </c>
      <c r="L114" s="34">
        <f>IFERROR(リレーチーム__2[[#This Row],[新記録判定クラス]],"")</f>
        <v>4</v>
      </c>
      <c r="M114" s="34" t="str">
        <f>IFERROR(リレーチーム__2[[#This Row],[エントリータイム]],"")</f>
        <v xml:space="preserve"> 3:57.60</v>
      </c>
      <c r="N114" s="34" t="str">
        <f>IFERROR(VLOOKUP(I114,色々!L:M,2,0),"")</f>
        <v>メドレーリレー</v>
      </c>
      <c r="O114" s="39" t="str">
        <f>IFERROR(VLOOKUP(J114,色々!P:R,3,0),"")</f>
        <v>4×100m</v>
      </c>
      <c r="P114" s="39" t="str">
        <f>IFERROR(VLOOKUP(K114,色々!P:Q,2,0),"")</f>
        <v>男子</v>
      </c>
      <c r="Q114" s="39" t="str">
        <f>IFERROR(VLOOKUP(L114,クラス!B:C,2,0),"")</f>
        <v>15～18歳</v>
      </c>
    </row>
    <row r="115" spans="5:17" x14ac:dyDescent="0.2">
      <c r="E115" s="34">
        <f>IFERROR(リレーチーム__2[[#This Row],[チーム番号]],"")</f>
        <v>1114</v>
      </c>
      <c r="F115" s="34" t="str">
        <f>IFERROR(リレーチーム__2[[#This Row],[チーム名]],"")</f>
        <v>ファイブテン</v>
      </c>
      <c r="G115" s="34" t="str">
        <f>IFERROR(リレーチーム__2[[#This Row],[チーム名カナ]],"")</f>
        <v>ﾌｧｲﾌﾞﾃﾝ</v>
      </c>
      <c r="H115" s="34">
        <f>IFERROR(リレーチーム__2[[#This Row],[所属番号]],"")</f>
        <v>24</v>
      </c>
      <c r="I115" s="34">
        <f>IFERROR(リレーチーム__2[[#This Row],[種目コード]],"")</f>
        <v>6</v>
      </c>
      <c r="J115" s="34">
        <f>IFERROR(リレーチーム__2[[#This Row],[距離コード]],"")</f>
        <v>4</v>
      </c>
      <c r="K115" s="34">
        <f>IFERROR(リレーチーム__2[[#This Row],[性別コード]],"")</f>
        <v>2</v>
      </c>
      <c r="L115" s="34">
        <f>IFERROR(リレーチーム__2[[#This Row],[新記録判定クラス]],"")</f>
        <v>1</v>
      </c>
      <c r="M115" s="34" t="str">
        <f>IFERROR(リレーチーム__2[[#This Row],[エントリータイム]],"")</f>
        <v xml:space="preserve"> 2:13.50</v>
      </c>
      <c r="N115" s="34" t="str">
        <f>IFERROR(VLOOKUP(I115,色々!L:M,2,0),"")</f>
        <v>フリーリレー</v>
      </c>
      <c r="O115" s="39" t="str">
        <f>IFERROR(VLOOKUP(J115,色々!P:R,3,0),"")</f>
        <v>4×50m</v>
      </c>
      <c r="P115" s="39" t="str">
        <f>IFERROR(VLOOKUP(K115,色々!P:Q,2,0),"")</f>
        <v>女子</v>
      </c>
      <c r="Q115" s="39" t="str">
        <f>IFERROR(VLOOKUP(L115,クラス!B:C,2,0),"")</f>
        <v>10歳以下</v>
      </c>
    </row>
    <row r="116" spans="5:17" x14ac:dyDescent="0.2">
      <c r="E116" s="34">
        <f>IFERROR(リレーチーム__2[[#This Row],[チーム番号]],"")</f>
        <v>1115</v>
      </c>
      <c r="F116" s="34" t="str">
        <f>IFERROR(リレーチーム__2[[#This Row],[チーム名]],"")</f>
        <v>ファイブテン</v>
      </c>
      <c r="G116" s="34" t="str">
        <f>IFERROR(リレーチーム__2[[#This Row],[チーム名カナ]],"")</f>
        <v>ﾌｧｲﾌﾞﾃﾝ</v>
      </c>
      <c r="H116" s="34">
        <f>IFERROR(リレーチーム__2[[#This Row],[所属番号]],"")</f>
        <v>24</v>
      </c>
      <c r="I116" s="34">
        <f>IFERROR(リレーチーム__2[[#This Row],[種目コード]],"")</f>
        <v>6</v>
      </c>
      <c r="J116" s="34">
        <f>IFERROR(リレーチーム__2[[#This Row],[距離コード]],"")</f>
        <v>4</v>
      </c>
      <c r="K116" s="34">
        <f>IFERROR(リレーチーム__2[[#This Row],[性別コード]],"")</f>
        <v>2</v>
      </c>
      <c r="L116" s="34">
        <f>IFERROR(リレーチーム__2[[#This Row],[新記録判定クラス]],"")</f>
        <v>2</v>
      </c>
      <c r="M116" s="34" t="str">
        <f>IFERROR(リレーチーム__2[[#This Row],[エントリータイム]],"")</f>
        <v xml:space="preserve"> 2:02.14</v>
      </c>
      <c r="N116" s="34" t="str">
        <f>IFERROR(VLOOKUP(I116,色々!L:M,2,0),"")</f>
        <v>フリーリレー</v>
      </c>
      <c r="O116" s="39" t="str">
        <f>IFERROR(VLOOKUP(J116,色々!P:R,3,0),"")</f>
        <v>4×50m</v>
      </c>
      <c r="P116" s="39" t="str">
        <f>IFERROR(VLOOKUP(K116,色々!P:Q,2,0),"")</f>
        <v>女子</v>
      </c>
      <c r="Q116" s="39" t="str">
        <f>IFERROR(VLOOKUP(L116,クラス!B:C,2,0),"")</f>
        <v>11～12歳</v>
      </c>
    </row>
    <row r="117" spans="5:17" x14ac:dyDescent="0.2">
      <c r="E117" s="34">
        <f>IFERROR(リレーチーム__2[[#This Row],[チーム番号]],"")</f>
        <v>1116</v>
      </c>
      <c r="F117" s="34" t="str">
        <f>IFERROR(リレーチーム__2[[#This Row],[チーム名]],"")</f>
        <v>ファイブテン</v>
      </c>
      <c r="G117" s="34" t="str">
        <f>IFERROR(リレーチーム__2[[#This Row],[チーム名カナ]],"")</f>
        <v>ﾌｧｲﾌﾞﾃﾝ</v>
      </c>
      <c r="H117" s="34">
        <f>IFERROR(リレーチーム__2[[#This Row],[所属番号]],"")</f>
        <v>24</v>
      </c>
      <c r="I117" s="34">
        <f>IFERROR(リレーチーム__2[[#This Row],[種目コード]],"")</f>
        <v>6</v>
      </c>
      <c r="J117" s="34">
        <f>IFERROR(リレーチーム__2[[#This Row],[距離コード]],"")</f>
        <v>5</v>
      </c>
      <c r="K117" s="34">
        <f>IFERROR(リレーチーム__2[[#This Row],[性別コード]],"")</f>
        <v>2</v>
      </c>
      <c r="L117" s="34">
        <f>IFERROR(リレーチーム__2[[#This Row],[新記録判定クラス]],"")</f>
        <v>3</v>
      </c>
      <c r="M117" s="34" t="str">
        <f>IFERROR(リレーチーム__2[[#This Row],[エントリータイム]],"")</f>
        <v xml:space="preserve"> 4:17.97</v>
      </c>
      <c r="N117" s="34" t="str">
        <f>IFERROR(VLOOKUP(I117,色々!L:M,2,0),"")</f>
        <v>フリーリレー</v>
      </c>
      <c r="O117" s="39" t="str">
        <f>IFERROR(VLOOKUP(J117,色々!P:R,3,0),"")</f>
        <v>4×100m</v>
      </c>
      <c r="P117" s="39" t="str">
        <f>IFERROR(VLOOKUP(K117,色々!P:Q,2,0),"")</f>
        <v>女子</v>
      </c>
      <c r="Q117" s="39" t="str">
        <f>IFERROR(VLOOKUP(L117,クラス!B:C,2,0),"")</f>
        <v>13～14歳</v>
      </c>
    </row>
    <row r="118" spans="5:17" x14ac:dyDescent="0.2">
      <c r="E118" s="34">
        <f>IFERROR(リレーチーム__2[[#This Row],[チーム番号]],"")</f>
        <v>1117</v>
      </c>
      <c r="F118" s="34" t="str">
        <f>IFERROR(リレーチーム__2[[#This Row],[チーム名]],"")</f>
        <v>ファイブテン</v>
      </c>
      <c r="G118" s="34" t="str">
        <f>IFERROR(リレーチーム__2[[#This Row],[チーム名カナ]],"")</f>
        <v>ﾌｧｲﾌﾞﾃﾝ</v>
      </c>
      <c r="H118" s="34">
        <f>IFERROR(リレーチーム__2[[#This Row],[所属番号]],"")</f>
        <v>24</v>
      </c>
      <c r="I118" s="34">
        <f>IFERROR(リレーチーム__2[[#This Row],[種目コード]],"")</f>
        <v>7</v>
      </c>
      <c r="J118" s="34">
        <f>IFERROR(リレーチーム__2[[#This Row],[距離コード]],"")</f>
        <v>4</v>
      </c>
      <c r="K118" s="34">
        <f>IFERROR(リレーチーム__2[[#This Row],[性別コード]],"")</f>
        <v>2</v>
      </c>
      <c r="L118" s="34">
        <f>IFERROR(リレーチーム__2[[#This Row],[新記録判定クラス]],"")</f>
        <v>1</v>
      </c>
      <c r="M118" s="34" t="str">
        <f>IFERROR(リレーチーム__2[[#This Row],[エントリータイム]],"")</f>
        <v xml:space="preserve"> 2:28.09</v>
      </c>
      <c r="N118" s="34" t="str">
        <f>IFERROR(VLOOKUP(I118,色々!L:M,2,0),"")</f>
        <v>メドレーリレー</v>
      </c>
      <c r="O118" s="39" t="str">
        <f>IFERROR(VLOOKUP(J118,色々!P:R,3,0),"")</f>
        <v>4×50m</v>
      </c>
      <c r="P118" s="39" t="str">
        <f>IFERROR(VLOOKUP(K118,色々!P:Q,2,0),"")</f>
        <v>女子</v>
      </c>
      <c r="Q118" s="39" t="str">
        <f>IFERROR(VLOOKUP(L118,クラス!B:C,2,0),"")</f>
        <v>10歳以下</v>
      </c>
    </row>
    <row r="119" spans="5:17" x14ac:dyDescent="0.2">
      <c r="E119" s="34">
        <f>IFERROR(リレーチーム__2[[#This Row],[チーム番号]],"")</f>
        <v>1118</v>
      </c>
      <c r="F119" s="34" t="str">
        <f>IFERROR(リレーチーム__2[[#This Row],[チーム名]],"")</f>
        <v>ファイブテン</v>
      </c>
      <c r="G119" s="34" t="str">
        <f>IFERROR(リレーチーム__2[[#This Row],[チーム名カナ]],"")</f>
        <v>ﾌｧｲﾌﾞﾃﾝ</v>
      </c>
      <c r="H119" s="34">
        <f>IFERROR(リレーチーム__2[[#This Row],[所属番号]],"")</f>
        <v>24</v>
      </c>
      <c r="I119" s="34">
        <f>IFERROR(リレーチーム__2[[#This Row],[種目コード]],"")</f>
        <v>7</v>
      </c>
      <c r="J119" s="34">
        <f>IFERROR(リレーチーム__2[[#This Row],[距離コード]],"")</f>
        <v>4</v>
      </c>
      <c r="K119" s="34">
        <f>IFERROR(リレーチーム__2[[#This Row],[性別コード]],"")</f>
        <v>2</v>
      </c>
      <c r="L119" s="34">
        <f>IFERROR(リレーチーム__2[[#This Row],[新記録判定クラス]],"")</f>
        <v>2</v>
      </c>
      <c r="M119" s="34" t="str">
        <f>IFERROR(リレーチーム__2[[#This Row],[エントリータイム]],"")</f>
        <v xml:space="preserve"> 2:09.95</v>
      </c>
      <c r="N119" s="34" t="str">
        <f>IFERROR(VLOOKUP(I119,色々!L:M,2,0),"")</f>
        <v>メドレーリレー</v>
      </c>
      <c r="O119" s="39" t="str">
        <f>IFERROR(VLOOKUP(J119,色々!P:R,3,0),"")</f>
        <v>4×50m</v>
      </c>
      <c r="P119" s="39" t="str">
        <f>IFERROR(VLOOKUP(K119,色々!P:Q,2,0),"")</f>
        <v>女子</v>
      </c>
      <c r="Q119" s="39" t="str">
        <f>IFERROR(VLOOKUP(L119,クラス!B:C,2,0),"")</f>
        <v>11～12歳</v>
      </c>
    </row>
    <row r="120" spans="5:17" x14ac:dyDescent="0.2">
      <c r="E120" s="34">
        <f>IFERROR(リレーチーム__2[[#This Row],[チーム番号]],"")</f>
        <v>1119</v>
      </c>
      <c r="F120" s="34" t="str">
        <f>IFERROR(リレーチーム__2[[#This Row],[チーム名]],"")</f>
        <v>ファイブテン</v>
      </c>
      <c r="G120" s="34" t="str">
        <f>IFERROR(リレーチーム__2[[#This Row],[チーム名カナ]],"")</f>
        <v>ﾌｧｲﾌﾞﾃﾝ</v>
      </c>
      <c r="H120" s="34">
        <f>IFERROR(リレーチーム__2[[#This Row],[所属番号]],"")</f>
        <v>24</v>
      </c>
      <c r="I120" s="34">
        <f>IFERROR(リレーチーム__2[[#This Row],[種目コード]],"")</f>
        <v>7</v>
      </c>
      <c r="J120" s="34">
        <f>IFERROR(リレーチーム__2[[#This Row],[距離コード]],"")</f>
        <v>5</v>
      </c>
      <c r="K120" s="34">
        <f>IFERROR(リレーチーム__2[[#This Row],[性別コード]],"")</f>
        <v>2</v>
      </c>
      <c r="L120" s="34">
        <f>IFERROR(リレーチーム__2[[#This Row],[新記録判定クラス]],"")</f>
        <v>3</v>
      </c>
      <c r="M120" s="34" t="str">
        <f>IFERROR(リレーチーム__2[[#This Row],[エントリータイム]],"")</f>
        <v xml:space="preserve"> 4:33.15</v>
      </c>
      <c r="N120" s="34" t="str">
        <f>IFERROR(VLOOKUP(I120,色々!L:M,2,0),"")</f>
        <v>メドレーリレー</v>
      </c>
      <c r="O120" s="39" t="str">
        <f>IFERROR(VLOOKUP(J120,色々!P:R,3,0),"")</f>
        <v>4×100m</v>
      </c>
      <c r="P120" s="39" t="str">
        <f>IFERROR(VLOOKUP(K120,色々!P:Q,2,0),"")</f>
        <v>女子</v>
      </c>
      <c r="Q120" s="39" t="str">
        <f>IFERROR(VLOOKUP(L120,クラス!B:C,2,0),"")</f>
        <v>13～14歳</v>
      </c>
    </row>
    <row r="121" spans="5:17" x14ac:dyDescent="0.2">
      <c r="E121" s="34">
        <f>IFERROR(リレーチーム__2[[#This Row],[チーム番号]],"")</f>
        <v>1120</v>
      </c>
      <c r="F121" s="34" t="str">
        <f>IFERROR(リレーチーム__2[[#This Row],[チーム名]],"")</f>
        <v>八幡浜ＳＣ</v>
      </c>
      <c r="G121" s="34" t="str">
        <f>IFERROR(リレーチーム__2[[#This Row],[チーム名カナ]],"")</f>
        <v>ﾔﾜﾀﾊﾏSC</v>
      </c>
      <c r="H121" s="34">
        <f>IFERROR(リレーチーム__2[[#This Row],[所属番号]],"")</f>
        <v>25</v>
      </c>
      <c r="I121" s="34">
        <f>IFERROR(リレーチーム__2[[#This Row],[種目コード]],"")</f>
        <v>6</v>
      </c>
      <c r="J121" s="34">
        <f>IFERROR(リレーチーム__2[[#This Row],[距離コード]],"")</f>
        <v>5</v>
      </c>
      <c r="K121" s="34">
        <f>IFERROR(リレーチーム__2[[#This Row],[性別コード]],"")</f>
        <v>1</v>
      </c>
      <c r="L121" s="34">
        <f>IFERROR(リレーチーム__2[[#This Row],[新記録判定クラス]],"")</f>
        <v>4</v>
      </c>
      <c r="M121" s="34" t="str">
        <f>IFERROR(リレーチーム__2[[#This Row],[エントリータイム]],"")</f>
        <v xml:space="preserve"> 3:50.00</v>
      </c>
      <c r="N121" s="34" t="str">
        <f>IFERROR(VLOOKUP(I121,色々!L:M,2,0),"")</f>
        <v>フリーリレー</v>
      </c>
      <c r="O121" s="39" t="str">
        <f>IFERROR(VLOOKUP(J121,色々!P:R,3,0),"")</f>
        <v>4×100m</v>
      </c>
      <c r="P121" s="39" t="str">
        <f>IFERROR(VLOOKUP(K121,色々!P:Q,2,0),"")</f>
        <v>男子</v>
      </c>
      <c r="Q121" s="39" t="str">
        <f>IFERROR(VLOOKUP(L121,クラス!B:C,2,0),"")</f>
        <v>15～18歳</v>
      </c>
    </row>
    <row r="122" spans="5:17" x14ac:dyDescent="0.2">
      <c r="E122" s="34">
        <f>IFERROR(リレーチーム__2[[#This Row],[チーム番号]],"")</f>
        <v>1121</v>
      </c>
      <c r="F122" s="34" t="str">
        <f>IFERROR(リレーチーム__2[[#This Row],[チーム名]],"")</f>
        <v>八幡浜ＳＣ</v>
      </c>
      <c r="G122" s="34" t="str">
        <f>IFERROR(リレーチーム__2[[#This Row],[チーム名カナ]],"")</f>
        <v>ﾔﾜﾀﾊﾏSC</v>
      </c>
      <c r="H122" s="34">
        <f>IFERROR(リレーチーム__2[[#This Row],[所属番号]],"")</f>
        <v>25</v>
      </c>
      <c r="I122" s="34">
        <f>IFERROR(リレーチーム__2[[#This Row],[種目コード]],"")</f>
        <v>6</v>
      </c>
      <c r="J122" s="34">
        <f>IFERROR(リレーチーム__2[[#This Row],[距離コード]],"")</f>
        <v>5</v>
      </c>
      <c r="K122" s="34">
        <f>IFERROR(リレーチーム__2[[#This Row],[性別コード]],"")</f>
        <v>1</v>
      </c>
      <c r="L122" s="34">
        <f>IFERROR(リレーチーム__2[[#This Row],[新記録判定クラス]],"")</f>
        <v>3</v>
      </c>
      <c r="M122" s="34" t="str">
        <f>IFERROR(リレーチーム__2[[#This Row],[エントリータイム]],"")</f>
        <v xml:space="preserve"> 4:10.00</v>
      </c>
      <c r="N122" s="34" t="str">
        <f>IFERROR(VLOOKUP(I122,色々!L:M,2,0),"")</f>
        <v>フリーリレー</v>
      </c>
      <c r="O122" s="39" t="str">
        <f>IFERROR(VLOOKUP(J122,色々!P:R,3,0),"")</f>
        <v>4×100m</v>
      </c>
      <c r="P122" s="39" t="str">
        <f>IFERROR(VLOOKUP(K122,色々!P:Q,2,0),"")</f>
        <v>男子</v>
      </c>
      <c r="Q122" s="39" t="str">
        <f>IFERROR(VLOOKUP(L122,クラス!B:C,2,0),"")</f>
        <v>13～14歳</v>
      </c>
    </row>
    <row r="123" spans="5:17" x14ac:dyDescent="0.2">
      <c r="E123" s="34">
        <f>IFERROR(リレーチーム__2[[#This Row],[チーム番号]],"")</f>
        <v>1122</v>
      </c>
      <c r="F123" s="34" t="str">
        <f>IFERROR(リレーチーム__2[[#This Row],[チーム名]],"")</f>
        <v>八幡浜ＳＣ</v>
      </c>
      <c r="G123" s="34" t="str">
        <f>IFERROR(リレーチーム__2[[#This Row],[チーム名カナ]],"")</f>
        <v>ﾔﾜﾀﾊﾏSC</v>
      </c>
      <c r="H123" s="34">
        <f>IFERROR(リレーチーム__2[[#This Row],[所属番号]],"")</f>
        <v>25</v>
      </c>
      <c r="I123" s="34">
        <f>IFERROR(リレーチーム__2[[#This Row],[種目コード]],"")</f>
        <v>7</v>
      </c>
      <c r="J123" s="34">
        <f>IFERROR(リレーチーム__2[[#This Row],[距離コード]],"")</f>
        <v>5</v>
      </c>
      <c r="K123" s="34">
        <f>IFERROR(リレーチーム__2[[#This Row],[性別コード]],"")</f>
        <v>1</v>
      </c>
      <c r="L123" s="34">
        <f>IFERROR(リレーチーム__2[[#This Row],[新記録判定クラス]],"")</f>
        <v>4</v>
      </c>
      <c r="M123" s="34" t="str">
        <f>IFERROR(リレーチーム__2[[#This Row],[エントリータイム]],"")</f>
        <v xml:space="preserve"> 4:05.00</v>
      </c>
      <c r="N123" s="34" t="str">
        <f>IFERROR(VLOOKUP(I123,色々!L:M,2,0),"")</f>
        <v>メドレーリレー</v>
      </c>
      <c r="O123" s="39" t="str">
        <f>IFERROR(VLOOKUP(J123,色々!P:R,3,0),"")</f>
        <v>4×100m</v>
      </c>
      <c r="P123" s="39" t="str">
        <f>IFERROR(VLOOKUP(K123,色々!P:Q,2,0),"")</f>
        <v>男子</v>
      </c>
      <c r="Q123" s="39" t="str">
        <f>IFERROR(VLOOKUP(L123,クラス!B:C,2,0),"")</f>
        <v>15～18歳</v>
      </c>
    </row>
    <row r="124" spans="5:17" x14ac:dyDescent="0.2">
      <c r="E124" s="34">
        <f>IFERROR(リレーチーム__2[[#This Row],[チーム番号]],"")</f>
        <v>1123</v>
      </c>
      <c r="F124" s="34" t="str">
        <f>IFERROR(リレーチーム__2[[#This Row],[チーム名]],"")</f>
        <v>八幡浜ＳＣ</v>
      </c>
      <c r="G124" s="34" t="str">
        <f>IFERROR(リレーチーム__2[[#This Row],[チーム名カナ]],"")</f>
        <v>ﾔﾜﾀﾊﾏSC</v>
      </c>
      <c r="H124" s="34">
        <f>IFERROR(リレーチーム__2[[#This Row],[所属番号]],"")</f>
        <v>25</v>
      </c>
      <c r="I124" s="34">
        <f>IFERROR(リレーチーム__2[[#This Row],[種目コード]],"")</f>
        <v>6</v>
      </c>
      <c r="J124" s="34">
        <f>IFERROR(リレーチーム__2[[#This Row],[距離コード]],"")</f>
        <v>5</v>
      </c>
      <c r="K124" s="34">
        <f>IFERROR(リレーチーム__2[[#This Row],[性別コード]],"")</f>
        <v>2</v>
      </c>
      <c r="L124" s="34">
        <f>IFERROR(リレーチーム__2[[#This Row],[新記録判定クラス]],"")</f>
        <v>4</v>
      </c>
      <c r="M124" s="34" t="str">
        <f>IFERROR(リレーチーム__2[[#This Row],[エントリータイム]],"")</f>
        <v xml:space="preserve"> 4:20.00</v>
      </c>
      <c r="N124" s="34" t="str">
        <f>IFERROR(VLOOKUP(I124,色々!L:M,2,0),"")</f>
        <v>フリーリレー</v>
      </c>
      <c r="O124" s="39" t="str">
        <f>IFERROR(VLOOKUP(J124,色々!P:R,3,0),"")</f>
        <v>4×100m</v>
      </c>
      <c r="P124" s="39" t="str">
        <f>IFERROR(VLOOKUP(K124,色々!P:Q,2,0),"")</f>
        <v>女子</v>
      </c>
      <c r="Q124" s="39" t="str">
        <f>IFERROR(VLOOKUP(L124,クラス!B:C,2,0),"")</f>
        <v>15～18歳</v>
      </c>
    </row>
    <row r="125" spans="5:17" x14ac:dyDescent="0.2">
      <c r="E125" s="34">
        <f>IFERROR(リレーチーム__2[[#This Row],[チーム番号]],"")</f>
        <v>1124</v>
      </c>
      <c r="F125" s="34" t="str">
        <f>IFERROR(リレーチーム__2[[#This Row],[チーム名]],"")</f>
        <v>八幡浜ＳＣ</v>
      </c>
      <c r="G125" s="34" t="str">
        <f>IFERROR(リレーチーム__2[[#This Row],[チーム名カナ]],"")</f>
        <v>ﾔﾜﾀﾊﾏSC</v>
      </c>
      <c r="H125" s="34">
        <f>IFERROR(リレーチーム__2[[#This Row],[所属番号]],"")</f>
        <v>25</v>
      </c>
      <c r="I125" s="34">
        <f>IFERROR(リレーチーム__2[[#This Row],[種目コード]],"")</f>
        <v>6</v>
      </c>
      <c r="J125" s="34">
        <f>IFERROR(リレーチーム__2[[#This Row],[距離コード]],"")</f>
        <v>5</v>
      </c>
      <c r="K125" s="34">
        <f>IFERROR(リレーチーム__2[[#This Row],[性別コード]],"")</f>
        <v>2</v>
      </c>
      <c r="L125" s="34">
        <f>IFERROR(リレーチーム__2[[#This Row],[新記録判定クラス]],"")</f>
        <v>3</v>
      </c>
      <c r="M125" s="34" t="str">
        <f>IFERROR(リレーチーム__2[[#This Row],[エントリータイム]],"")</f>
        <v xml:space="preserve"> 4:21.00</v>
      </c>
      <c r="N125" s="34" t="str">
        <f>IFERROR(VLOOKUP(I125,色々!L:M,2,0),"")</f>
        <v>フリーリレー</v>
      </c>
      <c r="O125" s="39" t="str">
        <f>IFERROR(VLOOKUP(J125,色々!P:R,3,0),"")</f>
        <v>4×100m</v>
      </c>
      <c r="P125" s="39" t="str">
        <f>IFERROR(VLOOKUP(K125,色々!P:Q,2,0),"")</f>
        <v>女子</v>
      </c>
      <c r="Q125" s="39" t="str">
        <f>IFERROR(VLOOKUP(L125,クラス!B:C,2,0),"")</f>
        <v>13～14歳</v>
      </c>
    </row>
    <row r="126" spans="5:17" x14ac:dyDescent="0.2">
      <c r="E126" s="34">
        <f>IFERROR(リレーチーム__2[[#This Row],[チーム番号]],"")</f>
        <v>1125</v>
      </c>
      <c r="F126" s="34" t="str">
        <f>IFERROR(リレーチーム__2[[#This Row],[チーム名]],"")</f>
        <v>八幡浜ＳＣ</v>
      </c>
      <c r="G126" s="34" t="str">
        <f>IFERROR(リレーチーム__2[[#This Row],[チーム名カナ]],"")</f>
        <v>ﾔﾜﾀﾊﾏSC</v>
      </c>
      <c r="H126" s="34">
        <f>IFERROR(リレーチーム__2[[#This Row],[所属番号]],"")</f>
        <v>25</v>
      </c>
      <c r="I126" s="34">
        <f>IFERROR(リレーチーム__2[[#This Row],[種目コード]],"")</f>
        <v>7</v>
      </c>
      <c r="J126" s="34">
        <f>IFERROR(リレーチーム__2[[#This Row],[距離コード]],"")</f>
        <v>5</v>
      </c>
      <c r="K126" s="34">
        <f>IFERROR(リレーチーム__2[[#This Row],[性別コード]],"")</f>
        <v>2</v>
      </c>
      <c r="L126" s="34">
        <f>IFERROR(リレーチーム__2[[#This Row],[新記録判定クラス]],"")</f>
        <v>4</v>
      </c>
      <c r="M126" s="34" t="str">
        <f>IFERROR(リレーチーム__2[[#This Row],[エントリータイム]],"")</f>
        <v xml:space="preserve"> 4:45.00</v>
      </c>
      <c r="N126" s="34" t="str">
        <f>IFERROR(VLOOKUP(I126,色々!L:M,2,0),"")</f>
        <v>メドレーリレー</v>
      </c>
      <c r="O126" s="39" t="str">
        <f>IFERROR(VLOOKUP(J126,色々!P:R,3,0),"")</f>
        <v>4×100m</v>
      </c>
      <c r="P126" s="39" t="str">
        <f>IFERROR(VLOOKUP(K126,色々!P:Q,2,0),"")</f>
        <v>女子</v>
      </c>
      <c r="Q126" s="39" t="str">
        <f>IFERROR(VLOOKUP(L126,クラス!B:C,2,0),"")</f>
        <v>15～18歳</v>
      </c>
    </row>
    <row r="127" spans="5:17" x14ac:dyDescent="0.2">
      <c r="E127" s="34">
        <f>IFERROR(リレーチーム__2[[#This Row],[チーム番号]],"")</f>
        <v>1126</v>
      </c>
      <c r="F127" s="34" t="str">
        <f>IFERROR(リレーチーム__2[[#This Row],[チーム名]],"")</f>
        <v>石原SC山越</v>
      </c>
      <c r="G127" s="34" t="str">
        <f>IFERROR(リレーチーム__2[[#This Row],[チーム名カナ]],"")</f>
        <v>I.S.C.Y.</v>
      </c>
      <c r="H127" s="34">
        <f>IFERROR(リレーチーム__2[[#This Row],[所属番号]],"")</f>
        <v>26</v>
      </c>
      <c r="I127" s="34">
        <f>IFERROR(リレーチーム__2[[#This Row],[種目コード]],"")</f>
        <v>7</v>
      </c>
      <c r="J127" s="34">
        <f>IFERROR(リレーチーム__2[[#This Row],[距離コード]],"")</f>
        <v>5</v>
      </c>
      <c r="K127" s="34">
        <f>IFERROR(リレーチーム__2[[#This Row],[性別コード]],"")</f>
        <v>1</v>
      </c>
      <c r="L127" s="34">
        <f>IFERROR(リレーチーム__2[[#This Row],[新記録判定クラス]],"")</f>
        <v>4</v>
      </c>
      <c r="M127" s="34" t="str">
        <f>IFERROR(リレーチーム__2[[#This Row],[エントリータイム]],"")</f>
        <v xml:space="preserve"> 4:03.00</v>
      </c>
      <c r="N127" s="34" t="str">
        <f>IFERROR(VLOOKUP(I127,色々!L:M,2,0),"")</f>
        <v>メドレーリレー</v>
      </c>
      <c r="O127" s="39" t="str">
        <f>IFERROR(VLOOKUP(J127,色々!P:R,3,0),"")</f>
        <v>4×100m</v>
      </c>
      <c r="P127" s="39" t="str">
        <f>IFERROR(VLOOKUP(K127,色々!P:Q,2,0),"")</f>
        <v>男子</v>
      </c>
      <c r="Q127" s="39" t="str">
        <f>IFERROR(VLOOKUP(L127,クラス!B:C,2,0),"")</f>
        <v>15～18歳</v>
      </c>
    </row>
    <row r="128" spans="5:17" x14ac:dyDescent="0.2">
      <c r="E128" s="34">
        <f>IFERROR(リレーチーム__2[[#This Row],[チーム番号]],"")</f>
        <v>1127</v>
      </c>
      <c r="F128" s="34" t="str">
        <f>IFERROR(リレーチーム__2[[#This Row],[チーム名]],"")</f>
        <v>ＭＧ双葉</v>
      </c>
      <c r="G128" s="34" t="str">
        <f>IFERROR(リレーチーム__2[[#This Row],[チーム名カナ]],"")</f>
        <v>MGﾌﾀﾊﾞ</v>
      </c>
      <c r="H128" s="34">
        <f>IFERROR(リレーチーム__2[[#This Row],[所属番号]],"")</f>
        <v>27</v>
      </c>
      <c r="I128" s="34">
        <f>IFERROR(リレーチーム__2[[#This Row],[種目コード]],"")</f>
        <v>6</v>
      </c>
      <c r="J128" s="34">
        <f>IFERROR(リレーチーム__2[[#This Row],[距離コード]],"")</f>
        <v>5</v>
      </c>
      <c r="K128" s="34">
        <f>IFERROR(リレーチーム__2[[#This Row],[性別コード]],"")</f>
        <v>1</v>
      </c>
      <c r="L128" s="34">
        <f>IFERROR(リレーチーム__2[[#This Row],[新記録判定クラス]],"")</f>
        <v>4</v>
      </c>
      <c r="M128" s="34" t="str">
        <f>IFERROR(リレーチーム__2[[#This Row],[エントリータイム]],"")</f>
        <v xml:space="preserve"> 3:44.00</v>
      </c>
      <c r="N128" s="34" t="str">
        <f>IFERROR(VLOOKUP(I128,色々!L:M,2,0),"")</f>
        <v>フリーリレー</v>
      </c>
      <c r="O128" s="39" t="str">
        <f>IFERROR(VLOOKUP(J128,色々!P:R,3,0),"")</f>
        <v>4×100m</v>
      </c>
      <c r="P128" s="39" t="str">
        <f>IFERROR(VLOOKUP(K128,色々!P:Q,2,0),"")</f>
        <v>男子</v>
      </c>
      <c r="Q128" s="39" t="str">
        <f>IFERROR(VLOOKUP(L128,クラス!B:C,2,0),"")</f>
        <v>15～18歳</v>
      </c>
    </row>
    <row r="129" spans="5:17" x14ac:dyDescent="0.2">
      <c r="E129" s="34">
        <f>IFERROR(リレーチーム__2[[#This Row],[チーム番号]],"")</f>
        <v>1128</v>
      </c>
      <c r="F129" s="34" t="str">
        <f>IFERROR(リレーチーム__2[[#This Row],[チーム名]],"")</f>
        <v>ＭＧ双葉</v>
      </c>
      <c r="G129" s="34" t="str">
        <f>IFERROR(リレーチーム__2[[#This Row],[チーム名カナ]],"")</f>
        <v>MGﾌﾀﾊﾞ</v>
      </c>
      <c r="H129" s="34">
        <f>IFERROR(リレーチーム__2[[#This Row],[所属番号]],"")</f>
        <v>27</v>
      </c>
      <c r="I129" s="34">
        <f>IFERROR(リレーチーム__2[[#This Row],[種目コード]],"")</f>
        <v>7</v>
      </c>
      <c r="J129" s="34">
        <f>IFERROR(リレーチーム__2[[#This Row],[距離コード]],"")</f>
        <v>5</v>
      </c>
      <c r="K129" s="34">
        <f>IFERROR(リレーチーム__2[[#This Row],[性別コード]],"")</f>
        <v>1</v>
      </c>
      <c r="L129" s="34">
        <f>IFERROR(リレーチーム__2[[#This Row],[新記録判定クラス]],"")</f>
        <v>4</v>
      </c>
      <c r="M129" s="34" t="str">
        <f>IFERROR(リレーチーム__2[[#This Row],[エントリータイム]],"")</f>
        <v xml:space="preserve"> 4:04.00</v>
      </c>
      <c r="N129" s="34" t="str">
        <f>IFERROR(VLOOKUP(I129,色々!L:M,2,0),"")</f>
        <v>メドレーリレー</v>
      </c>
      <c r="O129" s="39" t="str">
        <f>IFERROR(VLOOKUP(J129,色々!P:R,3,0),"")</f>
        <v>4×100m</v>
      </c>
      <c r="P129" s="39" t="str">
        <f>IFERROR(VLOOKUP(K129,色々!P:Q,2,0),"")</f>
        <v>男子</v>
      </c>
      <c r="Q129" s="39" t="str">
        <f>IFERROR(VLOOKUP(L129,クラス!B:C,2,0),"")</f>
        <v>15～18歳</v>
      </c>
    </row>
    <row r="130" spans="5:17" x14ac:dyDescent="0.2">
      <c r="E130" s="34">
        <f>IFERROR(リレーチーム__2[[#This Row],[チーム番号]],"")</f>
        <v>1129</v>
      </c>
      <c r="F130" s="34" t="str">
        <f>IFERROR(リレーチーム__2[[#This Row],[チーム名]],"")</f>
        <v>ＭＧ双葉</v>
      </c>
      <c r="G130" s="34" t="str">
        <f>IFERROR(リレーチーム__2[[#This Row],[チーム名カナ]],"")</f>
        <v>MGﾌﾀﾊﾞ</v>
      </c>
      <c r="H130" s="34">
        <f>IFERROR(リレーチーム__2[[#This Row],[所属番号]],"")</f>
        <v>27</v>
      </c>
      <c r="I130" s="34">
        <f>IFERROR(リレーチーム__2[[#This Row],[種目コード]],"")</f>
        <v>6</v>
      </c>
      <c r="J130" s="34">
        <f>IFERROR(リレーチーム__2[[#This Row],[距離コード]],"")</f>
        <v>5</v>
      </c>
      <c r="K130" s="34">
        <f>IFERROR(リレーチーム__2[[#This Row],[性別コード]],"")</f>
        <v>2</v>
      </c>
      <c r="L130" s="34">
        <f>IFERROR(リレーチーム__2[[#This Row],[新記録判定クラス]],"")</f>
        <v>3</v>
      </c>
      <c r="M130" s="34" t="str">
        <f>IFERROR(リレーチーム__2[[#This Row],[エントリータイム]],"")</f>
        <v xml:space="preserve"> 4:18.00</v>
      </c>
      <c r="N130" s="34" t="str">
        <f>IFERROR(VLOOKUP(I130,色々!L:M,2,0),"")</f>
        <v>フリーリレー</v>
      </c>
      <c r="O130" s="39" t="str">
        <f>IFERROR(VLOOKUP(J130,色々!P:R,3,0),"")</f>
        <v>4×100m</v>
      </c>
      <c r="P130" s="39" t="str">
        <f>IFERROR(VLOOKUP(K130,色々!P:Q,2,0),"")</f>
        <v>女子</v>
      </c>
      <c r="Q130" s="39" t="str">
        <f>IFERROR(VLOOKUP(L130,クラス!B:C,2,0),"")</f>
        <v>13～14歳</v>
      </c>
    </row>
    <row r="131" spans="5:17" x14ac:dyDescent="0.2">
      <c r="E131" s="34">
        <f>IFERROR(リレーチーム__2[[#This Row],[チーム番号]],"")</f>
        <v>1130</v>
      </c>
      <c r="F131" s="34" t="str">
        <f>IFERROR(リレーチーム__2[[#This Row],[チーム名]],"")</f>
        <v>石原ＳＣ</v>
      </c>
      <c r="G131" s="34" t="str">
        <f>IFERROR(リレーチーム__2[[#This Row],[チーム名カナ]],"")</f>
        <v>ｲｼﾊﾗ</v>
      </c>
      <c r="H131" s="34">
        <f>IFERROR(リレーチーム__2[[#This Row],[所属番号]],"")</f>
        <v>28</v>
      </c>
      <c r="I131" s="34">
        <f>IFERROR(リレーチーム__2[[#This Row],[種目コード]],"")</f>
        <v>6</v>
      </c>
      <c r="J131" s="34">
        <f>IFERROR(リレーチーム__2[[#This Row],[距離コード]],"")</f>
        <v>4</v>
      </c>
      <c r="K131" s="34">
        <f>IFERROR(リレーチーム__2[[#This Row],[性別コード]],"")</f>
        <v>1</v>
      </c>
      <c r="L131" s="34">
        <f>IFERROR(リレーチーム__2[[#This Row],[新記録判定クラス]],"")</f>
        <v>2</v>
      </c>
      <c r="M131" s="34" t="str">
        <f>IFERROR(リレーチーム__2[[#This Row],[エントリータイム]],"")</f>
        <v xml:space="preserve"> 1:55.00</v>
      </c>
      <c r="N131" s="34" t="str">
        <f>IFERROR(VLOOKUP(I131,色々!L:M,2,0),"")</f>
        <v>フリーリレー</v>
      </c>
      <c r="O131" s="39" t="str">
        <f>IFERROR(VLOOKUP(J131,色々!P:R,3,0),"")</f>
        <v>4×50m</v>
      </c>
      <c r="P131" s="39" t="str">
        <f>IFERROR(VLOOKUP(K131,色々!P:Q,2,0),"")</f>
        <v>男子</v>
      </c>
      <c r="Q131" s="39" t="str">
        <f>IFERROR(VLOOKUP(L131,クラス!B:C,2,0),"")</f>
        <v>11～12歳</v>
      </c>
    </row>
    <row r="132" spans="5:17" x14ac:dyDescent="0.2">
      <c r="E132" s="34">
        <f>IFERROR(リレーチーム__2[[#This Row],[チーム番号]],"")</f>
        <v>1131</v>
      </c>
      <c r="F132" s="34" t="str">
        <f>IFERROR(リレーチーム__2[[#This Row],[チーム名]],"")</f>
        <v>石原ＳＣ</v>
      </c>
      <c r="G132" s="34" t="str">
        <f>IFERROR(リレーチーム__2[[#This Row],[チーム名カナ]],"")</f>
        <v>ｲｼﾊﾗ</v>
      </c>
      <c r="H132" s="34">
        <f>IFERROR(リレーチーム__2[[#This Row],[所属番号]],"")</f>
        <v>28</v>
      </c>
      <c r="I132" s="34">
        <f>IFERROR(リレーチーム__2[[#This Row],[種目コード]],"")</f>
        <v>7</v>
      </c>
      <c r="J132" s="34">
        <f>IFERROR(リレーチーム__2[[#This Row],[距離コード]],"")</f>
        <v>4</v>
      </c>
      <c r="K132" s="34">
        <f>IFERROR(リレーチーム__2[[#This Row],[性別コード]],"")</f>
        <v>1</v>
      </c>
      <c r="L132" s="34">
        <f>IFERROR(リレーチーム__2[[#This Row],[新記録判定クラス]],"")</f>
        <v>2</v>
      </c>
      <c r="M132" s="34" t="str">
        <f>IFERROR(リレーチーム__2[[#This Row],[エントリータイム]],"")</f>
        <v xml:space="preserve"> 2:08.00</v>
      </c>
      <c r="N132" s="34" t="str">
        <f>IFERROR(VLOOKUP(I132,色々!L:M,2,0),"")</f>
        <v>メドレーリレー</v>
      </c>
      <c r="O132" s="39" t="str">
        <f>IFERROR(VLOOKUP(J132,色々!P:R,3,0),"")</f>
        <v>4×50m</v>
      </c>
      <c r="P132" s="39" t="str">
        <f>IFERROR(VLOOKUP(K132,色々!P:Q,2,0),"")</f>
        <v>男子</v>
      </c>
      <c r="Q132" s="39" t="str">
        <f>IFERROR(VLOOKUP(L132,クラス!B:C,2,0),"")</f>
        <v>11～12歳</v>
      </c>
    </row>
    <row r="133" spans="5:17" x14ac:dyDescent="0.2">
      <c r="E133" s="34">
        <f>IFERROR(リレーチーム__2[[#This Row],[チーム番号]],"")</f>
        <v>1132</v>
      </c>
      <c r="F133" s="34" t="str">
        <f>IFERROR(リレーチーム__2[[#This Row],[チーム名]],"")</f>
        <v>フィッタ松山</v>
      </c>
      <c r="G133" s="34" t="str">
        <f>IFERROR(リレーチーム__2[[#This Row],[チーム名カナ]],"")</f>
        <v>ﾌｨｯﾀﾏﾂﾔﾏ</v>
      </c>
      <c r="H133" s="34">
        <f>IFERROR(リレーチーム__2[[#This Row],[所属番号]],"")</f>
        <v>29</v>
      </c>
      <c r="I133" s="34">
        <f>IFERROR(リレーチーム__2[[#This Row],[種目コード]],"")</f>
        <v>6</v>
      </c>
      <c r="J133" s="34">
        <f>IFERROR(リレーチーム__2[[#This Row],[距離コード]],"")</f>
        <v>4</v>
      </c>
      <c r="K133" s="34">
        <f>IFERROR(リレーチーム__2[[#This Row],[性別コード]],"")</f>
        <v>1</v>
      </c>
      <c r="L133" s="34">
        <f>IFERROR(リレーチーム__2[[#This Row],[新記録判定クラス]],"")</f>
        <v>1</v>
      </c>
      <c r="M133" s="34" t="str">
        <f>IFERROR(リレーチーム__2[[#This Row],[エントリータイム]],"")</f>
        <v xml:space="preserve"> 2:13.00</v>
      </c>
      <c r="N133" s="34" t="str">
        <f>IFERROR(VLOOKUP(I133,色々!L:M,2,0),"")</f>
        <v>フリーリレー</v>
      </c>
      <c r="O133" s="39" t="str">
        <f>IFERROR(VLOOKUP(J133,色々!P:R,3,0),"")</f>
        <v>4×50m</v>
      </c>
      <c r="P133" s="39" t="str">
        <f>IFERROR(VLOOKUP(K133,色々!P:Q,2,0),"")</f>
        <v>男子</v>
      </c>
      <c r="Q133" s="39" t="str">
        <f>IFERROR(VLOOKUP(L133,クラス!B:C,2,0),"")</f>
        <v>10歳以下</v>
      </c>
    </row>
    <row r="134" spans="5:17" x14ac:dyDescent="0.2">
      <c r="E134" s="34">
        <f>IFERROR(リレーチーム__2[[#This Row],[チーム番号]],"")</f>
        <v>1133</v>
      </c>
      <c r="F134" s="34" t="str">
        <f>IFERROR(リレーチーム__2[[#This Row],[チーム名]],"")</f>
        <v>フィッタ松山</v>
      </c>
      <c r="G134" s="34" t="str">
        <f>IFERROR(リレーチーム__2[[#This Row],[チーム名カナ]],"")</f>
        <v>ﾌｨｯﾀﾏﾂﾔﾏ</v>
      </c>
      <c r="H134" s="34">
        <f>IFERROR(リレーチーム__2[[#This Row],[所属番号]],"")</f>
        <v>29</v>
      </c>
      <c r="I134" s="34">
        <f>IFERROR(リレーチーム__2[[#This Row],[種目コード]],"")</f>
        <v>6</v>
      </c>
      <c r="J134" s="34">
        <f>IFERROR(リレーチーム__2[[#This Row],[距離コード]],"")</f>
        <v>4</v>
      </c>
      <c r="K134" s="34">
        <f>IFERROR(リレーチーム__2[[#This Row],[性別コード]],"")</f>
        <v>1</v>
      </c>
      <c r="L134" s="34">
        <f>IFERROR(リレーチーム__2[[#This Row],[新記録判定クラス]],"")</f>
        <v>2</v>
      </c>
      <c r="M134" s="34" t="str">
        <f>IFERROR(リレーチーム__2[[#This Row],[エントリータイム]],"")</f>
        <v xml:space="preserve"> 1:52.00</v>
      </c>
      <c r="N134" s="34" t="str">
        <f>IFERROR(VLOOKUP(I134,色々!L:M,2,0),"")</f>
        <v>フリーリレー</v>
      </c>
      <c r="O134" s="39" t="str">
        <f>IFERROR(VLOOKUP(J134,色々!P:R,3,0),"")</f>
        <v>4×50m</v>
      </c>
      <c r="P134" s="39" t="str">
        <f>IFERROR(VLOOKUP(K134,色々!P:Q,2,0),"")</f>
        <v>男子</v>
      </c>
      <c r="Q134" s="39" t="str">
        <f>IFERROR(VLOOKUP(L134,クラス!B:C,2,0),"")</f>
        <v>11～12歳</v>
      </c>
    </row>
    <row r="135" spans="5:17" x14ac:dyDescent="0.2">
      <c r="E135" s="34">
        <f>IFERROR(リレーチーム__2[[#This Row],[チーム番号]],"")</f>
        <v>1134</v>
      </c>
      <c r="F135" s="34" t="str">
        <f>IFERROR(リレーチーム__2[[#This Row],[チーム名]],"")</f>
        <v>フィッタ松山</v>
      </c>
      <c r="G135" s="34" t="str">
        <f>IFERROR(リレーチーム__2[[#This Row],[チーム名カナ]],"")</f>
        <v>ﾌｨｯﾀﾏﾂﾔﾏ</v>
      </c>
      <c r="H135" s="34">
        <f>IFERROR(リレーチーム__2[[#This Row],[所属番号]],"")</f>
        <v>29</v>
      </c>
      <c r="I135" s="34">
        <f>IFERROR(リレーチーム__2[[#This Row],[種目コード]],"")</f>
        <v>6</v>
      </c>
      <c r="J135" s="34">
        <f>IFERROR(リレーチーム__2[[#This Row],[距離コード]],"")</f>
        <v>5</v>
      </c>
      <c r="K135" s="34">
        <f>IFERROR(リレーチーム__2[[#This Row],[性別コード]],"")</f>
        <v>1</v>
      </c>
      <c r="L135" s="34">
        <f>IFERROR(リレーチーム__2[[#This Row],[新記録判定クラス]],"")</f>
        <v>4</v>
      </c>
      <c r="M135" s="34" t="str">
        <f>IFERROR(リレーチーム__2[[#This Row],[エントリータイム]],"")</f>
        <v xml:space="preserve"> 3:39.00</v>
      </c>
      <c r="N135" s="34" t="str">
        <f>IFERROR(VLOOKUP(I135,色々!L:M,2,0),"")</f>
        <v>フリーリレー</v>
      </c>
      <c r="O135" s="39" t="str">
        <f>IFERROR(VLOOKUP(J135,色々!P:R,3,0),"")</f>
        <v>4×100m</v>
      </c>
      <c r="P135" s="39" t="str">
        <f>IFERROR(VLOOKUP(K135,色々!P:Q,2,0),"")</f>
        <v>男子</v>
      </c>
      <c r="Q135" s="39" t="str">
        <f>IFERROR(VLOOKUP(L135,クラス!B:C,2,0),"")</f>
        <v>15～18歳</v>
      </c>
    </row>
    <row r="136" spans="5:17" x14ac:dyDescent="0.2">
      <c r="E136" s="34">
        <f>IFERROR(リレーチーム__2[[#This Row],[チーム番号]],"")</f>
        <v>1135</v>
      </c>
      <c r="F136" s="34" t="str">
        <f>IFERROR(リレーチーム__2[[#This Row],[チーム名]],"")</f>
        <v>フィッタ松山</v>
      </c>
      <c r="G136" s="34" t="str">
        <f>IFERROR(リレーチーム__2[[#This Row],[チーム名カナ]],"")</f>
        <v>ﾌｨｯﾀﾏﾂﾔﾏ</v>
      </c>
      <c r="H136" s="34">
        <f>IFERROR(リレーチーム__2[[#This Row],[所属番号]],"")</f>
        <v>29</v>
      </c>
      <c r="I136" s="34">
        <f>IFERROR(リレーチーム__2[[#This Row],[種目コード]],"")</f>
        <v>7</v>
      </c>
      <c r="J136" s="34">
        <f>IFERROR(リレーチーム__2[[#This Row],[距離コード]],"")</f>
        <v>4</v>
      </c>
      <c r="K136" s="34">
        <f>IFERROR(リレーチーム__2[[#This Row],[性別コード]],"")</f>
        <v>1</v>
      </c>
      <c r="L136" s="34">
        <f>IFERROR(リレーチーム__2[[#This Row],[新記録判定クラス]],"")</f>
        <v>2</v>
      </c>
      <c r="M136" s="34" t="str">
        <f>IFERROR(リレーチーム__2[[#This Row],[エントリータイム]],"")</f>
        <v xml:space="preserve"> 2:04.00</v>
      </c>
      <c r="N136" s="34" t="str">
        <f>IFERROR(VLOOKUP(I136,色々!L:M,2,0),"")</f>
        <v>メドレーリレー</v>
      </c>
      <c r="O136" s="39" t="str">
        <f>IFERROR(VLOOKUP(J136,色々!P:R,3,0),"")</f>
        <v>4×50m</v>
      </c>
      <c r="P136" s="39" t="str">
        <f>IFERROR(VLOOKUP(K136,色々!P:Q,2,0),"")</f>
        <v>男子</v>
      </c>
      <c r="Q136" s="39" t="str">
        <f>IFERROR(VLOOKUP(L136,クラス!B:C,2,0),"")</f>
        <v>11～12歳</v>
      </c>
    </row>
    <row r="137" spans="5:17" x14ac:dyDescent="0.2">
      <c r="E137" s="34">
        <f>IFERROR(リレーチーム__2[[#This Row],[チーム番号]],"")</f>
        <v>1136</v>
      </c>
      <c r="F137" s="34" t="str">
        <f>IFERROR(リレーチーム__2[[#This Row],[チーム名]],"")</f>
        <v>フィッタ松山</v>
      </c>
      <c r="G137" s="34" t="str">
        <f>IFERROR(リレーチーム__2[[#This Row],[チーム名カナ]],"")</f>
        <v>ﾌｨｯﾀﾏﾂﾔﾏ</v>
      </c>
      <c r="H137" s="34">
        <f>IFERROR(リレーチーム__2[[#This Row],[所属番号]],"")</f>
        <v>29</v>
      </c>
      <c r="I137" s="34">
        <f>IFERROR(リレーチーム__2[[#This Row],[種目コード]],"")</f>
        <v>7</v>
      </c>
      <c r="J137" s="34">
        <f>IFERROR(リレーチーム__2[[#This Row],[距離コード]],"")</f>
        <v>4</v>
      </c>
      <c r="K137" s="34">
        <f>IFERROR(リレーチーム__2[[#This Row],[性別コード]],"")</f>
        <v>1</v>
      </c>
      <c r="L137" s="34">
        <f>IFERROR(リレーチーム__2[[#This Row],[新記録判定クラス]],"")</f>
        <v>1</v>
      </c>
      <c r="M137" s="34" t="str">
        <f>IFERROR(リレーチーム__2[[#This Row],[エントリータイム]],"")</f>
        <v xml:space="preserve"> 2:31.00</v>
      </c>
      <c r="N137" s="34" t="str">
        <f>IFERROR(VLOOKUP(I137,色々!L:M,2,0),"")</f>
        <v>メドレーリレー</v>
      </c>
      <c r="O137" s="39" t="str">
        <f>IFERROR(VLOOKUP(J137,色々!P:R,3,0),"")</f>
        <v>4×50m</v>
      </c>
      <c r="P137" s="39" t="str">
        <f>IFERROR(VLOOKUP(K137,色々!P:Q,2,0),"")</f>
        <v>男子</v>
      </c>
      <c r="Q137" s="39" t="str">
        <f>IFERROR(VLOOKUP(L137,クラス!B:C,2,0),"")</f>
        <v>10歳以下</v>
      </c>
    </row>
    <row r="138" spans="5:17" x14ac:dyDescent="0.2">
      <c r="E138" s="34">
        <f>IFERROR(リレーチーム__2[[#This Row],[チーム番号]],"")</f>
        <v>1137</v>
      </c>
      <c r="F138" s="34" t="str">
        <f>IFERROR(リレーチーム__2[[#This Row],[チーム名]],"")</f>
        <v>フィッタ松山</v>
      </c>
      <c r="G138" s="34" t="str">
        <f>IFERROR(リレーチーム__2[[#This Row],[チーム名カナ]],"")</f>
        <v>ﾌｨｯﾀﾏﾂﾔﾏ</v>
      </c>
      <c r="H138" s="34">
        <f>IFERROR(リレーチーム__2[[#This Row],[所属番号]],"")</f>
        <v>29</v>
      </c>
      <c r="I138" s="34">
        <f>IFERROR(リレーチーム__2[[#This Row],[種目コード]],"")</f>
        <v>7</v>
      </c>
      <c r="J138" s="34">
        <f>IFERROR(リレーチーム__2[[#This Row],[距離コード]],"")</f>
        <v>5</v>
      </c>
      <c r="K138" s="34">
        <f>IFERROR(リレーチーム__2[[#This Row],[性別コード]],"")</f>
        <v>1</v>
      </c>
      <c r="L138" s="34">
        <f>IFERROR(リレーチーム__2[[#This Row],[新記録判定クラス]],"")</f>
        <v>4</v>
      </c>
      <c r="M138" s="34" t="str">
        <f>IFERROR(リレーチーム__2[[#This Row],[エントリータイム]],"")</f>
        <v xml:space="preserve"> 3:55.00</v>
      </c>
      <c r="N138" s="34" t="str">
        <f>IFERROR(VLOOKUP(I138,色々!L:M,2,0),"")</f>
        <v>メドレーリレー</v>
      </c>
      <c r="O138" s="39" t="str">
        <f>IFERROR(VLOOKUP(J138,色々!P:R,3,0),"")</f>
        <v>4×100m</v>
      </c>
      <c r="P138" s="39" t="str">
        <f>IFERROR(VLOOKUP(K138,色々!P:Q,2,0),"")</f>
        <v>男子</v>
      </c>
      <c r="Q138" s="39" t="str">
        <f>IFERROR(VLOOKUP(L138,クラス!B:C,2,0),"")</f>
        <v>15～18歳</v>
      </c>
    </row>
    <row r="139" spans="5:17" x14ac:dyDescent="0.2">
      <c r="E139" s="34">
        <f>IFERROR(リレーチーム__2[[#This Row],[チーム番号]],"")</f>
        <v>1138</v>
      </c>
      <c r="F139" s="34" t="str">
        <f>IFERROR(リレーチーム__2[[#This Row],[チーム名]],"")</f>
        <v>フィッタ松山</v>
      </c>
      <c r="G139" s="34" t="str">
        <f>IFERROR(リレーチーム__2[[#This Row],[チーム名カナ]],"")</f>
        <v>ﾌｨｯﾀﾏﾂﾔﾏ</v>
      </c>
      <c r="H139" s="34">
        <f>IFERROR(リレーチーム__2[[#This Row],[所属番号]],"")</f>
        <v>29</v>
      </c>
      <c r="I139" s="34">
        <f>IFERROR(リレーチーム__2[[#This Row],[種目コード]],"")</f>
        <v>6</v>
      </c>
      <c r="J139" s="34">
        <f>IFERROR(リレーチーム__2[[#This Row],[距離コード]],"")</f>
        <v>5</v>
      </c>
      <c r="K139" s="34">
        <f>IFERROR(リレーチーム__2[[#This Row],[性別コード]],"")</f>
        <v>2</v>
      </c>
      <c r="L139" s="34">
        <f>IFERROR(リレーチーム__2[[#This Row],[新記録判定クラス]],"")</f>
        <v>3</v>
      </c>
      <c r="M139" s="34" t="str">
        <f>IFERROR(リレーチーム__2[[#This Row],[エントリータイム]],"")</f>
        <v xml:space="preserve"> 4:15.00</v>
      </c>
      <c r="N139" s="34" t="str">
        <f>IFERROR(VLOOKUP(I139,色々!L:M,2,0),"")</f>
        <v>フリーリレー</v>
      </c>
      <c r="O139" s="39" t="str">
        <f>IFERROR(VLOOKUP(J139,色々!P:R,3,0),"")</f>
        <v>4×100m</v>
      </c>
      <c r="P139" s="39" t="str">
        <f>IFERROR(VLOOKUP(K139,色々!P:Q,2,0),"")</f>
        <v>女子</v>
      </c>
      <c r="Q139" s="39" t="str">
        <f>IFERROR(VLOOKUP(L139,クラス!B:C,2,0),"")</f>
        <v>13～14歳</v>
      </c>
    </row>
    <row r="140" spans="5:17" x14ac:dyDescent="0.2">
      <c r="E140" s="34">
        <f>IFERROR(リレーチーム__2[[#This Row],[チーム番号]],"")</f>
        <v>1139</v>
      </c>
      <c r="F140" s="34" t="str">
        <f>IFERROR(リレーチーム__2[[#This Row],[チーム名]],"")</f>
        <v>フィッタ松山</v>
      </c>
      <c r="G140" s="34" t="str">
        <f>IFERROR(リレーチーム__2[[#This Row],[チーム名カナ]],"")</f>
        <v>ﾌｨｯﾀﾏﾂﾔﾏ</v>
      </c>
      <c r="H140" s="34">
        <f>IFERROR(リレーチーム__2[[#This Row],[所属番号]],"")</f>
        <v>29</v>
      </c>
      <c r="I140" s="34">
        <f>IFERROR(リレーチーム__2[[#This Row],[種目コード]],"")</f>
        <v>7</v>
      </c>
      <c r="J140" s="34">
        <f>IFERROR(リレーチーム__2[[#This Row],[距離コード]],"")</f>
        <v>5</v>
      </c>
      <c r="K140" s="34">
        <f>IFERROR(リレーチーム__2[[#This Row],[性別コード]],"")</f>
        <v>2</v>
      </c>
      <c r="L140" s="34">
        <f>IFERROR(リレーチーム__2[[#This Row],[新記録判定クラス]],"")</f>
        <v>3</v>
      </c>
      <c r="M140" s="34" t="str">
        <f>IFERROR(リレーチーム__2[[#This Row],[エントリータイム]],"")</f>
        <v xml:space="preserve"> 4:42.00</v>
      </c>
      <c r="N140" s="34" t="str">
        <f>IFERROR(VLOOKUP(I140,色々!L:M,2,0),"")</f>
        <v>メドレーリレー</v>
      </c>
      <c r="O140" s="39" t="str">
        <f>IFERROR(VLOOKUP(J140,色々!P:R,3,0),"")</f>
        <v>4×100m</v>
      </c>
      <c r="P140" s="39" t="str">
        <f>IFERROR(VLOOKUP(K140,色々!P:Q,2,0),"")</f>
        <v>女子</v>
      </c>
      <c r="Q140" s="39" t="str">
        <f>IFERROR(VLOOKUP(L140,クラス!B:C,2,0),"")</f>
        <v>13～14歳</v>
      </c>
    </row>
    <row r="141" spans="5:17" x14ac:dyDescent="0.2">
      <c r="E141" s="34">
        <f>IFERROR(リレーチーム__2[[#This Row],[チーム番号]],"")</f>
        <v>1140</v>
      </c>
      <c r="F141" s="34" t="str">
        <f>IFERROR(リレーチーム__2[[#This Row],[チーム名]],"")</f>
        <v>フィッタ重信</v>
      </c>
      <c r="G141" s="34" t="str">
        <f>IFERROR(リレーチーム__2[[#This Row],[チーム名カナ]],"")</f>
        <v>ﾌｨｯﾀｼｹﾞﾉ</v>
      </c>
      <c r="H141" s="34">
        <f>IFERROR(リレーチーム__2[[#This Row],[所属番号]],"")</f>
        <v>30</v>
      </c>
      <c r="I141" s="34">
        <f>IFERROR(リレーチーム__2[[#This Row],[種目コード]],"")</f>
        <v>6</v>
      </c>
      <c r="J141" s="34">
        <f>IFERROR(リレーチーム__2[[#This Row],[距離コード]],"")</f>
        <v>4</v>
      </c>
      <c r="K141" s="34">
        <f>IFERROR(リレーチーム__2[[#This Row],[性別コード]],"")</f>
        <v>1</v>
      </c>
      <c r="L141" s="34">
        <f>IFERROR(リレーチーム__2[[#This Row],[新記録判定クラス]],"")</f>
        <v>1</v>
      </c>
      <c r="M141" s="34" t="str">
        <f>IFERROR(リレーチーム__2[[#This Row],[エントリータイム]],"")</f>
        <v xml:space="preserve"> 2:25.00</v>
      </c>
      <c r="N141" s="34" t="str">
        <f>IFERROR(VLOOKUP(I141,色々!L:M,2,0),"")</f>
        <v>フリーリレー</v>
      </c>
      <c r="O141" s="39" t="str">
        <f>IFERROR(VLOOKUP(J141,色々!P:R,3,0),"")</f>
        <v>4×50m</v>
      </c>
      <c r="P141" s="39" t="str">
        <f>IFERROR(VLOOKUP(K141,色々!P:Q,2,0),"")</f>
        <v>男子</v>
      </c>
      <c r="Q141" s="39" t="str">
        <f>IFERROR(VLOOKUP(L141,クラス!B:C,2,0),"")</f>
        <v>10歳以下</v>
      </c>
    </row>
    <row r="142" spans="5:17" x14ac:dyDescent="0.2">
      <c r="E142" s="34">
        <f>IFERROR(リレーチーム__2[[#This Row],[チーム番号]],"")</f>
        <v>1141</v>
      </c>
      <c r="F142" s="34" t="str">
        <f>IFERROR(リレーチーム__2[[#This Row],[チーム名]],"")</f>
        <v>フィッタ重信</v>
      </c>
      <c r="G142" s="34" t="str">
        <f>IFERROR(リレーチーム__2[[#This Row],[チーム名カナ]],"")</f>
        <v>ﾌｨｯﾀｼｹﾞﾉ</v>
      </c>
      <c r="H142" s="34">
        <f>IFERROR(リレーチーム__2[[#This Row],[所属番号]],"")</f>
        <v>30</v>
      </c>
      <c r="I142" s="34">
        <f>IFERROR(リレーチーム__2[[#This Row],[種目コード]],"")</f>
        <v>6</v>
      </c>
      <c r="J142" s="34">
        <f>IFERROR(リレーチーム__2[[#This Row],[距離コード]],"")</f>
        <v>4</v>
      </c>
      <c r="K142" s="34">
        <f>IFERROR(リレーチーム__2[[#This Row],[性別コード]],"")</f>
        <v>1</v>
      </c>
      <c r="L142" s="34">
        <f>IFERROR(リレーチーム__2[[#This Row],[新記録判定クラス]],"")</f>
        <v>2</v>
      </c>
      <c r="M142" s="34" t="str">
        <f>IFERROR(リレーチーム__2[[#This Row],[エントリータイム]],"")</f>
        <v xml:space="preserve"> 1:59.66</v>
      </c>
      <c r="N142" s="34" t="str">
        <f>IFERROR(VLOOKUP(I142,色々!L:M,2,0),"")</f>
        <v>フリーリレー</v>
      </c>
      <c r="O142" s="39" t="str">
        <f>IFERROR(VLOOKUP(J142,色々!P:R,3,0),"")</f>
        <v>4×50m</v>
      </c>
      <c r="P142" s="39" t="str">
        <f>IFERROR(VLOOKUP(K142,色々!P:Q,2,0),"")</f>
        <v>男子</v>
      </c>
      <c r="Q142" s="39" t="str">
        <f>IFERROR(VLOOKUP(L142,クラス!B:C,2,0),"")</f>
        <v>11～12歳</v>
      </c>
    </row>
    <row r="143" spans="5:17" x14ac:dyDescent="0.2">
      <c r="E143" s="34">
        <f>IFERROR(リレーチーム__2[[#This Row],[チーム番号]],"")</f>
        <v>1142</v>
      </c>
      <c r="F143" s="34" t="str">
        <f>IFERROR(リレーチーム__2[[#This Row],[チーム名]],"")</f>
        <v>フィッタ重信</v>
      </c>
      <c r="G143" s="34" t="str">
        <f>IFERROR(リレーチーム__2[[#This Row],[チーム名カナ]],"")</f>
        <v>ﾌｨｯﾀｼｹﾞﾉ</v>
      </c>
      <c r="H143" s="34">
        <f>IFERROR(リレーチーム__2[[#This Row],[所属番号]],"")</f>
        <v>30</v>
      </c>
      <c r="I143" s="34">
        <f>IFERROR(リレーチーム__2[[#This Row],[種目コード]],"")</f>
        <v>7</v>
      </c>
      <c r="J143" s="34">
        <f>IFERROR(リレーチーム__2[[#This Row],[距離コード]],"")</f>
        <v>4</v>
      </c>
      <c r="K143" s="34">
        <f>IFERROR(リレーチーム__2[[#This Row],[性別コード]],"")</f>
        <v>1</v>
      </c>
      <c r="L143" s="34">
        <f>IFERROR(リレーチーム__2[[#This Row],[新記録判定クラス]],"")</f>
        <v>1</v>
      </c>
      <c r="M143" s="34" t="str">
        <f>IFERROR(リレーチーム__2[[#This Row],[エントリータイム]],"")</f>
        <v xml:space="preserve"> 2:35.00</v>
      </c>
      <c r="N143" s="34" t="str">
        <f>IFERROR(VLOOKUP(I143,色々!L:M,2,0),"")</f>
        <v>メドレーリレー</v>
      </c>
      <c r="O143" s="39" t="str">
        <f>IFERROR(VLOOKUP(J143,色々!P:R,3,0),"")</f>
        <v>4×50m</v>
      </c>
      <c r="P143" s="39" t="str">
        <f>IFERROR(VLOOKUP(K143,色々!P:Q,2,0),"")</f>
        <v>男子</v>
      </c>
      <c r="Q143" s="39" t="str">
        <f>IFERROR(VLOOKUP(L143,クラス!B:C,2,0),"")</f>
        <v>10歳以下</v>
      </c>
    </row>
    <row r="144" spans="5:17" x14ac:dyDescent="0.2">
      <c r="E144" s="34">
        <f>IFERROR(リレーチーム__2[[#This Row],[チーム番号]],"")</f>
        <v>1143</v>
      </c>
      <c r="F144" s="34" t="str">
        <f>IFERROR(リレーチーム__2[[#This Row],[チーム名]],"")</f>
        <v>フィッタ重信</v>
      </c>
      <c r="G144" s="34" t="str">
        <f>IFERROR(リレーチーム__2[[#This Row],[チーム名カナ]],"")</f>
        <v>ﾌｨｯﾀｼｹﾞﾉ</v>
      </c>
      <c r="H144" s="34">
        <f>IFERROR(リレーチーム__2[[#This Row],[所属番号]],"")</f>
        <v>30</v>
      </c>
      <c r="I144" s="34">
        <f>IFERROR(リレーチーム__2[[#This Row],[種目コード]],"")</f>
        <v>7</v>
      </c>
      <c r="J144" s="34">
        <f>IFERROR(リレーチーム__2[[#This Row],[距離コード]],"")</f>
        <v>4</v>
      </c>
      <c r="K144" s="34">
        <f>IFERROR(リレーチーム__2[[#This Row],[性別コード]],"")</f>
        <v>1</v>
      </c>
      <c r="L144" s="34">
        <f>IFERROR(リレーチーム__2[[#This Row],[新記録判定クラス]],"")</f>
        <v>2</v>
      </c>
      <c r="M144" s="34" t="str">
        <f>IFERROR(リレーチーム__2[[#This Row],[エントリータイム]],"")</f>
        <v xml:space="preserve"> 2:10.00</v>
      </c>
      <c r="N144" s="34" t="str">
        <f>IFERROR(VLOOKUP(I144,色々!L:M,2,0),"")</f>
        <v>メドレーリレー</v>
      </c>
      <c r="O144" s="39" t="str">
        <f>IFERROR(VLOOKUP(J144,色々!P:R,3,0),"")</f>
        <v>4×50m</v>
      </c>
      <c r="P144" s="39" t="str">
        <f>IFERROR(VLOOKUP(K144,色々!P:Q,2,0),"")</f>
        <v>男子</v>
      </c>
      <c r="Q144" s="39" t="str">
        <f>IFERROR(VLOOKUP(L144,クラス!B:C,2,0),"")</f>
        <v>11～12歳</v>
      </c>
    </row>
    <row r="145" spans="5:17" x14ac:dyDescent="0.2">
      <c r="E145" s="34">
        <f>IFERROR(リレーチーム__2[[#This Row],[チーム番号]],"")</f>
        <v>1144</v>
      </c>
      <c r="F145" s="34" t="str">
        <f>IFERROR(リレーチーム__2[[#This Row],[チーム名]],"")</f>
        <v>フィッタ重信</v>
      </c>
      <c r="G145" s="34" t="str">
        <f>IFERROR(リレーチーム__2[[#This Row],[チーム名カナ]],"")</f>
        <v>ﾌｨｯﾀｼｹﾞﾉ</v>
      </c>
      <c r="H145" s="34">
        <f>IFERROR(リレーチーム__2[[#This Row],[所属番号]],"")</f>
        <v>30</v>
      </c>
      <c r="I145" s="34">
        <f>IFERROR(リレーチーム__2[[#This Row],[種目コード]],"")</f>
        <v>6</v>
      </c>
      <c r="J145" s="34">
        <f>IFERROR(リレーチーム__2[[#This Row],[距離コード]],"")</f>
        <v>4</v>
      </c>
      <c r="K145" s="34">
        <f>IFERROR(リレーチーム__2[[#This Row],[性別コード]],"")</f>
        <v>2</v>
      </c>
      <c r="L145" s="34">
        <f>IFERROR(リレーチーム__2[[#This Row],[新記録判定クラス]],"")</f>
        <v>1</v>
      </c>
      <c r="M145" s="34" t="str">
        <f>IFERROR(リレーチーム__2[[#This Row],[エントリータイム]],"")</f>
        <v xml:space="preserve"> 2:10.72</v>
      </c>
      <c r="N145" s="34" t="str">
        <f>IFERROR(VLOOKUP(I145,色々!L:M,2,0),"")</f>
        <v>フリーリレー</v>
      </c>
      <c r="O145" s="39" t="str">
        <f>IFERROR(VLOOKUP(J145,色々!P:R,3,0),"")</f>
        <v>4×50m</v>
      </c>
      <c r="P145" s="39" t="str">
        <f>IFERROR(VLOOKUP(K145,色々!P:Q,2,0),"")</f>
        <v>女子</v>
      </c>
      <c r="Q145" s="39" t="str">
        <f>IFERROR(VLOOKUP(L145,クラス!B:C,2,0),"")</f>
        <v>10歳以下</v>
      </c>
    </row>
    <row r="146" spans="5:17" x14ac:dyDescent="0.2">
      <c r="E146" s="34">
        <f>IFERROR(リレーチーム__2[[#This Row],[チーム番号]],"")</f>
        <v>1145</v>
      </c>
      <c r="F146" s="34" t="str">
        <f>IFERROR(リレーチーム__2[[#This Row],[チーム名]],"")</f>
        <v>フィッタ重信</v>
      </c>
      <c r="G146" s="34" t="str">
        <f>IFERROR(リレーチーム__2[[#This Row],[チーム名カナ]],"")</f>
        <v>ﾌｨｯﾀｼｹﾞﾉ</v>
      </c>
      <c r="H146" s="34">
        <f>IFERROR(リレーチーム__2[[#This Row],[所属番号]],"")</f>
        <v>30</v>
      </c>
      <c r="I146" s="34">
        <f>IFERROR(リレーチーム__2[[#This Row],[種目コード]],"")</f>
        <v>6</v>
      </c>
      <c r="J146" s="34">
        <f>IFERROR(リレーチーム__2[[#This Row],[距離コード]],"")</f>
        <v>4</v>
      </c>
      <c r="K146" s="34">
        <f>IFERROR(リレーチーム__2[[#This Row],[性別コード]],"")</f>
        <v>2</v>
      </c>
      <c r="L146" s="34">
        <f>IFERROR(リレーチーム__2[[#This Row],[新記録判定クラス]],"")</f>
        <v>2</v>
      </c>
      <c r="M146" s="34" t="str">
        <f>IFERROR(リレーチーム__2[[#This Row],[エントリータイム]],"")</f>
        <v xml:space="preserve"> 2:02.20</v>
      </c>
      <c r="N146" s="34" t="str">
        <f>IFERROR(VLOOKUP(I146,色々!L:M,2,0),"")</f>
        <v>フリーリレー</v>
      </c>
      <c r="O146" s="39" t="str">
        <f>IFERROR(VLOOKUP(J146,色々!P:R,3,0),"")</f>
        <v>4×50m</v>
      </c>
      <c r="P146" s="39" t="str">
        <f>IFERROR(VLOOKUP(K146,色々!P:Q,2,0),"")</f>
        <v>女子</v>
      </c>
      <c r="Q146" s="39" t="str">
        <f>IFERROR(VLOOKUP(L146,クラス!B:C,2,0),"")</f>
        <v>11～12歳</v>
      </c>
    </row>
    <row r="147" spans="5:17" x14ac:dyDescent="0.2">
      <c r="E147" s="34">
        <f>IFERROR(リレーチーム__2[[#This Row],[チーム番号]],"")</f>
        <v>1146</v>
      </c>
      <c r="F147" s="34" t="str">
        <f>IFERROR(リレーチーム__2[[#This Row],[チーム名]],"")</f>
        <v>フィッタ重信</v>
      </c>
      <c r="G147" s="34" t="str">
        <f>IFERROR(リレーチーム__2[[#This Row],[チーム名カナ]],"")</f>
        <v>ﾌｨｯﾀｼｹﾞﾉ</v>
      </c>
      <c r="H147" s="34">
        <f>IFERROR(リレーチーム__2[[#This Row],[所属番号]],"")</f>
        <v>30</v>
      </c>
      <c r="I147" s="34">
        <f>IFERROR(リレーチーム__2[[#This Row],[種目コード]],"")</f>
        <v>6</v>
      </c>
      <c r="J147" s="34">
        <f>IFERROR(リレーチーム__2[[#This Row],[距離コード]],"")</f>
        <v>5</v>
      </c>
      <c r="K147" s="34">
        <f>IFERROR(リレーチーム__2[[#This Row],[性別コード]],"")</f>
        <v>2</v>
      </c>
      <c r="L147" s="34">
        <f>IFERROR(リレーチーム__2[[#This Row],[新記録判定クラス]],"")</f>
        <v>4</v>
      </c>
      <c r="M147" s="34" t="str">
        <f>IFERROR(リレーチーム__2[[#This Row],[エントリータイム]],"")</f>
        <v xml:space="preserve"> 4:12.00</v>
      </c>
      <c r="N147" s="34" t="str">
        <f>IFERROR(VLOOKUP(I147,色々!L:M,2,0),"")</f>
        <v>フリーリレー</v>
      </c>
      <c r="O147" s="39" t="str">
        <f>IFERROR(VLOOKUP(J147,色々!P:R,3,0),"")</f>
        <v>4×100m</v>
      </c>
      <c r="P147" s="39" t="str">
        <f>IFERROR(VLOOKUP(K147,色々!P:Q,2,0),"")</f>
        <v>女子</v>
      </c>
      <c r="Q147" s="39" t="str">
        <f>IFERROR(VLOOKUP(L147,クラス!B:C,2,0),"")</f>
        <v>15～18歳</v>
      </c>
    </row>
    <row r="148" spans="5:17" x14ac:dyDescent="0.2">
      <c r="E148" s="34">
        <f>IFERROR(リレーチーム__2[[#This Row],[チーム番号]],"")</f>
        <v>1147</v>
      </c>
      <c r="F148" s="34" t="str">
        <f>IFERROR(リレーチーム__2[[#This Row],[チーム名]],"")</f>
        <v>フィッタ重信</v>
      </c>
      <c r="G148" s="34" t="str">
        <f>IFERROR(リレーチーム__2[[#This Row],[チーム名カナ]],"")</f>
        <v>ﾌｨｯﾀｼｹﾞﾉ</v>
      </c>
      <c r="H148" s="34">
        <f>IFERROR(リレーチーム__2[[#This Row],[所属番号]],"")</f>
        <v>30</v>
      </c>
      <c r="I148" s="34">
        <f>IFERROR(リレーチーム__2[[#This Row],[種目コード]],"")</f>
        <v>7</v>
      </c>
      <c r="J148" s="34">
        <f>IFERROR(リレーチーム__2[[#This Row],[距離コード]],"")</f>
        <v>4</v>
      </c>
      <c r="K148" s="34">
        <f>IFERROR(リレーチーム__2[[#This Row],[性別コード]],"")</f>
        <v>2</v>
      </c>
      <c r="L148" s="34">
        <f>IFERROR(リレーチーム__2[[#This Row],[新記録判定クラス]],"")</f>
        <v>2</v>
      </c>
      <c r="M148" s="34" t="str">
        <f>IFERROR(リレーチーム__2[[#This Row],[エントリータイム]],"")</f>
        <v xml:space="preserve"> 2:13.61</v>
      </c>
      <c r="N148" s="34" t="str">
        <f>IFERROR(VLOOKUP(I148,色々!L:M,2,0),"")</f>
        <v>メドレーリレー</v>
      </c>
      <c r="O148" s="39" t="str">
        <f>IFERROR(VLOOKUP(J148,色々!P:R,3,0),"")</f>
        <v>4×50m</v>
      </c>
      <c r="P148" s="39" t="str">
        <f>IFERROR(VLOOKUP(K148,色々!P:Q,2,0),"")</f>
        <v>女子</v>
      </c>
      <c r="Q148" s="39" t="str">
        <f>IFERROR(VLOOKUP(L148,クラス!B:C,2,0),"")</f>
        <v>11～12歳</v>
      </c>
    </row>
    <row r="149" spans="5:17" x14ac:dyDescent="0.2">
      <c r="E149" s="34">
        <f>IFERROR(リレーチーム__2[[#This Row],[チーム番号]],"")</f>
        <v>1148</v>
      </c>
      <c r="F149" s="34" t="str">
        <f>IFERROR(リレーチーム__2[[#This Row],[チーム名]],"")</f>
        <v>フィッタ重信</v>
      </c>
      <c r="G149" s="34" t="str">
        <f>IFERROR(リレーチーム__2[[#This Row],[チーム名カナ]],"")</f>
        <v>ﾌｨｯﾀｼｹﾞﾉ</v>
      </c>
      <c r="H149" s="34">
        <f>IFERROR(リレーチーム__2[[#This Row],[所属番号]],"")</f>
        <v>30</v>
      </c>
      <c r="I149" s="34">
        <f>IFERROR(リレーチーム__2[[#This Row],[種目コード]],"")</f>
        <v>7</v>
      </c>
      <c r="J149" s="34">
        <f>IFERROR(リレーチーム__2[[#This Row],[距離コード]],"")</f>
        <v>4</v>
      </c>
      <c r="K149" s="34">
        <f>IFERROR(リレーチーム__2[[#This Row],[性別コード]],"")</f>
        <v>2</v>
      </c>
      <c r="L149" s="34">
        <f>IFERROR(リレーチーム__2[[#This Row],[新記録判定クラス]],"")</f>
        <v>1</v>
      </c>
      <c r="M149" s="34" t="str">
        <f>IFERROR(リレーチーム__2[[#This Row],[エントリータイム]],"")</f>
        <v xml:space="preserve"> 2:22.92</v>
      </c>
      <c r="N149" s="34" t="str">
        <f>IFERROR(VLOOKUP(I149,色々!L:M,2,0),"")</f>
        <v>メドレーリレー</v>
      </c>
      <c r="O149" s="39" t="str">
        <f>IFERROR(VLOOKUP(J149,色々!P:R,3,0),"")</f>
        <v>4×50m</v>
      </c>
      <c r="P149" s="39" t="str">
        <f>IFERROR(VLOOKUP(K149,色々!P:Q,2,0),"")</f>
        <v>女子</v>
      </c>
      <c r="Q149" s="39" t="str">
        <f>IFERROR(VLOOKUP(L149,クラス!B:C,2,0),"")</f>
        <v>10歳以下</v>
      </c>
    </row>
    <row r="150" spans="5:17" x14ac:dyDescent="0.2">
      <c r="E150" s="34">
        <f>IFERROR(リレーチーム__2[[#This Row],[チーム番号]],"")</f>
        <v>1149</v>
      </c>
      <c r="F150" s="34" t="str">
        <f>IFERROR(リレーチーム__2[[#This Row],[チーム名]],"")</f>
        <v>フィッタ重信</v>
      </c>
      <c r="G150" s="34" t="str">
        <f>IFERROR(リレーチーム__2[[#This Row],[チーム名カナ]],"")</f>
        <v>ﾌｨｯﾀｼｹﾞﾉ</v>
      </c>
      <c r="H150" s="34">
        <f>IFERROR(リレーチーム__2[[#This Row],[所属番号]],"")</f>
        <v>30</v>
      </c>
      <c r="I150" s="34">
        <f>IFERROR(リレーチーム__2[[#This Row],[種目コード]],"")</f>
        <v>7</v>
      </c>
      <c r="J150" s="34">
        <f>IFERROR(リレーチーム__2[[#This Row],[距離コード]],"")</f>
        <v>5</v>
      </c>
      <c r="K150" s="34">
        <f>IFERROR(リレーチーム__2[[#This Row],[性別コード]],"")</f>
        <v>2</v>
      </c>
      <c r="L150" s="34">
        <f>IFERROR(リレーチーム__2[[#This Row],[新記録判定クラス]],"")</f>
        <v>4</v>
      </c>
      <c r="M150" s="34" t="str">
        <f>IFERROR(リレーチーム__2[[#This Row],[エントリータイム]],"")</f>
        <v xml:space="preserve"> 4:40.00</v>
      </c>
      <c r="N150" s="34" t="str">
        <f>IFERROR(VLOOKUP(I150,色々!L:M,2,0),"")</f>
        <v>メドレーリレー</v>
      </c>
      <c r="O150" s="39" t="str">
        <f>IFERROR(VLOOKUP(J150,色々!P:R,3,0),"")</f>
        <v>4×100m</v>
      </c>
      <c r="P150" s="39" t="str">
        <f>IFERROR(VLOOKUP(K150,色々!P:Q,2,0),"")</f>
        <v>女子</v>
      </c>
      <c r="Q150" s="39" t="str">
        <f>IFERROR(VLOOKUP(L150,クラス!B:C,2,0),"")</f>
        <v>15～18歳</v>
      </c>
    </row>
    <row r="151" spans="5:17" x14ac:dyDescent="0.2">
      <c r="E151" s="34">
        <f>IFERROR(リレーチーム__2[[#This Row],[チーム番号]],"")</f>
        <v>1150</v>
      </c>
      <c r="F151" s="34" t="str">
        <f>IFERROR(リレーチーム__2[[#This Row],[チーム名]],"")</f>
        <v>フィッタ吉田</v>
      </c>
      <c r="G151" s="34" t="str">
        <f>IFERROR(リレーチーム__2[[#This Row],[チーム名カナ]],"")</f>
        <v>ﾌｨｯﾀﾖｼﾀﾞ</v>
      </c>
      <c r="H151" s="34">
        <f>IFERROR(リレーチーム__2[[#This Row],[所属番号]],"")</f>
        <v>31</v>
      </c>
      <c r="I151" s="34">
        <f>IFERROR(リレーチーム__2[[#This Row],[種目コード]],"")</f>
        <v>6</v>
      </c>
      <c r="J151" s="34">
        <f>IFERROR(リレーチーム__2[[#This Row],[距離コード]],"")</f>
        <v>5</v>
      </c>
      <c r="K151" s="34">
        <f>IFERROR(リレーチーム__2[[#This Row],[性別コード]],"")</f>
        <v>1</v>
      </c>
      <c r="L151" s="34">
        <f>IFERROR(リレーチーム__2[[#This Row],[新記録判定クラス]],"")</f>
        <v>4</v>
      </c>
      <c r="M151" s="34" t="str">
        <f>IFERROR(リレーチーム__2[[#This Row],[エントリータイム]],"")</f>
        <v xml:space="preserve"> 3:45.00</v>
      </c>
      <c r="N151" s="34" t="str">
        <f>IFERROR(VLOOKUP(I151,色々!L:M,2,0),"")</f>
        <v>フリーリレー</v>
      </c>
      <c r="O151" s="39" t="str">
        <f>IFERROR(VLOOKUP(J151,色々!P:R,3,0),"")</f>
        <v>4×100m</v>
      </c>
      <c r="P151" s="39" t="str">
        <f>IFERROR(VLOOKUP(K151,色々!P:Q,2,0),"")</f>
        <v>男子</v>
      </c>
      <c r="Q151" s="39" t="str">
        <f>IFERROR(VLOOKUP(L151,クラス!B:C,2,0),"")</f>
        <v>15～18歳</v>
      </c>
    </row>
    <row r="152" spans="5:17" x14ac:dyDescent="0.2">
      <c r="E152" s="34">
        <f>IFERROR(リレーチーム__2[[#This Row],[チーム番号]],"")</f>
        <v>1151</v>
      </c>
      <c r="F152" s="34" t="str">
        <f>IFERROR(リレーチーム__2[[#This Row],[チーム名]],"")</f>
        <v>フィッタ吉田</v>
      </c>
      <c r="G152" s="34" t="str">
        <f>IFERROR(リレーチーム__2[[#This Row],[チーム名カナ]],"")</f>
        <v>ﾌｨｯﾀﾖｼﾀﾞ</v>
      </c>
      <c r="H152" s="34">
        <f>IFERROR(リレーチーム__2[[#This Row],[所属番号]],"")</f>
        <v>31</v>
      </c>
      <c r="I152" s="34">
        <f>IFERROR(リレーチーム__2[[#This Row],[種目コード]],"")</f>
        <v>7</v>
      </c>
      <c r="J152" s="34">
        <f>IFERROR(リレーチーム__2[[#This Row],[距離コード]],"")</f>
        <v>5</v>
      </c>
      <c r="K152" s="34">
        <f>IFERROR(リレーチーム__2[[#This Row],[性別コード]],"")</f>
        <v>1</v>
      </c>
      <c r="L152" s="34">
        <f>IFERROR(リレーチーム__2[[#This Row],[新記録判定クラス]],"")</f>
        <v>4</v>
      </c>
      <c r="M152" s="34" t="str">
        <f>IFERROR(リレーチーム__2[[#This Row],[エントリータイム]],"")</f>
        <v xml:space="preserve"> 4:05.00</v>
      </c>
      <c r="N152" s="34" t="str">
        <f>IFERROR(VLOOKUP(I152,色々!L:M,2,0),"")</f>
        <v>メドレーリレー</v>
      </c>
      <c r="O152" s="39" t="str">
        <f>IFERROR(VLOOKUP(J152,色々!P:R,3,0),"")</f>
        <v>4×100m</v>
      </c>
      <c r="P152" s="39" t="str">
        <f>IFERROR(VLOOKUP(K152,色々!P:Q,2,0),"")</f>
        <v>男子</v>
      </c>
      <c r="Q152" s="39" t="str">
        <f>IFERROR(VLOOKUP(L152,クラス!B:C,2,0),"")</f>
        <v>15～18歳</v>
      </c>
    </row>
    <row r="153" spans="5:17" x14ac:dyDescent="0.2">
      <c r="E153" s="34">
        <f>IFERROR(リレーチーム__2[[#This Row],[チーム番号]],"")</f>
        <v>1152</v>
      </c>
      <c r="F153" s="34" t="str">
        <f>IFERROR(リレーチーム__2[[#This Row],[チーム名]],"")</f>
        <v>フィッタ吉田</v>
      </c>
      <c r="G153" s="34" t="str">
        <f>IFERROR(リレーチーム__2[[#This Row],[チーム名カナ]],"")</f>
        <v>ﾌｨｯﾀﾖｼﾀﾞ</v>
      </c>
      <c r="H153" s="34">
        <f>IFERROR(リレーチーム__2[[#This Row],[所属番号]],"")</f>
        <v>31</v>
      </c>
      <c r="I153" s="34">
        <f>IFERROR(リレーチーム__2[[#This Row],[種目コード]],"")</f>
        <v>6</v>
      </c>
      <c r="J153" s="34">
        <f>IFERROR(リレーチーム__2[[#This Row],[距離コード]],"")</f>
        <v>5</v>
      </c>
      <c r="K153" s="34">
        <f>IFERROR(リレーチーム__2[[#This Row],[性別コード]],"")</f>
        <v>2</v>
      </c>
      <c r="L153" s="34">
        <f>IFERROR(リレーチーム__2[[#This Row],[新記録判定クラス]],"")</f>
        <v>4</v>
      </c>
      <c r="M153" s="34" t="str">
        <f>IFERROR(リレーチーム__2[[#This Row],[エントリータイム]],"")</f>
        <v xml:space="preserve"> 3:58.00</v>
      </c>
      <c r="N153" s="34" t="str">
        <f>IFERROR(VLOOKUP(I153,色々!L:M,2,0),"")</f>
        <v>フリーリレー</v>
      </c>
      <c r="O153" s="39" t="str">
        <f>IFERROR(VLOOKUP(J153,色々!P:R,3,0),"")</f>
        <v>4×100m</v>
      </c>
      <c r="P153" s="39" t="str">
        <f>IFERROR(VLOOKUP(K153,色々!P:Q,2,0),"")</f>
        <v>女子</v>
      </c>
      <c r="Q153" s="39" t="str">
        <f>IFERROR(VLOOKUP(L153,クラス!B:C,2,0),"")</f>
        <v>15～18歳</v>
      </c>
    </row>
    <row r="154" spans="5:17" x14ac:dyDescent="0.2">
      <c r="E154" s="34">
        <f>IFERROR(リレーチーム__2[[#This Row],[チーム番号]],"")</f>
        <v>1153</v>
      </c>
      <c r="F154" s="34" t="str">
        <f>IFERROR(リレーチーム__2[[#This Row],[チーム名]],"")</f>
        <v>フィッタ吉田</v>
      </c>
      <c r="G154" s="34" t="str">
        <f>IFERROR(リレーチーム__2[[#This Row],[チーム名カナ]],"")</f>
        <v>ﾌｨｯﾀﾖｼﾀﾞ</v>
      </c>
      <c r="H154" s="34">
        <f>IFERROR(リレーチーム__2[[#This Row],[所属番号]],"")</f>
        <v>31</v>
      </c>
      <c r="I154" s="34">
        <f>IFERROR(リレーチーム__2[[#This Row],[種目コード]],"")</f>
        <v>7</v>
      </c>
      <c r="J154" s="34">
        <f>IFERROR(リレーチーム__2[[#This Row],[距離コード]],"")</f>
        <v>5</v>
      </c>
      <c r="K154" s="34">
        <f>IFERROR(リレーチーム__2[[#This Row],[性別コード]],"")</f>
        <v>2</v>
      </c>
      <c r="L154" s="34">
        <f>IFERROR(リレーチーム__2[[#This Row],[新記録判定クラス]],"")</f>
        <v>4</v>
      </c>
      <c r="M154" s="34" t="str">
        <f>IFERROR(リレーチーム__2[[#This Row],[エントリータイム]],"")</f>
        <v xml:space="preserve"> 4:23.00</v>
      </c>
      <c r="N154" s="34" t="str">
        <f>IFERROR(VLOOKUP(I154,色々!L:M,2,0),"")</f>
        <v>メドレーリレー</v>
      </c>
      <c r="O154" s="39" t="str">
        <f>IFERROR(VLOOKUP(J154,色々!P:R,3,0),"")</f>
        <v>4×100m</v>
      </c>
      <c r="P154" s="39" t="str">
        <f>IFERROR(VLOOKUP(K154,色々!P:Q,2,0),"")</f>
        <v>女子</v>
      </c>
      <c r="Q154" s="39" t="str">
        <f>IFERROR(VLOOKUP(L154,クラス!B:C,2,0),"")</f>
        <v>15～18歳</v>
      </c>
    </row>
    <row r="155" spans="5:17" x14ac:dyDescent="0.2">
      <c r="E155" s="34">
        <f>IFERROR(リレーチーム__2[[#This Row],[チーム番号]],"")</f>
        <v>1154</v>
      </c>
      <c r="F155" s="34" t="str">
        <f>IFERROR(リレーチーム__2[[#This Row],[チーム名]],"")</f>
        <v>ﾌｨｯﾀｴﾐﾌﾙ松前</v>
      </c>
      <c r="G155" s="34" t="str">
        <f>IFERROR(リレーチーム__2[[#This Row],[チーム名カナ]],"")</f>
        <v>ﾌｨｯﾀｴﾐﾌﾙ</v>
      </c>
      <c r="H155" s="34">
        <f>IFERROR(リレーチーム__2[[#This Row],[所属番号]],"")</f>
        <v>34</v>
      </c>
      <c r="I155" s="34">
        <f>IFERROR(リレーチーム__2[[#This Row],[種目コード]],"")</f>
        <v>6</v>
      </c>
      <c r="J155" s="34">
        <f>IFERROR(リレーチーム__2[[#This Row],[距離コード]],"")</f>
        <v>4</v>
      </c>
      <c r="K155" s="34">
        <f>IFERROR(リレーチーム__2[[#This Row],[性別コード]],"")</f>
        <v>1</v>
      </c>
      <c r="L155" s="34">
        <f>IFERROR(リレーチーム__2[[#This Row],[新記録判定クラス]],"")</f>
        <v>2</v>
      </c>
      <c r="M155" s="34" t="str">
        <f>IFERROR(リレーチーム__2[[#This Row],[エントリータイム]],"")</f>
        <v xml:space="preserve"> 1:56.58</v>
      </c>
      <c r="N155" s="34" t="str">
        <f>IFERROR(VLOOKUP(I155,色々!L:M,2,0),"")</f>
        <v>フリーリレー</v>
      </c>
      <c r="O155" s="39" t="str">
        <f>IFERROR(VLOOKUP(J155,色々!P:R,3,0),"")</f>
        <v>4×50m</v>
      </c>
      <c r="P155" s="39" t="str">
        <f>IFERROR(VLOOKUP(K155,色々!P:Q,2,0),"")</f>
        <v>男子</v>
      </c>
      <c r="Q155" s="39" t="str">
        <f>IFERROR(VLOOKUP(L155,クラス!B:C,2,0),"")</f>
        <v>11～12歳</v>
      </c>
    </row>
    <row r="156" spans="5:17" x14ac:dyDescent="0.2">
      <c r="E156" s="34">
        <f>IFERROR(リレーチーム__2[[#This Row],[チーム番号]],"")</f>
        <v>1155</v>
      </c>
      <c r="F156" s="34" t="str">
        <f>IFERROR(リレーチーム__2[[#This Row],[チーム名]],"")</f>
        <v>ﾌｨｯﾀｴﾐﾌﾙ松前</v>
      </c>
      <c r="G156" s="34" t="str">
        <f>IFERROR(リレーチーム__2[[#This Row],[チーム名カナ]],"")</f>
        <v>ﾌｨｯﾀｴﾐﾌﾙ</v>
      </c>
      <c r="H156" s="34">
        <f>IFERROR(リレーチーム__2[[#This Row],[所属番号]],"")</f>
        <v>34</v>
      </c>
      <c r="I156" s="34">
        <f>IFERROR(リレーチーム__2[[#This Row],[種目コード]],"")</f>
        <v>6</v>
      </c>
      <c r="J156" s="34">
        <f>IFERROR(リレーチーム__2[[#This Row],[距離コード]],"")</f>
        <v>4</v>
      </c>
      <c r="K156" s="34">
        <f>IFERROR(リレーチーム__2[[#This Row],[性別コード]],"")</f>
        <v>1</v>
      </c>
      <c r="L156" s="34">
        <f>IFERROR(リレーチーム__2[[#This Row],[新記録判定クラス]],"")</f>
        <v>1</v>
      </c>
      <c r="M156" s="34" t="str">
        <f>IFERROR(リレーチーム__2[[#This Row],[エントリータイム]],"")</f>
        <v xml:space="preserve"> 2:22.48</v>
      </c>
      <c r="N156" s="34" t="str">
        <f>IFERROR(VLOOKUP(I156,色々!L:M,2,0),"")</f>
        <v>フリーリレー</v>
      </c>
      <c r="O156" s="39" t="str">
        <f>IFERROR(VLOOKUP(J156,色々!P:R,3,0),"")</f>
        <v>4×50m</v>
      </c>
      <c r="P156" s="39" t="str">
        <f>IFERROR(VLOOKUP(K156,色々!P:Q,2,0),"")</f>
        <v>男子</v>
      </c>
      <c r="Q156" s="39" t="str">
        <f>IFERROR(VLOOKUP(L156,クラス!B:C,2,0),"")</f>
        <v>10歳以下</v>
      </c>
    </row>
    <row r="157" spans="5:17" x14ac:dyDescent="0.2">
      <c r="E157" s="34">
        <f>IFERROR(リレーチーム__2[[#This Row],[チーム番号]],"")</f>
        <v>1156</v>
      </c>
      <c r="F157" s="34" t="str">
        <f>IFERROR(リレーチーム__2[[#This Row],[チーム名]],"")</f>
        <v>ﾌｨｯﾀｴﾐﾌﾙ松前</v>
      </c>
      <c r="G157" s="34" t="str">
        <f>IFERROR(リレーチーム__2[[#This Row],[チーム名カナ]],"")</f>
        <v>ﾌｨｯﾀｴﾐﾌﾙ</v>
      </c>
      <c r="H157" s="34">
        <f>IFERROR(リレーチーム__2[[#This Row],[所属番号]],"")</f>
        <v>34</v>
      </c>
      <c r="I157" s="34">
        <f>IFERROR(リレーチーム__2[[#This Row],[種目コード]],"")</f>
        <v>6</v>
      </c>
      <c r="J157" s="34">
        <f>IFERROR(リレーチーム__2[[#This Row],[距離コード]],"")</f>
        <v>5</v>
      </c>
      <c r="K157" s="34">
        <f>IFERROR(リレーチーム__2[[#This Row],[性別コード]],"")</f>
        <v>1</v>
      </c>
      <c r="L157" s="34">
        <f>IFERROR(リレーチーム__2[[#This Row],[新記録判定クラス]],"")</f>
        <v>3</v>
      </c>
      <c r="M157" s="34" t="str">
        <f>IFERROR(リレーチーム__2[[#This Row],[エントリータイム]],"")</f>
        <v xml:space="preserve"> 3:53.00</v>
      </c>
      <c r="N157" s="34" t="str">
        <f>IFERROR(VLOOKUP(I157,色々!L:M,2,0),"")</f>
        <v>フリーリレー</v>
      </c>
      <c r="O157" s="39" t="str">
        <f>IFERROR(VLOOKUP(J157,色々!P:R,3,0),"")</f>
        <v>4×100m</v>
      </c>
      <c r="P157" s="39" t="str">
        <f>IFERROR(VLOOKUP(K157,色々!P:Q,2,0),"")</f>
        <v>男子</v>
      </c>
      <c r="Q157" s="39" t="str">
        <f>IFERROR(VLOOKUP(L157,クラス!B:C,2,0),"")</f>
        <v>13～14歳</v>
      </c>
    </row>
    <row r="158" spans="5:17" x14ac:dyDescent="0.2">
      <c r="E158" s="34">
        <f>IFERROR(リレーチーム__2[[#This Row],[チーム番号]],"")</f>
        <v>1157</v>
      </c>
      <c r="F158" s="34" t="str">
        <f>IFERROR(リレーチーム__2[[#This Row],[チーム名]],"")</f>
        <v>ﾌｨｯﾀｴﾐﾌﾙ松前</v>
      </c>
      <c r="G158" s="34" t="str">
        <f>IFERROR(リレーチーム__2[[#This Row],[チーム名カナ]],"")</f>
        <v>ﾌｨｯﾀｴﾐﾌﾙ</v>
      </c>
      <c r="H158" s="34">
        <f>IFERROR(リレーチーム__2[[#This Row],[所属番号]],"")</f>
        <v>34</v>
      </c>
      <c r="I158" s="34">
        <f>IFERROR(リレーチーム__2[[#This Row],[種目コード]],"")</f>
        <v>6</v>
      </c>
      <c r="J158" s="34">
        <f>IFERROR(リレーチーム__2[[#This Row],[距離コード]],"")</f>
        <v>5</v>
      </c>
      <c r="K158" s="34">
        <f>IFERROR(リレーチーム__2[[#This Row],[性別コード]],"")</f>
        <v>1</v>
      </c>
      <c r="L158" s="34">
        <f>IFERROR(リレーチーム__2[[#This Row],[新記録判定クラス]],"")</f>
        <v>4</v>
      </c>
      <c r="M158" s="34" t="str">
        <f>IFERROR(リレーチーム__2[[#This Row],[エントリータイム]],"")</f>
        <v xml:space="preserve"> 3:40.00</v>
      </c>
      <c r="N158" s="34" t="str">
        <f>IFERROR(VLOOKUP(I158,色々!L:M,2,0),"")</f>
        <v>フリーリレー</v>
      </c>
      <c r="O158" s="39" t="str">
        <f>IFERROR(VLOOKUP(J158,色々!P:R,3,0),"")</f>
        <v>4×100m</v>
      </c>
      <c r="P158" s="39" t="str">
        <f>IFERROR(VLOOKUP(K158,色々!P:Q,2,0),"")</f>
        <v>男子</v>
      </c>
      <c r="Q158" s="39" t="str">
        <f>IFERROR(VLOOKUP(L158,クラス!B:C,2,0),"")</f>
        <v>15～18歳</v>
      </c>
    </row>
    <row r="159" spans="5:17" x14ac:dyDescent="0.2">
      <c r="E159" s="34">
        <f>IFERROR(リレーチーム__2[[#This Row],[チーム番号]],"")</f>
        <v>1158</v>
      </c>
      <c r="F159" s="34" t="str">
        <f>IFERROR(リレーチーム__2[[#This Row],[チーム名]],"")</f>
        <v>ﾌｨｯﾀｴﾐﾌﾙ松前</v>
      </c>
      <c r="G159" s="34" t="str">
        <f>IFERROR(リレーチーム__2[[#This Row],[チーム名カナ]],"")</f>
        <v>ﾌｨｯﾀｴﾐﾌﾙ</v>
      </c>
      <c r="H159" s="34">
        <f>IFERROR(リレーチーム__2[[#This Row],[所属番号]],"")</f>
        <v>34</v>
      </c>
      <c r="I159" s="34">
        <f>IFERROR(リレーチーム__2[[#This Row],[種目コード]],"")</f>
        <v>7</v>
      </c>
      <c r="J159" s="34">
        <f>IFERROR(リレーチーム__2[[#This Row],[距離コード]],"")</f>
        <v>4</v>
      </c>
      <c r="K159" s="34">
        <f>IFERROR(リレーチーム__2[[#This Row],[性別コード]],"")</f>
        <v>1</v>
      </c>
      <c r="L159" s="34">
        <f>IFERROR(リレーチーム__2[[#This Row],[新記録判定クラス]],"")</f>
        <v>2</v>
      </c>
      <c r="M159" s="34" t="str">
        <f>IFERROR(リレーチーム__2[[#This Row],[エントリータイム]],"")</f>
        <v xml:space="preserve"> 2:06.85</v>
      </c>
      <c r="N159" s="34" t="str">
        <f>IFERROR(VLOOKUP(I159,色々!L:M,2,0),"")</f>
        <v>メドレーリレー</v>
      </c>
      <c r="O159" s="39" t="str">
        <f>IFERROR(VLOOKUP(J159,色々!P:R,3,0),"")</f>
        <v>4×50m</v>
      </c>
      <c r="P159" s="39" t="str">
        <f>IFERROR(VLOOKUP(K159,色々!P:Q,2,0),"")</f>
        <v>男子</v>
      </c>
      <c r="Q159" s="39" t="str">
        <f>IFERROR(VLOOKUP(L159,クラス!B:C,2,0),"")</f>
        <v>11～12歳</v>
      </c>
    </row>
    <row r="160" spans="5:17" x14ac:dyDescent="0.2">
      <c r="E160" s="34">
        <f>IFERROR(リレーチーム__2[[#This Row],[チーム番号]],"")</f>
        <v>1159</v>
      </c>
      <c r="F160" s="34" t="str">
        <f>IFERROR(リレーチーム__2[[#This Row],[チーム名]],"")</f>
        <v>ﾌｨｯﾀｴﾐﾌﾙ松前</v>
      </c>
      <c r="G160" s="34" t="str">
        <f>IFERROR(リレーチーム__2[[#This Row],[チーム名カナ]],"")</f>
        <v>ﾌｨｯﾀｴﾐﾌﾙ</v>
      </c>
      <c r="H160" s="34">
        <f>IFERROR(リレーチーム__2[[#This Row],[所属番号]],"")</f>
        <v>34</v>
      </c>
      <c r="I160" s="34">
        <f>IFERROR(リレーチーム__2[[#This Row],[種目コード]],"")</f>
        <v>7</v>
      </c>
      <c r="J160" s="34">
        <f>IFERROR(リレーチーム__2[[#This Row],[距離コード]],"")</f>
        <v>4</v>
      </c>
      <c r="K160" s="34">
        <f>IFERROR(リレーチーム__2[[#This Row],[性別コード]],"")</f>
        <v>1</v>
      </c>
      <c r="L160" s="34">
        <f>IFERROR(リレーチーム__2[[#This Row],[新記録判定クラス]],"")</f>
        <v>1</v>
      </c>
      <c r="M160" s="34" t="str">
        <f>IFERROR(リレーチーム__2[[#This Row],[エントリータイム]],"")</f>
        <v xml:space="preserve"> 2:37.27</v>
      </c>
      <c r="N160" s="34" t="str">
        <f>IFERROR(VLOOKUP(I160,色々!L:M,2,0),"")</f>
        <v>メドレーリレー</v>
      </c>
      <c r="O160" s="39" t="str">
        <f>IFERROR(VLOOKUP(J160,色々!P:R,3,0),"")</f>
        <v>4×50m</v>
      </c>
      <c r="P160" s="39" t="str">
        <f>IFERROR(VLOOKUP(K160,色々!P:Q,2,0),"")</f>
        <v>男子</v>
      </c>
      <c r="Q160" s="39" t="str">
        <f>IFERROR(VLOOKUP(L160,クラス!B:C,2,0),"")</f>
        <v>10歳以下</v>
      </c>
    </row>
    <row r="161" spans="5:17" x14ac:dyDescent="0.2">
      <c r="E161" s="34">
        <f>IFERROR(リレーチーム__2[[#This Row],[チーム番号]],"")</f>
        <v>1160</v>
      </c>
      <c r="F161" s="34" t="str">
        <f>IFERROR(リレーチーム__2[[#This Row],[チーム名]],"")</f>
        <v>ﾌｨｯﾀｴﾐﾌﾙ松前</v>
      </c>
      <c r="G161" s="34" t="str">
        <f>IFERROR(リレーチーム__2[[#This Row],[チーム名カナ]],"")</f>
        <v>ﾌｨｯﾀｴﾐﾌﾙ</v>
      </c>
      <c r="H161" s="34">
        <f>IFERROR(リレーチーム__2[[#This Row],[所属番号]],"")</f>
        <v>34</v>
      </c>
      <c r="I161" s="34">
        <f>IFERROR(リレーチーム__2[[#This Row],[種目コード]],"")</f>
        <v>7</v>
      </c>
      <c r="J161" s="34">
        <f>IFERROR(リレーチーム__2[[#This Row],[距離コード]],"")</f>
        <v>5</v>
      </c>
      <c r="K161" s="34">
        <f>IFERROR(リレーチーム__2[[#This Row],[性別コード]],"")</f>
        <v>1</v>
      </c>
      <c r="L161" s="34">
        <f>IFERROR(リレーチーム__2[[#This Row],[新記録判定クラス]],"")</f>
        <v>3</v>
      </c>
      <c r="M161" s="34" t="str">
        <f>IFERROR(リレーチーム__2[[#This Row],[エントリータイム]],"")</f>
        <v xml:space="preserve"> 4:16.00</v>
      </c>
      <c r="N161" s="34" t="str">
        <f>IFERROR(VLOOKUP(I161,色々!L:M,2,0),"")</f>
        <v>メドレーリレー</v>
      </c>
      <c r="O161" s="39" t="str">
        <f>IFERROR(VLOOKUP(J161,色々!P:R,3,0),"")</f>
        <v>4×100m</v>
      </c>
      <c r="P161" s="39" t="str">
        <f>IFERROR(VLOOKUP(K161,色々!P:Q,2,0),"")</f>
        <v>男子</v>
      </c>
      <c r="Q161" s="39" t="str">
        <f>IFERROR(VLOOKUP(L161,クラス!B:C,2,0),"")</f>
        <v>13～14歳</v>
      </c>
    </row>
    <row r="162" spans="5:17" x14ac:dyDescent="0.2">
      <c r="E162" s="34">
        <f>IFERROR(リレーチーム__2[[#This Row],[チーム番号]],"")</f>
        <v>1161</v>
      </c>
      <c r="F162" s="34" t="str">
        <f>IFERROR(リレーチーム__2[[#This Row],[チーム名]],"")</f>
        <v>ﾌｨｯﾀｴﾐﾌﾙ松前</v>
      </c>
      <c r="G162" s="34" t="str">
        <f>IFERROR(リレーチーム__2[[#This Row],[チーム名カナ]],"")</f>
        <v>ﾌｨｯﾀｴﾐﾌﾙ</v>
      </c>
      <c r="H162" s="34">
        <f>IFERROR(リレーチーム__2[[#This Row],[所属番号]],"")</f>
        <v>34</v>
      </c>
      <c r="I162" s="34">
        <f>IFERROR(リレーチーム__2[[#This Row],[種目コード]],"")</f>
        <v>7</v>
      </c>
      <c r="J162" s="34">
        <f>IFERROR(リレーチーム__2[[#This Row],[距離コード]],"")</f>
        <v>5</v>
      </c>
      <c r="K162" s="34">
        <f>IFERROR(リレーチーム__2[[#This Row],[性別コード]],"")</f>
        <v>1</v>
      </c>
      <c r="L162" s="34">
        <f>IFERROR(リレーチーム__2[[#This Row],[新記録判定クラス]],"")</f>
        <v>4</v>
      </c>
      <c r="M162" s="34" t="str">
        <f>IFERROR(リレーチーム__2[[#This Row],[エントリータイム]],"")</f>
        <v xml:space="preserve"> 4:16.00</v>
      </c>
      <c r="N162" s="34" t="str">
        <f>IFERROR(VLOOKUP(I162,色々!L:M,2,0),"")</f>
        <v>メドレーリレー</v>
      </c>
      <c r="O162" s="39" t="str">
        <f>IFERROR(VLOOKUP(J162,色々!P:R,3,0),"")</f>
        <v>4×100m</v>
      </c>
      <c r="P162" s="39" t="str">
        <f>IFERROR(VLOOKUP(K162,色々!P:Q,2,0),"")</f>
        <v>男子</v>
      </c>
      <c r="Q162" s="39" t="str">
        <f>IFERROR(VLOOKUP(L162,クラス!B:C,2,0),"")</f>
        <v>15～18歳</v>
      </c>
    </row>
    <row r="163" spans="5:17" x14ac:dyDescent="0.2">
      <c r="E163" s="34">
        <f>IFERROR(リレーチーム__2[[#This Row],[チーム番号]],"")</f>
        <v>1162</v>
      </c>
      <c r="F163" s="34" t="str">
        <f>IFERROR(リレーチーム__2[[#This Row],[チーム名]],"")</f>
        <v>ﾌｨｯﾀｴﾐﾌﾙ松前</v>
      </c>
      <c r="G163" s="34" t="str">
        <f>IFERROR(リレーチーム__2[[#This Row],[チーム名カナ]],"")</f>
        <v>ﾌｨｯﾀｴﾐﾌﾙ</v>
      </c>
      <c r="H163" s="34">
        <f>IFERROR(リレーチーム__2[[#This Row],[所属番号]],"")</f>
        <v>34</v>
      </c>
      <c r="I163" s="34">
        <f>IFERROR(リレーチーム__2[[#This Row],[種目コード]],"")</f>
        <v>6</v>
      </c>
      <c r="J163" s="34">
        <f>IFERROR(リレーチーム__2[[#This Row],[距離コード]],"")</f>
        <v>4</v>
      </c>
      <c r="K163" s="34">
        <f>IFERROR(リレーチーム__2[[#This Row],[性別コード]],"")</f>
        <v>2</v>
      </c>
      <c r="L163" s="34">
        <f>IFERROR(リレーチーム__2[[#This Row],[新記録判定クラス]],"")</f>
        <v>2</v>
      </c>
      <c r="M163" s="34" t="str">
        <f>IFERROR(リレーチーム__2[[#This Row],[エントリータイム]],"")</f>
        <v xml:space="preserve"> 1:57.15</v>
      </c>
      <c r="N163" s="34" t="str">
        <f>IFERROR(VLOOKUP(I163,色々!L:M,2,0),"")</f>
        <v>フリーリレー</v>
      </c>
      <c r="O163" s="39" t="str">
        <f>IFERROR(VLOOKUP(J163,色々!P:R,3,0),"")</f>
        <v>4×50m</v>
      </c>
      <c r="P163" s="39" t="str">
        <f>IFERROR(VLOOKUP(K163,色々!P:Q,2,0),"")</f>
        <v>女子</v>
      </c>
      <c r="Q163" s="39" t="str">
        <f>IFERROR(VLOOKUP(L163,クラス!B:C,2,0),"")</f>
        <v>11～12歳</v>
      </c>
    </row>
    <row r="164" spans="5:17" x14ac:dyDescent="0.2">
      <c r="E164" s="34">
        <f>IFERROR(リレーチーム__2[[#This Row],[チーム番号]],"")</f>
        <v>1163</v>
      </c>
      <c r="F164" s="34" t="str">
        <f>IFERROR(リレーチーム__2[[#This Row],[チーム名]],"")</f>
        <v>ﾌｨｯﾀｴﾐﾌﾙ松前</v>
      </c>
      <c r="G164" s="34" t="str">
        <f>IFERROR(リレーチーム__2[[#This Row],[チーム名カナ]],"")</f>
        <v>ﾌｨｯﾀｴﾐﾌﾙ</v>
      </c>
      <c r="H164" s="34">
        <f>IFERROR(リレーチーム__2[[#This Row],[所属番号]],"")</f>
        <v>34</v>
      </c>
      <c r="I164" s="34">
        <f>IFERROR(リレーチーム__2[[#This Row],[種目コード]],"")</f>
        <v>6</v>
      </c>
      <c r="J164" s="34">
        <f>IFERROR(リレーチーム__2[[#This Row],[距離コード]],"")</f>
        <v>4</v>
      </c>
      <c r="K164" s="34">
        <f>IFERROR(リレーチーム__2[[#This Row],[性別コード]],"")</f>
        <v>2</v>
      </c>
      <c r="L164" s="34">
        <f>IFERROR(リレーチーム__2[[#This Row],[新記録判定クラス]],"")</f>
        <v>1</v>
      </c>
      <c r="M164" s="34" t="str">
        <f>IFERROR(リレーチーム__2[[#This Row],[エントリータイム]],"")</f>
        <v xml:space="preserve"> 2:10.94</v>
      </c>
      <c r="N164" s="34" t="str">
        <f>IFERROR(VLOOKUP(I164,色々!L:M,2,0),"")</f>
        <v>フリーリレー</v>
      </c>
      <c r="O164" s="39" t="str">
        <f>IFERROR(VLOOKUP(J164,色々!P:R,3,0),"")</f>
        <v>4×50m</v>
      </c>
      <c r="P164" s="39" t="str">
        <f>IFERROR(VLOOKUP(K164,色々!P:Q,2,0),"")</f>
        <v>女子</v>
      </c>
      <c r="Q164" s="39" t="str">
        <f>IFERROR(VLOOKUP(L164,クラス!B:C,2,0),"")</f>
        <v>10歳以下</v>
      </c>
    </row>
    <row r="165" spans="5:17" x14ac:dyDescent="0.2">
      <c r="E165" s="34">
        <f>IFERROR(リレーチーム__2[[#This Row],[チーム番号]],"")</f>
        <v>1164</v>
      </c>
      <c r="F165" s="34" t="str">
        <f>IFERROR(リレーチーム__2[[#This Row],[チーム名]],"")</f>
        <v>ﾌｨｯﾀｴﾐﾌﾙ松前</v>
      </c>
      <c r="G165" s="34" t="str">
        <f>IFERROR(リレーチーム__2[[#This Row],[チーム名カナ]],"")</f>
        <v>ﾌｨｯﾀｴﾐﾌﾙ</v>
      </c>
      <c r="H165" s="34">
        <f>IFERROR(リレーチーム__2[[#This Row],[所属番号]],"")</f>
        <v>34</v>
      </c>
      <c r="I165" s="34">
        <f>IFERROR(リレーチーム__2[[#This Row],[種目コード]],"")</f>
        <v>6</v>
      </c>
      <c r="J165" s="34">
        <f>IFERROR(リレーチーム__2[[#This Row],[距離コード]],"")</f>
        <v>5</v>
      </c>
      <c r="K165" s="34">
        <f>IFERROR(リレーチーム__2[[#This Row],[性別コード]],"")</f>
        <v>2</v>
      </c>
      <c r="L165" s="34">
        <f>IFERROR(リレーチーム__2[[#This Row],[新記録判定クラス]],"")</f>
        <v>3</v>
      </c>
      <c r="M165" s="34" t="str">
        <f>IFERROR(リレーチーム__2[[#This Row],[エントリータイム]],"")</f>
        <v xml:space="preserve"> 4:14.00</v>
      </c>
      <c r="N165" s="34" t="str">
        <f>IFERROR(VLOOKUP(I165,色々!L:M,2,0),"")</f>
        <v>フリーリレー</v>
      </c>
      <c r="O165" s="39" t="str">
        <f>IFERROR(VLOOKUP(J165,色々!P:R,3,0),"")</f>
        <v>4×100m</v>
      </c>
      <c r="P165" s="39" t="str">
        <f>IFERROR(VLOOKUP(K165,色々!P:Q,2,0),"")</f>
        <v>女子</v>
      </c>
      <c r="Q165" s="39" t="str">
        <f>IFERROR(VLOOKUP(L165,クラス!B:C,2,0),"")</f>
        <v>13～14歳</v>
      </c>
    </row>
    <row r="166" spans="5:17" x14ac:dyDescent="0.2">
      <c r="E166" s="34">
        <f>IFERROR(リレーチーム__2[[#This Row],[チーム番号]],"")</f>
        <v>1165</v>
      </c>
      <c r="F166" s="34" t="str">
        <f>IFERROR(リレーチーム__2[[#This Row],[チーム名]],"")</f>
        <v>ﾌｨｯﾀｴﾐﾌﾙ松前</v>
      </c>
      <c r="G166" s="34" t="str">
        <f>IFERROR(リレーチーム__2[[#This Row],[チーム名カナ]],"")</f>
        <v>ﾌｨｯﾀｴﾐﾌﾙ</v>
      </c>
      <c r="H166" s="34">
        <f>IFERROR(リレーチーム__2[[#This Row],[所属番号]],"")</f>
        <v>34</v>
      </c>
      <c r="I166" s="34">
        <f>IFERROR(リレーチーム__2[[#This Row],[種目コード]],"")</f>
        <v>7</v>
      </c>
      <c r="J166" s="34">
        <f>IFERROR(リレーチーム__2[[#This Row],[距離コード]],"")</f>
        <v>4</v>
      </c>
      <c r="K166" s="34">
        <f>IFERROR(リレーチーム__2[[#This Row],[性別コード]],"")</f>
        <v>2</v>
      </c>
      <c r="L166" s="34">
        <f>IFERROR(リレーチーム__2[[#This Row],[新記録判定クラス]],"")</f>
        <v>2</v>
      </c>
      <c r="M166" s="34" t="str">
        <f>IFERROR(リレーチーム__2[[#This Row],[エントリータイム]],"")</f>
        <v xml:space="preserve"> 2:12.84</v>
      </c>
      <c r="N166" s="34" t="str">
        <f>IFERROR(VLOOKUP(I166,色々!L:M,2,0),"")</f>
        <v>メドレーリレー</v>
      </c>
      <c r="O166" s="39" t="str">
        <f>IFERROR(VLOOKUP(J166,色々!P:R,3,0),"")</f>
        <v>4×50m</v>
      </c>
      <c r="P166" s="39" t="str">
        <f>IFERROR(VLOOKUP(K166,色々!P:Q,2,0),"")</f>
        <v>女子</v>
      </c>
      <c r="Q166" s="39" t="str">
        <f>IFERROR(VLOOKUP(L166,クラス!B:C,2,0),"")</f>
        <v>11～12歳</v>
      </c>
    </row>
    <row r="167" spans="5:17" x14ac:dyDescent="0.2">
      <c r="E167" s="34">
        <f>IFERROR(リレーチーム__2[[#This Row],[チーム番号]],"")</f>
        <v>1166</v>
      </c>
      <c r="F167" s="34" t="str">
        <f>IFERROR(リレーチーム__2[[#This Row],[チーム名]],"")</f>
        <v>ﾌｨｯﾀｴﾐﾌﾙ松前</v>
      </c>
      <c r="G167" s="34" t="str">
        <f>IFERROR(リレーチーム__2[[#This Row],[チーム名カナ]],"")</f>
        <v>ﾌｨｯﾀｴﾐﾌﾙ</v>
      </c>
      <c r="H167" s="34">
        <f>IFERROR(リレーチーム__2[[#This Row],[所属番号]],"")</f>
        <v>34</v>
      </c>
      <c r="I167" s="34">
        <f>IFERROR(リレーチーム__2[[#This Row],[種目コード]],"")</f>
        <v>7</v>
      </c>
      <c r="J167" s="34">
        <f>IFERROR(リレーチーム__2[[#This Row],[距離コード]],"")</f>
        <v>4</v>
      </c>
      <c r="K167" s="34">
        <f>IFERROR(リレーチーム__2[[#This Row],[性別コード]],"")</f>
        <v>2</v>
      </c>
      <c r="L167" s="34">
        <f>IFERROR(リレーチーム__2[[#This Row],[新記録判定クラス]],"")</f>
        <v>1</v>
      </c>
      <c r="M167" s="34" t="str">
        <f>IFERROR(リレーチーム__2[[#This Row],[エントリータイム]],"")</f>
        <v xml:space="preserve"> 2:29.32</v>
      </c>
      <c r="N167" s="34" t="str">
        <f>IFERROR(VLOOKUP(I167,色々!L:M,2,0),"")</f>
        <v>メドレーリレー</v>
      </c>
      <c r="O167" s="39" t="str">
        <f>IFERROR(VLOOKUP(J167,色々!P:R,3,0),"")</f>
        <v>4×50m</v>
      </c>
      <c r="P167" s="39" t="str">
        <f>IFERROR(VLOOKUP(K167,色々!P:Q,2,0),"")</f>
        <v>女子</v>
      </c>
      <c r="Q167" s="39" t="str">
        <f>IFERROR(VLOOKUP(L167,クラス!B:C,2,0),"")</f>
        <v>10歳以下</v>
      </c>
    </row>
    <row r="168" spans="5:17" x14ac:dyDescent="0.2">
      <c r="E168" s="34">
        <f>IFERROR(リレーチーム__2[[#This Row],[チーム番号]],"")</f>
        <v>1167</v>
      </c>
      <c r="F168" s="34" t="str">
        <f>IFERROR(リレーチーム__2[[#This Row],[チーム名]],"")</f>
        <v>ﾌｨｯﾀｴﾐﾌﾙ松前</v>
      </c>
      <c r="G168" s="34" t="str">
        <f>IFERROR(リレーチーム__2[[#This Row],[チーム名カナ]],"")</f>
        <v>ﾌｨｯﾀｴﾐﾌﾙ</v>
      </c>
      <c r="H168" s="34">
        <f>IFERROR(リレーチーム__2[[#This Row],[所属番号]],"")</f>
        <v>34</v>
      </c>
      <c r="I168" s="34">
        <f>IFERROR(リレーチーム__2[[#This Row],[種目コード]],"")</f>
        <v>7</v>
      </c>
      <c r="J168" s="34">
        <f>IFERROR(リレーチーム__2[[#This Row],[距離コード]],"")</f>
        <v>5</v>
      </c>
      <c r="K168" s="34">
        <f>IFERROR(リレーチーム__2[[#This Row],[性別コード]],"")</f>
        <v>2</v>
      </c>
      <c r="L168" s="34">
        <f>IFERROR(リレーチーム__2[[#This Row],[新記録判定クラス]],"")</f>
        <v>3</v>
      </c>
      <c r="M168" s="34" t="str">
        <f>IFERROR(リレーチーム__2[[#This Row],[エントリータイム]],"")</f>
        <v xml:space="preserve"> 4:27.00</v>
      </c>
      <c r="N168" s="34" t="str">
        <f>IFERROR(VLOOKUP(I168,色々!L:M,2,0),"")</f>
        <v>メドレーリレー</v>
      </c>
      <c r="O168" s="39" t="str">
        <f>IFERROR(VLOOKUP(J168,色々!P:R,3,0),"")</f>
        <v>4×100m</v>
      </c>
      <c r="P168" s="39" t="str">
        <f>IFERROR(VLOOKUP(K168,色々!P:Q,2,0),"")</f>
        <v>女子</v>
      </c>
      <c r="Q168" s="39" t="str">
        <f>IFERROR(VLOOKUP(L168,クラス!B:C,2,0),"")</f>
        <v>13～14歳</v>
      </c>
    </row>
    <row r="169" spans="5:17" x14ac:dyDescent="0.2">
      <c r="E169" s="34">
        <f>IFERROR(リレーチーム__2[[#This Row],[チーム番号]],"")</f>
        <v>1168</v>
      </c>
      <c r="F169" s="34" t="str">
        <f>IFERROR(リレーチーム__2[[#This Row],[チーム名]],"")</f>
        <v>ﾓｰﾆSS</v>
      </c>
      <c r="G169" s="34" t="str">
        <f>IFERROR(リレーチーム__2[[#This Row],[チーム名カナ]],"")</f>
        <v>ﾓｰﾆSS</v>
      </c>
      <c r="H169" s="34">
        <f>IFERROR(リレーチーム__2[[#This Row],[所属番号]],"")</f>
        <v>38</v>
      </c>
      <c r="I169" s="34">
        <f>IFERROR(リレーチーム__2[[#This Row],[種目コード]],"")</f>
        <v>6</v>
      </c>
      <c r="J169" s="34">
        <f>IFERROR(リレーチーム__2[[#This Row],[距離コード]],"")</f>
        <v>4</v>
      </c>
      <c r="K169" s="34">
        <f>IFERROR(リレーチーム__2[[#This Row],[性別コード]],"")</f>
        <v>1</v>
      </c>
      <c r="L169" s="34">
        <f>IFERROR(リレーチーム__2[[#This Row],[新記録判定クラス]],"")</f>
        <v>2</v>
      </c>
      <c r="M169" s="34" t="str">
        <f>IFERROR(リレーチーム__2[[#This Row],[エントリータイム]],"")</f>
        <v xml:space="preserve"> 2:08.23</v>
      </c>
      <c r="N169" s="34" t="str">
        <f>IFERROR(VLOOKUP(I169,色々!L:M,2,0),"")</f>
        <v>フリーリレー</v>
      </c>
      <c r="O169" s="39" t="str">
        <f>IFERROR(VLOOKUP(J169,色々!P:R,3,0),"")</f>
        <v>4×50m</v>
      </c>
      <c r="P169" s="39" t="str">
        <f>IFERROR(VLOOKUP(K169,色々!P:Q,2,0),"")</f>
        <v>男子</v>
      </c>
      <c r="Q169" s="39" t="str">
        <f>IFERROR(VLOOKUP(L169,クラス!B:C,2,0),"")</f>
        <v>11～12歳</v>
      </c>
    </row>
    <row r="170" spans="5:17" x14ac:dyDescent="0.2">
      <c r="E170" s="34">
        <f>IFERROR(リレーチーム__2[[#This Row],[チーム番号]],"")</f>
        <v>1169</v>
      </c>
      <c r="F170" s="34" t="str">
        <f>IFERROR(リレーチーム__2[[#This Row],[チーム名]],"")</f>
        <v>ﾓｰﾆSS</v>
      </c>
      <c r="G170" s="34" t="str">
        <f>IFERROR(リレーチーム__2[[#This Row],[チーム名カナ]],"")</f>
        <v>ﾓｰﾆSS</v>
      </c>
      <c r="H170" s="34">
        <f>IFERROR(リレーチーム__2[[#This Row],[所属番号]],"")</f>
        <v>38</v>
      </c>
      <c r="I170" s="34">
        <f>IFERROR(リレーチーム__2[[#This Row],[種目コード]],"")</f>
        <v>7</v>
      </c>
      <c r="J170" s="34">
        <f>IFERROR(リレーチーム__2[[#This Row],[距離コード]],"")</f>
        <v>4</v>
      </c>
      <c r="K170" s="34">
        <f>IFERROR(リレーチーム__2[[#This Row],[性別コード]],"")</f>
        <v>1</v>
      </c>
      <c r="L170" s="34">
        <f>IFERROR(リレーチーム__2[[#This Row],[新記録判定クラス]],"")</f>
        <v>2</v>
      </c>
      <c r="M170" s="34" t="str">
        <f>IFERROR(リレーチーム__2[[#This Row],[エントリータイム]],"")</f>
        <v xml:space="preserve"> 2:33.68</v>
      </c>
      <c r="N170" s="34" t="str">
        <f>IFERROR(VLOOKUP(I170,色々!L:M,2,0),"")</f>
        <v>メドレーリレー</v>
      </c>
      <c r="O170" s="39" t="str">
        <f>IFERROR(VLOOKUP(J170,色々!P:R,3,0),"")</f>
        <v>4×50m</v>
      </c>
      <c r="P170" s="39" t="str">
        <f>IFERROR(VLOOKUP(K170,色々!P:Q,2,0),"")</f>
        <v>男子</v>
      </c>
      <c r="Q170" s="39" t="str">
        <f>IFERROR(VLOOKUP(L170,クラス!B:C,2,0),"")</f>
        <v>11～12歳</v>
      </c>
    </row>
    <row r="171" spans="5:17" x14ac:dyDescent="0.2">
      <c r="E171" s="34">
        <f>IFERROR(リレーチーム__2[[#This Row],[チーム番号]],"")</f>
        <v>1170</v>
      </c>
      <c r="F171" s="34" t="str">
        <f>IFERROR(リレーチーム__2[[#This Row],[チーム名]],"")</f>
        <v>みかづきＳＳ</v>
      </c>
      <c r="G171" s="34" t="str">
        <f>IFERROR(リレーチーム__2[[#This Row],[チーム名カナ]],"")</f>
        <v>ﾐｶﾂﾞｷSS</v>
      </c>
      <c r="H171" s="34">
        <f>IFERROR(リレーチーム__2[[#This Row],[所属番号]],"")</f>
        <v>45</v>
      </c>
      <c r="I171" s="34">
        <f>IFERROR(リレーチーム__2[[#This Row],[種目コード]],"")</f>
        <v>6</v>
      </c>
      <c r="J171" s="34">
        <f>IFERROR(リレーチーム__2[[#This Row],[距離コード]],"")</f>
        <v>5</v>
      </c>
      <c r="K171" s="34">
        <f>IFERROR(リレーチーム__2[[#This Row],[性別コード]],"")</f>
        <v>1</v>
      </c>
      <c r="L171" s="34">
        <f>IFERROR(リレーチーム__2[[#This Row],[新記録判定クラス]],"")</f>
        <v>3</v>
      </c>
      <c r="M171" s="34" t="str">
        <f>IFERROR(リレーチーム__2[[#This Row],[エントリータイム]],"")</f>
        <v xml:space="preserve"> 3:41.25</v>
      </c>
      <c r="N171" s="34" t="str">
        <f>IFERROR(VLOOKUP(I171,色々!L:M,2,0),"")</f>
        <v>フリーリレー</v>
      </c>
      <c r="O171" s="39" t="str">
        <f>IFERROR(VLOOKUP(J171,色々!P:R,3,0),"")</f>
        <v>4×100m</v>
      </c>
      <c r="P171" s="39" t="str">
        <f>IFERROR(VLOOKUP(K171,色々!P:Q,2,0),"")</f>
        <v>男子</v>
      </c>
      <c r="Q171" s="39" t="str">
        <f>IFERROR(VLOOKUP(L171,クラス!B:C,2,0),"")</f>
        <v>13～14歳</v>
      </c>
    </row>
    <row r="172" spans="5:17" x14ac:dyDescent="0.2">
      <c r="E172" s="34">
        <f>IFERROR(リレーチーム__2[[#This Row],[チーム番号]],"")</f>
        <v>1171</v>
      </c>
      <c r="F172" s="34" t="str">
        <f>IFERROR(リレーチーム__2[[#This Row],[チーム名]],"")</f>
        <v>みかづきＳＳ</v>
      </c>
      <c r="G172" s="34" t="str">
        <f>IFERROR(リレーチーム__2[[#This Row],[チーム名カナ]],"")</f>
        <v>ﾐｶﾂﾞｷSS</v>
      </c>
      <c r="H172" s="34">
        <f>IFERROR(リレーチーム__2[[#This Row],[所属番号]],"")</f>
        <v>45</v>
      </c>
      <c r="I172" s="34">
        <f>IFERROR(リレーチーム__2[[#This Row],[種目コード]],"")</f>
        <v>6</v>
      </c>
      <c r="J172" s="34">
        <f>IFERROR(リレーチーム__2[[#This Row],[距離コード]],"")</f>
        <v>5</v>
      </c>
      <c r="K172" s="34">
        <f>IFERROR(リレーチーム__2[[#This Row],[性別コード]],"")</f>
        <v>1</v>
      </c>
      <c r="L172" s="34">
        <f>IFERROR(リレーチーム__2[[#This Row],[新記録判定クラス]],"")</f>
        <v>4</v>
      </c>
      <c r="M172" s="34" t="str">
        <f>IFERROR(リレーチーム__2[[#This Row],[エントリータイム]],"")</f>
        <v xml:space="preserve"> 3:34.34</v>
      </c>
      <c r="N172" s="34" t="str">
        <f>IFERROR(VLOOKUP(I172,色々!L:M,2,0),"")</f>
        <v>フリーリレー</v>
      </c>
      <c r="O172" s="39" t="str">
        <f>IFERROR(VLOOKUP(J172,色々!P:R,3,0),"")</f>
        <v>4×100m</v>
      </c>
      <c r="P172" s="39" t="str">
        <f>IFERROR(VLOOKUP(K172,色々!P:Q,2,0),"")</f>
        <v>男子</v>
      </c>
      <c r="Q172" s="39" t="str">
        <f>IFERROR(VLOOKUP(L172,クラス!B:C,2,0),"")</f>
        <v>15～18歳</v>
      </c>
    </row>
    <row r="173" spans="5:17" x14ac:dyDescent="0.2">
      <c r="E173" s="34">
        <f>IFERROR(リレーチーム__2[[#This Row],[チーム番号]],"")</f>
        <v>1172</v>
      </c>
      <c r="F173" s="34" t="str">
        <f>IFERROR(リレーチーム__2[[#This Row],[チーム名]],"")</f>
        <v>みかづきＳＳ</v>
      </c>
      <c r="G173" s="34" t="str">
        <f>IFERROR(リレーチーム__2[[#This Row],[チーム名カナ]],"")</f>
        <v>ﾐｶﾂﾞｷSS</v>
      </c>
      <c r="H173" s="34">
        <f>IFERROR(リレーチーム__2[[#This Row],[所属番号]],"")</f>
        <v>45</v>
      </c>
      <c r="I173" s="34">
        <f>IFERROR(リレーチーム__2[[#This Row],[種目コード]],"")</f>
        <v>7</v>
      </c>
      <c r="J173" s="34">
        <f>IFERROR(リレーチーム__2[[#This Row],[距離コード]],"")</f>
        <v>5</v>
      </c>
      <c r="K173" s="34">
        <f>IFERROR(リレーチーム__2[[#This Row],[性別コード]],"")</f>
        <v>1</v>
      </c>
      <c r="L173" s="34">
        <f>IFERROR(リレーチーム__2[[#This Row],[新記録判定クラス]],"")</f>
        <v>4</v>
      </c>
      <c r="M173" s="34" t="str">
        <f>IFERROR(リレーチーム__2[[#This Row],[エントリータイム]],"")</f>
        <v xml:space="preserve"> 4:01.98</v>
      </c>
      <c r="N173" s="34" t="str">
        <f>IFERROR(VLOOKUP(I173,色々!L:M,2,0),"")</f>
        <v>メドレーリレー</v>
      </c>
      <c r="O173" s="39" t="str">
        <f>IFERROR(VLOOKUP(J173,色々!P:R,3,0),"")</f>
        <v>4×100m</v>
      </c>
      <c r="P173" s="39" t="str">
        <f>IFERROR(VLOOKUP(K173,色々!P:Q,2,0),"")</f>
        <v>男子</v>
      </c>
      <c r="Q173" s="39" t="str">
        <f>IFERROR(VLOOKUP(L173,クラス!B:C,2,0),"")</f>
        <v>15～18歳</v>
      </c>
    </row>
    <row r="174" spans="5:17" x14ac:dyDescent="0.2">
      <c r="E174" s="34">
        <f>IFERROR(リレーチーム__2[[#This Row],[チーム番号]],"")</f>
        <v>1173</v>
      </c>
      <c r="F174" s="34" t="str">
        <f>IFERROR(リレーチーム__2[[#This Row],[チーム名]],"")</f>
        <v>みかづきＳＳ</v>
      </c>
      <c r="G174" s="34" t="str">
        <f>IFERROR(リレーチーム__2[[#This Row],[チーム名カナ]],"")</f>
        <v>ﾐｶﾂﾞｷSS</v>
      </c>
      <c r="H174" s="34">
        <f>IFERROR(リレーチーム__2[[#This Row],[所属番号]],"")</f>
        <v>45</v>
      </c>
      <c r="I174" s="34">
        <f>IFERROR(リレーチーム__2[[#This Row],[種目コード]],"")</f>
        <v>7</v>
      </c>
      <c r="J174" s="34">
        <f>IFERROR(リレーチーム__2[[#This Row],[距離コード]],"")</f>
        <v>5</v>
      </c>
      <c r="K174" s="34">
        <f>IFERROR(リレーチーム__2[[#This Row],[性別コード]],"")</f>
        <v>1</v>
      </c>
      <c r="L174" s="34">
        <f>IFERROR(リレーチーム__2[[#This Row],[新記録判定クラス]],"")</f>
        <v>3</v>
      </c>
      <c r="M174" s="34" t="str">
        <f>IFERROR(リレーチーム__2[[#This Row],[エントリータイム]],"")</f>
        <v xml:space="preserve"> 4:02.87</v>
      </c>
      <c r="N174" s="34" t="str">
        <f>IFERROR(VLOOKUP(I174,色々!L:M,2,0),"")</f>
        <v>メドレーリレー</v>
      </c>
      <c r="O174" s="39" t="str">
        <f>IFERROR(VLOOKUP(J174,色々!P:R,3,0),"")</f>
        <v>4×100m</v>
      </c>
      <c r="P174" s="39" t="str">
        <f>IFERROR(VLOOKUP(K174,色々!P:Q,2,0),"")</f>
        <v>男子</v>
      </c>
      <c r="Q174" s="39" t="str">
        <f>IFERROR(VLOOKUP(L174,クラス!B:C,2,0),"")</f>
        <v>13～14歳</v>
      </c>
    </row>
    <row r="175" spans="5:17" x14ac:dyDescent="0.2">
      <c r="E175" s="34">
        <f>IFERROR(リレーチーム__2[[#This Row],[チーム番号]],"")</f>
        <v>1174</v>
      </c>
      <c r="F175" s="34" t="str">
        <f>IFERROR(リレーチーム__2[[#This Row],[チーム名]],"")</f>
        <v>みかづきＳＳ</v>
      </c>
      <c r="G175" s="34" t="str">
        <f>IFERROR(リレーチーム__2[[#This Row],[チーム名カナ]],"")</f>
        <v>ﾐｶﾂﾞｷSS</v>
      </c>
      <c r="H175" s="34">
        <f>IFERROR(リレーチーム__2[[#This Row],[所属番号]],"")</f>
        <v>45</v>
      </c>
      <c r="I175" s="34">
        <f>IFERROR(リレーチーム__2[[#This Row],[種目コード]],"")</f>
        <v>6</v>
      </c>
      <c r="J175" s="34">
        <f>IFERROR(リレーチーム__2[[#This Row],[距離コード]],"")</f>
        <v>4</v>
      </c>
      <c r="K175" s="34">
        <f>IFERROR(リレーチーム__2[[#This Row],[性別コード]],"")</f>
        <v>2</v>
      </c>
      <c r="L175" s="34">
        <f>IFERROR(リレーチーム__2[[#This Row],[新記録判定クラス]],"")</f>
        <v>2</v>
      </c>
      <c r="M175" s="34" t="str">
        <f>IFERROR(リレーチーム__2[[#This Row],[エントリータイム]],"")</f>
        <v xml:space="preserve"> 1:53.63</v>
      </c>
      <c r="N175" s="34" t="str">
        <f>IFERROR(VLOOKUP(I175,色々!L:M,2,0),"")</f>
        <v>フリーリレー</v>
      </c>
      <c r="O175" s="39" t="str">
        <f>IFERROR(VLOOKUP(J175,色々!P:R,3,0),"")</f>
        <v>4×50m</v>
      </c>
      <c r="P175" s="39" t="str">
        <f>IFERROR(VLOOKUP(K175,色々!P:Q,2,0),"")</f>
        <v>女子</v>
      </c>
      <c r="Q175" s="39" t="str">
        <f>IFERROR(VLOOKUP(L175,クラス!B:C,2,0),"")</f>
        <v>11～12歳</v>
      </c>
    </row>
    <row r="176" spans="5:17" x14ac:dyDescent="0.2">
      <c r="E176" s="34">
        <f>IFERROR(リレーチーム__2[[#This Row],[チーム番号]],"")</f>
        <v>1175</v>
      </c>
      <c r="F176" s="34" t="str">
        <f>IFERROR(リレーチーム__2[[#This Row],[チーム名]],"")</f>
        <v>みかづきＳＳ</v>
      </c>
      <c r="G176" s="34" t="str">
        <f>IFERROR(リレーチーム__2[[#This Row],[チーム名カナ]],"")</f>
        <v>ﾐｶﾂﾞｷSS</v>
      </c>
      <c r="H176" s="34">
        <f>IFERROR(リレーチーム__2[[#This Row],[所属番号]],"")</f>
        <v>45</v>
      </c>
      <c r="I176" s="34">
        <f>IFERROR(リレーチーム__2[[#This Row],[種目コード]],"")</f>
        <v>6</v>
      </c>
      <c r="J176" s="34">
        <f>IFERROR(リレーチーム__2[[#This Row],[距離コード]],"")</f>
        <v>5</v>
      </c>
      <c r="K176" s="34">
        <f>IFERROR(リレーチーム__2[[#This Row],[性別コード]],"")</f>
        <v>2</v>
      </c>
      <c r="L176" s="34">
        <f>IFERROR(リレーチーム__2[[#This Row],[新記録判定クラス]],"")</f>
        <v>4</v>
      </c>
      <c r="M176" s="34" t="str">
        <f>IFERROR(リレーチーム__2[[#This Row],[エントリータイム]],"")</f>
        <v xml:space="preserve"> 3:58.12</v>
      </c>
      <c r="N176" s="34" t="str">
        <f>IFERROR(VLOOKUP(I176,色々!L:M,2,0),"")</f>
        <v>フリーリレー</v>
      </c>
      <c r="O176" s="39" t="str">
        <f>IFERROR(VLOOKUP(J176,色々!P:R,3,0),"")</f>
        <v>4×100m</v>
      </c>
      <c r="P176" s="39" t="str">
        <f>IFERROR(VLOOKUP(K176,色々!P:Q,2,0),"")</f>
        <v>女子</v>
      </c>
      <c r="Q176" s="39" t="str">
        <f>IFERROR(VLOOKUP(L176,クラス!B:C,2,0),"")</f>
        <v>15～18歳</v>
      </c>
    </row>
    <row r="177" spans="5:17" x14ac:dyDescent="0.2">
      <c r="E177" s="34">
        <f>IFERROR(リレーチーム__2[[#This Row],[チーム番号]],"")</f>
        <v>1176</v>
      </c>
      <c r="F177" s="34" t="str">
        <f>IFERROR(リレーチーム__2[[#This Row],[チーム名]],"")</f>
        <v>みかづきＳＳ</v>
      </c>
      <c r="G177" s="34" t="str">
        <f>IFERROR(リレーチーム__2[[#This Row],[チーム名カナ]],"")</f>
        <v>ﾐｶﾂﾞｷSS</v>
      </c>
      <c r="H177" s="34">
        <f>IFERROR(リレーチーム__2[[#This Row],[所属番号]],"")</f>
        <v>45</v>
      </c>
      <c r="I177" s="34">
        <f>IFERROR(リレーチーム__2[[#This Row],[種目コード]],"")</f>
        <v>6</v>
      </c>
      <c r="J177" s="34">
        <f>IFERROR(リレーチーム__2[[#This Row],[距離コード]],"")</f>
        <v>5</v>
      </c>
      <c r="K177" s="34">
        <f>IFERROR(リレーチーム__2[[#This Row],[性別コード]],"")</f>
        <v>2</v>
      </c>
      <c r="L177" s="34">
        <f>IFERROR(リレーチーム__2[[#This Row],[新記録判定クラス]],"")</f>
        <v>3</v>
      </c>
      <c r="M177" s="34" t="str">
        <f>IFERROR(リレーチーム__2[[#This Row],[エントリータイム]],"")</f>
        <v xml:space="preserve"> 4:17.19</v>
      </c>
      <c r="N177" s="34" t="str">
        <f>IFERROR(VLOOKUP(I177,色々!L:M,2,0),"")</f>
        <v>フリーリレー</v>
      </c>
      <c r="O177" s="39" t="str">
        <f>IFERROR(VLOOKUP(J177,色々!P:R,3,0),"")</f>
        <v>4×100m</v>
      </c>
      <c r="P177" s="39" t="str">
        <f>IFERROR(VLOOKUP(K177,色々!P:Q,2,0),"")</f>
        <v>女子</v>
      </c>
      <c r="Q177" s="39" t="str">
        <f>IFERROR(VLOOKUP(L177,クラス!B:C,2,0),"")</f>
        <v>13～14歳</v>
      </c>
    </row>
    <row r="178" spans="5:17" x14ac:dyDescent="0.2">
      <c r="E178" s="34">
        <f>IFERROR(リレーチーム__2[[#This Row],[チーム番号]],"")</f>
        <v>1177</v>
      </c>
      <c r="F178" s="34" t="str">
        <f>IFERROR(リレーチーム__2[[#This Row],[チーム名]],"")</f>
        <v>みかづきＳＳ</v>
      </c>
      <c r="G178" s="34" t="str">
        <f>IFERROR(リレーチーム__2[[#This Row],[チーム名カナ]],"")</f>
        <v>ﾐｶﾂﾞｷSS</v>
      </c>
      <c r="H178" s="34">
        <f>IFERROR(リレーチーム__2[[#This Row],[所属番号]],"")</f>
        <v>45</v>
      </c>
      <c r="I178" s="34">
        <f>IFERROR(リレーチーム__2[[#This Row],[種目コード]],"")</f>
        <v>7</v>
      </c>
      <c r="J178" s="34">
        <f>IFERROR(リレーチーム__2[[#This Row],[距離コード]],"")</f>
        <v>4</v>
      </c>
      <c r="K178" s="34">
        <f>IFERROR(リレーチーム__2[[#This Row],[性別コード]],"")</f>
        <v>2</v>
      </c>
      <c r="L178" s="34">
        <f>IFERROR(リレーチーム__2[[#This Row],[新記録判定クラス]],"")</f>
        <v>2</v>
      </c>
      <c r="M178" s="34" t="str">
        <f>IFERROR(リレーチーム__2[[#This Row],[エントリータイム]],"")</f>
        <v xml:space="preserve"> 2:04.24</v>
      </c>
      <c r="N178" s="34" t="str">
        <f>IFERROR(VLOOKUP(I178,色々!L:M,2,0),"")</f>
        <v>メドレーリレー</v>
      </c>
      <c r="O178" s="39" t="str">
        <f>IFERROR(VLOOKUP(J178,色々!P:R,3,0),"")</f>
        <v>4×50m</v>
      </c>
      <c r="P178" s="39" t="str">
        <f>IFERROR(VLOOKUP(K178,色々!P:Q,2,0),"")</f>
        <v>女子</v>
      </c>
      <c r="Q178" s="39" t="str">
        <f>IFERROR(VLOOKUP(L178,クラス!B:C,2,0),"")</f>
        <v>11～12歳</v>
      </c>
    </row>
    <row r="179" spans="5:17" x14ac:dyDescent="0.2">
      <c r="E179" s="34">
        <f>IFERROR(リレーチーム__2[[#This Row],[チーム番号]],"")</f>
        <v>1178</v>
      </c>
      <c r="F179" s="34" t="str">
        <f>IFERROR(リレーチーム__2[[#This Row],[チーム名]],"")</f>
        <v>みかづきＳＳ</v>
      </c>
      <c r="G179" s="34" t="str">
        <f>IFERROR(リレーチーム__2[[#This Row],[チーム名カナ]],"")</f>
        <v>ﾐｶﾂﾞｷSS</v>
      </c>
      <c r="H179" s="34">
        <f>IFERROR(リレーチーム__2[[#This Row],[所属番号]],"")</f>
        <v>45</v>
      </c>
      <c r="I179" s="34">
        <f>IFERROR(リレーチーム__2[[#This Row],[種目コード]],"")</f>
        <v>7</v>
      </c>
      <c r="J179" s="34">
        <f>IFERROR(リレーチーム__2[[#This Row],[距離コード]],"")</f>
        <v>5</v>
      </c>
      <c r="K179" s="34">
        <f>IFERROR(リレーチーム__2[[#This Row],[性別コード]],"")</f>
        <v>2</v>
      </c>
      <c r="L179" s="34">
        <f>IFERROR(リレーチーム__2[[#This Row],[新記録判定クラス]],"")</f>
        <v>3</v>
      </c>
      <c r="M179" s="34" t="str">
        <f>IFERROR(リレーチーム__2[[#This Row],[エントリータイム]],"")</f>
        <v xml:space="preserve"> 4:45.88</v>
      </c>
      <c r="N179" s="34" t="str">
        <f>IFERROR(VLOOKUP(I179,色々!L:M,2,0),"")</f>
        <v>メドレーリレー</v>
      </c>
      <c r="O179" s="39" t="str">
        <f>IFERROR(VLOOKUP(J179,色々!P:R,3,0),"")</f>
        <v>4×100m</v>
      </c>
      <c r="P179" s="39" t="str">
        <f>IFERROR(VLOOKUP(K179,色々!P:Q,2,0),"")</f>
        <v>女子</v>
      </c>
      <c r="Q179" s="39" t="str">
        <f>IFERROR(VLOOKUP(L179,クラス!B:C,2,0),"")</f>
        <v>13～14歳</v>
      </c>
    </row>
    <row r="180" spans="5:17" x14ac:dyDescent="0.2">
      <c r="E180" s="34">
        <f>IFERROR(リレーチーム__2[[#This Row],[チーム番号]],"")</f>
        <v>1179</v>
      </c>
      <c r="F180" s="34" t="str">
        <f>IFERROR(リレーチーム__2[[#This Row],[チーム名]],"")</f>
        <v>みかづきＳＳ</v>
      </c>
      <c r="G180" s="34" t="str">
        <f>IFERROR(リレーチーム__2[[#This Row],[チーム名カナ]],"")</f>
        <v>ﾐｶﾂﾞｷSS</v>
      </c>
      <c r="H180" s="34">
        <f>IFERROR(リレーチーム__2[[#This Row],[所属番号]],"")</f>
        <v>45</v>
      </c>
      <c r="I180" s="34">
        <f>IFERROR(リレーチーム__2[[#This Row],[種目コード]],"")</f>
        <v>7</v>
      </c>
      <c r="J180" s="34">
        <f>IFERROR(リレーチーム__2[[#This Row],[距離コード]],"")</f>
        <v>5</v>
      </c>
      <c r="K180" s="34">
        <f>IFERROR(リレーチーム__2[[#This Row],[性別コード]],"")</f>
        <v>2</v>
      </c>
      <c r="L180" s="34">
        <f>IFERROR(リレーチーム__2[[#This Row],[新記録判定クラス]],"")</f>
        <v>4</v>
      </c>
      <c r="M180" s="34" t="str">
        <f>IFERROR(リレーチーム__2[[#This Row],[エントリータイム]],"")</f>
        <v xml:space="preserve"> 4:34.35</v>
      </c>
      <c r="N180" s="34" t="str">
        <f>IFERROR(VLOOKUP(I180,色々!L:M,2,0),"")</f>
        <v>メドレーリレー</v>
      </c>
      <c r="O180" s="39" t="str">
        <f>IFERROR(VLOOKUP(J180,色々!P:R,3,0),"")</f>
        <v>4×100m</v>
      </c>
      <c r="P180" s="39" t="str">
        <f>IFERROR(VLOOKUP(K180,色々!P:Q,2,0),"")</f>
        <v>女子</v>
      </c>
      <c r="Q180" s="39" t="str">
        <f>IFERROR(VLOOKUP(L180,クラス!B:C,2,0),"")</f>
        <v>15～18歳</v>
      </c>
    </row>
    <row r="181" spans="5:17" x14ac:dyDescent="0.2">
      <c r="E181" s="34">
        <f>IFERROR(リレーチーム__2[[#This Row],[チーム番号]],"")</f>
        <v>1180</v>
      </c>
      <c r="F181" s="34" t="str">
        <f>IFERROR(リレーチーム__2[[#This Row],[チーム名]],"")</f>
        <v>ＪＳＳ高知</v>
      </c>
      <c r="G181" s="34" t="str">
        <f>IFERROR(リレーチーム__2[[#This Row],[チーム名カナ]],"")</f>
        <v>JSSｺｳﾁ</v>
      </c>
      <c r="H181" s="34">
        <f>IFERROR(リレーチーム__2[[#This Row],[所属番号]],"")</f>
        <v>46</v>
      </c>
      <c r="I181" s="34">
        <f>IFERROR(リレーチーム__2[[#This Row],[種目コード]],"")</f>
        <v>6</v>
      </c>
      <c r="J181" s="34">
        <f>IFERROR(リレーチーム__2[[#This Row],[距離コード]],"")</f>
        <v>5</v>
      </c>
      <c r="K181" s="34">
        <f>IFERROR(リレーチーム__2[[#This Row],[性別コード]],"")</f>
        <v>1</v>
      </c>
      <c r="L181" s="34">
        <f>IFERROR(リレーチーム__2[[#This Row],[新記録判定クラス]],"")</f>
        <v>3</v>
      </c>
      <c r="M181" s="34" t="str">
        <f>IFERROR(リレーチーム__2[[#This Row],[エントリータイム]],"")</f>
        <v xml:space="preserve"> 3:55.00</v>
      </c>
      <c r="N181" s="34" t="str">
        <f>IFERROR(VLOOKUP(I181,色々!L:M,2,0),"")</f>
        <v>フリーリレー</v>
      </c>
      <c r="O181" s="39" t="str">
        <f>IFERROR(VLOOKUP(J181,色々!P:R,3,0),"")</f>
        <v>4×100m</v>
      </c>
      <c r="P181" s="39" t="str">
        <f>IFERROR(VLOOKUP(K181,色々!P:Q,2,0),"")</f>
        <v>男子</v>
      </c>
      <c r="Q181" s="39" t="str">
        <f>IFERROR(VLOOKUP(L181,クラス!B:C,2,0),"")</f>
        <v>13～14歳</v>
      </c>
    </row>
    <row r="182" spans="5:17" x14ac:dyDescent="0.2">
      <c r="E182" s="34">
        <f>IFERROR(リレーチーム__2[[#This Row],[チーム番号]],"")</f>
        <v>1181</v>
      </c>
      <c r="F182" s="34" t="str">
        <f>IFERROR(リレーチーム__2[[#This Row],[チーム名]],"")</f>
        <v>ＪＳＳ高知</v>
      </c>
      <c r="G182" s="34" t="str">
        <f>IFERROR(リレーチーム__2[[#This Row],[チーム名カナ]],"")</f>
        <v>JSSｺｳﾁ</v>
      </c>
      <c r="H182" s="34">
        <f>IFERROR(リレーチーム__2[[#This Row],[所属番号]],"")</f>
        <v>46</v>
      </c>
      <c r="I182" s="34">
        <f>IFERROR(リレーチーム__2[[#This Row],[種目コード]],"")</f>
        <v>6</v>
      </c>
      <c r="J182" s="34">
        <f>IFERROR(リレーチーム__2[[#This Row],[距離コード]],"")</f>
        <v>5</v>
      </c>
      <c r="K182" s="34">
        <f>IFERROR(リレーチーム__2[[#This Row],[性別コード]],"")</f>
        <v>1</v>
      </c>
      <c r="L182" s="34">
        <f>IFERROR(リレーチーム__2[[#This Row],[新記録判定クラス]],"")</f>
        <v>4</v>
      </c>
      <c r="M182" s="34" t="str">
        <f>IFERROR(リレーチーム__2[[#This Row],[エントリータイム]],"")</f>
        <v xml:space="preserve"> 3:49.00</v>
      </c>
      <c r="N182" s="34" t="str">
        <f>IFERROR(VLOOKUP(I182,色々!L:M,2,0),"")</f>
        <v>フリーリレー</v>
      </c>
      <c r="O182" s="39" t="str">
        <f>IFERROR(VLOOKUP(J182,色々!P:R,3,0),"")</f>
        <v>4×100m</v>
      </c>
      <c r="P182" s="39" t="str">
        <f>IFERROR(VLOOKUP(K182,色々!P:Q,2,0),"")</f>
        <v>男子</v>
      </c>
      <c r="Q182" s="39" t="str">
        <f>IFERROR(VLOOKUP(L182,クラス!B:C,2,0),"")</f>
        <v>15～18歳</v>
      </c>
    </row>
    <row r="183" spans="5:17" x14ac:dyDescent="0.2">
      <c r="E183" s="34">
        <f>IFERROR(リレーチーム__2[[#This Row],[チーム番号]],"")</f>
        <v>1182</v>
      </c>
      <c r="F183" s="34" t="str">
        <f>IFERROR(リレーチーム__2[[#This Row],[チーム名]],"")</f>
        <v>ＪＳＳ高知</v>
      </c>
      <c r="G183" s="34" t="str">
        <f>IFERROR(リレーチーム__2[[#This Row],[チーム名カナ]],"")</f>
        <v>JSSｺｳﾁ</v>
      </c>
      <c r="H183" s="34">
        <f>IFERROR(リレーチーム__2[[#This Row],[所属番号]],"")</f>
        <v>46</v>
      </c>
      <c r="I183" s="34">
        <f>IFERROR(リレーチーム__2[[#This Row],[種目コード]],"")</f>
        <v>7</v>
      </c>
      <c r="J183" s="34">
        <f>IFERROR(リレーチーム__2[[#This Row],[距離コード]],"")</f>
        <v>5</v>
      </c>
      <c r="K183" s="34">
        <f>IFERROR(リレーチーム__2[[#This Row],[性別コード]],"")</f>
        <v>1</v>
      </c>
      <c r="L183" s="34">
        <f>IFERROR(リレーチーム__2[[#This Row],[新記録判定クラス]],"")</f>
        <v>4</v>
      </c>
      <c r="M183" s="34" t="str">
        <f>IFERROR(リレーチーム__2[[#This Row],[エントリータイム]],"")</f>
        <v xml:space="preserve"> 4:17.00</v>
      </c>
      <c r="N183" s="34" t="str">
        <f>IFERROR(VLOOKUP(I183,色々!L:M,2,0),"")</f>
        <v>メドレーリレー</v>
      </c>
      <c r="O183" s="39" t="str">
        <f>IFERROR(VLOOKUP(J183,色々!P:R,3,0),"")</f>
        <v>4×100m</v>
      </c>
      <c r="P183" s="39" t="str">
        <f>IFERROR(VLOOKUP(K183,色々!P:Q,2,0),"")</f>
        <v>男子</v>
      </c>
      <c r="Q183" s="39" t="str">
        <f>IFERROR(VLOOKUP(L183,クラス!B:C,2,0),"")</f>
        <v>15～18歳</v>
      </c>
    </row>
    <row r="184" spans="5:17" x14ac:dyDescent="0.2">
      <c r="E184" s="34">
        <f>IFERROR(リレーチーム__2[[#This Row],[チーム番号]],"")</f>
        <v>1183</v>
      </c>
      <c r="F184" s="34" t="str">
        <f>IFERROR(リレーチーム__2[[#This Row],[チーム名]],"")</f>
        <v>ＪＳＳ高知</v>
      </c>
      <c r="G184" s="34" t="str">
        <f>IFERROR(リレーチーム__2[[#This Row],[チーム名カナ]],"")</f>
        <v>JSSｺｳﾁ</v>
      </c>
      <c r="H184" s="34">
        <f>IFERROR(リレーチーム__2[[#This Row],[所属番号]],"")</f>
        <v>46</v>
      </c>
      <c r="I184" s="34">
        <f>IFERROR(リレーチーム__2[[#This Row],[種目コード]],"")</f>
        <v>7</v>
      </c>
      <c r="J184" s="34">
        <f>IFERROR(リレーチーム__2[[#This Row],[距離コード]],"")</f>
        <v>5</v>
      </c>
      <c r="K184" s="34">
        <f>IFERROR(リレーチーム__2[[#This Row],[性別コード]],"")</f>
        <v>1</v>
      </c>
      <c r="L184" s="34">
        <f>IFERROR(リレーチーム__2[[#This Row],[新記録判定クラス]],"")</f>
        <v>3</v>
      </c>
      <c r="M184" s="34" t="str">
        <f>IFERROR(リレーチーム__2[[#This Row],[エントリータイム]],"")</f>
        <v xml:space="preserve"> 4:23.00</v>
      </c>
      <c r="N184" s="34" t="str">
        <f>IFERROR(VLOOKUP(I184,色々!L:M,2,0),"")</f>
        <v>メドレーリレー</v>
      </c>
      <c r="O184" s="39" t="str">
        <f>IFERROR(VLOOKUP(J184,色々!P:R,3,0),"")</f>
        <v>4×100m</v>
      </c>
      <c r="P184" s="39" t="str">
        <f>IFERROR(VLOOKUP(K184,色々!P:Q,2,0),"")</f>
        <v>男子</v>
      </c>
      <c r="Q184" s="39" t="str">
        <f>IFERROR(VLOOKUP(L184,クラス!B:C,2,0),"")</f>
        <v>13～14歳</v>
      </c>
    </row>
    <row r="185" spans="5:17" x14ac:dyDescent="0.2">
      <c r="E185" s="34">
        <f>IFERROR(リレーチーム__2[[#This Row],[チーム番号]],"")</f>
        <v>1184</v>
      </c>
      <c r="F185" s="34" t="str">
        <f>IFERROR(リレーチーム__2[[#This Row],[チーム名]],"")</f>
        <v>ＪＳＳ高知</v>
      </c>
      <c r="G185" s="34" t="str">
        <f>IFERROR(リレーチーム__2[[#This Row],[チーム名カナ]],"")</f>
        <v>JSSｺｳﾁ</v>
      </c>
      <c r="H185" s="34">
        <f>IFERROR(リレーチーム__2[[#This Row],[所属番号]],"")</f>
        <v>46</v>
      </c>
      <c r="I185" s="34">
        <f>IFERROR(リレーチーム__2[[#This Row],[種目コード]],"")</f>
        <v>6</v>
      </c>
      <c r="J185" s="34">
        <f>IFERROR(リレーチーム__2[[#This Row],[距離コード]],"")</f>
        <v>5</v>
      </c>
      <c r="K185" s="34">
        <f>IFERROR(リレーチーム__2[[#This Row],[性別コード]],"")</f>
        <v>2</v>
      </c>
      <c r="L185" s="34">
        <f>IFERROR(リレーチーム__2[[#This Row],[新記録判定クラス]],"")</f>
        <v>3</v>
      </c>
      <c r="M185" s="34" t="str">
        <f>IFERROR(リレーチーム__2[[#This Row],[エントリータイム]],"")</f>
        <v xml:space="preserve"> 4:11.92</v>
      </c>
      <c r="N185" s="34" t="str">
        <f>IFERROR(VLOOKUP(I185,色々!L:M,2,0),"")</f>
        <v>フリーリレー</v>
      </c>
      <c r="O185" s="39" t="str">
        <f>IFERROR(VLOOKUP(J185,色々!P:R,3,0),"")</f>
        <v>4×100m</v>
      </c>
      <c r="P185" s="39" t="str">
        <f>IFERROR(VLOOKUP(K185,色々!P:Q,2,0),"")</f>
        <v>女子</v>
      </c>
      <c r="Q185" s="39" t="str">
        <f>IFERROR(VLOOKUP(L185,クラス!B:C,2,0),"")</f>
        <v>13～14歳</v>
      </c>
    </row>
    <row r="186" spans="5:17" x14ac:dyDescent="0.2">
      <c r="E186" s="34">
        <f>IFERROR(リレーチーム__2[[#This Row],[チーム番号]],"")</f>
        <v>1185</v>
      </c>
      <c r="F186" s="34" t="str">
        <f>IFERROR(リレーチーム__2[[#This Row],[チーム名]],"")</f>
        <v>ＪＳＳ高知</v>
      </c>
      <c r="G186" s="34" t="str">
        <f>IFERROR(リレーチーム__2[[#This Row],[チーム名カナ]],"")</f>
        <v>JSSｺｳﾁ</v>
      </c>
      <c r="H186" s="34">
        <f>IFERROR(リレーチーム__2[[#This Row],[所属番号]],"")</f>
        <v>46</v>
      </c>
      <c r="I186" s="34">
        <f>IFERROR(リレーチーム__2[[#This Row],[種目コード]],"")</f>
        <v>7</v>
      </c>
      <c r="J186" s="34">
        <f>IFERROR(リレーチーム__2[[#This Row],[距離コード]],"")</f>
        <v>5</v>
      </c>
      <c r="K186" s="34">
        <f>IFERROR(リレーチーム__2[[#This Row],[性別コード]],"")</f>
        <v>2</v>
      </c>
      <c r="L186" s="34">
        <f>IFERROR(リレーチーム__2[[#This Row],[新記録判定クラス]],"")</f>
        <v>3</v>
      </c>
      <c r="M186" s="34" t="str">
        <f>IFERROR(リレーチーム__2[[#This Row],[エントリータイム]],"")</f>
        <v xml:space="preserve"> 4:43.91</v>
      </c>
      <c r="N186" s="34" t="str">
        <f>IFERROR(VLOOKUP(I186,色々!L:M,2,0),"")</f>
        <v>メドレーリレー</v>
      </c>
      <c r="O186" s="39" t="str">
        <f>IFERROR(VLOOKUP(J186,色々!P:R,3,0),"")</f>
        <v>4×100m</v>
      </c>
      <c r="P186" s="39" t="str">
        <f>IFERROR(VLOOKUP(K186,色々!P:Q,2,0),"")</f>
        <v>女子</v>
      </c>
      <c r="Q186" s="39" t="str">
        <f>IFERROR(VLOOKUP(L186,クラス!B:C,2,0),"")</f>
        <v>13～14歳</v>
      </c>
    </row>
    <row r="187" spans="5:17" x14ac:dyDescent="0.2">
      <c r="E187" s="34">
        <f>IFERROR(リレーチーム__2[[#This Row],[チーム番号]],"")</f>
        <v>1186</v>
      </c>
      <c r="F187" s="34" t="str">
        <f>IFERROR(リレーチーム__2[[#This Row],[チーム名]],"")</f>
        <v>ZEYO-ST</v>
      </c>
      <c r="G187" s="34" t="str">
        <f>IFERROR(リレーチーム__2[[#This Row],[チーム名カナ]],"")</f>
        <v>ZEYO-ST</v>
      </c>
      <c r="H187" s="34">
        <f>IFERROR(リレーチーム__2[[#This Row],[所属番号]],"")</f>
        <v>47</v>
      </c>
      <c r="I187" s="34">
        <f>IFERROR(リレーチーム__2[[#This Row],[種目コード]],"")</f>
        <v>6</v>
      </c>
      <c r="J187" s="34">
        <f>IFERROR(リレーチーム__2[[#This Row],[距離コード]],"")</f>
        <v>5</v>
      </c>
      <c r="K187" s="34">
        <f>IFERROR(リレーチーム__2[[#This Row],[性別コード]],"")</f>
        <v>1</v>
      </c>
      <c r="L187" s="34">
        <f>IFERROR(リレーチーム__2[[#This Row],[新記録判定クラス]],"")</f>
        <v>4</v>
      </c>
      <c r="M187" s="34" t="str">
        <f>IFERROR(リレーチーム__2[[#This Row],[エントリータイム]],"")</f>
        <v xml:space="preserve"> 3:55.00</v>
      </c>
      <c r="N187" s="34" t="str">
        <f>IFERROR(VLOOKUP(I187,色々!L:M,2,0),"")</f>
        <v>フリーリレー</v>
      </c>
      <c r="O187" s="39" t="str">
        <f>IFERROR(VLOOKUP(J187,色々!P:R,3,0),"")</f>
        <v>4×100m</v>
      </c>
      <c r="P187" s="39" t="str">
        <f>IFERROR(VLOOKUP(K187,色々!P:Q,2,0),"")</f>
        <v>男子</v>
      </c>
      <c r="Q187" s="39" t="str">
        <f>IFERROR(VLOOKUP(L187,クラス!B:C,2,0),"")</f>
        <v>15～18歳</v>
      </c>
    </row>
    <row r="188" spans="5:17" x14ac:dyDescent="0.2">
      <c r="E188" s="34">
        <f>IFERROR(リレーチーム__2[[#This Row],[チーム番号]],"")</f>
        <v>1187</v>
      </c>
      <c r="F188" s="34" t="str">
        <f>IFERROR(リレーチーム__2[[#This Row],[チーム名]],"")</f>
        <v>ZEYO-ST</v>
      </c>
      <c r="G188" s="34" t="str">
        <f>IFERROR(リレーチーム__2[[#This Row],[チーム名カナ]],"")</f>
        <v>ZEYO-ST</v>
      </c>
      <c r="H188" s="34">
        <f>IFERROR(リレーチーム__2[[#This Row],[所属番号]],"")</f>
        <v>47</v>
      </c>
      <c r="I188" s="34">
        <f>IFERROR(リレーチーム__2[[#This Row],[種目コード]],"")</f>
        <v>6</v>
      </c>
      <c r="J188" s="34">
        <f>IFERROR(リレーチーム__2[[#This Row],[距離コード]],"")</f>
        <v>5</v>
      </c>
      <c r="K188" s="34">
        <f>IFERROR(リレーチーム__2[[#This Row],[性別コード]],"")</f>
        <v>1</v>
      </c>
      <c r="L188" s="34">
        <f>IFERROR(リレーチーム__2[[#This Row],[新記録判定クラス]],"")</f>
        <v>4</v>
      </c>
      <c r="M188" s="34" t="str">
        <f>IFERROR(リレーチーム__2[[#This Row],[エントリータイム]],"")</f>
        <v xml:space="preserve"> 3:40.00</v>
      </c>
      <c r="N188" s="34" t="str">
        <f>IFERROR(VLOOKUP(I188,色々!L:M,2,0),"")</f>
        <v>フリーリレー</v>
      </c>
      <c r="O188" s="39" t="str">
        <f>IFERROR(VLOOKUP(J188,色々!P:R,3,0),"")</f>
        <v>4×100m</v>
      </c>
      <c r="P188" s="39" t="str">
        <f>IFERROR(VLOOKUP(K188,色々!P:Q,2,0),"")</f>
        <v>男子</v>
      </c>
      <c r="Q188" s="39" t="str">
        <f>IFERROR(VLOOKUP(L188,クラス!B:C,2,0),"")</f>
        <v>15～18歳</v>
      </c>
    </row>
    <row r="189" spans="5:17" x14ac:dyDescent="0.2">
      <c r="E189" s="34">
        <f>IFERROR(リレーチーム__2[[#This Row],[チーム番号]],"")</f>
        <v>1188</v>
      </c>
      <c r="F189" s="34" t="str">
        <f>IFERROR(リレーチーム__2[[#This Row],[チーム名]],"")</f>
        <v>NSP高知</v>
      </c>
      <c r="G189" s="34" t="str">
        <f>IFERROR(リレーチーム__2[[#This Row],[チーム名カナ]],"")</f>
        <v>NSPｺｳﾁ</v>
      </c>
      <c r="H189" s="34">
        <f>IFERROR(リレーチーム__2[[#This Row],[所属番号]],"")</f>
        <v>52</v>
      </c>
      <c r="I189" s="34">
        <f>IFERROR(リレーチーム__2[[#This Row],[種目コード]],"")</f>
        <v>6</v>
      </c>
      <c r="J189" s="34">
        <f>IFERROR(リレーチーム__2[[#This Row],[距離コード]],"")</f>
        <v>4</v>
      </c>
      <c r="K189" s="34">
        <f>IFERROR(リレーチーム__2[[#This Row],[性別コード]],"")</f>
        <v>1</v>
      </c>
      <c r="L189" s="34">
        <f>IFERROR(リレーチーム__2[[#This Row],[新記録判定クラス]],"")</f>
        <v>1</v>
      </c>
      <c r="M189" s="34" t="str">
        <f>IFERROR(リレーチーム__2[[#This Row],[エントリータイム]],"")</f>
        <v xml:space="preserve"> 2:10.09</v>
      </c>
      <c r="N189" s="34" t="str">
        <f>IFERROR(VLOOKUP(I189,色々!L:M,2,0),"")</f>
        <v>フリーリレー</v>
      </c>
      <c r="O189" s="39" t="str">
        <f>IFERROR(VLOOKUP(J189,色々!P:R,3,0),"")</f>
        <v>4×50m</v>
      </c>
      <c r="P189" s="39" t="str">
        <f>IFERROR(VLOOKUP(K189,色々!P:Q,2,0),"")</f>
        <v>男子</v>
      </c>
      <c r="Q189" s="39" t="str">
        <f>IFERROR(VLOOKUP(L189,クラス!B:C,2,0),"")</f>
        <v>10歳以下</v>
      </c>
    </row>
    <row r="190" spans="5:17" x14ac:dyDescent="0.2">
      <c r="E190" s="34">
        <f>IFERROR(リレーチーム__2[[#This Row],[チーム番号]],"")</f>
        <v>1189</v>
      </c>
      <c r="F190" s="34" t="str">
        <f>IFERROR(リレーチーム__2[[#This Row],[チーム名]],"")</f>
        <v>NSP高知</v>
      </c>
      <c r="G190" s="34" t="str">
        <f>IFERROR(リレーチーム__2[[#This Row],[チーム名カナ]],"")</f>
        <v>NSPｺｳﾁ</v>
      </c>
      <c r="H190" s="34">
        <f>IFERROR(リレーチーム__2[[#This Row],[所属番号]],"")</f>
        <v>52</v>
      </c>
      <c r="I190" s="34">
        <f>IFERROR(リレーチーム__2[[#This Row],[種目コード]],"")</f>
        <v>6</v>
      </c>
      <c r="J190" s="34">
        <f>IFERROR(リレーチーム__2[[#This Row],[距離コード]],"")</f>
        <v>5</v>
      </c>
      <c r="K190" s="34">
        <f>IFERROR(リレーチーム__2[[#This Row],[性別コード]],"")</f>
        <v>1</v>
      </c>
      <c r="L190" s="34">
        <f>IFERROR(リレーチーム__2[[#This Row],[新記録判定クラス]],"")</f>
        <v>4</v>
      </c>
      <c r="M190" s="34" t="str">
        <f>IFERROR(リレーチーム__2[[#This Row],[エントリータイム]],"")</f>
        <v xml:space="preserve"> 3:31.63</v>
      </c>
      <c r="N190" s="34" t="str">
        <f>IFERROR(VLOOKUP(I190,色々!L:M,2,0),"")</f>
        <v>フリーリレー</v>
      </c>
      <c r="O190" s="39" t="str">
        <f>IFERROR(VLOOKUP(J190,色々!P:R,3,0),"")</f>
        <v>4×100m</v>
      </c>
      <c r="P190" s="39" t="str">
        <f>IFERROR(VLOOKUP(K190,色々!P:Q,2,0),"")</f>
        <v>男子</v>
      </c>
      <c r="Q190" s="39" t="str">
        <f>IFERROR(VLOOKUP(L190,クラス!B:C,2,0),"")</f>
        <v>15～18歳</v>
      </c>
    </row>
    <row r="191" spans="5:17" x14ac:dyDescent="0.2">
      <c r="E191" s="34">
        <f>IFERROR(リレーチーム__2[[#This Row],[チーム番号]],"")</f>
        <v>1190</v>
      </c>
      <c r="F191" s="34" t="str">
        <f>IFERROR(リレーチーム__2[[#This Row],[チーム名]],"")</f>
        <v>NSP高知</v>
      </c>
      <c r="G191" s="34" t="str">
        <f>IFERROR(リレーチーム__2[[#This Row],[チーム名カナ]],"")</f>
        <v>NSPｺｳﾁ</v>
      </c>
      <c r="H191" s="34">
        <f>IFERROR(リレーチーム__2[[#This Row],[所属番号]],"")</f>
        <v>52</v>
      </c>
      <c r="I191" s="34">
        <f>IFERROR(リレーチーム__2[[#This Row],[種目コード]],"")</f>
        <v>7</v>
      </c>
      <c r="J191" s="34">
        <f>IFERROR(リレーチーム__2[[#This Row],[距離コード]],"")</f>
        <v>4</v>
      </c>
      <c r="K191" s="34">
        <f>IFERROR(リレーチーム__2[[#This Row],[性別コード]],"")</f>
        <v>1</v>
      </c>
      <c r="L191" s="34">
        <f>IFERROR(リレーチーム__2[[#This Row],[新記録判定クラス]],"")</f>
        <v>1</v>
      </c>
      <c r="M191" s="34" t="str">
        <f>IFERROR(リレーチーム__2[[#This Row],[エントリータイム]],"")</f>
        <v xml:space="preserve"> 2:24.63</v>
      </c>
      <c r="N191" s="34" t="str">
        <f>IFERROR(VLOOKUP(I191,色々!L:M,2,0),"")</f>
        <v>メドレーリレー</v>
      </c>
      <c r="O191" s="39" t="str">
        <f>IFERROR(VLOOKUP(J191,色々!P:R,3,0),"")</f>
        <v>4×50m</v>
      </c>
      <c r="P191" s="39" t="str">
        <f>IFERROR(VLOOKUP(K191,色々!P:Q,2,0),"")</f>
        <v>男子</v>
      </c>
      <c r="Q191" s="39" t="str">
        <f>IFERROR(VLOOKUP(L191,クラス!B:C,2,0),"")</f>
        <v>10歳以下</v>
      </c>
    </row>
    <row r="192" spans="5:17" x14ac:dyDescent="0.2">
      <c r="E192" s="34">
        <f>IFERROR(リレーチーム__2[[#This Row],[チーム番号]],"")</f>
        <v>1191</v>
      </c>
      <c r="F192" s="34" t="str">
        <f>IFERROR(リレーチーム__2[[#This Row],[チーム名]],"")</f>
        <v>NSP高知</v>
      </c>
      <c r="G192" s="34" t="str">
        <f>IFERROR(リレーチーム__2[[#This Row],[チーム名カナ]],"")</f>
        <v>NSPｺｳﾁ</v>
      </c>
      <c r="H192" s="34">
        <f>IFERROR(リレーチーム__2[[#This Row],[所属番号]],"")</f>
        <v>52</v>
      </c>
      <c r="I192" s="34">
        <f>IFERROR(リレーチーム__2[[#This Row],[種目コード]],"")</f>
        <v>7</v>
      </c>
      <c r="J192" s="34">
        <f>IFERROR(リレーチーム__2[[#This Row],[距離コード]],"")</f>
        <v>5</v>
      </c>
      <c r="K192" s="34">
        <f>IFERROR(リレーチーム__2[[#This Row],[性別コード]],"")</f>
        <v>1</v>
      </c>
      <c r="L192" s="34">
        <f>IFERROR(リレーチーム__2[[#This Row],[新記録判定クラス]],"")</f>
        <v>4</v>
      </c>
      <c r="M192" s="34" t="str">
        <f>IFERROR(リレーチーム__2[[#This Row],[エントリータイム]],"")</f>
        <v xml:space="preserve"> 3:57.93</v>
      </c>
      <c r="N192" s="34" t="str">
        <f>IFERROR(VLOOKUP(I192,色々!L:M,2,0),"")</f>
        <v>メドレーリレー</v>
      </c>
      <c r="O192" s="39" t="str">
        <f>IFERROR(VLOOKUP(J192,色々!P:R,3,0),"")</f>
        <v>4×100m</v>
      </c>
      <c r="P192" s="39" t="str">
        <f>IFERROR(VLOOKUP(K192,色々!P:Q,2,0),"")</f>
        <v>男子</v>
      </c>
      <c r="Q192" s="39" t="str">
        <f>IFERROR(VLOOKUP(L192,クラス!B:C,2,0),"")</f>
        <v>15～18歳</v>
      </c>
    </row>
    <row r="193" spans="5:17" x14ac:dyDescent="0.2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 x14ac:dyDescent="0.2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 x14ac:dyDescent="0.2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 x14ac:dyDescent="0.2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 x14ac:dyDescent="0.2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 x14ac:dyDescent="0.2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 x14ac:dyDescent="0.2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 x14ac:dyDescent="0.2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 x14ac:dyDescent="0.2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 x14ac:dyDescent="0.2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 x14ac:dyDescent="0.2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 x14ac:dyDescent="0.2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 x14ac:dyDescent="0.2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 x14ac:dyDescent="0.2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 x14ac:dyDescent="0.2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 x14ac:dyDescent="0.2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 x14ac:dyDescent="0.2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 x14ac:dyDescent="0.2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 x14ac:dyDescent="0.2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 x14ac:dyDescent="0.2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 x14ac:dyDescent="0.2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 x14ac:dyDescent="0.2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 x14ac:dyDescent="0.2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 x14ac:dyDescent="0.2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 x14ac:dyDescent="0.2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 x14ac:dyDescent="0.2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 x14ac:dyDescent="0.2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 x14ac:dyDescent="0.2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 x14ac:dyDescent="0.2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 x14ac:dyDescent="0.2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 x14ac:dyDescent="0.2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 x14ac:dyDescent="0.2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 x14ac:dyDescent="0.2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 x14ac:dyDescent="0.2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 x14ac:dyDescent="0.2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 x14ac:dyDescent="0.2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 x14ac:dyDescent="0.2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 x14ac:dyDescent="0.2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 x14ac:dyDescent="0.2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 x14ac:dyDescent="0.2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 x14ac:dyDescent="0.2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 x14ac:dyDescent="0.2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 x14ac:dyDescent="0.2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 x14ac:dyDescent="0.2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 x14ac:dyDescent="0.2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 x14ac:dyDescent="0.2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 x14ac:dyDescent="0.2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 x14ac:dyDescent="0.2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 x14ac:dyDescent="0.2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 x14ac:dyDescent="0.2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 x14ac:dyDescent="0.2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 x14ac:dyDescent="0.2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 x14ac:dyDescent="0.2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 x14ac:dyDescent="0.2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 x14ac:dyDescent="0.2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 x14ac:dyDescent="0.2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 x14ac:dyDescent="0.2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 x14ac:dyDescent="0.2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 x14ac:dyDescent="0.2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 x14ac:dyDescent="0.2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 x14ac:dyDescent="0.2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 x14ac:dyDescent="0.2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 x14ac:dyDescent="0.2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 x14ac:dyDescent="0.2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 x14ac:dyDescent="0.2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 x14ac:dyDescent="0.2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 x14ac:dyDescent="0.2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 x14ac:dyDescent="0.2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 x14ac:dyDescent="0.2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 x14ac:dyDescent="0.2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 x14ac:dyDescent="0.2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 x14ac:dyDescent="0.2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 x14ac:dyDescent="0.2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 x14ac:dyDescent="0.2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 x14ac:dyDescent="0.2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 x14ac:dyDescent="0.2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 x14ac:dyDescent="0.2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 x14ac:dyDescent="0.2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 x14ac:dyDescent="0.2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 x14ac:dyDescent="0.2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 x14ac:dyDescent="0.2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 x14ac:dyDescent="0.2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 x14ac:dyDescent="0.2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 x14ac:dyDescent="0.2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 x14ac:dyDescent="0.2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 x14ac:dyDescent="0.2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 x14ac:dyDescent="0.2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 x14ac:dyDescent="0.2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 x14ac:dyDescent="0.2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 x14ac:dyDescent="0.2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 x14ac:dyDescent="0.2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 x14ac:dyDescent="0.2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 x14ac:dyDescent="0.2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 x14ac:dyDescent="0.2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 x14ac:dyDescent="0.2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 x14ac:dyDescent="0.2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 x14ac:dyDescent="0.2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 x14ac:dyDescent="0.2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 x14ac:dyDescent="0.2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 x14ac:dyDescent="0.2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 x14ac:dyDescent="0.2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 x14ac:dyDescent="0.2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 x14ac:dyDescent="0.2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 x14ac:dyDescent="0.2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 x14ac:dyDescent="0.2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 x14ac:dyDescent="0.2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 x14ac:dyDescent="0.2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 x14ac:dyDescent="0.2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 x14ac:dyDescent="0.2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 x14ac:dyDescent="0.2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 x14ac:dyDescent="0.2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 x14ac:dyDescent="0.2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 x14ac:dyDescent="0.2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 x14ac:dyDescent="0.2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 x14ac:dyDescent="0.2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 x14ac:dyDescent="0.2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 x14ac:dyDescent="0.2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 x14ac:dyDescent="0.2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 x14ac:dyDescent="0.2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 x14ac:dyDescent="0.2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 x14ac:dyDescent="0.2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 x14ac:dyDescent="0.2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 x14ac:dyDescent="0.2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 x14ac:dyDescent="0.2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 x14ac:dyDescent="0.2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 x14ac:dyDescent="0.2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 x14ac:dyDescent="0.2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 x14ac:dyDescent="0.2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 x14ac:dyDescent="0.2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 x14ac:dyDescent="0.2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 x14ac:dyDescent="0.2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 x14ac:dyDescent="0.2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 x14ac:dyDescent="0.2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 x14ac:dyDescent="0.2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 x14ac:dyDescent="0.2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 x14ac:dyDescent="0.2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 x14ac:dyDescent="0.2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 x14ac:dyDescent="0.2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 x14ac:dyDescent="0.2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 x14ac:dyDescent="0.2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 x14ac:dyDescent="0.2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 x14ac:dyDescent="0.2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 x14ac:dyDescent="0.2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 x14ac:dyDescent="0.2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 x14ac:dyDescent="0.2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 x14ac:dyDescent="0.2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 x14ac:dyDescent="0.2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 x14ac:dyDescent="0.2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 x14ac:dyDescent="0.2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 x14ac:dyDescent="0.2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 x14ac:dyDescent="0.2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 x14ac:dyDescent="0.2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 x14ac:dyDescent="0.2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 x14ac:dyDescent="0.2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 x14ac:dyDescent="0.2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 x14ac:dyDescent="0.2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 x14ac:dyDescent="0.2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 x14ac:dyDescent="0.2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 x14ac:dyDescent="0.2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 x14ac:dyDescent="0.2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 x14ac:dyDescent="0.2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 x14ac:dyDescent="0.2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 x14ac:dyDescent="0.2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 x14ac:dyDescent="0.2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 x14ac:dyDescent="0.2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 x14ac:dyDescent="0.2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 x14ac:dyDescent="0.2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 x14ac:dyDescent="0.2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 x14ac:dyDescent="0.2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 x14ac:dyDescent="0.2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 x14ac:dyDescent="0.2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 x14ac:dyDescent="0.2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 x14ac:dyDescent="0.2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 x14ac:dyDescent="0.2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 x14ac:dyDescent="0.2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 x14ac:dyDescent="0.2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 x14ac:dyDescent="0.2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 x14ac:dyDescent="0.2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 x14ac:dyDescent="0.2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 x14ac:dyDescent="0.2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 x14ac:dyDescent="0.2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 x14ac:dyDescent="0.2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 x14ac:dyDescent="0.2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 x14ac:dyDescent="0.2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 x14ac:dyDescent="0.2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 x14ac:dyDescent="0.2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 x14ac:dyDescent="0.2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 x14ac:dyDescent="0.2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 x14ac:dyDescent="0.2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 x14ac:dyDescent="0.2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 x14ac:dyDescent="0.2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 x14ac:dyDescent="0.2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 x14ac:dyDescent="0.2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 x14ac:dyDescent="0.2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 x14ac:dyDescent="0.2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 x14ac:dyDescent="0.2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 x14ac:dyDescent="0.2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 x14ac:dyDescent="0.2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 x14ac:dyDescent="0.2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 x14ac:dyDescent="0.2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 x14ac:dyDescent="0.2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 x14ac:dyDescent="0.2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 x14ac:dyDescent="0.2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 x14ac:dyDescent="0.2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 x14ac:dyDescent="0.2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 x14ac:dyDescent="0.2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 x14ac:dyDescent="0.2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 x14ac:dyDescent="0.2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 x14ac:dyDescent="0.2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 x14ac:dyDescent="0.2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 x14ac:dyDescent="0.2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 x14ac:dyDescent="0.2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 x14ac:dyDescent="0.2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 x14ac:dyDescent="0.2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 x14ac:dyDescent="0.2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 x14ac:dyDescent="0.2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 x14ac:dyDescent="0.2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 x14ac:dyDescent="0.2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 x14ac:dyDescent="0.2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 x14ac:dyDescent="0.2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 x14ac:dyDescent="0.2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 x14ac:dyDescent="0.2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 x14ac:dyDescent="0.2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 x14ac:dyDescent="0.2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 x14ac:dyDescent="0.2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 x14ac:dyDescent="0.2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 x14ac:dyDescent="0.2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 x14ac:dyDescent="0.2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 x14ac:dyDescent="0.2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 x14ac:dyDescent="0.2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 x14ac:dyDescent="0.2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 x14ac:dyDescent="0.2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 x14ac:dyDescent="0.2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 x14ac:dyDescent="0.2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 x14ac:dyDescent="0.2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 x14ac:dyDescent="0.2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 x14ac:dyDescent="0.2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 x14ac:dyDescent="0.2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 x14ac:dyDescent="0.2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 x14ac:dyDescent="0.2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 x14ac:dyDescent="0.2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 x14ac:dyDescent="0.2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 x14ac:dyDescent="0.2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 x14ac:dyDescent="0.2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 x14ac:dyDescent="0.2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 x14ac:dyDescent="0.2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 x14ac:dyDescent="0.2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 x14ac:dyDescent="0.2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 x14ac:dyDescent="0.2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 x14ac:dyDescent="0.2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 x14ac:dyDescent="0.2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 x14ac:dyDescent="0.2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 x14ac:dyDescent="0.2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 x14ac:dyDescent="0.2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 x14ac:dyDescent="0.2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 x14ac:dyDescent="0.2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 x14ac:dyDescent="0.2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 x14ac:dyDescent="0.2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 x14ac:dyDescent="0.2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 x14ac:dyDescent="0.2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 x14ac:dyDescent="0.2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 x14ac:dyDescent="0.2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 x14ac:dyDescent="0.2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 x14ac:dyDescent="0.2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 x14ac:dyDescent="0.2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 x14ac:dyDescent="0.2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 x14ac:dyDescent="0.2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 x14ac:dyDescent="0.2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 x14ac:dyDescent="0.2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 x14ac:dyDescent="0.2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 x14ac:dyDescent="0.2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 x14ac:dyDescent="0.2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 x14ac:dyDescent="0.2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 x14ac:dyDescent="0.2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 x14ac:dyDescent="0.2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 x14ac:dyDescent="0.2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 x14ac:dyDescent="0.2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 x14ac:dyDescent="0.2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 x14ac:dyDescent="0.2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 x14ac:dyDescent="0.2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 x14ac:dyDescent="0.2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 x14ac:dyDescent="0.2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 x14ac:dyDescent="0.2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 x14ac:dyDescent="0.2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 x14ac:dyDescent="0.2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 x14ac:dyDescent="0.2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 x14ac:dyDescent="0.2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 x14ac:dyDescent="0.2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 x14ac:dyDescent="0.2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 x14ac:dyDescent="0.2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 x14ac:dyDescent="0.2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 x14ac:dyDescent="0.2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 x14ac:dyDescent="0.2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 x14ac:dyDescent="0.2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 x14ac:dyDescent="0.2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 x14ac:dyDescent="0.2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 x14ac:dyDescent="0.2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 x14ac:dyDescent="0.2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 x14ac:dyDescent="0.2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 x14ac:dyDescent="0.2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 x14ac:dyDescent="0.2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 x14ac:dyDescent="0.2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 x14ac:dyDescent="0.2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 x14ac:dyDescent="0.2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 x14ac:dyDescent="0.2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 x14ac:dyDescent="0.2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 x14ac:dyDescent="0.2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 x14ac:dyDescent="0.2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 x14ac:dyDescent="0.2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 x14ac:dyDescent="0.2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 x14ac:dyDescent="0.2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 x14ac:dyDescent="0.2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 x14ac:dyDescent="0.2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 x14ac:dyDescent="0.2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 x14ac:dyDescent="0.2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 x14ac:dyDescent="0.2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 x14ac:dyDescent="0.2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 x14ac:dyDescent="0.2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 x14ac:dyDescent="0.2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 x14ac:dyDescent="0.2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 x14ac:dyDescent="0.2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 x14ac:dyDescent="0.2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 x14ac:dyDescent="0.2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 x14ac:dyDescent="0.2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 x14ac:dyDescent="0.2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 x14ac:dyDescent="0.2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 x14ac:dyDescent="0.2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 x14ac:dyDescent="0.2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 x14ac:dyDescent="0.2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 x14ac:dyDescent="0.2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 x14ac:dyDescent="0.2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 x14ac:dyDescent="0.2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 x14ac:dyDescent="0.2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 x14ac:dyDescent="0.2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 x14ac:dyDescent="0.2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 x14ac:dyDescent="0.2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 x14ac:dyDescent="0.2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 x14ac:dyDescent="0.2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 x14ac:dyDescent="0.2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 x14ac:dyDescent="0.2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 x14ac:dyDescent="0.2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 x14ac:dyDescent="0.2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 x14ac:dyDescent="0.2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 x14ac:dyDescent="0.2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 x14ac:dyDescent="0.2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 x14ac:dyDescent="0.2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 x14ac:dyDescent="0.2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 x14ac:dyDescent="0.2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 x14ac:dyDescent="0.2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 x14ac:dyDescent="0.2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 x14ac:dyDescent="0.2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 x14ac:dyDescent="0.2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 x14ac:dyDescent="0.2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 x14ac:dyDescent="0.2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 x14ac:dyDescent="0.2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 x14ac:dyDescent="0.2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 x14ac:dyDescent="0.2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 x14ac:dyDescent="0.2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 x14ac:dyDescent="0.2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 x14ac:dyDescent="0.2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 x14ac:dyDescent="0.2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 x14ac:dyDescent="0.2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 x14ac:dyDescent="0.2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 x14ac:dyDescent="0.2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 x14ac:dyDescent="0.2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 x14ac:dyDescent="0.2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 x14ac:dyDescent="0.2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 x14ac:dyDescent="0.2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 x14ac:dyDescent="0.2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 x14ac:dyDescent="0.2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 x14ac:dyDescent="0.2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 x14ac:dyDescent="0.2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 x14ac:dyDescent="0.2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 x14ac:dyDescent="0.2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 x14ac:dyDescent="0.2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 x14ac:dyDescent="0.2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 x14ac:dyDescent="0.2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 x14ac:dyDescent="0.2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 x14ac:dyDescent="0.2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 x14ac:dyDescent="0.2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 x14ac:dyDescent="0.2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 x14ac:dyDescent="0.2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 x14ac:dyDescent="0.2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 x14ac:dyDescent="0.2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 x14ac:dyDescent="0.2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 x14ac:dyDescent="0.2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 x14ac:dyDescent="0.2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 x14ac:dyDescent="0.2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 x14ac:dyDescent="0.2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 x14ac:dyDescent="0.2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 x14ac:dyDescent="0.2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 x14ac:dyDescent="0.2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 x14ac:dyDescent="0.2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 x14ac:dyDescent="0.2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 x14ac:dyDescent="0.2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 x14ac:dyDescent="0.2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 x14ac:dyDescent="0.2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 x14ac:dyDescent="0.2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 x14ac:dyDescent="0.2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 x14ac:dyDescent="0.2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 x14ac:dyDescent="0.2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 x14ac:dyDescent="0.2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 x14ac:dyDescent="0.2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 x14ac:dyDescent="0.2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 x14ac:dyDescent="0.2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 x14ac:dyDescent="0.2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 x14ac:dyDescent="0.2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 x14ac:dyDescent="0.2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 x14ac:dyDescent="0.2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R81"/>
  <sheetViews>
    <sheetView showGridLines="0" showRowColHeaders="0" tabSelected="1" topLeftCell="A55" workbookViewId="0">
      <selection activeCell="D68" sqref="D68:M74"/>
    </sheetView>
  </sheetViews>
  <sheetFormatPr defaultRowHeight="13.2" x14ac:dyDescent="0.2"/>
  <sheetData>
    <row r="3" spans="1:18" x14ac:dyDescent="0.2">
      <c r="B3" s="11" t="s">
        <v>743</v>
      </c>
      <c r="C3" s="11"/>
    </row>
    <row r="4" spans="1:18" x14ac:dyDescent="0.2">
      <c r="B4" s="11"/>
      <c r="C4" s="11" t="s">
        <v>744</v>
      </c>
    </row>
    <row r="5" spans="1:18" x14ac:dyDescent="0.2">
      <c r="B5" s="11"/>
      <c r="C5" s="11" t="s">
        <v>745</v>
      </c>
    </row>
    <row r="6" spans="1:18" x14ac:dyDescent="0.2">
      <c r="B6" s="11"/>
      <c r="C6" s="11" t="s">
        <v>746</v>
      </c>
    </row>
    <row r="7" spans="1:18" x14ac:dyDescent="0.2">
      <c r="B7" s="11"/>
      <c r="C7" s="11" t="s">
        <v>747</v>
      </c>
    </row>
    <row r="8" spans="1:18" x14ac:dyDescent="0.2">
      <c r="B8" s="11"/>
      <c r="C8" s="11"/>
    </row>
    <row r="9" spans="1:18" x14ac:dyDescent="0.2">
      <c r="B9" s="11"/>
      <c r="C9" s="11"/>
      <c r="H9" t="s">
        <v>748</v>
      </c>
    </row>
    <row r="10" spans="1:18" x14ac:dyDescent="0.2">
      <c r="B10" s="11"/>
      <c r="C10" s="11"/>
    </row>
    <row r="11" spans="1:18" x14ac:dyDescent="0.2">
      <c r="B11" s="11"/>
      <c r="C11" s="11"/>
      <c r="G11" t="s">
        <v>614</v>
      </c>
    </row>
    <row r="12" spans="1:18" x14ac:dyDescent="0.2">
      <c r="B12" s="11"/>
      <c r="C12" s="11"/>
      <c r="K12" s="9" t="s">
        <v>750</v>
      </c>
      <c r="L12" s="9"/>
    </row>
    <row r="13" spans="1:18" x14ac:dyDescent="0.2">
      <c r="A13" t="s">
        <v>749</v>
      </c>
      <c r="B13" s="11"/>
      <c r="C13" s="11"/>
      <c r="R13" s="9" t="s">
        <v>751</v>
      </c>
    </row>
    <row r="14" spans="1:18" x14ac:dyDescent="0.2">
      <c r="B14" s="11"/>
      <c r="C14" s="11"/>
    </row>
    <row r="15" spans="1:18" x14ac:dyDescent="0.2">
      <c r="B15" s="11"/>
      <c r="C15" s="11"/>
    </row>
    <row r="16" spans="1:18" x14ac:dyDescent="0.2">
      <c r="B16" s="11"/>
      <c r="C16" s="11"/>
      <c r="J16" s="9" t="s">
        <v>611</v>
      </c>
    </row>
    <row r="17" spans="2:17" x14ac:dyDescent="0.2">
      <c r="B17" s="11" t="s">
        <v>752</v>
      </c>
      <c r="C17" s="11"/>
    </row>
    <row r="18" spans="2:17" x14ac:dyDescent="0.2">
      <c r="B18" s="11"/>
      <c r="C18" s="11"/>
      <c r="Q18" s="9" t="s">
        <v>614</v>
      </c>
    </row>
    <row r="19" spans="2:17" x14ac:dyDescent="0.2">
      <c r="B19" s="11"/>
      <c r="C19" s="11"/>
    </row>
    <row r="20" spans="2:17" x14ac:dyDescent="0.2">
      <c r="B20" s="11"/>
      <c r="C20" s="11"/>
    </row>
    <row r="21" spans="2:17" x14ac:dyDescent="0.2">
      <c r="B21" s="11"/>
      <c r="C21" s="11"/>
    </row>
    <row r="22" spans="2:17" x14ac:dyDescent="0.2">
      <c r="B22" s="11" t="s">
        <v>610</v>
      </c>
      <c r="C22" s="11"/>
    </row>
    <row r="23" spans="2:17" x14ac:dyDescent="0.2">
      <c r="B23" s="11"/>
      <c r="C23" s="11"/>
    </row>
    <row r="24" spans="2:17" x14ac:dyDescent="0.2">
      <c r="B24" s="11"/>
      <c r="C24" s="11"/>
    </row>
    <row r="25" spans="2:17" x14ac:dyDescent="0.2">
      <c r="B25" s="11"/>
      <c r="C25" s="11"/>
    </row>
    <row r="26" spans="2:17" x14ac:dyDescent="0.2">
      <c r="B26" s="11"/>
      <c r="C26" s="11"/>
    </row>
    <row r="27" spans="2:17" x14ac:dyDescent="0.2">
      <c r="B27" s="11"/>
      <c r="C27" s="11"/>
    </row>
    <row r="28" spans="2:17" x14ac:dyDescent="0.2">
      <c r="B28" s="11"/>
      <c r="C28" s="11"/>
    </row>
    <row r="29" spans="2:17" x14ac:dyDescent="0.2">
      <c r="B29" s="11"/>
      <c r="C29" s="11"/>
    </row>
    <row r="30" spans="2:17" x14ac:dyDescent="0.2">
      <c r="B30" s="11"/>
      <c r="C30" s="11"/>
    </row>
    <row r="31" spans="2:17" x14ac:dyDescent="0.2">
      <c r="B31" s="11"/>
      <c r="C31" s="11"/>
    </row>
    <row r="32" spans="2:17" x14ac:dyDescent="0.2">
      <c r="B32" s="11"/>
      <c r="C32" s="11"/>
    </row>
    <row r="33" spans="2:3" x14ac:dyDescent="0.2">
      <c r="B33" s="11"/>
      <c r="C33" s="11"/>
    </row>
    <row r="34" spans="2:3" x14ac:dyDescent="0.2">
      <c r="C34" s="11"/>
    </row>
    <row r="35" spans="2:3" x14ac:dyDescent="0.2">
      <c r="B35" s="11"/>
      <c r="C35" s="11"/>
    </row>
    <row r="36" spans="2:3" x14ac:dyDescent="0.2">
      <c r="B36" s="11" t="s">
        <v>611</v>
      </c>
      <c r="C36" s="11" t="s">
        <v>612</v>
      </c>
    </row>
    <row r="37" spans="2:3" x14ac:dyDescent="0.2">
      <c r="B37" s="11"/>
      <c r="C37" s="11"/>
    </row>
    <row r="38" spans="2:3" x14ac:dyDescent="0.2">
      <c r="B38" s="11"/>
      <c r="C38" s="11"/>
    </row>
    <row r="39" spans="2:3" x14ac:dyDescent="0.2">
      <c r="B39" s="11"/>
      <c r="C39" s="11"/>
    </row>
    <row r="40" spans="2:3" x14ac:dyDescent="0.2">
      <c r="B40" s="11"/>
      <c r="C40" s="11"/>
    </row>
    <row r="41" spans="2:3" x14ac:dyDescent="0.2">
      <c r="B41" s="11"/>
      <c r="C41" s="11"/>
    </row>
    <row r="42" spans="2:3" x14ac:dyDescent="0.2">
      <c r="B42" s="11"/>
      <c r="C42" s="11"/>
    </row>
    <row r="43" spans="2:3" x14ac:dyDescent="0.2">
      <c r="B43" s="11"/>
      <c r="C43" s="11"/>
    </row>
    <row r="44" spans="2:3" x14ac:dyDescent="0.2">
      <c r="B44" s="11"/>
      <c r="C44" s="11"/>
    </row>
    <row r="45" spans="2:3" x14ac:dyDescent="0.2">
      <c r="B45" s="11"/>
      <c r="C45" s="11"/>
    </row>
    <row r="46" spans="2:3" x14ac:dyDescent="0.2">
      <c r="B46" s="11"/>
      <c r="C46" s="11"/>
    </row>
    <row r="47" spans="2:3" x14ac:dyDescent="0.2">
      <c r="B47" s="11"/>
      <c r="C47" s="11"/>
    </row>
    <row r="48" spans="2:3" x14ac:dyDescent="0.2">
      <c r="B48" s="11"/>
      <c r="C48" s="11"/>
    </row>
    <row r="49" spans="1:13" x14ac:dyDescent="0.2">
      <c r="B49" s="11"/>
      <c r="C49" s="11"/>
    </row>
    <row r="50" spans="1:13" x14ac:dyDescent="0.2">
      <c r="B50" s="11"/>
      <c r="C50" s="11"/>
    </row>
    <row r="51" spans="1:13" x14ac:dyDescent="0.2">
      <c r="B51" s="11"/>
      <c r="C51" s="11"/>
    </row>
    <row r="52" spans="1:13" x14ac:dyDescent="0.2">
      <c r="B52" s="11"/>
      <c r="C52" s="11"/>
    </row>
    <row r="53" spans="1:13" x14ac:dyDescent="0.2">
      <c r="B53" s="11"/>
      <c r="C53" s="11"/>
    </row>
    <row r="54" spans="1:13" x14ac:dyDescent="0.2">
      <c r="B54" s="11" t="s">
        <v>614</v>
      </c>
      <c r="C54" s="11" t="s">
        <v>753</v>
      </c>
    </row>
    <row r="58" spans="1:13" x14ac:dyDescent="0.2">
      <c r="B58" s="40" t="s">
        <v>754</v>
      </c>
    </row>
    <row r="61" spans="1:13" x14ac:dyDescent="0.2">
      <c r="B61" t="s">
        <v>755</v>
      </c>
    </row>
    <row r="63" spans="1:13" ht="13.8" thickBot="1" x14ac:dyDescent="0.25"/>
    <row r="64" spans="1:13" ht="13.8" thickTop="1" x14ac:dyDescent="0.2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3"/>
    </row>
    <row r="65" spans="1:13" ht="15" customHeight="1" x14ac:dyDescent="0.2">
      <c r="A65" s="44"/>
      <c r="B65" s="52" t="s">
        <v>1160</v>
      </c>
      <c r="C65" s="52"/>
      <c r="D65" s="52"/>
      <c r="E65" s="52"/>
      <c r="F65" s="52"/>
      <c r="G65" s="52"/>
      <c r="H65" s="52"/>
      <c r="I65" s="52"/>
      <c r="J65" s="52"/>
      <c r="K65" s="52"/>
      <c r="L65" s="49"/>
      <c r="M65" s="45"/>
    </row>
    <row r="66" spans="1:13" ht="15" customHeight="1" x14ac:dyDescent="0.2">
      <c r="A66" s="4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49"/>
      <c r="M66" s="45"/>
    </row>
    <row r="67" spans="1:13" ht="15" customHeight="1" x14ac:dyDescent="0.2">
      <c r="A67" s="4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49"/>
      <c r="M67" s="45"/>
    </row>
    <row r="68" spans="1:13" ht="16.2" x14ac:dyDescent="0.2">
      <c r="A68" s="44"/>
      <c r="D68" s="50"/>
      <c r="E68" s="50"/>
      <c r="F68" s="50"/>
      <c r="G68" s="50"/>
      <c r="H68" s="50"/>
      <c r="I68" s="50"/>
      <c r="J68" s="50"/>
      <c r="K68" s="50"/>
      <c r="L68" s="50"/>
      <c r="M68" s="51"/>
    </row>
    <row r="69" spans="1:13" ht="16.2" x14ac:dyDescent="0.2">
      <c r="A69" s="44"/>
      <c r="D69" s="50"/>
      <c r="E69" s="50"/>
      <c r="F69" s="50"/>
      <c r="G69" s="50"/>
      <c r="H69" s="50"/>
      <c r="I69" s="50"/>
      <c r="J69" s="50"/>
      <c r="K69" s="50"/>
      <c r="L69" s="50"/>
      <c r="M69" s="51"/>
    </row>
    <row r="70" spans="1:13" x14ac:dyDescent="0.2">
      <c r="A70" s="44"/>
      <c r="D70" s="53" t="s">
        <v>1161</v>
      </c>
      <c r="E70" s="53"/>
      <c r="F70" s="53"/>
      <c r="G70" s="53"/>
      <c r="H70" s="53"/>
      <c r="I70" s="53"/>
      <c r="J70" s="53"/>
      <c r="K70" s="53"/>
      <c r="L70" s="53"/>
      <c r="M70" s="54"/>
    </row>
    <row r="71" spans="1:13" x14ac:dyDescent="0.2">
      <c r="A71" s="44"/>
      <c r="D71" s="53"/>
      <c r="E71" s="53"/>
      <c r="F71" s="53"/>
      <c r="G71" s="53"/>
      <c r="H71" s="53"/>
      <c r="I71" s="53"/>
      <c r="J71" s="53"/>
      <c r="K71" s="53"/>
      <c r="L71" s="53"/>
      <c r="M71" s="54"/>
    </row>
    <row r="72" spans="1:13" x14ac:dyDescent="0.2">
      <c r="A72" s="44"/>
      <c r="D72" s="53"/>
      <c r="E72" s="53"/>
      <c r="F72" s="53"/>
      <c r="G72" s="53"/>
      <c r="H72" s="53"/>
      <c r="I72" s="53"/>
      <c r="J72" s="53"/>
      <c r="K72" s="53"/>
      <c r="L72" s="53"/>
      <c r="M72" s="54"/>
    </row>
    <row r="73" spans="1:13" ht="16.2" x14ac:dyDescent="0.2">
      <c r="A73" s="44"/>
      <c r="D73" s="50"/>
      <c r="E73" s="50"/>
      <c r="F73" s="50"/>
      <c r="G73" s="50"/>
      <c r="H73" s="50"/>
      <c r="I73" s="50"/>
      <c r="J73" s="50"/>
      <c r="K73" s="50"/>
      <c r="L73" s="50"/>
      <c r="M73" s="51"/>
    </row>
    <row r="74" spans="1:13" ht="16.2" x14ac:dyDescent="0.2">
      <c r="A74" s="44"/>
      <c r="D74" s="50"/>
      <c r="E74" s="50"/>
      <c r="F74" s="50"/>
      <c r="G74" s="50"/>
      <c r="H74" s="50"/>
      <c r="I74" s="50"/>
      <c r="J74" s="50"/>
      <c r="K74" s="50"/>
      <c r="L74" s="50"/>
      <c r="M74" s="51"/>
    </row>
    <row r="75" spans="1:13" ht="13.8" thickBot="1" x14ac:dyDescent="0.25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</row>
    <row r="76" spans="1:13" ht="13.8" thickTop="1" x14ac:dyDescent="0.2">
      <c r="C76" t="s">
        <v>1155</v>
      </c>
    </row>
    <row r="77" spans="1:13" x14ac:dyDescent="0.2">
      <c r="C77" t="s">
        <v>1157</v>
      </c>
    </row>
    <row r="78" spans="1:13" x14ac:dyDescent="0.2">
      <c r="C78" t="s">
        <v>1158</v>
      </c>
    </row>
    <row r="79" spans="1:13" x14ac:dyDescent="0.2">
      <c r="C79" t="s">
        <v>1159</v>
      </c>
    </row>
    <row r="81" spans="2:2" x14ac:dyDescent="0.2">
      <c r="B81" t="s">
        <v>1156</v>
      </c>
    </row>
  </sheetData>
  <sheetProtection sheet="1" objects="1" scenarios="1" selectLockedCells="1"/>
  <mergeCells count="2">
    <mergeCell ref="B65:K67"/>
    <mergeCell ref="D70:M7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workbookViewId="0">
      <selection activeCell="X8" sqref="X8"/>
    </sheetView>
  </sheetViews>
  <sheetFormatPr defaultRowHeight="20.100000000000001" customHeight="1" x14ac:dyDescent="0.2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 x14ac:dyDescent="0.2">
      <c r="B1" s="2" t="s">
        <v>500</v>
      </c>
      <c r="C1" s="2" t="s">
        <v>121</v>
      </c>
      <c r="D1" s="2" t="s">
        <v>122</v>
      </c>
      <c r="E1" s="2" t="s">
        <v>123</v>
      </c>
      <c r="F1" s="2" t="s">
        <v>124</v>
      </c>
      <c r="G1" s="2" t="s">
        <v>81</v>
      </c>
      <c r="H1" s="2" t="s">
        <v>125</v>
      </c>
      <c r="I1" s="2" t="s">
        <v>126</v>
      </c>
      <c r="J1" s="2" t="s">
        <v>129</v>
      </c>
      <c r="K1" s="2" t="s">
        <v>216</v>
      </c>
      <c r="L1" s="2" t="s">
        <v>217</v>
      </c>
      <c r="M1" s="2"/>
      <c r="N1" s="2"/>
      <c r="O1" s="2" t="s">
        <v>124</v>
      </c>
      <c r="P1" s="2" t="s">
        <v>218</v>
      </c>
      <c r="Q1" s="2" t="s">
        <v>233</v>
      </c>
      <c r="S1" s="26" t="s">
        <v>500</v>
      </c>
      <c r="T1" s="27"/>
      <c r="U1" s="27"/>
      <c r="W1">
        <v>1</v>
      </c>
    </row>
    <row r="2" spans="2:23" ht="20.100000000000001" customHeight="1" x14ac:dyDescent="0.2">
      <c r="B2">
        <f>IFERROR(プログラム__2[[#This Row],[表示用競技番号]],"")</f>
        <v>1</v>
      </c>
      <c r="C2">
        <f>IFERROR(プログラム__2[[#This Row],[組数]],"")</f>
        <v>1</v>
      </c>
      <c r="D2">
        <f>IFERROR(プログラム__2[[#This Row],[種目コード]],"")</f>
        <v>5</v>
      </c>
      <c r="E2">
        <f>IFERROR(プログラム__2[[#This Row],[距離コード]],"")</f>
        <v>5</v>
      </c>
      <c r="F2">
        <f>IFERROR(プログラム__2[[#This Row],[クラス番号]],"")</f>
        <v>0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45732</v>
      </c>
      <c r="J2">
        <f>IFERROR(プログラム__2[[#This Row],[予選競技番号]],"")</f>
        <v>0</v>
      </c>
      <c r="K2" t="str">
        <f>IFERROR(VLOOKUP(D2,色々!L:M,2,0),"")</f>
        <v>個人メドレー</v>
      </c>
      <c r="L2" t="str">
        <f>IFERROR(VLOOKUP(E2,色々!P:R,3,0),"")</f>
        <v>4×100m</v>
      </c>
      <c r="M2" t="str">
        <f>IFERROR(VLOOKUP(E2,色々!A:B,2,0),"")</f>
        <v xml:space="preserve"> 400m</v>
      </c>
      <c r="N2" t="str">
        <f t="shared" ref="N2" si="0">IF(OR(D2=6,D2=7),L2,M2)</f>
        <v xml:space="preserve"> 400m</v>
      </c>
      <c r="O2" t="str">
        <f>IFERROR(VLOOKUP(F2,クラス!B:C,2,0),"")</f>
        <v/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 xml:space="preserve"> 女子 400m 個人メドレー タイム決勝</v>
      </c>
      <c r="S2" s="27">
        <v>1</v>
      </c>
      <c r="T2" s="27" t="str">
        <f>IFERROR(VLOOKUP(W1,B:R,17,0),"")</f>
        <v xml:space="preserve"> 女子 400m 個人メドレー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 x14ac:dyDescent="0.2">
      <c r="B3">
        <f>IFERROR(プログラム__2[[#This Row],[表示用競技番号]],"")</f>
        <v>2</v>
      </c>
      <c r="C3">
        <f>IFERROR(プログラム__2[[#This Row],[組数]],"")</f>
        <v>2</v>
      </c>
      <c r="D3">
        <f>IFERROR(プログラム__2[[#This Row],[種目コード]],"")</f>
        <v>5</v>
      </c>
      <c r="E3">
        <f>IFERROR(プログラム__2[[#This Row],[距離コード]],"")</f>
        <v>5</v>
      </c>
      <c r="F3">
        <f>IFERROR(プログラム__2[[#This Row],[クラス番号]],"")</f>
        <v>0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45732</v>
      </c>
      <c r="J3">
        <f>IFERROR(プログラム__2[[#This Row],[予選競技番号]],"")</f>
        <v>0</v>
      </c>
      <c r="K3" t="str">
        <f>IFERROR(VLOOKUP(D3,色々!L:M,2,0),"")</f>
        <v>個人メドレー</v>
      </c>
      <c r="L3" t="str">
        <f>IFERROR(VLOOKUP(E3,色々!P:R,3,0),"")</f>
        <v>4×100m</v>
      </c>
      <c r="M3" t="str">
        <f>IFERROR(VLOOKUP(E3,色々!A:B,2,0),"")</f>
        <v xml:space="preserve"> 400m</v>
      </c>
      <c r="N3" t="str">
        <f t="shared" ref="N3:N66" si="2">IF(OR(D3=6,D3=7),L3,M3)</f>
        <v xml:space="preserve"> 400m</v>
      </c>
      <c r="O3" t="str">
        <f>IFERROR(VLOOKUP(F3,クラス!B:C,2,0),"")</f>
        <v/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 xml:space="preserve"> 男子 400m 個人メドレー タイム決勝</v>
      </c>
      <c r="S3" s="27">
        <f>IF(T3="","",W2)</f>
        <v>2</v>
      </c>
      <c r="T3" s="27" t="str">
        <f t="shared" ref="T3:T23" si="4">IFERROR(VLOOKUP(W2,B:R,17,0),"")</f>
        <v xml:space="preserve"> 男子 400m 個人メドレー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 x14ac:dyDescent="0.2">
      <c r="B4">
        <f>IFERROR(プログラム__2[[#This Row],[表示用競技番号]],"")</f>
        <v>3</v>
      </c>
      <c r="C4">
        <f>IFERROR(プログラム__2[[#This Row],[組数]],"")</f>
        <v>5</v>
      </c>
      <c r="D4">
        <f>IFERROR(プログラム__2[[#This Row],[種目コード]],"")</f>
        <v>5</v>
      </c>
      <c r="E4">
        <f>IFERROR(プログラム__2[[#This Row],[距離コード]],"")</f>
        <v>3</v>
      </c>
      <c r="F4">
        <f>IFERROR(プログラム__2[[#This Row],[クラス番号]],"")</f>
        <v>0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45732</v>
      </c>
      <c r="J4">
        <f>IFERROR(プログラム__2[[#This Row],[予選競技番号]],"")</f>
        <v>0</v>
      </c>
      <c r="K4" t="str">
        <f>IFERROR(VLOOKUP(D4,色々!L:M,2,0),"")</f>
        <v>個人メドレー</v>
      </c>
      <c r="L4">
        <f>IFERROR(VLOOKUP(E4,色々!P:R,3,0),"")</f>
        <v>0</v>
      </c>
      <c r="M4" t="str">
        <f>IFERROR(VLOOKUP(E4,色々!A:B,2,0),"")</f>
        <v xml:space="preserve"> 100m</v>
      </c>
      <c r="N4" t="str">
        <f t="shared" si="2"/>
        <v xml:space="preserve"> 100m</v>
      </c>
      <c r="O4" t="str">
        <f>IFERROR(VLOOKUP(F4,クラス!B:C,2,0),"")</f>
        <v/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 xml:space="preserve"> 女子 100m 個人メドレー タイム決勝</v>
      </c>
      <c r="S4" s="27">
        <f t="shared" ref="S4:S23" si="5">IF(T4="","",W3)</f>
        <v>3</v>
      </c>
      <c r="T4" s="27" t="str">
        <f t="shared" si="4"/>
        <v xml:space="preserve"> 女子 100m 個人メドレー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 x14ac:dyDescent="0.2">
      <c r="B5">
        <f>IFERROR(プログラム__2[[#This Row],[表示用競技番号]],"")</f>
        <v>4</v>
      </c>
      <c r="C5">
        <f>IFERROR(プログラム__2[[#This Row],[組数]],"")</f>
        <v>5</v>
      </c>
      <c r="D5">
        <f>IFERROR(プログラム__2[[#This Row],[種目コード]],"")</f>
        <v>5</v>
      </c>
      <c r="E5">
        <f>IFERROR(プログラム__2[[#This Row],[距離コード]],"")</f>
        <v>3</v>
      </c>
      <c r="F5">
        <f>IFERROR(プログラム__2[[#This Row],[クラス番号]],"")</f>
        <v>0</v>
      </c>
      <c r="G5">
        <f>IFERROR(プログラム__2[[#This Row],[性別コード]],"")</f>
        <v>1</v>
      </c>
      <c r="H5">
        <f>IFERROR(プログラム__2[[#This Row],[予決コード]],"")</f>
        <v>3</v>
      </c>
      <c r="I5" s="5">
        <f>IFERROR(プログラム__2[[#This Row],[日付]],"")</f>
        <v>45732</v>
      </c>
      <c r="J5">
        <f>IFERROR(プログラム__2[[#This Row],[予選競技番号]],"")</f>
        <v>0</v>
      </c>
      <c r="K5" t="str">
        <f>IFERROR(VLOOKUP(D5,色々!L:M,2,0),"")</f>
        <v>個人メドレー</v>
      </c>
      <c r="L5">
        <f>IFERROR(VLOOKUP(E5,色々!P:R,3,0),"")</f>
        <v>0</v>
      </c>
      <c r="M5" t="str">
        <f>IFERROR(VLOOKUP(E5,色々!A:B,2,0),"")</f>
        <v xml:space="preserve"> 100m</v>
      </c>
      <c r="N5" t="str">
        <f t="shared" si="2"/>
        <v xml:space="preserve"> 100m</v>
      </c>
      <c r="O5" t="str">
        <f>IFERROR(VLOOKUP(F5,クラス!B:C,2,0),"")</f>
        <v/>
      </c>
      <c r="P5" t="str">
        <f>IFERROR(VLOOKUP(G5,色々!P:Q,2,0),"")</f>
        <v>男子</v>
      </c>
      <c r="Q5" t="str">
        <f>IFERROR(VLOOKUP(H5,色々!D:E,2,0),"")</f>
        <v>タイム決勝</v>
      </c>
      <c r="R5" t="str">
        <f t="shared" si="3"/>
        <v xml:space="preserve"> 男子 100m 個人メドレー タイム決勝</v>
      </c>
      <c r="S5" s="27">
        <f t="shared" si="5"/>
        <v>4</v>
      </c>
      <c r="T5" s="27" t="str">
        <f t="shared" si="4"/>
        <v xml:space="preserve"> 男子 100m 個人メドレー タイム決勝</v>
      </c>
      <c r="U5" s="27" t="str">
        <f t="shared" si="6"/>
        <v>タイム決勝</v>
      </c>
      <c r="W5">
        <v>5</v>
      </c>
    </row>
    <row r="6" spans="2:23" ht="20.100000000000001" customHeight="1" x14ac:dyDescent="0.2">
      <c r="B6">
        <f>IFERROR(プログラム__2[[#This Row],[表示用競技番号]],"")</f>
        <v>5</v>
      </c>
      <c r="C6">
        <f>IFERROR(プログラム__2[[#This Row],[組数]],"")</f>
        <v>5</v>
      </c>
      <c r="D6">
        <f>IFERROR(プログラム__2[[#This Row],[種目コード]],"")</f>
        <v>1</v>
      </c>
      <c r="E6">
        <f>IFERROR(プログラム__2[[#This Row],[距離コード]],"")</f>
        <v>4</v>
      </c>
      <c r="F6">
        <f>IFERROR(プログラム__2[[#This Row],[クラス番号]],"")</f>
        <v>0</v>
      </c>
      <c r="G6">
        <f>IFERROR(プログラム__2[[#This Row],[性別コード]],"")</f>
        <v>2</v>
      </c>
      <c r="H6">
        <f>IFERROR(プログラム__2[[#This Row],[予決コード]],"")</f>
        <v>3</v>
      </c>
      <c r="I6" s="5">
        <f>IFERROR(プログラム__2[[#This Row],[日付]],"")</f>
        <v>45732</v>
      </c>
      <c r="J6">
        <f>IFERROR(プログラム__2[[#This Row],[予選競技番号]],"")</f>
        <v>0</v>
      </c>
      <c r="K6" t="str">
        <f>IFERROR(VLOOKUP(D6,色々!L:M,2,0),"")</f>
        <v>自由形</v>
      </c>
      <c r="L6" t="str">
        <f>IFERROR(VLOOKUP(E6,色々!P:R,3,0),"")</f>
        <v>4×50m</v>
      </c>
      <c r="M6" t="str">
        <f>IFERROR(VLOOKUP(E6,色々!A:B,2,0),"")</f>
        <v xml:space="preserve"> 200m</v>
      </c>
      <c r="N6" t="str">
        <f t="shared" si="2"/>
        <v xml:space="preserve"> 200m</v>
      </c>
      <c r="O6" t="str">
        <f>IFERROR(VLOOKUP(F6,クラス!B:C,2,0),"")</f>
        <v/>
      </c>
      <c r="P6" t="str">
        <f>IFERROR(VLOOKUP(G6,色々!P:Q,2,0),"")</f>
        <v>女子</v>
      </c>
      <c r="Q6" t="str">
        <f>IFERROR(VLOOKUP(H6,色々!D:E,2,0),"")</f>
        <v>タイム決勝</v>
      </c>
      <c r="R6" t="str">
        <f t="shared" si="3"/>
        <v xml:space="preserve"> 女子 200m 自由形 タイム決勝</v>
      </c>
      <c r="S6" s="27">
        <f t="shared" si="5"/>
        <v>5</v>
      </c>
      <c r="T6" s="27" t="str">
        <f t="shared" si="4"/>
        <v xml:space="preserve"> 女子 200m 自由形 タイム決勝</v>
      </c>
      <c r="U6" s="27" t="str">
        <f t="shared" si="6"/>
        <v>タイム決勝</v>
      </c>
      <c r="W6">
        <v>6</v>
      </c>
    </row>
    <row r="7" spans="2:23" ht="20.100000000000001" customHeight="1" x14ac:dyDescent="0.2">
      <c r="B7">
        <f>IFERROR(プログラム__2[[#This Row],[表示用競技番号]],"")</f>
        <v>6</v>
      </c>
      <c r="C7">
        <f>IFERROR(プログラム__2[[#This Row],[組数]],"")</f>
        <v>8</v>
      </c>
      <c r="D7">
        <f>IFERROR(プログラム__2[[#This Row],[種目コード]],"")</f>
        <v>1</v>
      </c>
      <c r="E7">
        <f>IFERROR(プログラム__2[[#This Row],[距離コード]],"")</f>
        <v>4</v>
      </c>
      <c r="F7">
        <f>IFERROR(プログラム__2[[#This Row],[クラス番号]],"")</f>
        <v>0</v>
      </c>
      <c r="G7">
        <f>IFERROR(プログラム__2[[#This Row],[性別コード]],"")</f>
        <v>1</v>
      </c>
      <c r="H7">
        <f>IFERROR(プログラム__2[[#This Row],[予決コード]],"")</f>
        <v>3</v>
      </c>
      <c r="I7" s="5">
        <f>IFERROR(プログラム__2[[#This Row],[日付]],"")</f>
        <v>45732</v>
      </c>
      <c r="J7">
        <f>IFERROR(プログラム__2[[#This Row],[予選競技番号]],"")</f>
        <v>0</v>
      </c>
      <c r="K7" t="str">
        <f>IFERROR(VLOOKUP(D7,色々!L:M,2,0),"")</f>
        <v>自由形</v>
      </c>
      <c r="L7" t="str">
        <f>IFERROR(VLOOKUP(E7,色々!P:R,3,0),"")</f>
        <v>4×50m</v>
      </c>
      <c r="M7" t="str">
        <f>IFERROR(VLOOKUP(E7,色々!A:B,2,0),"")</f>
        <v xml:space="preserve"> 200m</v>
      </c>
      <c r="N7" t="str">
        <f t="shared" si="2"/>
        <v xml:space="preserve"> 200m</v>
      </c>
      <c r="O7" t="str">
        <f>IFERROR(VLOOKUP(F7,クラス!B:C,2,0),"")</f>
        <v/>
      </c>
      <c r="P7" t="str">
        <f>IFERROR(VLOOKUP(G7,色々!P:Q,2,0),"")</f>
        <v>男子</v>
      </c>
      <c r="Q7" t="str">
        <f>IFERROR(VLOOKUP(H7,色々!D:E,2,0),"")</f>
        <v>タイム決勝</v>
      </c>
      <c r="R7" t="str">
        <f t="shared" si="3"/>
        <v xml:space="preserve"> 男子 200m 自由形 タイム決勝</v>
      </c>
      <c r="S7" s="27">
        <f t="shared" si="5"/>
        <v>6</v>
      </c>
      <c r="T7" s="27" t="str">
        <f t="shared" si="4"/>
        <v xml:space="preserve"> 男子 200m 自由形 タイム決勝</v>
      </c>
      <c r="U7" s="27" t="str">
        <f t="shared" si="6"/>
        <v>タイム決勝</v>
      </c>
      <c r="W7">
        <v>7</v>
      </c>
    </row>
    <row r="8" spans="2:23" ht="20.100000000000001" customHeight="1" x14ac:dyDescent="0.2">
      <c r="B8">
        <f>IFERROR(プログラム__2[[#This Row],[表示用競技番号]],"")</f>
        <v>7</v>
      </c>
      <c r="C8">
        <f>IFERROR(プログラム__2[[#This Row],[組数]],"")</f>
        <v>15</v>
      </c>
      <c r="D8">
        <f>IFERROR(プログラム__2[[#This Row],[種目コード]],"")</f>
        <v>2</v>
      </c>
      <c r="E8">
        <f>IFERROR(プログラム__2[[#This Row],[距離コード]],"")</f>
        <v>2</v>
      </c>
      <c r="F8">
        <f>IFERROR(プログラム__2[[#This Row],[クラス番号]],"")</f>
        <v>0</v>
      </c>
      <c r="G8">
        <f>IFERROR(プログラム__2[[#This Row],[性別コード]],"")</f>
        <v>2</v>
      </c>
      <c r="H8">
        <f>IFERROR(プログラム__2[[#This Row],[予決コード]],"")</f>
        <v>3</v>
      </c>
      <c r="I8" s="5">
        <f>IFERROR(プログラム__2[[#This Row],[日付]],"")</f>
        <v>45732</v>
      </c>
      <c r="J8">
        <f>IFERROR(プログラム__2[[#This Row],[予選競技番号]],"")</f>
        <v>0</v>
      </c>
      <c r="K8" t="str">
        <f>IFERROR(VLOOKUP(D8,色々!L:M,2,0),"")</f>
        <v>背泳ぎ</v>
      </c>
      <c r="L8">
        <f>IFERROR(VLOOKUP(E8,色々!P:R,3,0),"")</f>
        <v>0</v>
      </c>
      <c r="M8" t="str">
        <f>IFERROR(VLOOKUP(E8,色々!A:B,2,0),"")</f>
        <v xml:space="preserve">  50m</v>
      </c>
      <c r="N8" t="str">
        <f t="shared" si="2"/>
        <v xml:space="preserve">  50m</v>
      </c>
      <c r="O8" t="str">
        <f>IFERROR(VLOOKUP(F8,クラス!B:C,2,0),"")</f>
        <v/>
      </c>
      <c r="P8" t="str">
        <f>IFERROR(VLOOKUP(G8,色々!P:Q,2,0),"")</f>
        <v>女子</v>
      </c>
      <c r="Q8" t="str">
        <f>IFERROR(VLOOKUP(H8,色々!D:E,2,0),"")</f>
        <v>タイム決勝</v>
      </c>
      <c r="R8" t="str">
        <f t="shared" si="3"/>
        <v xml:space="preserve"> 女子  50m 背泳ぎ タイム決勝</v>
      </c>
      <c r="S8" s="27">
        <f t="shared" si="5"/>
        <v>7</v>
      </c>
      <c r="T8" s="27" t="str">
        <f t="shared" si="4"/>
        <v xml:space="preserve"> 女子  50m 背泳ぎ タイム決勝</v>
      </c>
      <c r="U8" s="27" t="str">
        <f t="shared" si="6"/>
        <v>タイム決勝</v>
      </c>
      <c r="W8">
        <v>8</v>
      </c>
    </row>
    <row r="9" spans="2:23" ht="20.100000000000001" customHeight="1" x14ac:dyDescent="0.2">
      <c r="B9">
        <f>IFERROR(プログラム__2[[#This Row],[表示用競技番号]],"")</f>
        <v>8</v>
      </c>
      <c r="C9">
        <f>IFERROR(プログラム__2[[#This Row],[組数]],"")</f>
        <v>12</v>
      </c>
      <c r="D9">
        <f>IFERROR(プログラム__2[[#This Row],[種目コード]],"")</f>
        <v>2</v>
      </c>
      <c r="E9">
        <f>IFERROR(プログラム__2[[#This Row],[距離コード]],"")</f>
        <v>2</v>
      </c>
      <c r="F9">
        <f>IFERROR(プログラム__2[[#This Row],[クラス番号]],"")</f>
        <v>0</v>
      </c>
      <c r="G9">
        <f>IFERROR(プログラム__2[[#This Row],[性別コード]],"")</f>
        <v>1</v>
      </c>
      <c r="H9">
        <f>IFERROR(プログラム__2[[#This Row],[予決コード]],"")</f>
        <v>3</v>
      </c>
      <c r="I9" s="5">
        <f>IFERROR(プログラム__2[[#This Row],[日付]],"")</f>
        <v>45732</v>
      </c>
      <c r="J9">
        <f>IFERROR(プログラム__2[[#This Row],[予選競技番号]],"")</f>
        <v>0</v>
      </c>
      <c r="K9" t="str">
        <f>IFERROR(VLOOKUP(D9,色々!L:M,2,0),"")</f>
        <v>背泳ぎ</v>
      </c>
      <c r="L9">
        <f>IFERROR(VLOOKUP(E9,色々!P:R,3,0),"")</f>
        <v>0</v>
      </c>
      <c r="M9" t="str">
        <f>IFERROR(VLOOKUP(E9,色々!A:B,2,0),"")</f>
        <v xml:space="preserve">  50m</v>
      </c>
      <c r="N9" t="str">
        <f t="shared" si="2"/>
        <v xml:space="preserve">  50m</v>
      </c>
      <c r="O9" t="str">
        <f>IFERROR(VLOOKUP(F9,クラス!B:C,2,0),"")</f>
        <v/>
      </c>
      <c r="P9" t="str">
        <f>IFERROR(VLOOKUP(G9,色々!P:Q,2,0),"")</f>
        <v>男子</v>
      </c>
      <c r="Q9" t="str">
        <f>IFERROR(VLOOKUP(H9,色々!D:E,2,0),"")</f>
        <v>タイム決勝</v>
      </c>
      <c r="R9" t="str">
        <f t="shared" si="3"/>
        <v xml:space="preserve"> 男子  50m 背泳ぎ タイム決勝</v>
      </c>
      <c r="S9" s="27">
        <f t="shared" si="5"/>
        <v>8</v>
      </c>
      <c r="T9" s="27" t="str">
        <f t="shared" si="4"/>
        <v xml:space="preserve"> 男子  50m 背泳ぎ タイム決勝</v>
      </c>
      <c r="U9" s="27" t="str">
        <f t="shared" si="6"/>
        <v>タイム決勝</v>
      </c>
      <c r="W9">
        <v>9</v>
      </c>
    </row>
    <row r="10" spans="2:23" ht="20.100000000000001" customHeight="1" x14ac:dyDescent="0.2">
      <c r="B10">
        <f>IFERROR(プログラム__2[[#This Row],[表示用競技番号]],"")</f>
        <v>9</v>
      </c>
      <c r="C10">
        <f>IFERROR(プログラム__2[[#This Row],[組数]],"")</f>
        <v>2</v>
      </c>
      <c r="D10">
        <f>IFERROR(プログラム__2[[#This Row],[種目コード]],"")</f>
        <v>2</v>
      </c>
      <c r="E10">
        <f>IFERROR(プログラム__2[[#This Row],[距離コード]],"")</f>
        <v>4</v>
      </c>
      <c r="F10">
        <f>IFERROR(プログラム__2[[#This Row],[クラス番号]],"")</f>
        <v>0</v>
      </c>
      <c r="G10">
        <f>IFERROR(プログラム__2[[#This Row],[性別コード]],"")</f>
        <v>2</v>
      </c>
      <c r="H10">
        <f>IFERROR(プログラム__2[[#This Row],[予決コード]],"")</f>
        <v>3</v>
      </c>
      <c r="I10" s="5">
        <f>IFERROR(プログラム__2[[#This Row],[日付]],"")</f>
        <v>45732</v>
      </c>
      <c r="J10">
        <f>IFERROR(プログラム__2[[#This Row],[予選競技番号]],"")</f>
        <v>0</v>
      </c>
      <c r="K10" t="str">
        <f>IFERROR(VLOOKUP(D10,色々!L:M,2,0),"")</f>
        <v>背泳ぎ</v>
      </c>
      <c r="L10" t="str">
        <f>IFERROR(VLOOKUP(E10,色々!P:R,3,0),"")</f>
        <v>4×50m</v>
      </c>
      <c r="M10" t="str">
        <f>IFERROR(VLOOKUP(E10,色々!A:B,2,0),"")</f>
        <v xml:space="preserve"> 200m</v>
      </c>
      <c r="N10" t="str">
        <f t="shared" si="2"/>
        <v xml:space="preserve"> 200m</v>
      </c>
      <c r="O10" t="str">
        <f>IFERROR(VLOOKUP(F10,クラス!B:C,2,0),"")</f>
        <v/>
      </c>
      <c r="P10" t="str">
        <f>IFERROR(VLOOKUP(G10,色々!P:Q,2,0),"")</f>
        <v>女子</v>
      </c>
      <c r="Q10" t="str">
        <f>IFERROR(VLOOKUP(H10,色々!D:E,2,0),"")</f>
        <v>タイム決勝</v>
      </c>
      <c r="R10" t="str">
        <f t="shared" si="3"/>
        <v xml:space="preserve"> 女子 200m 背泳ぎ タイム決勝</v>
      </c>
      <c r="S10" s="27">
        <f t="shared" si="5"/>
        <v>9</v>
      </c>
      <c r="T10" s="27" t="str">
        <f t="shared" si="4"/>
        <v xml:space="preserve"> 女子 200m 背泳ぎ タイム決勝</v>
      </c>
      <c r="U10" s="27" t="str">
        <f t="shared" si="6"/>
        <v>タイム決勝</v>
      </c>
      <c r="W10">
        <v>10</v>
      </c>
    </row>
    <row r="11" spans="2:23" ht="20.100000000000001" customHeight="1" x14ac:dyDescent="0.2">
      <c r="B11">
        <f>IFERROR(プログラム__2[[#This Row],[表示用競技番号]],"")</f>
        <v>10</v>
      </c>
      <c r="C11">
        <f>IFERROR(プログラム__2[[#This Row],[組数]],"")</f>
        <v>2</v>
      </c>
      <c r="D11">
        <f>IFERROR(プログラム__2[[#This Row],[種目コード]],"")</f>
        <v>2</v>
      </c>
      <c r="E11">
        <f>IFERROR(プログラム__2[[#This Row],[距離コード]],"")</f>
        <v>4</v>
      </c>
      <c r="F11">
        <f>IFERROR(プログラム__2[[#This Row],[クラス番号]],"")</f>
        <v>0</v>
      </c>
      <c r="G11">
        <f>IFERROR(プログラム__2[[#This Row],[性別コード]],"")</f>
        <v>1</v>
      </c>
      <c r="H11">
        <f>IFERROR(プログラム__2[[#This Row],[予決コード]],"")</f>
        <v>3</v>
      </c>
      <c r="I11" s="5">
        <f>IFERROR(プログラム__2[[#This Row],[日付]],"")</f>
        <v>45732</v>
      </c>
      <c r="J11">
        <f>IFERROR(プログラム__2[[#This Row],[予選競技番号]],"")</f>
        <v>0</v>
      </c>
      <c r="K11" t="str">
        <f>IFERROR(VLOOKUP(D11,色々!L:M,2,0),"")</f>
        <v>背泳ぎ</v>
      </c>
      <c r="L11" t="str">
        <f>IFERROR(VLOOKUP(E11,色々!P:R,3,0),"")</f>
        <v>4×50m</v>
      </c>
      <c r="M11" t="str">
        <f>IFERROR(VLOOKUP(E11,色々!A:B,2,0),"")</f>
        <v xml:space="preserve"> 200m</v>
      </c>
      <c r="N11" t="str">
        <f t="shared" si="2"/>
        <v xml:space="preserve"> 200m</v>
      </c>
      <c r="O11" t="str">
        <f>IFERROR(VLOOKUP(F11,クラス!B:C,2,0),"")</f>
        <v/>
      </c>
      <c r="P11" t="str">
        <f>IFERROR(VLOOKUP(G11,色々!P:Q,2,0),"")</f>
        <v>男子</v>
      </c>
      <c r="Q11" t="str">
        <f>IFERROR(VLOOKUP(H11,色々!D:E,2,0),"")</f>
        <v>タイム決勝</v>
      </c>
      <c r="R11" t="str">
        <f t="shared" si="3"/>
        <v xml:space="preserve"> 男子 200m 背泳ぎ タイム決勝</v>
      </c>
      <c r="S11" s="27">
        <f t="shared" si="5"/>
        <v>10</v>
      </c>
      <c r="T11" s="27" t="str">
        <f t="shared" si="4"/>
        <v xml:space="preserve"> 男子 200m 背泳ぎ タイム決勝</v>
      </c>
      <c r="U11" s="27" t="str">
        <f t="shared" si="6"/>
        <v>タイム決勝</v>
      </c>
      <c r="W11">
        <v>11</v>
      </c>
    </row>
    <row r="12" spans="2:23" ht="20.100000000000001" customHeight="1" x14ac:dyDescent="0.2">
      <c r="B12">
        <f>IFERROR(プログラム__2[[#This Row],[表示用競技番号]],"")</f>
        <v>11</v>
      </c>
      <c r="C12">
        <f>IFERROR(プログラム__2[[#This Row],[組数]],"")</f>
        <v>13</v>
      </c>
      <c r="D12">
        <f>IFERROR(プログラム__2[[#This Row],[種目コード]],"")</f>
        <v>3</v>
      </c>
      <c r="E12">
        <f>IFERROR(プログラム__2[[#This Row],[距離コード]],"")</f>
        <v>2</v>
      </c>
      <c r="F12">
        <f>IFERROR(プログラム__2[[#This Row],[クラス番号]],"")</f>
        <v>0</v>
      </c>
      <c r="G12">
        <f>IFERROR(プログラム__2[[#This Row],[性別コード]],"")</f>
        <v>2</v>
      </c>
      <c r="H12">
        <f>IFERROR(プログラム__2[[#This Row],[予決コード]],"")</f>
        <v>3</v>
      </c>
      <c r="I12" s="5">
        <f>IFERROR(プログラム__2[[#This Row],[日付]],"")</f>
        <v>45732</v>
      </c>
      <c r="J12">
        <f>IFERROR(プログラム__2[[#This Row],[予選競技番号]],"")</f>
        <v>0</v>
      </c>
      <c r="K12" t="str">
        <f>IFERROR(VLOOKUP(D12,色々!L:M,2,0),"")</f>
        <v>平泳ぎ</v>
      </c>
      <c r="L12">
        <f>IFERROR(VLOOKUP(E12,色々!P:R,3,0),"")</f>
        <v>0</v>
      </c>
      <c r="M12" t="str">
        <f>IFERROR(VLOOKUP(E12,色々!A:B,2,0),"")</f>
        <v xml:space="preserve">  50m</v>
      </c>
      <c r="N12" t="str">
        <f t="shared" si="2"/>
        <v xml:space="preserve">  50m</v>
      </c>
      <c r="O12" t="str">
        <f>IFERROR(VLOOKUP(F12,クラス!B:C,2,0),"")</f>
        <v/>
      </c>
      <c r="P12" t="str">
        <f>IFERROR(VLOOKUP(G12,色々!P:Q,2,0),"")</f>
        <v>女子</v>
      </c>
      <c r="Q12" t="str">
        <f>IFERROR(VLOOKUP(H12,色々!D:E,2,0),"")</f>
        <v>タイム決勝</v>
      </c>
      <c r="R12" t="str">
        <f t="shared" si="3"/>
        <v xml:space="preserve"> 女子  50m 平泳ぎ タイム決勝</v>
      </c>
      <c r="S12" s="27">
        <f t="shared" si="5"/>
        <v>11</v>
      </c>
      <c r="T12" s="27" t="str">
        <f t="shared" si="4"/>
        <v xml:space="preserve"> 女子  50m 平泳ぎ タイム決勝</v>
      </c>
      <c r="U12" s="27" t="str">
        <f t="shared" si="6"/>
        <v>タイム決勝</v>
      </c>
      <c r="W12">
        <v>12</v>
      </c>
    </row>
    <row r="13" spans="2:23" ht="20.100000000000001" customHeight="1" x14ac:dyDescent="0.2">
      <c r="B13">
        <f>IFERROR(プログラム__2[[#This Row],[表示用競技番号]],"")</f>
        <v>12</v>
      </c>
      <c r="C13">
        <f>IFERROR(プログラム__2[[#This Row],[組数]],"")</f>
        <v>13</v>
      </c>
      <c r="D13">
        <f>IFERROR(プログラム__2[[#This Row],[種目コード]],"")</f>
        <v>3</v>
      </c>
      <c r="E13">
        <f>IFERROR(プログラム__2[[#This Row],[距離コード]],"")</f>
        <v>2</v>
      </c>
      <c r="F13">
        <f>IFERROR(プログラム__2[[#This Row],[クラス番号]],"")</f>
        <v>0</v>
      </c>
      <c r="G13">
        <f>IFERROR(プログラム__2[[#This Row],[性別コード]],"")</f>
        <v>1</v>
      </c>
      <c r="H13">
        <f>IFERROR(プログラム__2[[#This Row],[予決コード]],"")</f>
        <v>3</v>
      </c>
      <c r="I13" s="5">
        <f>IFERROR(プログラム__2[[#This Row],[日付]],"")</f>
        <v>45732</v>
      </c>
      <c r="J13">
        <f>IFERROR(プログラム__2[[#This Row],[予選競技番号]],"")</f>
        <v>0</v>
      </c>
      <c r="K13" t="str">
        <f>IFERROR(VLOOKUP(D13,色々!L:M,2,0),"")</f>
        <v>平泳ぎ</v>
      </c>
      <c r="L13">
        <f>IFERROR(VLOOKUP(E13,色々!P:R,3,0),"")</f>
        <v>0</v>
      </c>
      <c r="M13" t="str">
        <f>IFERROR(VLOOKUP(E13,色々!A:B,2,0),"")</f>
        <v xml:space="preserve">  50m</v>
      </c>
      <c r="N13" t="str">
        <f t="shared" si="2"/>
        <v xml:space="preserve">  50m</v>
      </c>
      <c r="O13" t="str">
        <f>IFERROR(VLOOKUP(F13,クラス!B:C,2,0),"")</f>
        <v/>
      </c>
      <c r="P13" t="str">
        <f>IFERROR(VLOOKUP(G13,色々!P:Q,2,0),"")</f>
        <v>男子</v>
      </c>
      <c r="Q13" t="str">
        <f>IFERROR(VLOOKUP(H13,色々!D:E,2,0),"")</f>
        <v>タイム決勝</v>
      </c>
      <c r="R13" t="str">
        <f t="shared" si="3"/>
        <v xml:space="preserve"> 男子  50m 平泳ぎ タイム決勝</v>
      </c>
      <c r="S13" s="27">
        <f t="shared" si="5"/>
        <v>12</v>
      </c>
      <c r="T13" s="27" t="str">
        <f t="shared" si="4"/>
        <v xml:space="preserve"> 男子  50m 平泳ぎ タイム決勝</v>
      </c>
      <c r="U13" s="27" t="str">
        <f t="shared" si="6"/>
        <v>タイム決勝</v>
      </c>
      <c r="W13">
        <v>13</v>
      </c>
    </row>
    <row r="14" spans="2:23" ht="20.100000000000001" customHeight="1" x14ac:dyDescent="0.2">
      <c r="B14">
        <f>IFERROR(プログラム__2[[#This Row],[表示用競技番号]],"")</f>
        <v>13</v>
      </c>
      <c r="C14">
        <f>IFERROR(プログラム__2[[#This Row],[組数]],"")</f>
        <v>2</v>
      </c>
      <c r="D14">
        <f>IFERROR(プログラム__2[[#This Row],[種目コード]],"")</f>
        <v>3</v>
      </c>
      <c r="E14">
        <f>IFERROR(プログラム__2[[#This Row],[距離コード]],"")</f>
        <v>4</v>
      </c>
      <c r="F14">
        <f>IFERROR(プログラム__2[[#This Row],[クラス番号]],"")</f>
        <v>0</v>
      </c>
      <c r="G14">
        <f>IFERROR(プログラム__2[[#This Row],[性別コード]],"")</f>
        <v>2</v>
      </c>
      <c r="H14">
        <f>IFERROR(プログラム__2[[#This Row],[予決コード]],"")</f>
        <v>3</v>
      </c>
      <c r="I14" s="5">
        <f>IFERROR(プログラム__2[[#This Row],[日付]],"")</f>
        <v>45732</v>
      </c>
      <c r="J14">
        <f>IFERROR(プログラム__2[[#This Row],[予選競技番号]],"")</f>
        <v>0</v>
      </c>
      <c r="K14" t="str">
        <f>IFERROR(VLOOKUP(D14,色々!L:M,2,0),"")</f>
        <v>平泳ぎ</v>
      </c>
      <c r="L14" t="str">
        <f>IFERROR(VLOOKUP(E14,色々!P:R,3,0),"")</f>
        <v>4×50m</v>
      </c>
      <c r="M14" t="str">
        <f>IFERROR(VLOOKUP(E14,色々!A:B,2,0),"")</f>
        <v xml:space="preserve"> 200m</v>
      </c>
      <c r="N14" t="str">
        <f t="shared" si="2"/>
        <v xml:space="preserve"> 200m</v>
      </c>
      <c r="O14" t="str">
        <f>IFERROR(VLOOKUP(F14,クラス!B:C,2,0),"")</f>
        <v/>
      </c>
      <c r="P14" t="str">
        <f>IFERROR(VLOOKUP(G14,色々!P:Q,2,0),"")</f>
        <v>女子</v>
      </c>
      <c r="Q14" t="str">
        <f>IFERROR(VLOOKUP(H14,色々!D:E,2,0),"")</f>
        <v>タイム決勝</v>
      </c>
      <c r="R14" t="str">
        <f t="shared" si="3"/>
        <v xml:space="preserve"> 女子 200m 平泳ぎ タイム決勝</v>
      </c>
      <c r="S14" s="27">
        <f t="shared" si="5"/>
        <v>13</v>
      </c>
      <c r="T14" s="27" t="str">
        <f t="shared" si="4"/>
        <v xml:space="preserve"> 女子 200m 平泳ぎ タイム決勝</v>
      </c>
      <c r="U14" s="27" t="str">
        <f t="shared" si="6"/>
        <v>タイム決勝</v>
      </c>
      <c r="W14">
        <v>14</v>
      </c>
    </row>
    <row r="15" spans="2:23" ht="20.100000000000001" customHeight="1" x14ac:dyDescent="0.2">
      <c r="B15">
        <f>IFERROR(プログラム__2[[#This Row],[表示用競技番号]],"")</f>
        <v>14</v>
      </c>
      <c r="C15">
        <f>IFERROR(プログラム__2[[#This Row],[組数]],"")</f>
        <v>2</v>
      </c>
      <c r="D15">
        <f>IFERROR(プログラム__2[[#This Row],[種目コード]],"")</f>
        <v>3</v>
      </c>
      <c r="E15">
        <f>IFERROR(プログラム__2[[#This Row],[距離コード]],"")</f>
        <v>4</v>
      </c>
      <c r="F15">
        <f>IFERROR(プログラム__2[[#This Row],[クラス番号]],"")</f>
        <v>0</v>
      </c>
      <c r="G15">
        <f>IFERROR(プログラム__2[[#This Row],[性別コード]],"")</f>
        <v>1</v>
      </c>
      <c r="H15">
        <f>IFERROR(プログラム__2[[#This Row],[予決コード]],"")</f>
        <v>3</v>
      </c>
      <c r="I15" s="5">
        <f>IFERROR(プログラム__2[[#This Row],[日付]],"")</f>
        <v>45732</v>
      </c>
      <c r="J15">
        <f>IFERROR(プログラム__2[[#This Row],[予選競技番号]],"")</f>
        <v>0</v>
      </c>
      <c r="K15" t="str">
        <f>IFERROR(VLOOKUP(D15,色々!L:M,2,0),"")</f>
        <v>平泳ぎ</v>
      </c>
      <c r="L15" t="str">
        <f>IFERROR(VLOOKUP(E15,色々!P:R,3,0),"")</f>
        <v>4×50m</v>
      </c>
      <c r="M15" t="str">
        <f>IFERROR(VLOOKUP(E15,色々!A:B,2,0),"")</f>
        <v xml:space="preserve"> 200m</v>
      </c>
      <c r="N15" t="str">
        <f t="shared" si="2"/>
        <v xml:space="preserve"> 200m</v>
      </c>
      <c r="O15" t="str">
        <f>IFERROR(VLOOKUP(F15,クラス!B:C,2,0),"")</f>
        <v/>
      </c>
      <c r="P15" t="str">
        <f>IFERROR(VLOOKUP(G15,色々!P:Q,2,0),"")</f>
        <v>男子</v>
      </c>
      <c r="Q15" t="str">
        <f>IFERROR(VLOOKUP(H15,色々!D:E,2,0),"")</f>
        <v>タイム決勝</v>
      </c>
      <c r="R15" t="str">
        <f t="shared" si="3"/>
        <v xml:space="preserve"> 男子 200m 平泳ぎ タイム決勝</v>
      </c>
      <c r="S15" s="27">
        <f t="shared" si="5"/>
        <v>14</v>
      </c>
      <c r="T15" s="27" t="str">
        <f t="shared" si="4"/>
        <v xml:space="preserve"> 男子 200m 平泳ぎ タイム決勝</v>
      </c>
      <c r="U15" s="27" t="str">
        <f t="shared" si="6"/>
        <v>タイム決勝</v>
      </c>
      <c r="W15">
        <v>15</v>
      </c>
    </row>
    <row r="16" spans="2:23" ht="20.100000000000001" customHeight="1" x14ac:dyDescent="0.2">
      <c r="B16">
        <f>IFERROR(プログラム__2[[#This Row],[表示用競技番号]],"")</f>
        <v>15</v>
      </c>
      <c r="C16">
        <f>IFERROR(プログラム__2[[#This Row],[組数]],"")</f>
        <v>11</v>
      </c>
      <c r="D16">
        <f>IFERROR(プログラム__2[[#This Row],[種目コード]],"")</f>
        <v>4</v>
      </c>
      <c r="E16">
        <f>IFERROR(プログラム__2[[#This Row],[距離コード]],"")</f>
        <v>2</v>
      </c>
      <c r="F16">
        <f>IFERROR(プログラム__2[[#This Row],[クラス番号]],"")</f>
        <v>0</v>
      </c>
      <c r="G16">
        <f>IFERROR(プログラム__2[[#This Row],[性別コード]],"")</f>
        <v>2</v>
      </c>
      <c r="H16">
        <f>IFERROR(プログラム__2[[#This Row],[予決コード]],"")</f>
        <v>3</v>
      </c>
      <c r="I16" s="5">
        <f>IFERROR(プログラム__2[[#This Row],[日付]],"")</f>
        <v>45732</v>
      </c>
      <c r="J16">
        <f>IFERROR(プログラム__2[[#This Row],[予選競技番号]],"")</f>
        <v>0</v>
      </c>
      <c r="K16" t="str">
        <f>IFERROR(VLOOKUP(D16,色々!L:M,2,0),"")</f>
        <v>バタフライ</v>
      </c>
      <c r="L16">
        <f>IFERROR(VLOOKUP(E16,色々!P:R,3,0),"")</f>
        <v>0</v>
      </c>
      <c r="M16" t="str">
        <f>IFERROR(VLOOKUP(E16,色々!A:B,2,0),"")</f>
        <v xml:space="preserve">  50m</v>
      </c>
      <c r="N16" t="str">
        <f t="shared" si="2"/>
        <v xml:space="preserve">  50m</v>
      </c>
      <c r="O16" t="str">
        <f>IFERROR(VLOOKUP(F16,クラス!B:C,2,0),"")</f>
        <v/>
      </c>
      <c r="P16" t="str">
        <f>IFERROR(VLOOKUP(G16,色々!P:Q,2,0),"")</f>
        <v>女子</v>
      </c>
      <c r="Q16" t="str">
        <f>IFERROR(VLOOKUP(H16,色々!D:E,2,0),"")</f>
        <v>タイム決勝</v>
      </c>
      <c r="R16" t="str">
        <f t="shared" si="3"/>
        <v xml:space="preserve"> 女子  50m バタフライ タイム決勝</v>
      </c>
      <c r="S16" s="27">
        <f t="shared" si="5"/>
        <v>15</v>
      </c>
      <c r="T16" s="27" t="str">
        <f t="shared" si="4"/>
        <v xml:space="preserve"> 女子  50m バタフライ タイム決勝</v>
      </c>
      <c r="U16" s="27" t="str">
        <f t="shared" si="6"/>
        <v>タイム決勝</v>
      </c>
      <c r="W16">
        <v>16</v>
      </c>
    </row>
    <row r="17" spans="2:23" ht="20.100000000000001" customHeight="1" x14ac:dyDescent="0.2">
      <c r="B17">
        <f>IFERROR(プログラム__2[[#This Row],[表示用競技番号]],"")</f>
        <v>16</v>
      </c>
      <c r="C17">
        <f>IFERROR(プログラム__2[[#This Row],[組数]],"")</f>
        <v>11</v>
      </c>
      <c r="D17">
        <f>IFERROR(プログラム__2[[#This Row],[種目コード]],"")</f>
        <v>4</v>
      </c>
      <c r="E17">
        <f>IFERROR(プログラム__2[[#This Row],[距離コード]],"")</f>
        <v>2</v>
      </c>
      <c r="F17">
        <f>IFERROR(プログラム__2[[#This Row],[クラス番号]],"")</f>
        <v>0</v>
      </c>
      <c r="G17">
        <f>IFERROR(プログラム__2[[#This Row],[性別コード]],"")</f>
        <v>1</v>
      </c>
      <c r="H17">
        <f>IFERROR(プログラム__2[[#This Row],[予決コード]],"")</f>
        <v>3</v>
      </c>
      <c r="I17" s="5">
        <f>IFERROR(プログラム__2[[#This Row],[日付]],"")</f>
        <v>45732</v>
      </c>
      <c r="J17">
        <f>IFERROR(プログラム__2[[#This Row],[予選競技番号]],"")</f>
        <v>0</v>
      </c>
      <c r="K17" t="str">
        <f>IFERROR(VLOOKUP(D17,色々!L:M,2,0),"")</f>
        <v>バタフライ</v>
      </c>
      <c r="L17">
        <f>IFERROR(VLOOKUP(E17,色々!P:R,3,0),"")</f>
        <v>0</v>
      </c>
      <c r="M17" t="str">
        <f>IFERROR(VLOOKUP(E17,色々!A:B,2,0),"")</f>
        <v xml:space="preserve">  50m</v>
      </c>
      <c r="N17" t="str">
        <f t="shared" si="2"/>
        <v xml:space="preserve">  50m</v>
      </c>
      <c r="O17" t="str">
        <f>IFERROR(VLOOKUP(F17,クラス!B:C,2,0),"")</f>
        <v/>
      </c>
      <c r="P17" t="str">
        <f>IFERROR(VLOOKUP(G17,色々!P:Q,2,0),"")</f>
        <v>男子</v>
      </c>
      <c r="Q17" t="str">
        <f>IFERROR(VLOOKUP(H17,色々!D:E,2,0),"")</f>
        <v>タイム決勝</v>
      </c>
      <c r="R17" t="str">
        <f t="shared" si="3"/>
        <v xml:space="preserve"> 男子  50m バタフライ タイム決勝</v>
      </c>
      <c r="S17" s="27">
        <f t="shared" si="5"/>
        <v>16</v>
      </c>
      <c r="T17" s="27" t="str">
        <f t="shared" si="4"/>
        <v xml:space="preserve"> 男子  50m バタフライ タイム決勝</v>
      </c>
      <c r="U17" s="27" t="str">
        <f t="shared" si="6"/>
        <v>タイム決勝</v>
      </c>
      <c r="W17">
        <v>17</v>
      </c>
    </row>
    <row r="18" spans="2:23" ht="20.100000000000001" customHeight="1" x14ac:dyDescent="0.2">
      <c r="B18">
        <f>IFERROR(プログラム__2[[#This Row],[表示用競技番号]],"")</f>
        <v>17</v>
      </c>
      <c r="C18">
        <f>IFERROR(プログラム__2[[#This Row],[組数]],"")</f>
        <v>1</v>
      </c>
      <c r="D18">
        <f>IFERROR(プログラム__2[[#This Row],[種目コード]],"")</f>
        <v>4</v>
      </c>
      <c r="E18">
        <f>IFERROR(プログラム__2[[#This Row],[距離コード]],"")</f>
        <v>4</v>
      </c>
      <c r="F18">
        <f>IFERROR(プログラム__2[[#This Row],[クラス番号]],"")</f>
        <v>0</v>
      </c>
      <c r="G18">
        <f>IFERROR(プログラム__2[[#This Row],[性別コード]],"")</f>
        <v>2</v>
      </c>
      <c r="H18">
        <f>IFERROR(プログラム__2[[#This Row],[予決コード]],"")</f>
        <v>3</v>
      </c>
      <c r="I18" s="5">
        <f>IFERROR(プログラム__2[[#This Row],[日付]],"")</f>
        <v>45732</v>
      </c>
      <c r="J18">
        <f>IFERROR(プログラム__2[[#This Row],[予選競技番号]],"")</f>
        <v>0</v>
      </c>
      <c r="K18" t="str">
        <f>IFERROR(VLOOKUP(D18,色々!L:M,2,0),"")</f>
        <v>バタフライ</v>
      </c>
      <c r="L18" t="str">
        <f>IFERROR(VLOOKUP(E18,色々!P:R,3,0),"")</f>
        <v>4×50m</v>
      </c>
      <c r="M18" t="str">
        <f>IFERROR(VLOOKUP(E18,色々!A:B,2,0),"")</f>
        <v xml:space="preserve"> 200m</v>
      </c>
      <c r="N18" t="str">
        <f t="shared" si="2"/>
        <v xml:space="preserve"> 200m</v>
      </c>
      <c r="O18" t="str">
        <f>IFERROR(VLOOKUP(F18,クラス!B:C,2,0),"")</f>
        <v/>
      </c>
      <c r="P18" t="str">
        <f>IFERROR(VLOOKUP(G18,色々!P:Q,2,0),"")</f>
        <v>女子</v>
      </c>
      <c r="Q18" t="str">
        <f>IFERROR(VLOOKUP(H18,色々!D:E,2,0),"")</f>
        <v>タイム決勝</v>
      </c>
      <c r="R18" t="str">
        <f t="shared" si="3"/>
        <v xml:space="preserve"> 女子 200m バタフライ タイム決勝</v>
      </c>
      <c r="S18" s="27">
        <f t="shared" si="5"/>
        <v>17</v>
      </c>
      <c r="T18" s="27" t="str">
        <f t="shared" si="4"/>
        <v xml:space="preserve"> 女子 200m バタフライ タイム決勝</v>
      </c>
      <c r="U18" s="27" t="str">
        <f t="shared" si="6"/>
        <v>タイム決勝</v>
      </c>
      <c r="W18">
        <v>18</v>
      </c>
    </row>
    <row r="19" spans="2:23" ht="20.100000000000001" customHeight="1" x14ac:dyDescent="0.2">
      <c r="B19">
        <f>IFERROR(プログラム__2[[#This Row],[表示用競技番号]],"")</f>
        <v>18</v>
      </c>
      <c r="C19">
        <f>IFERROR(プログラム__2[[#This Row],[組数]],"")</f>
        <v>2</v>
      </c>
      <c r="D19">
        <f>IFERROR(プログラム__2[[#This Row],[種目コード]],"")</f>
        <v>4</v>
      </c>
      <c r="E19">
        <f>IFERROR(プログラム__2[[#This Row],[距離コード]],"")</f>
        <v>4</v>
      </c>
      <c r="F19">
        <f>IFERROR(プログラム__2[[#This Row],[クラス番号]],"")</f>
        <v>0</v>
      </c>
      <c r="G19">
        <f>IFERROR(プログラム__2[[#This Row],[性別コード]],"")</f>
        <v>1</v>
      </c>
      <c r="H19">
        <f>IFERROR(プログラム__2[[#This Row],[予決コード]],"")</f>
        <v>3</v>
      </c>
      <c r="I19" s="5">
        <f>IFERROR(プログラム__2[[#This Row],[日付]],"")</f>
        <v>45732</v>
      </c>
      <c r="J19">
        <f>IFERROR(プログラム__2[[#This Row],[予選競技番号]],"")</f>
        <v>0</v>
      </c>
      <c r="K19" t="str">
        <f>IFERROR(VLOOKUP(D19,色々!L:M,2,0),"")</f>
        <v>バタフライ</v>
      </c>
      <c r="L19" t="str">
        <f>IFERROR(VLOOKUP(E19,色々!P:R,3,0),"")</f>
        <v>4×50m</v>
      </c>
      <c r="M19" t="str">
        <f>IFERROR(VLOOKUP(E19,色々!A:B,2,0),"")</f>
        <v xml:space="preserve"> 200m</v>
      </c>
      <c r="N19" t="str">
        <f t="shared" si="2"/>
        <v xml:space="preserve"> 200m</v>
      </c>
      <c r="O19" t="str">
        <f>IFERROR(VLOOKUP(F19,クラス!B:C,2,0),"")</f>
        <v/>
      </c>
      <c r="P19" t="str">
        <f>IFERROR(VLOOKUP(G19,色々!P:Q,2,0),"")</f>
        <v>男子</v>
      </c>
      <c r="Q19" t="str">
        <f>IFERROR(VLOOKUP(H19,色々!D:E,2,0),"")</f>
        <v>タイム決勝</v>
      </c>
      <c r="R19" t="str">
        <f t="shared" si="3"/>
        <v xml:space="preserve"> 男子 200m バタフライ タイム決勝</v>
      </c>
      <c r="S19" s="27">
        <f t="shared" si="5"/>
        <v>18</v>
      </c>
      <c r="T19" s="27" t="str">
        <f t="shared" si="4"/>
        <v xml:space="preserve"> 男子 200m バタフライ タイム決勝</v>
      </c>
      <c r="U19" s="27" t="str">
        <f t="shared" si="6"/>
        <v>タイム決勝</v>
      </c>
      <c r="W19">
        <v>19</v>
      </c>
    </row>
    <row r="20" spans="2:23" ht="20.100000000000001" customHeight="1" x14ac:dyDescent="0.2">
      <c r="B20">
        <f>IFERROR(プログラム__2[[#This Row],[表示用競技番号]],"")</f>
        <v>19</v>
      </c>
      <c r="C20">
        <f>IFERROR(プログラム__2[[#This Row],[組数]],"")</f>
        <v>24</v>
      </c>
      <c r="D20">
        <f>IFERROR(プログラム__2[[#This Row],[種目コード]],"")</f>
        <v>1</v>
      </c>
      <c r="E20">
        <f>IFERROR(プログラム__2[[#This Row],[距離コード]],"")</f>
        <v>2</v>
      </c>
      <c r="F20">
        <f>IFERROR(プログラム__2[[#This Row],[クラス番号]],"")</f>
        <v>0</v>
      </c>
      <c r="G20">
        <f>IFERROR(プログラム__2[[#This Row],[性別コード]],"")</f>
        <v>2</v>
      </c>
      <c r="H20">
        <f>IFERROR(プログラム__2[[#This Row],[予決コード]],"")</f>
        <v>3</v>
      </c>
      <c r="I20" s="5">
        <f>IFERROR(プログラム__2[[#This Row],[日付]],"")</f>
        <v>45732</v>
      </c>
      <c r="J20">
        <f>IFERROR(プログラム__2[[#This Row],[予選競技番号]],"")</f>
        <v>0</v>
      </c>
      <c r="K20" t="str">
        <f>IFERROR(VLOOKUP(D20,色々!L:M,2,0),"")</f>
        <v>自由形</v>
      </c>
      <c r="L20">
        <f>IFERROR(VLOOKUP(E20,色々!P:R,3,0),"")</f>
        <v>0</v>
      </c>
      <c r="M20" t="str">
        <f>IFERROR(VLOOKUP(E20,色々!A:B,2,0),"")</f>
        <v xml:space="preserve">  50m</v>
      </c>
      <c r="N20" t="str">
        <f t="shared" si="2"/>
        <v xml:space="preserve">  50m</v>
      </c>
      <c r="O20" t="str">
        <f>IFERROR(VLOOKUP(F20,クラス!B:C,2,0),"")</f>
        <v/>
      </c>
      <c r="P20" t="str">
        <f>IFERROR(VLOOKUP(G20,色々!P:Q,2,0),"")</f>
        <v>女子</v>
      </c>
      <c r="Q20" t="str">
        <f>IFERROR(VLOOKUP(H20,色々!D:E,2,0),"")</f>
        <v>タイム決勝</v>
      </c>
      <c r="R20" t="str">
        <f t="shared" si="3"/>
        <v xml:space="preserve"> 女子  50m 自由形 タイム決勝</v>
      </c>
      <c r="S20" s="27">
        <f t="shared" si="5"/>
        <v>19</v>
      </c>
      <c r="T20" s="27" t="str">
        <f t="shared" si="4"/>
        <v xml:space="preserve"> 女子  50m 自由形 タイム決勝</v>
      </c>
      <c r="U20" s="27" t="str">
        <f t="shared" si="6"/>
        <v>タイム決勝</v>
      </c>
      <c r="W20">
        <v>20</v>
      </c>
    </row>
    <row r="21" spans="2:23" ht="20.100000000000001" customHeight="1" x14ac:dyDescent="0.2">
      <c r="B21">
        <f>IFERROR(プログラム__2[[#This Row],[表示用競技番号]],"")</f>
        <v>20</v>
      </c>
      <c r="C21">
        <f>IFERROR(プログラム__2[[#This Row],[組数]],"")</f>
        <v>26</v>
      </c>
      <c r="D21">
        <f>IFERROR(プログラム__2[[#This Row],[種目コード]],"")</f>
        <v>1</v>
      </c>
      <c r="E21">
        <f>IFERROR(プログラム__2[[#This Row],[距離コード]],"")</f>
        <v>2</v>
      </c>
      <c r="F21">
        <f>IFERROR(プログラム__2[[#This Row],[クラス番号]],"")</f>
        <v>0</v>
      </c>
      <c r="G21">
        <f>IFERROR(プログラム__2[[#This Row],[性別コード]],"")</f>
        <v>1</v>
      </c>
      <c r="H21">
        <f>IFERROR(プログラム__2[[#This Row],[予決コード]],"")</f>
        <v>3</v>
      </c>
      <c r="I21" s="5">
        <f>IFERROR(プログラム__2[[#This Row],[日付]],"")</f>
        <v>45732</v>
      </c>
      <c r="J21">
        <f>IFERROR(プログラム__2[[#This Row],[予選競技番号]],"")</f>
        <v>0</v>
      </c>
      <c r="K21" t="str">
        <f>IFERROR(VLOOKUP(D21,色々!L:M,2,0),"")</f>
        <v>自由形</v>
      </c>
      <c r="L21">
        <f>IFERROR(VLOOKUP(E21,色々!P:R,3,0),"")</f>
        <v>0</v>
      </c>
      <c r="M21" t="str">
        <f>IFERROR(VLOOKUP(E21,色々!A:B,2,0),"")</f>
        <v xml:space="preserve">  50m</v>
      </c>
      <c r="N21" t="str">
        <f t="shared" si="2"/>
        <v xml:space="preserve">  50m</v>
      </c>
      <c r="O21" t="str">
        <f>IFERROR(VLOOKUP(F21,クラス!B:C,2,0),"")</f>
        <v/>
      </c>
      <c r="P21" t="str">
        <f>IFERROR(VLOOKUP(G21,色々!P:Q,2,0),"")</f>
        <v>男子</v>
      </c>
      <c r="Q21" t="str">
        <f>IFERROR(VLOOKUP(H21,色々!D:E,2,0),"")</f>
        <v>タイム決勝</v>
      </c>
      <c r="R21" t="str">
        <f t="shared" si="3"/>
        <v xml:space="preserve"> 男子  50m 自由形 タイム決勝</v>
      </c>
      <c r="S21" s="27">
        <f t="shared" si="5"/>
        <v>20</v>
      </c>
      <c r="T21" s="27" t="str">
        <f t="shared" si="4"/>
        <v xml:space="preserve"> 男子  50m 自由形 タイム決勝</v>
      </c>
      <c r="U21" s="27" t="str">
        <f t="shared" si="6"/>
        <v>タイム決勝</v>
      </c>
      <c r="W21">
        <v>21</v>
      </c>
    </row>
    <row r="22" spans="2:23" ht="20.100000000000001" customHeight="1" x14ac:dyDescent="0.2">
      <c r="B22">
        <f>IFERROR(プログラム__2[[#This Row],[表示用競技番号]],"")</f>
        <v>21</v>
      </c>
      <c r="C22">
        <f>IFERROR(プログラム__2[[#This Row],[組数]],"")</f>
        <v>9</v>
      </c>
      <c r="D22">
        <f>IFERROR(プログラム__2[[#This Row],[種目コード]],"")</f>
        <v>5</v>
      </c>
      <c r="E22">
        <f>IFERROR(プログラム__2[[#This Row],[距離コード]],"")</f>
        <v>4</v>
      </c>
      <c r="F22">
        <f>IFERROR(プログラム__2[[#This Row],[クラス番号]],"")</f>
        <v>0</v>
      </c>
      <c r="G22">
        <f>IFERROR(プログラム__2[[#This Row],[性別コード]],"")</f>
        <v>2</v>
      </c>
      <c r="H22">
        <f>IFERROR(プログラム__2[[#This Row],[予決コード]],"")</f>
        <v>3</v>
      </c>
      <c r="I22" s="5">
        <f>IFERROR(プログラム__2[[#This Row],[日付]],"")</f>
        <v>45732</v>
      </c>
      <c r="J22">
        <f>IFERROR(プログラム__2[[#This Row],[予選競技番号]],"")</f>
        <v>0</v>
      </c>
      <c r="K22" t="str">
        <f>IFERROR(VLOOKUP(D22,色々!L:M,2,0),"")</f>
        <v>個人メドレー</v>
      </c>
      <c r="L22" t="str">
        <f>IFERROR(VLOOKUP(E22,色々!P:R,3,0),"")</f>
        <v>4×50m</v>
      </c>
      <c r="M22" t="str">
        <f>IFERROR(VLOOKUP(E22,色々!A:B,2,0),"")</f>
        <v xml:space="preserve"> 200m</v>
      </c>
      <c r="N22" t="str">
        <f t="shared" si="2"/>
        <v xml:space="preserve"> 200m</v>
      </c>
      <c r="O22" t="str">
        <f>IFERROR(VLOOKUP(F22,クラス!B:C,2,0),"")</f>
        <v/>
      </c>
      <c r="P22" t="str">
        <f>IFERROR(VLOOKUP(G22,色々!P:Q,2,0),"")</f>
        <v>女子</v>
      </c>
      <c r="Q22" t="str">
        <f>IFERROR(VLOOKUP(H22,色々!D:E,2,0),"")</f>
        <v>タイム決勝</v>
      </c>
      <c r="R22" t="str">
        <f t="shared" si="3"/>
        <v xml:space="preserve"> 女子 200m 個人メドレー タイム決勝</v>
      </c>
      <c r="S22" s="27">
        <f t="shared" si="5"/>
        <v>21</v>
      </c>
      <c r="T22" s="27" t="str">
        <f t="shared" si="4"/>
        <v xml:space="preserve"> 女子 200m 個人メドレー タイム決勝</v>
      </c>
      <c r="U22" s="27" t="str">
        <f t="shared" si="6"/>
        <v>タイム決勝</v>
      </c>
      <c r="W22">
        <v>22</v>
      </c>
    </row>
    <row r="23" spans="2:23" ht="20.100000000000001" customHeight="1" x14ac:dyDescent="0.2">
      <c r="B23">
        <f>IFERROR(プログラム__2[[#This Row],[表示用競技番号]],"")</f>
        <v>22</v>
      </c>
      <c r="C23">
        <f>IFERROR(プログラム__2[[#This Row],[組数]],"")</f>
        <v>13</v>
      </c>
      <c r="D23">
        <f>IFERROR(プログラム__2[[#This Row],[種目コード]],"")</f>
        <v>5</v>
      </c>
      <c r="E23">
        <f>IFERROR(プログラム__2[[#This Row],[距離コード]],"")</f>
        <v>4</v>
      </c>
      <c r="F23">
        <f>IFERROR(プログラム__2[[#This Row],[クラス番号]],"")</f>
        <v>0</v>
      </c>
      <c r="G23">
        <f>IFERROR(プログラム__2[[#This Row],[性別コード]],"")</f>
        <v>1</v>
      </c>
      <c r="H23">
        <f>IFERROR(プログラム__2[[#This Row],[予決コード]],"")</f>
        <v>3</v>
      </c>
      <c r="I23" s="5">
        <f>IFERROR(プログラム__2[[#This Row],[日付]],"")</f>
        <v>45732</v>
      </c>
      <c r="J23">
        <f>IFERROR(プログラム__2[[#This Row],[予選競技番号]],"")</f>
        <v>0</v>
      </c>
      <c r="K23" t="str">
        <f>IFERROR(VLOOKUP(D23,色々!L:M,2,0),"")</f>
        <v>個人メドレー</v>
      </c>
      <c r="L23" t="str">
        <f>IFERROR(VLOOKUP(E23,色々!P:R,3,0),"")</f>
        <v>4×50m</v>
      </c>
      <c r="M23" t="str">
        <f>IFERROR(VLOOKUP(E23,色々!A:B,2,0),"")</f>
        <v xml:space="preserve"> 200m</v>
      </c>
      <c r="N23" t="str">
        <f t="shared" si="2"/>
        <v xml:space="preserve"> 200m</v>
      </c>
      <c r="O23" t="str">
        <f>IFERROR(VLOOKUP(F23,クラス!B:C,2,0),"")</f>
        <v/>
      </c>
      <c r="P23" t="str">
        <f>IFERROR(VLOOKUP(G23,色々!P:Q,2,0),"")</f>
        <v>男子</v>
      </c>
      <c r="Q23" t="str">
        <f>IFERROR(VLOOKUP(H23,色々!D:E,2,0),"")</f>
        <v>タイム決勝</v>
      </c>
      <c r="R23" t="str">
        <f t="shared" si="3"/>
        <v xml:space="preserve"> 男子 200m 個人メドレー タイム決勝</v>
      </c>
      <c r="S23" s="27">
        <f t="shared" si="5"/>
        <v>22</v>
      </c>
      <c r="T23" s="27" t="str">
        <f t="shared" si="4"/>
        <v xml:space="preserve"> 男子 200m 個人メドレー タイム決勝</v>
      </c>
      <c r="U23" s="27" t="str">
        <f t="shared" si="6"/>
        <v>タイム決勝</v>
      </c>
      <c r="W23">
        <v>23</v>
      </c>
    </row>
    <row r="24" spans="2:23" ht="20.100000000000001" customHeight="1" x14ac:dyDescent="0.2">
      <c r="B24">
        <f>IFERROR(プログラム__2[[#This Row],[表示用競技番号]],"")</f>
        <v>23</v>
      </c>
      <c r="C24">
        <f>IFERROR(プログラム__2[[#This Row],[組数]],"")</f>
        <v>9</v>
      </c>
      <c r="D24">
        <f>IFERROR(プログラム__2[[#This Row],[種目コード]],"")</f>
        <v>1</v>
      </c>
      <c r="E24">
        <f>IFERROR(プログラム__2[[#This Row],[距離コード]],"")</f>
        <v>3</v>
      </c>
      <c r="F24">
        <f>IFERROR(プログラム__2[[#This Row],[クラス番号]],"")</f>
        <v>0</v>
      </c>
      <c r="G24">
        <f>IFERROR(プログラム__2[[#This Row],[性別コード]],"")</f>
        <v>2</v>
      </c>
      <c r="H24">
        <f>IFERROR(プログラム__2[[#This Row],[予決コード]],"")</f>
        <v>3</v>
      </c>
      <c r="I24" s="5">
        <f>IFERROR(プログラム__2[[#This Row],[日付]],"")</f>
        <v>45732</v>
      </c>
      <c r="J24">
        <f>IFERROR(プログラム__2[[#This Row],[予選競技番号]],"")</f>
        <v>0</v>
      </c>
      <c r="K24" t="str">
        <f>IFERROR(VLOOKUP(D24,色々!L:M,2,0),"")</f>
        <v>自由形</v>
      </c>
      <c r="L24">
        <f>IFERROR(VLOOKUP(E24,色々!P:R,3,0),"")</f>
        <v>0</v>
      </c>
      <c r="M24" t="str">
        <f>IFERROR(VLOOKUP(E24,色々!A:B,2,0),"")</f>
        <v xml:space="preserve"> 100m</v>
      </c>
      <c r="N24" t="str">
        <f t="shared" si="2"/>
        <v xml:space="preserve"> 100m</v>
      </c>
      <c r="O24" t="str">
        <f>IFERROR(VLOOKUP(F24,クラス!B:C,2,0),"")</f>
        <v/>
      </c>
      <c r="P24" t="str">
        <f>IFERROR(VLOOKUP(G24,色々!P:Q,2,0),"")</f>
        <v>女子</v>
      </c>
      <c r="Q24" t="str">
        <f>IFERROR(VLOOKUP(H24,色々!D:E,2,0),"")</f>
        <v>タイム決勝</v>
      </c>
      <c r="R24" t="str">
        <f t="shared" si="3"/>
        <v xml:space="preserve"> 女子 100m 自由形 タイム決勝</v>
      </c>
      <c r="S24" s="27">
        <f t="shared" ref="S24:S87" si="7">IF(T24="","",W23)</f>
        <v>23</v>
      </c>
      <c r="T24" s="27" t="str">
        <f t="shared" ref="T24:T87" si="8">IFERROR(VLOOKUP(W23,B:R,17,0),"")</f>
        <v xml:space="preserve"> 女子 100m 自由形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 x14ac:dyDescent="0.2">
      <c r="B25">
        <f>IFERROR(プログラム__2[[#This Row],[表示用競技番号]],"")</f>
        <v>24</v>
      </c>
      <c r="C25">
        <f>IFERROR(プログラム__2[[#This Row],[組数]],"")</f>
        <v>11</v>
      </c>
      <c r="D25">
        <f>IFERROR(プログラム__2[[#This Row],[種目コード]],"")</f>
        <v>1</v>
      </c>
      <c r="E25">
        <f>IFERROR(プログラム__2[[#This Row],[距離コード]],"")</f>
        <v>3</v>
      </c>
      <c r="F25">
        <f>IFERROR(プログラム__2[[#This Row],[クラス番号]],"")</f>
        <v>0</v>
      </c>
      <c r="G25">
        <f>IFERROR(プログラム__2[[#This Row],[性別コード]],"")</f>
        <v>1</v>
      </c>
      <c r="H25">
        <f>IFERROR(プログラム__2[[#This Row],[予決コード]],"")</f>
        <v>3</v>
      </c>
      <c r="I25" s="5">
        <f>IFERROR(プログラム__2[[#This Row],[日付]],"")</f>
        <v>45732</v>
      </c>
      <c r="J25">
        <f>IFERROR(プログラム__2[[#This Row],[予選競技番号]],"")</f>
        <v>0</v>
      </c>
      <c r="K25" t="str">
        <f>IFERROR(VLOOKUP(D25,色々!L:M,2,0),"")</f>
        <v>自由形</v>
      </c>
      <c r="L25">
        <f>IFERROR(VLOOKUP(E25,色々!P:R,3,0),"")</f>
        <v>0</v>
      </c>
      <c r="M25" t="str">
        <f>IFERROR(VLOOKUP(E25,色々!A:B,2,0),"")</f>
        <v xml:space="preserve"> 100m</v>
      </c>
      <c r="N25" t="str">
        <f t="shared" si="2"/>
        <v xml:space="preserve"> 100m</v>
      </c>
      <c r="O25" t="str">
        <f>IFERROR(VLOOKUP(F25,クラス!B:C,2,0),"")</f>
        <v/>
      </c>
      <c r="P25" t="str">
        <f>IFERROR(VLOOKUP(G25,色々!P:Q,2,0),"")</f>
        <v>男子</v>
      </c>
      <c r="Q25" t="str">
        <f>IFERROR(VLOOKUP(H25,色々!D:E,2,0),"")</f>
        <v>タイム決勝</v>
      </c>
      <c r="R25" t="str">
        <f t="shared" si="3"/>
        <v xml:space="preserve"> 男子 100m 自由形 タイム決勝</v>
      </c>
      <c r="S25" s="27">
        <f t="shared" si="7"/>
        <v>24</v>
      </c>
      <c r="T25" s="27" t="str">
        <f t="shared" si="8"/>
        <v xml:space="preserve"> 男子 100m 自由形 タイム決勝</v>
      </c>
      <c r="U25" s="27" t="str">
        <f t="shared" si="9"/>
        <v>タイム決勝</v>
      </c>
      <c r="W25">
        <v>25</v>
      </c>
    </row>
    <row r="26" spans="2:23" ht="20.100000000000001" customHeight="1" x14ac:dyDescent="0.2">
      <c r="B26">
        <f>IFERROR(プログラム__2[[#This Row],[表示用競技番号]],"")</f>
        <v>25</v>
      </c>
      <c r="C26">
        <f>IFERROR(プログラム__2[[#This Row],[組数]],"")</f>
        <v>4</v>
      </c>
      <c r="D26">
        <f>IFERROR(プログラム__2[[#This Row],[種目コード]],"")</f>
        <v>2</v>
      </c>
      <c r="E26">
        <f>IFERROR(プログラム__2[[#This Row],[距離コード]],"")</f>
        <v>3</v>
      </c>
      <c r="F26">
        <f>IFERROR(プログラム__2[[#This Row],[クラス番号]],"")</f>
        <v>0</v>
      </c>
      <c r="G26">
        <f>IFERROR(プログラム__2[[#This Row],[性別コード]],"")</f>
        <v>2</v>
      </c>
      <c r="H26">
        <f>IFERROR(プログラム__2[[#This Row],[予決コード]],"")</f>
        <v>3</v>
      </c>
      <c r="I26" s="5">
        <f>IFERROR(プログラム__2[[#This Row],[日付]],"")</f>
        <v>45732</v>
      </c>
      <c r="J26">
        <f>IFERROR(プログラム__2[[#This Row],[予選競技番号]],"")</f>
        <v>0</v>
      </c>
      <c r="K26" t="str">
        <f>IFERROR(VLOOKUP(D26,色々!L:M,2,0),"")</f>
        <v>背泳ぎ</v>
      </c>
      <c r="L26">
        <f>IFERROR(VLOOKUP(E26,色々!P:R,3,0),"")</f>
        <v>0</v>
      </c>
      <c r="M26" t="str">
        <f>IFERROR(VLOOKUP(E26,色々!A:B,2,0),"")</f>
        <v xml:space="preserve"> 100m</v>
      </c>
      <c r="N26" t="str">
        <f t="shared" si="2"/>
        <v xml:space="preserve"> 100m</v>
      </c>
      <c r="O26" t="str">
        <f>IFERROR(VLOOKUP(F26,クラス!B:C,2,0),"")</f>
        <v/>
      </c>
      <c r="P26" t="str">
        <f>IFERROR(VLOOKUP(G26,色々!P:Q,2,0),"")</f>
        <v>女子</v>
      </c>
      <c r="Q26" t="str">
        <f>IFERROR(VLOOKUP(H26,色々!D:E,2,0),"")</f>
        <v>タイム決勝</v>
      </c>
      <c r="R26" t="str">
        <f t="shared" si="3"/>
        <v xml:space="preserve"> 女子 100m 背泳ぎ タイム決勝</v>
      </c>
      <c r="S26" s="27">
        <f t="shared" si="7"/>
        <v>25</v>
      </c>
      <c r="T26" s="27" t="str">
        <f t="shared" si="8"/>
        <v xml:space="preserve"> 女子 100m 背泳ぎ タイム決勝</v>
      </c>
      <c r="U26" s="27" t="str">
        <f t="shared" si="9"/>
        <v>タイム決勝</v>
      </c>
      <c r="W26">
        <v>26</v>
      </c>
    </row>
    <row r="27" spans="2:23" ht="20.100000000000001" customHeight="1" x14ac:dyDescent="0.2">
      <c r="B27">
        <f>IFERROR(プログラム__2[[#This Row],[表示用競技番号]],"")</f>
        <v>26</v>
      </c>
      <c r="C27">
        <f>IFERROR(プログラム__2[[#This Row],[組数]],"")</f>
        <v>4</v>
      </c>
      <c r="D27">
        <f>IFERROR(プログラム__2[[#This Row],[種目コード]],"")</f>
        <v>2</v>
      </c>
      <c r="E27">
        <f>IFERROR(プログラム__2[[#This Row],[距離コード]],"")</f>
        <v>3</v>
      </c>
      <c r="F27">
        <f>IFERROR(プログラム__2[[#This Row],[クラス番号]],"")</f>
        <v>0</v>
      </c>
      <c r="G27">
        <f>IFERROR(プログラム__2[[#This Row],[性別コード]],"")</f>
        <v>1</v>
      </c>
      <c r="H27">
        <f>IFERROR(プログラム__2[[#This Row],[予決コード]],"")</f>
        <v>3</v>
      </c>
      <c r="I27" s="5">
        <f>IFERROR(プログラム__2[[#This Row],[日付]],"")</f>
        <v>45732</v>
      </c>
      <c r="J27">
        <f>IFERROR(プログラム__2[[#This Row],[予選競技番号]],"")</f>
        <v>0</v>
      </c>
      <c r="K27" t="str">
        <f>IFERROR(VLOOKUP(D27,色々!L:M,2,0),"")</f>
        <v>背泳ぎ</v>
      </c>
      <c r="L27">
        <f>IFERROR(VLOOKUP(E27,色々!P:R,3,0),"")</f>
        <v>0</v>
      </c>
      <c r="M27" t="str">
        <f>IFERROR(VLOOKUP(E27,色々!A:B,2,0),"")</f>
        <v xml:space="preserve"> 100m</v>
      </c>
      <c r="N27" t="str">
        <f t="shared" si="2"/>
        <v xml:space="preserve"> 100m</v>
      </c>
      <c r="O27" t="str">
        <f>IFERROR(VLOOKUP(F27,クラス!B:C,2,0),"")</f>
        <v/>
      </c>
      <c r="P27" t="str">
        <f>IFERROR(VLOOKUP(G27,色々!P:Q,2,0),"")</f>
        <v>男子</v>
      </c>
      <c r="Q27" t="str">
        <f>IFERROR(VLOOKUP(H27,色々!D:E,2,0),"")</f>
        <v>タイム決勝</v>
      </c>
      <c r="R27" t="str">
        <f t="shared" si="3"/>
        <v xml:space="preserve"> 男子 100m 背泳ぎ タイム決勝</v>
      </c>
      <c r="S27" s="27">
        <f t="shared" si="7"/>
        <v>26</v>
      </c>
      <c r="T27" s="27" t="str">
        <f t="shared" si="8"/>
        <v xml:space="preserve"> 男子 100m 背泳ぎ タイム決勝</v>
      </c>
      <c r="U27" s="27" t="str">
        <f t="shared" si="9"/>
        <v>タイム決勝</v>
      </c>
      <c r="W27">
        <v>27</v>
      </c>
    </row>
    <row r="28" spans="2:23" ht="20.100000000000001" customHeight="1" x14ac:dyDescent="0.2">
      <c r="B28">
        <f>IFERROR(プログラム__2[[#This Row],[表示用競技番号]],"")</f>
        <v>27</v>
      </c>
      <c r="C28">
        <f>IFERROR(プログラム__2[[#This Row],[組数]],"")</f>
        <v>5</v>
      </c>
      <c r="D28">
        <f>IFERROR(プログラム__2[[#This Row],[種目コード]],"")</f>
        <v>3</v>
      </c>
      <c r="E28">
        <f>IFERROR(プログラム__2[[#This Row],[距離コード]],"")</f>
        <v>3</v>
      </c>
      <c r="F28">
        <f>IFERROR(プログラム__2[[#This Row],[クラス番号]],"")</f>
        <v>0</v>
      </c>
      <c r="G28">
        <f>IFERROR(プログラム__2[[#This Row],[性別コード]],"")</f>
        <v>2</v>
      </c>
      <c r="H28">
        <f>IFERROR(プログラム__2[[#This Row],[予決コード]],"")</f>
        <v>3</v>
      </c>
      <c r="I28" s="5">
        <f>IFERROR(プログラム__2[[#This Row],[日付]],"")</f>
        <v>45732</v>
      </c>
      <c r="J28">
        <f>IFERROR(プログラム__2[[#This Row],[予選競技番号]],"")</f>
        <v>0</v>
      </c>
      <c r="K28" t="str">
        <f>IFERROR(VLOOKUP(D28,色々!L:M,2,0),"")</f>
        <v>平泳ぎ</v>
      </c>
      <c r="L28">
        <f>IFERROR(VLOOKUP(E28,色々!P:R,3,0),"")</f>
        <v>0</v>
      </c>
      <c r="M28" t="str">
        <f>IFERROR(VLOOKUP(E28,色々!A:B,2,0),"")</f>
        <v xml:space="preserve"> 100m</v>
      </c>
      <c r="N28" t="str">
        <f t="shared" si="2"/>
        <v xml:space="preserve"> 100m</v>
      </c>
      <c r="O28" t="str">
        <f>IFERROR(VLOOKUP(F28,クラス!B:C,2,0),"")</f>
        <v/>
      </c>
      <c r="P28" t="str">
        <f>IFERROR(VLOOKUP(G28,色々!P:Q,2,0),"")</f>
        <v>女子</v>
      </c>
      <c r="Q28" t="str">
        <f>IFERROR(VLOOKUP(H28,色々!D:E,2,0),"")</f>
        <v>タイム決勝</v>
      </c>
      <c r="R28" t="str">
        <f t="shared" si="3"/>
        <v xml:space="preserve"> 女子 100m 平泳ぎ タイム決勝</v>
      </c>
      <c r="S28" s="27">
        <f t="shared" si="7"/>
        <v>27</v>
      </c>
      <c r="T28" s="27" t="str">
        <f t="shared" si="8"/>
        <v xml:space="preserve"> 女子 100m 平泳ぎ タイム決勝</v>
      </c>
      <c r="U28" s="27" t="str">
        <f t="shared" si="9"/>
        <v>タイム決勝</v>
      </c>
      <c r="W28">
        <v>28</v>
      </c>
    </row>
    <row r="29" spans="2:23" ht="20.100000000000001" customHeight="1" x14ac:dyDescent="0.2">
      <c r="B29">
        <f>IFERROR(プログラム__2[[#This Row],[表示用競技番号]],"")</f>
        <v>28</v>
      </c>
      <c r="C29">
        <f>IFERROR(プログラム__2[[#This Row],[組数]],"")</f>
        <v>7</v>
      </c>
      <c r="D29">
        <f>IFERROR(プログラム__2[[#This Row],[種目コード]],"")</f>
        <v>3</v>
      </c>
      <c r="E29">
        <f>IFERROR(プログラム__2[[#This Row],[距離コード]],"")</f>
        <v>3</v>
      </c>
      <c r="F29">
        <f>IFERROR(プログラム__2[[#This Row],[クラス番号]],"")</f>
        <v>0</v>
      </c>
      <c r="G29">
        <f>IFERROR(プログラム__2[[#This Row],[性別コード]],"")</f>
        <v>1</v>
      </c>
      <c r="H29">
        <f>IFERROR(プログラム__2[[#This Row],[予決コード]],"")</f>
        <v>3</v>
      </c>
      <c r="I29" s="5">
        <f>IFERROR(プログラム__2[[#This Row],[日付]],"")</f>
        <v>45732</v>
      </c>
      <c r="J29">
        <f>IFERROR(プログラム__2[[#This Row],[予選競技番号]],"")</f>
        <v>0</v>
      </c>
      <c r="K29" t="str">
        <f>IFERROR(VLOOKUP(D29,色々!L:M,2,0),"")</f>
        <v>平泳ぎ</v>
      </c>
      <c r="L29">
        <f>IFERROR(VLOOKUP(E29,色々!P:R,3,0),"")</f>
        <v>0</v>
      </c>
      <c r="M29" t="str">
        <f>IFERROR(VLOOKUP(E29,色々!A:B,2,0),"")</f>
        <v xml:space="preserve"> 100m</v>
      </c>
      <c r="N29" t="str">
        <f t="shared" si="2"/>
        <v xml:space="preserve"> 100m</v>
      </c>
      <c r="O29" t="str">
        <f>IFERROR(VLOOKUP(F29,クラス!B:C,2,0),"")</f>
        <v/>
      </c>
      <c r="P29" t="str">
        <f>IFERROR(VLOOKUP(G29,色々!P:Q,2,0),"")</f>
        <v>男子</v>
      </c>
      <c r="Q29" t="str">
        <f>IFERROR(VLOOKUP(H29,色々!D:E,2,0),"")</f>
        <v>タイム決勝</v>
      </c>
      <c r="R29" t="str">
        <f t="shared" si="3"/>
        <v xml:space="preserve"> 男子 100m 平泳ぎ タイム決勝</v>
      </c>
      <c r="S29" s="27">
        <f t="shared" si="7"/>
        <v>28</v>
      </c>
      <c r="T29" s="27" t="str">
        <f t="shared" si="8"/>
        <v xml:space="preserve"> 男子 100m 平泳ぎ タイム決勝</v>
      </c>
      <c r="U29" s="27" t="str">
        <f t="shared" si="9"/>
        <v>タイム決勝</v>
      </c>
      <c r="W29">
        <v>29</v>
      </c>
    </row>
    <row r="30" spans="2:23" ht="20.100000000000001" customHeight="1" x14ac:dyDescent="0.2">
      <c r="B30">
        <f>IFERROR(プログラム__2[[#This Row],[表示用競技番号]],"")</f>
        <v>29</v>
      </c>
      <c r="C30">
        <f>IFERROR(プログラム__2[[#This Row],[組数]],"")</f>
        <v>4</v>
      </c>
      <c r="D30">
        <f>IFERROR(プログラム__2[[#This Row],[種目コード]],"")</f>
        <v>4</v>
      </c>
      <c r="E30">
        <f>IFERROR(プログラム__2[[#This Row],[距離コード]],"")</f>
        <v>3</v>
      </c>
      <c r="F30">
        <f>IFERROR(プログラム__2[[#This Row],[クラス番号]],"")</f>
        <v>0</v>
      </c>
      <c r="G30">
        <f>IFERROR(プログラム__2[[#This Row],[性別コード]],"")</f>
        <v>2</v>
      </c>
      <c r="H30">
        <f>IFERROR(プログラム__2[[#This Row],[予決コード]],"")</f>
        <v>3</v>
      </c>
      <c r="I30" s="5">
        <f>IFERROR(プログラム__2[[#This Row],[日付]],"")</f>
        <v>45732</v>
      </c>
      <c r="J30">
        <f>IFERROR(プログラム__2[[#This Row],[予選競技番号]],"")</f>
        <v>0</v>
      </c>
      <c r="K30" t="str">
        <f>IFERROR(VLOOKUP(D30,色々!L:M,2,0),"")</f>
        <v>バタフライ</v>
      </c>
      <c r="L30">
        <f>IFERROR(VLOOKUP(E30,色々!P:R,3,0),"")</f>
        <v>0</v>
      </c>
      <c r="M30" t="str">
        <f>IFERROR(VLOOKUP(E30,色々!A:B,2,0),"")</f>
        <v xml:space="preserve"> 100m</v>
      </c>
      <c r="N30" t="str">
        <f t="shared" si="2"/>
        <v xml:space="preserve"> 100m</v>
      </c>
      <c r="O30" t="str">
        <f>IFERROR(VLOOKUP(F30,クラス!B:C,2,0),"")</f>
        <v/>
      </c>
      <c r="P30" t="str">
        <f>IFERROR(VLOOKUP(G30,色々!P:Q,2,0),"")</f>
        <v>女子</v>
      </c>
      <c r="Q30" t="str">
        <f>IFERROR(VLOOKUP(H30,色々!D:E,2,0),"")</f>
        <v>タイム決勝</v>
      </c>
      <c r="R30" t="str">
        <f t="shared" si="3"/>
        <v xml:space="preserve"> 女子 100m バタフライ タイム決勝</v>
      </c>
      <c r="S30" s="27">
        <f t="shared" si="7"/>
        <v>29</v>
      </c>
      <c r="T30" s="27" t="str">
        <f t="shared" si="8"/>
        <v xml:space="preserve"> 女子 100m バタフライ タイム決勝</v>
      </c>
      <c r="U30" s="27" t="str">
        <f t="shared" si="9"/>
        <v>タイム決勝</v>
      </c>
      <c r="W30">
        <v>30</v>
      </c>
    </row>
    <row r="31" spans="2:23" ht="20.100000000000001" customHeight="1" x14ac:dyDescent="0.2">
      <c r="B31">
        <f>IFERROR(プログラム__2[[#This Row],[表示用競技番号]],"")</f>
        <v>30</v>
      </c>
      <c r="C31">
        <f>IFERROR(プログラム__2[[#This Row],[組数]],"")</f>
        <v>4</v>
      </c>
      <c r="D31">
        <f>IFERROR(プログラム__2[[#This Row],[種目コード]],"")</f>
        <v>4</v>
      </c>
      <c r="E31">
        <f>IFERROR(プログラム__2[[#This Row],[距離コード]],"")</f>
        <v>3</v>
      </c>
      <c r="F31">
        <f>IFERROR(プログラム__2[[#This Row],[クラス番号]],"")</f>
        <v>0</v>
      </c>
      <c r="G31">
        <f>IFERROR(プログラム__2[[#This Row],[性別コード]],"")</f>
        <v>1</v>
      </c>
      <c r="H31">
        <f>IFERROR(プログラム__2[[#This Row],[予決コード]],"")</f>
        <v>3</v>
      </c>
      <c r="I31" s="5">
        <f>IFERROR(プログラム__2[[#This Row],[日付]],"")</f>
        <v>45732</v>
      </c>
      <c r="J31">
        <f>IFERROR(プログラム__2[[#This Row],[予選競技番号]],"")</f>
        <v>0</v>
      </c>
      <c r="K31" t="str">
        <f>IFERROR(VLOOKUP(D31,色々!L:M,2,0),"")</f>
        <v>バタフライ</v>
      </c>
      <c r="L31">
        <f>IFERROR(VLOOKUP(E31,色々!P:R,3,0),"")</f>
        <v>0</v>
      </c>
      <c r="M31" t="str">
        <f>IFERROR(VLOOKUP(E31,色々!A:B,2,0),"")</f>
        <v xml:space="preserve"> 100m</v>
      </c>
      <c r="N31" t="str">
        <f t="shared" si="2"/>
        <v xml:space="preserve"> 100m</v>
      </c>
      <c r="O31" t="str">
        <f>IFERROR(VLOOKUP(F31,クラス!B:C,2,0),"")</f>
        <v/>
      </c>
      <c r="P31" t="str">
        <f>IFERROR(VLOOKUP(G31,色々!P:Q,2,0),"")</f>
        <v>男子</v>
      </c>
      <c r="Q31" t="str">
        <f>IFERROR(VLOOKUP(H31,色々!D:E,2,0),"")</f>
        <v>タイム決勝</v>
      </c>
      <c r="R31" t="str">
        <f t="shared" si="3"/>
        <v xml:space="preserve"> 男子 100m バタフライ タイム決勝</v>
      </c>
      <c r="S31" s="27">
        <f t="shared" si="7"/>
        <v>30</v>
      </c>
      <c r="T31" s="27" t="str">
        <f t="shared" si="8"/>
        <v xml:space="preserve"> 男子 100m バタフライ タイム決勝</v>
      </c>
      <c r="U31" s="27" t="str">
        <f t="shared" si="9"/>
        <v>タイム決勝</v>
      </c>
      <c r="W31">
        <v>31</v>
      </c>
    </row>
    <row r="32" spans="2:23" ht="20.100000000000001" customHeight="1" x14ac:dyDescent="0.2">
      <c r="B32">
        <f>IFERROR(プログラム__2[[#This Row],[表示用競技番号]],"")</f>
        <v>31</v>
      </c>
      <c r="C32">
        <f>IFERROR(プログラム__2[[#This Row],[組数]],"")</f>
        <v>2</v>
      </c>
      <c r="D32">
        <f>IFERROR(プログラム__2[[#This Row],[種目コード]],"")</f>
        <v>1</v>
      </c>
      <c r="E32">
        <f>IFERROR(プログラム__2[[#This Row],[距離コード]],"")</f>
        <v>5</v>
      </c>
      <c r="F32">
        <f>IFERROR(プログラム__2[[#This Row],[クラス番号]],"")</f>
        <v>0</v>
      </c>
      <c r="G32">
        <f>IFERROR(プログラム__2[[#This Row],[性別コード]],"")</f>
        <v>2</v>
      </c>
      <c r="H32">
        <f>IFERROR(プログラム__2[[#This Row],[予決コード]],"")</f>
        <v>3</v>
      </c>
      <c r="I32" s="5">
        <f>IFERROR(プログラム__2[[#This Row],[日付]],"")</f>
        <v>45732</v>
      </c>
      <c r="J32">
        <f>IFERROR(プログラム__2[[#This Row],[予選競技番号]],"")</f>
        <v>0</v>
      </c>
      <c r="K32" t="str">
        <f>IFERROR(VLOOKUP(D32,色々!L:M,2,0),"")</f>
        <v>自由形</v>
      </c>
      <c r="L32" t="str">
        <f>IFERROR(VLOOKUP(E32,色々!P:R,3,0),"")</f>
        <v>4×100m</v>
      </c>
      <c r="M32" t="str">
        <f>IFERROR(VLOOKUP(E32,色々!A:B,2,0),"")</f>
        <v xml:space="preserve"> 400m</v>
      </c>
      <c r="N32" t="str">
        <f t="shared" si="2"/>
        <v xml:space="preserve"> 400m</v>
      </c>
      <c r="O32" t="str">
        <f>IFERROR(VLOOKUP(F32,クラス!B:C,2,0),"")</f>
        <v/>
      </c>
      <c r="P32" t="str">
        <f>IFERROR(VLOOKUP(G32,色々!P:Q,2,0),"")</f>
        <v>女子</v>
      </c>
      <c r="Q32" t="str">
        <f>IFERROR(VLOOKUP(H32,色々!D:E,2,0),"")</f>
        <v>タイム決勝</v>
      </c>
      <c r="R32" t="str">
        <f t="shared" si="3"/>
        <v xml:space="preserve"> 女子 400m 自由形 タイム決勝</v>
      </c>
      <c r="S32" s="27">
        <f t="shared" si="7"/>
        <v>31</v>
      </c>
      <c r="T32" s="27" t="str">
        <f t="shared" si="8"/>
        <v xml:space="preserve"> 女子 400m 自由形 タイム決勝</v>
      </c>
      <c r="U32" s="27" t="str">
        <f t="shared" si="9"/>
        <v>タイム決勝</v>
      </c>
      <c r="W32">
        <v>32</v>
      </c>
    </row>
    <row r="33" spans="2:23" ht="20.100000000000001" customHeight="1" x14ac:dyDescent="0.2">
      <c r="B33">
        <f>IFERROR(プログラム__2[[#This Row],[表示用競技番号]],"")</f>
        <v>32</v>
      </c>
      <c r="C33">
        <f>IFERROR(プログラム__2[[#This Row],[組数]],"")</f>
        <v>2</v>
      </c>
      <c r="D33">
        <f>IFERROR(プログラム__2[[#This Row],[種目コード]],"")</f>
        <v>1</v>
      </c>
      <c r="E33">
        <f>IFERROR(プログラム__2[[#This Row],[距離コード]],"")</f>
        <v>5</v>
      </c>
      <c r="F33">
        <f>IFERROR(プログラム__2[[#This Row],[クラス番号]],"")</f>
        <v>0</v>
      </c>
      <c r="G33">
        <f>IFERROR(プログラム__2[[#This Row],[性別コード]],"")</f>
        <v>1</v>
      </c>
      <c r="H33">
        <f>IFERROR(プログラム__2[[#This Row],[予決コード]],"")</f>
        <v>3</v>
      </c>
      <c r="I33" s="5">
        <f>IFERROR(プログラム__2[[#This Row],[日付]],"")</f>
        <v>45732</v>
      </c>
      <c r="J33">
        <f>IFERROR(プログラム__2[[#This Row],[予選競技番号]],"")</f>
        <v>0</v>
      </c>
      <c r="K33" t="str">
        <f>IFERROR(VLOOKUP(D33,色々!L:M,2,0),"")</f>
        <v>自由形</v>
      </c>
      <c r="L33" t="str">
        <f>IFERROR(VLOOKUP(E33,色々!P:R,3,0),"")</f>
        <v>4×100m</v>
      </c>
      <c r="M33" t="str">
        <f>IFERROR(VLOOKUP(E33,色々!A:B,2,0),"")</f>
        <v xml:space="preserve"> 400m</v>
      </c>
      <c r="N33" t="str">
        <f t="shared" si="2"/>
        <v xml:space="preserve"> 400m</v>
      </c>
      <c r="O33" t="str">
        <f>IFERROR(VLOOKUP(F33,クラス!B:C,2,0),"")</f>
        <v/>
      </c>
      <c r="P33" t="str">
        <f>IFERROR(VLOOKUP(G33,色々!P:Q,2,0),"")</f>
        <v>男子</v>
      </c>
      <c r="Q33" t="str">
        <f>IFERROR(VLOOKUP(H33,色々!D:E,2,0),"")</f>
        <v>タイム決勝</v>
      </c>
      <c r="R33" t="str">
        <f t="shared" si="3"/>
        <v xml:space="preserve"> 男子 400m 自由形 タイム決勝</v>
      </c>
      <c r="S33" s="27">
        <f t="shared" si="7"/>
        <v>32</v>
      </c>
      <c r="T33" s="27" t="str">
        <f t="shared" si="8"/>
        <v xml:space="preserve"> 男子 400m 自由形 タイム決勝</v>
      </c>
      <c r="U33" s="27" t="str">
        <f t="shared" si="9"/>
        <v>タイム決勝</v>
      </c>
      <c r="W33">
        <v>33</v>
      </c>
    </row>
    <row r="34" spans="2:23" ht="20.100000000000001" customHeight="1" x14ac:dyDescent="0.2">
      <c r="B34" t="str">
        <f>IFERROR(プログラム__2[[#This Row],[表示用競技番号]],"")</f>
        <v/>
      </c>
      <c r="C34" t="str">
        <f>IFERROR(プログラム__2[[#This Row],[組数]],"")</f>
        <v/>
      </c>
      <c r="D34" t="str">
        <f>IFERROR(プログラム__2[[#This Row],[種目コード]],"")</f>
        <v/>
      </c>
      <c r="E34" t="str">
        <f>IFERROR(プログラム__2[[#This Row],[距離コード]],"")</f>
        <v/>
      </c>
      <c r="F34" t="str">
        <f>IFERROR(プログラム__2[[#This Row],[クラス番号]],"")</f>
        <v/>
      </c>
      <c r="G34" t="str">
        <f>IFERROR(プログラム__2[[#This Row],[性別コード]],"")</f>
        <v/>
      </c>
      <c r="H34" t="str">
        <f>IFERROR(プログラム__2[[#This Row],[予決コード]],"")</f>
        <v/>
      </c>
      <c r="I34" s="5" t="str">
        <f>IFERROR(プログラム__2[[#This Row],[日付]],"")</f>
        <v/>
      </c>
      <c r="J34" t="str">
        <f>IFERROR(プログラム__2[[#This Row],[予選競技番号]],"")</f>
        <v/>
      </c>
      <c r="K34" t="str">
        <f>IFERROR(VLOOKUP(D34,色々!L:M,2,0),"")</f>
        <v/>
      </c>
      <c r="L34" t="str">
        <f>IFERROR(VLOOKUP(E34,色々!P:R,3,0),"")</f>
        <v/>
      </c>
      <c r="M34" t="str">
        <f>IFERROR(VLOOKUP(E34,色々!A:B,2,0),"")</f>
        <v/>
      </c>
      <c r="N34" t="str">
        <f t="shared" si="2"/>
        <v/>
      </c>
      <c r="O34" t="str">
        <f>IFERROR(VLOOKUP(F34,クラス!B:C,2,0),"")</f>
        <v/>
      </c>
      <c r="P34" t="str">
        <f>IFERROR(VLOOKUP(G34,色々!P:Q,2,0),"")</f>
        <v/>
      </c>
      <c r="Q34" t="str">
        <f>IFERROR(VLOOKUP(H34,色々!D:E,2,0),"")</f>
        <v/>
      </c>
      <c r="R34" t="str">
        <f t="shared" si="3"/>
        <v xml:space="preserve">   </v>
      </c>
      <c r="S34" s="27" t="str">
        <f t="shared" si="7"/>
        <v/>
      </c>
      <c r="T34" s="27" t="str">
        <f t="shared" si="8"/>
        <v/>
      </c>
      <c r="U34" s="27" t="str">
        <f t="shared" si="9"/>
        <v/>
      </c>
      <c r="W34">
        <v>34</v>
      </c>
    </row>
    <row r="35" spans="2:23" ht="20.100000000000001" customHeight="1" x14ac:dyDescent="0.2">
      <c r="B35" t="str">
        <f>IFERROR(プログラム__2[[#This Row],[表示用競技番号]],"")</f>
        <v/>
      </c>
      <c r="C35" t="str">
        <f>IFERROR(プログラム__2[[#This Row],[組数]],"")</f>
        <v/>
      </c>
      <c r="D35" t="str">
        <f>IFERROR(プログラム__2[[#This Row],[種目コード]],"")</f>
        <v/>
      </c>
      <c r="E35" t="str">
        <f>IFERROR(プログラム__2[[#This Row],[距離コード]],"")</f>
        <v/>
      </c>
      <c r="F35" t="str">
        <f>IFERROR(プログラム__2[[#This Row],[クラス番号]],"")</f>
        <v/>
      </c>
      <c r="G35" t="str">
        <f>IFERROR(プログラム__2[[#This Row],[性別コード]],"")</f>
        <v/>
      </c>
      <c r="H35" t="str">
        <f>IFERROR(プログラム__2[[#This Row],[予決コード]],"")</f>
        <v/>
      </c>
      <c r="I35" s="5" t="str">
        <f>IFERROR(プログラム__2[[#This Row],[日付]],"")</f>
        <v/>
      </c>
      <c r="J35" t="str">
        <f>IFERROR(プログラム__2[[#This Row],[予選競技番号]],"")</f>
        <v/>
      </c>
      <c r="K35" t="str">
        <f>IFERROR(VLOOKUP(D35,色々!L:M,2,0),"")</f>
        <v/>
      </c>
      <c r="L35" t="str">
        <f>IFERROR(VLOOKUP(E35,色々!P:R,3,0),"")</f>
        <v/>
      </c>
      <c r="M35" t="str">
        <f>IFERROR(VLOOKUP(E35,色々!A:B,2,0),"")</f>
        <v/>
      </c>
      <c r="N35" t="str">
        <f t="shared" si="2"/>
        <v/>
      </c>
      <c r="O35" t="str">
        <f>IFERROR(VLOOKUP(F35,クラス!B:C,2,0),"")</f>
        <v/>
      </c>
      <c r="P35" t="str">
        <f>IFERROR(VLOOKUP(G35,色々!P:Q,2,0),"")</f>
        <v/>
      </c>
      <c r="Q35" t="str">
        <f>IFERROR(VLOOKUP(H35,色々!D:E,2,0),"")</f>
        <v/>
      </c>
      <c r="R35" t="str">
        <f t="shared" si="3"/>
        <v xml:space="preserve">   </v>
      </c>
      <c r="S35" s="27" t="str">
        <f t="shared" si="7"/>
        <v/>
      </c>
      <c r="T35" s="27" t="str">
        <f t="shared" si="8"/>
        <v/>
      </c>
      <c r="U35" s="27" t="str">
        <f t="shared" si="9"/>
        <v/>
      </c>
      <c r="W35">
        <v>35</v>
      </c>
    </row>
    <row r="36" spans="2:23" ht="20.100000000000001" customHeight="1" x14ac:dyDescent="0.2">
      <c r="B36" t="str">
        <f>IFERROR(プログラム__2[[#This Row],[表示用競技番号]],"")</f>
        <v/>
      </c>
      <c r="C36" t="str">
        <f>IFERROR(プログラム__2[[#This Row],[組数]],"")</f>
        <v/>
      </c>
      <c r="D36" t="str">
        <f>IFERROR(プログラム__2[[#This Row],[種目コード]],"")</f>
        <v/>
      </c>
      <c r="E36" t="str">
        <f>IFERROR(プログラム__2[[#This Row],[距離コード]],"")</f>
        <v/>
      </c>
      <c r="F36" t="str">
        <f>IFERROR(プログラム__2[[#This Row],[クラス番号]],"")</f>
        <v/>
      </c>
      <c r="G36" t="str">
        <f>IFERROR(プログラム__2[[#This Row],[性別コード]],"")</f>
        <v/>
      </c>
      <c r="H36" t="str">
        <f>IFERROR(プログラム__2[[#This Row],[予決コード]],"")</f>
        <v/>
      </c>
      <c r="I36" s="5" t="str">
        <f>IFERROR(プログラム__2[[#This Row],[日付]],"")</f>
        <v/>
      </c>
      <c r="J36" t="str">
        <f>IFERROR(プログラム__2[[#This Row],[予選競技番号]],"")</f>
        <v/>
      </c>
      <c r="K36" t="str">
        <f>IFERROR(VLOOKUP(D36,色々!L:M,2,0),"")</f>
        <v/>
      </c>
      <c r="L36" t="str">
        <f>IFERROR(VLOOKUP(E36,色々!P:R,3,0),"")</f>
        <v/>
      </c>
      <c r="M36" t="str">
        <f>IFERROR(VLOOKUP(E36,色々!A:B,2,0),"")</f>
        <v/>
      </c>
      <c r="N36" t="str">
        <f t="shared" si="2"/>
        <v/>
      </c>
      <c r="O36" t="str">
        <f>IFERROR(VLOOKUP(F36,クラス!B:C,2,0),"")</f>
        <v/>
      </c>
      <c r="P36" t="str">
        <f>IFERROR(VLOOKUP(G36,色々!P:Q,2,0),"")</f>
        <v/>
      </c>
      <c r="Q36" t="str">
        <f>IFERROR(VLOOKUP(H36,色々!D:E,2,0),"")</f>
        <v/>
      </c>
      <c r="R36" t="str">
        <f t="shared" si="3"/>
        <v xml:space="preserve">   </v>
      </c>
      <c r="S36" s="27" t="str">
        <f t="shared" si="7"/>
        <v/>
      </c>
      <c r="T36" s="27" t="str">
        <f t="shared" si="8"/>
        <v/>
      </c>
      <c r="U36" s="27" t="str">
        <f t="shared" si="9"/>
        <v/>
      </c>
      <c r="W36">
        <v>36</v>
      </c>
    </row>
    <row r="37" spans="2:23" ht="20.100000000000001" customHeight="1" x14ac:dyDescent="0.2">
      <c r="B37" t="str">
        <f>IFERROR(プログラム__2[[#This Row],[表示用競技番号]],"")</f>
        <v/>
      </c>
      <c r="C37" t="str">
        <f>IFERROR(プログラム__2[[#This Row],[組数]],"")</f>
        <v/>
      </c>
      <c r="D37" t="str">
        <f>IFERROR(プログラム__2[[#This Row],[種目コード]],"")</f>
        <v/>
      </c>
      <c r="E37" t="str">
        <f>IFERROR(プログラム__2[[#This Row],[距離コード]],"")</f>
        <v/>
      </c>
      <c r="F37" t="str">
        <f>IFERROR(プログラム__2[[#This Row],[クラス番号]],"")</f>
        <v/>
      </c>
      <c r="G37" t="str">
        <f>IFERROR(プログラム__2[[#This Row],[性別コード]],"")</f>
        <v/>
      </c>
      <c r="H37" t="str">
        <f>IFERROR(プログラム__2[[#This Row],[予決コード]],"")</f>
        <v/>
      </c>
      <c r="I37" s="5" t="str">
        <f>IFERROR(プログラム__2[[#This Row],[日付]],"")</f>
        <v/>
      </c>
      <c r="J37" t="str">
        <f>IFERROR(プログラム__2[[#This Row],[予選競技番号]],"")</f>
        <v/>
      </c>
      <c r="K37" t="str">
        <f>IFERROR(VLOOKUP(D37,色々!L:M,2,0),"")</f>
        <v/>
      </c>
      <c r="L37" t="str">
        <f>IFERROR(VLOOKUP(E37,色々!P:R,3,0),"")</f>
        <v/>
      </c>
      <c r="M37" t="str">
        <f>IFERROR(VLOOKUP(E37,色々!A:B,2,0),"")</f>
        <v/>
      </c>
      <c r="N37" t="str">
        <f t="shared" si="2"/>
        <v/>
      </c>
      <c r="O37" t="str">
        <f>IFERROR(VLOOKUP(F37,クラス!B:C,2,0),"")</f>
        <v/>
      </c>
      <c r="P37" t="str">
        <f>IFERROR(VLOOKUP(G37,色々!P:Q,2,0),"")</f>
        <v/>
      </c>
      <c r="Q37" t="str">
        <f>IFERROR(VLOOKUP(H37,色々!D:E,2,0),"")</f>
        <v/>
      </c>
      <c r="R37" t="str">
        <f t="shared" si="3"/>
        <v xml:space="preserve">   </v>
      </c>
      <c r="S37" s="27" t="str">
        <f t="shared" si="7"/>
        <v/>
      </c>
      <c r="T37" s="27" t="str">
        <f t="shared" si="8"/>
        <v/>
      </c>
      <c r="U37" s="27" t="str">
        <f t="shared" si="9"/>
        <v/>
      </c>
      <c r="W37">
        <v>37</v>
      </c>
    </row>
    <row r="38" spans="2:23" ht="20.100000000000001" customHeight="1" x14ac:dyDescent="0.2">
      <c r="B38" t="str">
        <f>IFERROR(プログラム__2[[#This Row],[表示用競技番号]],"")</f>
        <v/>
      </c>
      <c r="C38" t="str">
        <f>IFERROR(プログラム__2[[#This Row],[組数]],"")</f>
        <v/>
      </c>
      <c r="D38" t="str">
        <f>IFERROR(プログラム__2[[#This Row],[種目コード]],"")</f>
        <v/>
      </c>
      <c r="E38" t="str">
        <f>IFERROR(プログラム__2[[#This Row],[距離コード]],"")</f>
        <v/>
      </c>
      <c r="F38" t="str">
        <f>IFERROR(プログラム__2[[#This Row],[クラス番号]],"")</f>
        <v/>
      </c>
      <c r="G38" t="str">
        <f>IFERROR(プログラム__2[[#This Row],[性別コード]],"")</f>
        <v/>
      </c>
      <c r="H38" t="str">
        <f>IFERROR(プログラム__2[[#This Row],[予決コード]],"")</f>
        <v/>
      </c>
      <c r="I38" s="5" t="str">
        <f>IFERROR(プログラム__2[[#This Row],[日付]],"")</f>
        <v/>
      </c>
      <c r="J38" t="str">
        <f>IFERROR(プログラム__2[[#This Row],[予選競技番号]],"")</f>
        <v/>
      </c>
      <c r="K38" t="str">
        <f>IFERROR(VLOOKUP(D38,色々!L:M,2,0),"")</f>
        <v/>
      </c>
      <c r="L38" t="str">
        <f>IFERROR(VLOOKUP(E38,色々!P:R,3,0),"")</f>
        <v/>
      </c>
      <c r="M38" t="str">
        <f>IFERROR(VLOOKUP(E38,色々!A:B,2,0),"")</f>
        <v/>
      </c>
      <c r="N38" t="str">
        <f t="shared" si="2"/>
        <v/>
      </c>
      <c r="O38" t="str">
        <f>IFERROR(VLOOKUP(F38,クラス!B:C,2,0),"")</f>
        <v/>
      </c>
      <c r="P38" t="str">
        <f>IFERROR(VLOOKUP(G38,色々!P:Q,2,0),"")</f>
        <v/>
      </c>
      <c r="Q38" t="str">
        <f>IFERROR(VLOOKUP(H38,色々!D:E,2,0),"")</f>
        <v/>
      </c>
      <c r="R38" t="str">
        <f t="shared" si="3"/>
        <v xml:space="preserve">   </v>
      </c>
      <c r="S38" s="27" t="str">
        <f t="shared" si="7"/>
        <v/>
      </c>
      <c r="T38" s="27" t="str">
        <f t="shared" si="8"/>
        <v/>
      </c>
      <c r="U38" s="27" t="str">
        <f t="shared" si="9"/>
        <v/>
      </c>
      <c r="W38">
        <v>38</v>
      </c>
    </row>
    <row r="39" spans="2:23" ht="20.100000000000001" customHeight="1" x14ac:dyDescent="0.2">
      <c r="B39" t="str">
        <f>IFERROR(プログラム__2[[#This Row],[表示用競技番号]],"")</f>
        <v/>
      </c>
      <c r="C39" t="str">
        <f>IFERROR(プログラム__2[[#This Row],[組数]],"")</f>
        <v/>
      </c>
      <c r="D39" t="str">
        <f>IFERROR(プログラム__2[[#This Row],[種目コード]],"")</f>
        <v/>
      </c>
      <c r="E39" t="str">
        <f>IFERROR(プログラム__2[[#This Row],[距離コード]],"")</f>
        <v/>
      </c>
      <c r="F39" t="str">
        <f>IFERROR(プログラム__2[[#This Row],[クラス番号]],"")</f>
        <v/>
      </c>
      <c r="G39" t="str">
        <f>IFERROR(プログラム__2[[#This Row],[性別コード]],"")</f>
        <v/>
      </c>
      <c r="H39" t="str">
        <f>IFERROR(プログラム__2[[#This Row],[予決コード]],"")</f>
        <v/>
      </c>
      <c r="I39" s="5" t="str">
        <f>IFERROR(プログラム__2[[#This Row],[日付]],"")</f>
        <v/>
      </c>
      <c r="J39" t="str">
        <f>IFERROR(プログラム__2[[#This Row],[予選競技番号]],"")</f>
        <v/>
      </c>
      <c r="K39" t="str">
        <f>IFERROR(VLOOKUP(D39,色々!L:M,2,0),"")</f>
        <v/>
      </c>
      <c r="L39" t="str">
        <f>IFERROR(VLOOKUP(E39,色々!P:R,3,0),"")</f>
        <v/>
      </c>
      <c r="M39" t="str">
        <f>IFERROR(VLOOKUP(E39,色々!A:B,2,0),"")</f>
        <v/>
      </c>
      <c r="N39" t="str">
        <f t="shared" si="2"/>
        <v/>
      </c>
      <c r="O39" t="str">
        <f>IFERROR(VLOOKUP(F39,クラス!B:C,2,0),"")</f>
        <v/>
      </c>
      <c r="P39" t="str">
        <f>IFERROR(VLOOKUP(G39,色々!P:Q,2,0),"")</f>
        <v/>
      </c>
      <c r="Q39" t="str">
        <f>IFERROR(VLOOKUP(H39,色々!D:E,2,0),"")</f>
        <v/>
      </c>
      <c r="R39" t="str">
        <f t="shared" si="3"/>
        <v xml:space="preserve">   </v>
      </c>
      <c r="S39" s="27" t="str">
        <f t="shared" si="7"/>
        <v/>
      </c>
      <c r="T39" s="27" t="str">
        <f t="shared" si="8"/>
        <v/>
      </c>
      <c r="U39" s="27" t="str">
        <f t="shared" si="9"/>
        <v/>
      </c>
      <c r="W39">
        <v>39</v>
      </c>
    </row>
    <row r="40" spans="2:23" ht="20.100000000000001" customHeight="1" x14ac:dyDescent="0.2">
      <c r="B40" t="str">
        <f>IFERROR(プログラム__2[[#This Row],[表示用競技番号]],"")</f>
        <v/>
      </c>
      <c r="C40" t="str">
        <f>IFERROR(プログラム__2[[#This Row],[組数]],"")</f>
        <v/>
      </c>
      <c r="D40" t="str">
        <f>IFERROR(プログラム__2[[#This Row],[種目コード]],"")</f>
        <v/>
      </c>
      <c r="E40" t="str">
        <f>IFERROR(プログラム__2[[#This Row],[距離コード]],"")</f>
        <v/>
      </c>
      <c r="F40" t="str">
        <f>IFERROR(プログラム__2[[#This Row],[クラス番号]],"")</f>
        <v/>
      </c>
      <c r="G40" t="str">
        <f>IFERROR(プログラム__2[[#This Row],[性別コード]],"")</f>
        <v/>
      </c>
      <c r="H40" t="str">
        <f>IFERROR(プログラム__2[[#This Row],[予決コード]],"")</f>
        <v/>
      </c>
      <c r="I40" s="5" t="str">
        <f>IFERROR(プログラム__2[[#This Row],[日付]],"")</f>
        <v/>
      </c>
      <c r="J40" t="str">
        <f>IFERROR(プログラム__2[[#This Row],[予選競技番号]],"")</f>
        <v/>
      </c>
      <c r="K40" t="str">
        <f>IFERROR(VLOOKUP(D40,色々!L:M,2,0),"")</f>
        <v/>
      </c>
      <c r="L40" t="str">
        <f>IFERROR(VLOOKUP(E40,色々!P:R,3,0),"")</f>
        <v/>
      </c>
      <c r="M40" t="str">
        <f>IFERROR(VLOOKUP(E40,色々!A:B,2,0),"")</f>
        <v/>
      </c>
      <c r="N40" t="str">
        <f t="shared" si="2"/>
        <v/>
      </c>
      <c r="O40" t="str">
        <f>IFERROR(VLOOKUP(F40,クラス!B:C,2,0),"")</f>
        <v/>
      </c>
      <c r="P40" t="str">
        <f>IFERROR(VLOOKUP(G40,色々!P:Q,2,0),"")</f>
        <v/>
      </c>
      <c r="Q40" t="str">
        <f>IFERROR(VLOOKUP(H40,色々!D:E,2,0),"")</f>
        <v/>
      </c>
      <c r="R40" t="str">
        <f t="shared" si="3"/>
        <v xml:space="preserve">   </v>
      </c>
      <c r="S40" s="27" t="str">
        <f t="shared" si="7"/>
        <v/>
      </c>
      <c r="T40" s="27" t="str">
        <f t="shared" si="8"/>
        <v/>
      </c>
      <c r="U40" s="27" t="str">
        <f t="shared" si="9"/>
        <v/>
      </c>
      <c r="W40">
        <v>40</v>
      </c>
    </row>
    <row r="41" spans="2:23" ht="20.100000000000001" customHeight="1" x14ac:dyDescent="0.2">
      <c r="B41" t="str">
        <f>IFERROR(プログラム__2[[#This Row],[表示用競技番号]],"")</f>
        <v/>
      </c>
      <c r="C41" t="str">
        <f>IFERROR(プログラム__2[[#This Row],[組数]],"")</f>
        <v/>
      </c>
      <c r="D41" t="str">
        <f>IFERROR(プログラム__2[[#This Row],[種目コード]],"")</f>
        <v/>
      </c>
      <c r="E41" t="str">
        <f>IFERROR(プログラム__2[[#This Row],[距離コード]],"")</f>
        <v/>
      </c>
      <c r="F41" t="str">
        <f>IFERROR(プログラム__2[[#This Row],[クラス番号]],"")</f>
        <v/>
      </c>
      <c r="G41" t="str">
        <f>IFERROR(プログラム__2[[#This Row],[性別コード]],"")</f>
        <v/>
      </c>
      <c r="H41" t="str">
        <f>IFERROR(プログラム__2[[#This Row],[予決コード]],"")</f>
        <v/>
      </c>
      <c r="I41" s="5" t="str">
        <f>IFERROR(プログラム__2[[#This Row],[日付]],"")</f>
        <v/>
      </c>
      <c r="J41" t="str">
        <f>IFERROR(プログラム__2[[#This Row],[予選競技番号]],"")</f>
        <v/>
      </c>
      <c r="K41" t="str">
        <f>IFERROR(VLOOKUP(D41,色々!L:M,2,0),"")</f>
        <v/>
      </c>
      <c r="L41" t="str">
        <f>IFERROR(VLOOKUP(E41,色々!P:R,3,0),"")</f>
        <v/>
      </c>
      <c r="M41" t="str">
        <f>IFERROR(VLOOKUP(E41,色々!A:B,2,0),"")</f>
        <v/>
      </c>
      <c r="N41" t="str">
        <f t="shared" si="2"/>
        <v/>
      </c>
      <c r="O41" t="str">
        <f>IFERROR(VLOOKUP(F41,クラス!B:C,2,0),"")</f>
        <v/>
      </c>
      <c r="P41" t="str">
        <f>IFERROR(VLOOKUP(G41,色々!P:Q,2,0),"")</f>
        <v/>
      </c>
      <c r="Q41" t="str">
        <f>IFERROR(VLOOKUP(H41,色々!D:E,2,0),"")</f>
        <v/>
      </c>
      <c r="R41" t="str">
        <f t="shared" si="3"/>
        <v xml:space="preserve">   </v>
      </c>
      <c r="S41" s="27" t="str">
        <f t="shared" si="7"/>
        <v/>
      </c>
      <c r="T41" s="27" t="str">
        <f t="shared" si="8"/>
        <v/>
      </c>
      <c r="U41" s="27" t="str">
        <f t="shared" si="9"/>
        <v/>
      </c>
      <c r="W41">
        <v>41</v>
      </c>
    </row>
    <row r="42" spans="2:23" ht="20.100000000000001" customHeight="1" x14ac:dyDescent="0.2">
      <c r="B42" t="str">
        <f>IFERROR(プログラム__2[[#This Row],[表示用競技番号]],"")</f>
        <v/>
      </c>
      <c r="C42" t="str">
        <f>IFERROR(プログラム__2[[#This Row],[組数]],"")</f>
        <v/>
      </c>
      <c r="D42" t="str">
        <f>IFERROR(プログラム__2[[#This Row],[種目コード]],"")</f>
        <v/>
      </c>
      <c r="E42" t="str">
        <f>IFERROR(プログラム__2[[#This Row],[距離コード]],"")</f>
        <v/>
      </c>
      <c r="F42" t="str">
        <f>IFERROR(プログラム__2[[#This Row],[クラス番号]],"")</f>
        <v/>
      </c>
      <c r="G42" t="str">
        <f>IFERROR(プログラム__2[[#This Row],[性別コード]],"")</f>
        <v/>
      </c>
      <c r="H42" t="str">
        <f>IFERROR(プログラム__2[[#This Row],[予決コード]],"")</f>
        <v/>
      </c>
      <c r="I42" s="5" t="str">
        <f>IFERROR(プログラム__2[[#This Row],[日付]],"")</f>
        <v/>
      </c>
      <c r="J42" t="str">
        <f>IFERROR(プログラム__2[[#This Row],[予選競技番号]],"")</f>
        <v/>
      </c>
      <c r="K42" t="str">
        <f>IFERROR(VLOOKUP(D42,色々!L:M,2,0),"")</f>
        <v/>
      </c>
      <c r="L42" t="str">
        <f>IFERROR(VLOOKUP(E42,色々!P:R,3,0),"")</f>
        <v/>
      </c>
      <c r="M42" t="str">
        <f>IFERROR(VLOOKUP(E42,色々!A:B,2,0),"")</f>
        <v/>
      </c>
      <c r="N42" t="str">
        <f t="shared" si="2"/>
        <v/>
      </c>
      <c r="O42" t="str">
        <f>IFERROR(VLOOKUP(F42,クラス!B:C,2,0),"")</f>
        <v/>
      </c>
      <c r="P42" t="str">
        <f>IFERROR(VLOOKUP(G42,色々!P:Q,2,0),"")</f>
        <v/>
      </c>
      <c r="Q42" t="str">
        <f>IFERROR(VLOOKUP(H42,色々!D:E,2,0),"")</f>
        <v/>
      </c>
      <c r="R42" t="str">
        <f t="shared" si="3"/>
        <v xml:space="preserve">   </v>
      </c>
      <c r="S42" s="27" t="str">
        <f t="shared" si="7"/>
        <v/>
      </c>
      <c r="T42" s="27" t="str">
        <f t="shared" si="8"/>
        <v/>
      </c>
      <c r="U42" s="27" t="str">
        <f t="shared" si="9"/>
        <v/>
      </c>
      <c r="W42">
        <v>42</v>
      </c>
    </row>
    <row r="43" spans="2:23" ht="20.100000000000001" customHeight="1" x14ac:dyDescent="0.2">
      <c r="B43" t="str">
        <f>IFERROR(プログラム__2[[#This Row],[表示用競技番号]],"")</f>
        <v/>
      </c>
      <c r="C43" t="str">
        <f>IFERROR(プログラム__2[[#This Row],[組数]],"")</f>
        <v/>
      </c>
      <c r="D43" t="str">
        <f>IFERROR(プログラム__2[[#This Row],[種目コード]],"")</f>
        <v/>
      </c>
      <c r="E43" t="str">
        <f>IFERROR(プログラム__2[[#This Row],[距離コード]],"")</f>
        <v/>
      </c>
      <c r="F43" t="str">
        <f>IFERROR(プログラム__2[[#This Row],[クラス番号]],"")</f>
        <v/>
      </c>
      <c r="G43" t="str">
        <f>IFERROR(プログラム__2[[#This Row],[性別コード]],"")</f>
        <v/>
      </c>
      <c r="H43" t="str">
        <f>IFERROR(プログラム__2[[#This Row],[予決コード]],"")</f>
        <v/>
      </c>
      <c r="I43" s="5" t="str">
        <f>IFERROR(プログラム__2[[#This Row],[日付]],"")</f>
        <v/>
      </c>
      <c r="J43" t="str">
        <f>IFERROR(プログラム__2[[#This Row],[予選競技番号]],"")</f>
        <v/>
      </c>
      <c r="K43" t="str">
        <f>IFERROR(VLOOKUP(D43,色々!L:M,2,0),"")</f>
        <v/>
      </c>
      <c r="L43" t="str">
        <f>IFERROR(VLOOKUP(E43,色々!P:R,3,0),"")</f>
        <v/>
      </c>
      <c r="M43" t="str">
        <f>IFERROR(VLOOKUP(E43,色々!A:B,2,0),"")</f>
        <v/>
      </c>
      <c r="N43" t="str">
        <f t="shared" si="2"/>
        <v/>
      </c>
      <c r="O43" t="str">
        <f>IFERROR(VLOOKUP(F43,クラス!B:C,2,0),"")</f>
        <v/>
      </c>
      <c r="P43" t="str">
        <f>IFERROR(VLOOKUP(G43,色々!P:Q,2,0),"")</f>
        <v/>
      </c>
      <c r="Q43" t="str">
        <f>IFERROR(VLOOKUP(H43,色々!D:E,2,0),"")</f>
        <v/>
      </c>
      <c r="R43" t="str">
        <f t="shared" si="3"/>
        <v xml:space="preserve">   </v>
      </c>
      <c r="S43" s="27" t="str">
        <f t="shared" si="7"/>
        <v/>
      </c>
      <c r="T43" s="27" t="str">
        <f t="shared" si="8"/>
        <v/>
      </c>
      <c r="U43" s="27" t="str">
        <f t="shared" si="9"/>
        <v/>
      </c>
      <c r="W43">
        <v>43</v>
      </c>
    </row>
    <row r="44" spans="2:23" ht="20.100000000000001" customHeight="1" x14ac:dyDescent="0.2">
      <c r="B44" t="str">
        <f>IFERROR(プログラム__2[[#This Row],[表示用競技番号]],"")</f>
        <v/>
      </c>
      <c r="C44" t="str">
        <f>IFERROR(プログラム__2[[#This Row],[組数]],"")</f>
        <v/>
      </c>
      <c r="D44" t="str">
        <f>IFERROR(プログラム__2[[#This Row],[種目コード]],"")</f>
        <v/>
      </c>
      <c r="E44" t="str">
        <f>IFERROR(プログラム__2[[#This Row],[距離コード]],"")</f>
        <v/>
      </c>
      <c r="F44" t="str">
        <f>IFERROR(プログラム__2[[#This Row],[クラス番号]],"")</f>
        <v/>
      </c>
      <c r="G44" t="str">
        <f>IFERROR(プログラム__2[[#This Row],[性別コード]],"")</f>
        <v/>
      </c>
      <c r="H44" t="str">
        <f>IFERROR(プログラム__2[[#This Row],[予決コード]],"")</f>
        <v/>
      </c>
      <c r="I44" s="5" t="str">
        <f>IFERROR(プログラム__2[[#This Row],[日付]],"")</f>
        <v/>
      </c>
      <c r="J44" t="str">
        <f>IFERROR(プログラム__2[[#This Row],[予選競技番号]],"")</f>
        <v/>
      </c>
      <c r="K44" t="str">
        <f>IFERROR(VLOOKUP(D44,色々!L:M,2,0),"")</f>
        <v/>
      </c>
      <c r="L44" t="str">
        <f>IFERROR(VLOOKUP(E44,色々!P:R,3,0),"")</f>
        <v/>
      </c>
      <c r="M44" t="str">
        <f>IFERROR(VLOOKUP(E44,色々!A:B,2,0),"")</f>
        <v/>
      </c>
      <c r="N44" t="str">
        <f t="shared" si="2"/>
        <v/>
      </c>
      <c r="O44" t="str">
        <f>IFERROR(VLOOKUP(F44,クラス!B:C,2,0),"")</f>
        <v/>
      </c>
      <c r="P44" t="str">
        <f>IFERROR(VLOOKUP(G44,色々!P:Q,2,0),"")</f>
        <v/>
      </c>
      <c r="Q44" t="str">
        <f>IFERROR(VLOOKUP(H44,色々!D:E,2,0),"")</f>
        <v/>
      </c>
      <c r="R44" t="str">
        <f t="shared" si="3"/>
        <v xml:space="preserve">   </v>
      </c>
      <c r="S44" s="27" t="str">
        <f t="shared" si="7"/>
        <v/>
      </c>
      <c r="T44" s="27" t="str">
        <f t="shared" si="8"/>
        <v/>
      </c>
      <c r="U44" s="27" t="str">
        <f t="shared" si="9"/>
        <v/>
      </c>
      <c r="W44">
        <v>44</v>
      </c>
    </row>
    <row r="45" spans="2:23" ht="20.100000000000001" customHeight="1" x14ac:dyDescent="0.2">
      <c r="B45" t="str">
        <f>IFERROR(プログラム__2[[#This Row],[表示用競技番号]],"")</f>
        <v/>
      </c>
      <c r="C45" t="str">
        <f>IFERROR(プログラム__2[[#This Row],[組数]],"")</f>
        <v/>
      </c>
      <c r="D45" t="str">
        <f>IFERROR(プログラム__2[[#This Row],[種目コード]],"")</f>
        <v/>
      </c>
      <c r="E45" t="str">
        <f>IFERROR(プログラム__2[[#This Row],[距離コード]],"")</f>
        <v/>
      </c>
      <c r="F45" t="str">
        <f>IFERROR(プログラム__2[[#This Row],[クラス番号]],"")</f>
        <v/>
      </c>
      <c r="G45" t="str">
        <f>IFERROR(プログラム__2[[#This Row],[性別コード]],"")</f>
        <v/>
      </c>
      <c r="H45" t="str">
        <f>IFERROR(プログラム__2[[#This Row],[予決コード]],"")</f>
        <v/>
      </c>
      <c r="I45" s="5" t="str">
        <f>IFERROR(プログラム__2[[#This Row],[日付]],"")</f>
        <v/>
      </c>
      <c r="J45" t="str">
        <f>IFERROR(プログラム__2[[#This Row],[予選競技番号]],"")</f>
        <v/>
      </c>
      <c r="K45" t="str">
        <f>IFERROR(VLOOKUP(D45,色々!L:M,2,0),"")</f>
        <v/>
      </c>
      <c r="L45" t="str">
        <f>IFERROR(VLOOKUP(E45,色々!P:R,3,0),"")</f>
        <v/>
      </c>
      <c r="M45" t="str">
        <f>IFERROR(VLOOKUP(E45,色々!A:B,2,0),"")</f>
        <v/>
      </c>
      <c r="N45" t="str">
        <f t="shared" si="2"/>
        <v/>
      </c>
      <c r="O45" t="str">
        <f>IFERROR(VLOOKUP(F45,クラス!B:C,2,0),"")</f>
        <v/>
      </c>
      <c r="P45" t="str">
        <f>IFERROR(VLOOKUP(G45,色々!P:Q,2,0),"")</f>
        <v/>
      </c>
      <c r="Q45" t="str">
        <f>IFERROR(VLOOKUP(H45,色々!D:E,2,0),"")</f>
        <v/>
      </c>
      <c r="R45" t="str">
        <f t="shared" si="3"/>
        <v xml:space="preserve">   </v>
      </c>
      <c r="S45" s="27" t="str">
        <f t="shared" si="7"/>
        <v/>
      </c>
      <c r="T45" s="27" t="str">
        <f t="shared" si="8"/>
        <v/>
      </c>
      <c r="U45" s="27" t="str">
        <f t="shared" si="9"/>
        <v/>
      </c>
      <c r="W45">
        <v>45</v>
      </c>
    </row>
    <row r="46" spans="2:23" ht="20.100000000000001" customHeight="1" x14ac:dyDescent="0.2">
      <c r="B46" t="str">
        <f>IFERROR(プログラム__2[[#This Row],[表示用競技番号]],"")</f>
        <v/>
      </c>
      <c r="C46" t="str">
        <f>IFERROR(プログラム__2[[#This Row],[組数]],"")</f>
        <v/>
      </c>
      <c r="D46" t="str">
        <f>IFERROR(プログラム__2[[#This Row],[種目コード]],"")</f>
        <v/>
      </c>
      <c r="E46" t="str">
        <f>IFERROR(プログラム__2[[#This Row],[距離コード]],"")</f>
        <v/>
      </c>
      <c r="F46" t="str">
        <f>IFERROR(プログラム__2[[#This Row],[クラス番号]],"")</f>
        <v/>
      </c>
      <c r="G46" t="str">
        <f>IFERROR(プログラム__2[[#This Row],[性別コード]],"")</f>
        <v/>
      </c>
      <c r="H46" t="str">
        <f>IFERROR(プログラム__2[[#This Row],[予決コード]],"")</f>
        <v/>
      </c>
      <c r="I46" s="5" t="str">
        <f>IFERROR(プログラム__2[[#This Row],[日付]],"")</f>
        <v/>
      </c>
      <c r="J46" t="str">
        <f>IFERROR(プログラム__2[[#This Row],[予選競技番号]],"")</f>
        <v/>
      </c>
      <c r="K46" t="str">
        <f>IFERROR(VLOOKUP(D46,色々!L:M,2,0),"")</f>
        <v/>
      </c>
      <c r="L46" t="str">
        <f>IFERROR(VLOOKUP(E46,色々!P:R,3,0),"")</f>
        <v/>
      </c>
      <c r="M46" t="str">
        <f>IFERROR(VLOOKUP(E46,色々!A:B,2,0),"")</f>
        <v/>
      </c>
      <c r="N46" t="str">
        <f t="shared" si="2"/>
        <v/>
      </c>
      <c r="O46" t="str">
        <f>IFERROR(VLOOKUP(F46,クラス!B:C,2,0),"")</f>
        <v/>
      </c>
      <c r="P46" t="str">
        <f>IFERROR(VLOOKUP(G46,色々!P:Q,2,0),"")</f>
        <v/>
      </c>
      <c r="Q46" t="str">
        <f>IFERROR(VLOOKUP(H46,色々!D:E,2,0),"")</f>
        <v/>
      </c>
      <c r="R46" t="str">
        <f t="shared" si="3"/>
        <v xml:space="preserve">   </v>
      </c>
      <c r="S46" s="27" t="str">
        <f t="shared" si="7"/>
        <v/>
      </c>
      <c r="T46" s="27" t="str">
        <f t="shared" si="8"/>
        <v/>
      </c>
      <c r="U46" s="27" t="str">
        <f t="shared" si="9"/>
        <v/>
      </c>
      <c r="W46">
        <v>46</v>
      </c>
    </row>
    <row r="47" spans="2:23" ht="20.100000000000001" customHeight="1" x14ac:dyDescent="0.2">
      <c r="B47" t="str">
        <f>IFERROR(プログラム__2[[#This Row],[表示用競技番号]],"")</f>
        <v/>
      </c>
      <c r="C47" t="str">
        <f>IFERROR(プログラム__2[[#This Row],[組数]],"")</f>
        <v/>
      </c>
      <c r="D47" t="str">
        <f>IFERROR(プログラム__2[[#This Row],[種目コード]],"")</f>
        <v/>
      </c>
      <c r="E47" t="str">
        <f>IFERROR(プログラム__2[[#This Row],[距離コード]],"")</f>
        <v/>
      </c>
      <c r="F47" t="str">
        <f>IFERROR(プログラム__2[[#This Row],[クラス番号]],"")</f>
        <v/>
      </c>
      <c r="G47" t="str">
        <f>IFERROR(プログラム__2[[#This Row],[性別コード]],"")</f>
        <v/>
      </c>
      <c r="H47" t="str">
        <f>IFERROR(プログラム__2[[#This Row],[予決コード]],"")</f>
        <v/>
      </c>
      <c r="I47" s="5" t="str">
        <f>IFERROR(プログラム__2[[#This Row],[日付]],"")</f>
        <v/>
      </c>
      <c r="J47" t="str">
        <f>IFERROR(プログラム__2[[#This Row],[予選競技番号]],"")</f>
        <v/>
      </c>
      <c r="K47" t="str">
        <f>IFERROR(VLOOKUP(D47,色々!L:M,2,0),"")</f>
        <v/>
      </c>
      <c r="L47" t="str">
        <f>IFERROR(VLOOKUP(E47,色々!P:R,3,0),"")</f>
        <v/>
      </c>
      <c r="M47" t="str">
        <f>IFERROR(VLOOKUP(E47,色々!A:B,2,0),"")</f>
        <v/>
      </c>
      <c r="N47" t="str">
        <f t="shared" si="2"/>
        <v/>
      </c>
      <c r="O47" t="str">
        <f>IFERROR(VLOOKUP(F47,クラス!B:C,2,0),"")</f>
        <v/>
      </c>
      <c r="P47" t="str">
        <f>IFERROR(VLOOKUP(G47,色々!P:Q,2,0),"")</f>
        <v/>
      </c>
      <c r="Q47" t="str">
        <f>IFERROR(VLOOKUP(H47,色々!D:E,2,0),"")</f>
        <v/>
      </c>
      <c r="R47" t="str">
        <f t="shared" si="3"/>
        <v xml:space="preserve">   </v>
      </c>
      <c r="S47" s="27" t="str">
        <f t="shared" si="7"/>
        <v/>
      </c>
      <c r="T47" s="27" t="str">
        <f t="shared" si="8"/>
        <v/>
      </c>
      <c r="U47" s="27" t="str">
        <f t="shared" si="9"/>
        <v/>
      </c>
      <c r="W47">
        <v>47</v>
      </c>
    </row>
    <row r="48" spans="2:23" ht="20.100000000000001" customHeight="1" x14ac:dyDescent="0.2">
      <c r="B48" t="str">
        <f>IFERROR(プログラム__2[[#This Row],[表示用競技番号]],"")</f>
        <v/>
      </c>
      <c r="C48" t="str">
        <f>IFERROR(プログラム__2[[#This Row],[組数]],"")</f>
        <v/>
      </c>
      <c r="D48" t="str">
        <f>IFERROR(プログラム__2[[#This Row],[種目コード]],"")</f>
        <v/>
      </c>
      <c r="E48" t="str">
        <f>IFERROR(プログラム__2[[#This Row],[距離コード]],"")</f>
        <v/>
      </c>
      <c r="F48" t="str">
        <f>IFERROR(プログラム__2[[#This Row],[クラス番号]],"")</f>
        <v/>
      </c>
      <c r="G48" t="str">
        <f>IFERROR(プログラム__2[[#This Row],[性別コード]],"")</f>
        <v/>
      </c>
      <c r="H48" t="str">
        <f>IFERROR(プログラム__2[[#This Row],[予決コード]],"")</f>
        <v/>
      </c>
      <c r="I48" s="5" t="str">
        <f>IFERROR(プログラム__2[[#This Row],[日付]],"")</f>
        <v/>
      </c>
      <c r="J48" t="str">
        <f>IFERROR(プログラム__2[[#This Row],[予選競技番号]],"")</f>
        <v/>
      </c>
      <c r="K48" t="str">
        <f>IFERROR(VLOOKUP(D48,色々!L:M,2,0),"")</f>
        <v/>
      </c>
      <c r="L48" t="str">
        <f>IFERROR(VLOOKUP(E48,色々!P:R,3,0),"")</f>
        <v/>
      </c>
      <c r="M48" t="str">
        <f>IFERROR(VLOOKUP(E48,色々!A:B,2,0),"")</f>
        <v/>
      </c>
      <c r="N48" t="str">
        <f t="shared" si="2"/>
        <v/>
      </c>
      <c r="O48" t="str">
        <f>IFERROR(VLOOKUP(F48,クラス!B:C,2,0),"")</f>
        <v/>
      </c>
      <c r="P48" t="str">
        <f>IFERROR(VLOOKUP(G48,色々!P:Q,2,0),"")</f>
        <v/>
      </c>
      <c r="Q48" t="str">
        <f>IFERROR(VLOOKUP(H48,色々!D:E,2,0),"")</f>
        <v/>
      </c>
      <c r="R48" t="str">
        <f t="shared" si="3"/>
        <v xml:space="preserve">   </v>
      </c>
      <c r="S48" s="27" t="str">
        <f t="shared" si="7"/>
        <v/>
      </c>
      <c r="T48" s="27" t="str">
        <f t="shared" si="8"/>
        <v/>
      </c>
      <c r="U48" s="27" t="str">
        <f t="shared" si="9"/>
        <v/>
      </c>
      <c r="W48">
        <v>48</v>
      </c>
    </row>
    <row r="49" spans="2:23" ht="20.100000000000001" customHeight="1" x14ac:dyDescent="0.2">
      <c r="B49" t="str">
        <f>IFERROR(プログラム__2[[#This Row],[表示用競技番号]],"")</f>
        <v/>
      </c>
      <c r="C49" t="str">
        <f>IFERROR(プログラム__2[[#This Row],[組数]],"")</f>
        <v/>
      </c>
      <c r="D49" t="str">
        <f>IFERROR(プログラム__2[[#This Row],[種目コード]],"")</f>
        <v/>
      </c>
      <c r="E49" t="str">
        <f>IFERROR(プログラム__2[[#This Row],[距離コード]],"")</f>
        <v/>
      </c>
      <c r="F49" t="str">
        <f>IFERROR(プログラム__2[[#This Row],[クラス番号]],"")</f>
        <v/>
      </c>
      <c r="G49" t="str">
        <f>IFERROR(プログラム__2[[#This Row],[性別コード]],"")</f>
        <v/>
      </c>
      <c r="H49" t="str">
        <f>IFERROR(プログラム__2[[#This Row],[予決コード]],"")</f>
        <v/>
      </c>
      <c r="I49" s="5" t="str">
        <f>IFERROR(プログラム__2[[#This Row],[日付]],"")</f>
        <v/>
      </c>
      <c r="J49" t="str">
        <f>IFERROR(プログラム__2[[#This Row],[予選競技番号]],"")</f>
        <v/>
      </c>
      <c r="K49" t="str">
        <f>IFERROR(VLOOKUP(D49,色々!L:M,2,0),"")</f>
        <v/>
      </c>
      <c r="L49" t="str">
        <f>IFERROR(VLOOKUP(E49,色々!P:R,3,0),"")</f>
        <v/>
      </c>
      <c r="M49" t="str">
        <f>IFERROR(VLOOKUP(E49,色々!A:B,2,0),"")</f>
        <v/>
      </c>
      <c r="N49" t="str">
        <f t="shared" si="2"/>
        <v/>
      </c>
      <c r="O49" t="str">
        <f>IFERROR(VLOOKUP(F49,クラス!B:C,2,0),"")</f>
        <v/>
      </c>
      <c r="P49" t="str">
        <f>IFERROR(VLOOKUP(G49,色々!P:Q,2,0),"")</f>
        <v/>
      </c>
      <c r="Q49" t="str">
        <f>IFERROR(VLOOKUP(H49,色々!D:E,2,0),"")</f>
        <v/>
      </c>
      <c r="R49" t="str">
        <f t="shared" si="3"/>
        <v xml:space="preserve">   </v>
      </c>
      <c r="S49" s="27" t="str">
        <f t="shared" si="7"/>
        <v/>
      </c>
      <c r="T49" s="27" t="str">
        <f t="shared" si="8"/>
        <v/>
      </c>
      <c r="U49" s="27" t="str">
        <f t="shared" si="9"/>
        <v/>
      </c>
      <c r="W49">
        <v>49</v>
      </c>
    </row>
    <row r="50" spans="2:23" ht="20.100000000000001" customHeight="1" x14ac:dyDescent="0.2">
      <c r="B50" t="str">
        <f>IFERROR(プログラム__2[[#This Row],[表示用競技番号]],"")</f>
        <v/>
      </c>
      <c r="C50" t="str">
        <f>IFERROR(プログラム__2[[#This Row],[組数]],"")</f>
        <v/>
      </c>
      <c r="D50" t="str">
        <f>IFERROR(プログラム__2[[#This Row],[種目コード]],"")</f>
        <v/>
      </c>
      <c r="E50" t="str">
        <f>IFERROR(プログラム__2[[#This Row],[距離コード]],"")</f>
        <v/>
      </c>
      <c r="F50" t="str">
        <f>IFERROR(プログラム__2[[#This Row],[クラス番号]],"")</f>
        <v/>
      </c>
      <c r="G50" t="str">
        <f>IFERROR(プログラム__2[[#This Row],[性別コード]],"")</f>
        <v/>
      </c>
      <c r="H50" t="str">
        <f>IFERROR(プログラム__2[[#This Row],[予決コード]],"")</f>
        <v/>
      </c>
      <c r="I50" s="5" t="str">
        <f>IFERROR(プログラム__2[[#This Row],[日付]],"")</f>
        <v/>
      </c>
      <c r="J50" t="str">
        <f>IFERROR(プログラム__2[[#This Row],[予選競技番号]],"")</f>
        <v/>
      </c>
      <c r="K50" t="str">
        <f>IFERROR(VLOOKUP(D50,色々!L:M,2,0),"")</f>
        <v/>
      </c>
      <c r="L50" t="str">
        <f>IFERROR(VLOOKUP(E50,色々!P:R,3,0),"")</f>
        <v/>
      </c>
      <c r="M50" t="str">
        <f>IFERROR(VLOOKUP(E50,色々!A:B,2,0),"")</f>
        <v/>
      </c>
      <c r="N50" t="str">
        <f t="shared" si="2"/>
        <v/>
      </c>
      <c r="O50" t="str">
        <f>IFERROR(VLOOKUP(F50,クラス!B:C,2,0),"")</f>
        <v/>
      </c>
      <c r="P50" t="str">
        <f>IFERROR(VLOOKUP(G50,色々!P:Q,2,0),"")</f>
        <v/>
      </c>
      <c r="Q50" t="str">
        <f>IFERROR(VLOOKUP(H50,色々!D:E,2,0),"")</f>
        <v/>
      </c>
      <c r="R50" t="str">
        <f t="shared" si="3"/>
        <v xml:space="preserve">   </v>
      </c>
      <c r="S50" s="27" t="str">
        <f t="shared" si="7"/>
        <v/>
      </c>
      <c r="T50" s="27" t="str">
        <f t="shared" si="8"/>
        <v/>
      </c>
      <c r="U50" s="27" t="str">
        <f t="shared" si="9"/>
        <v/>
      </c>
      <c r="W50">
        <v>50</v>
      </c>
    </row>
    <row r="51" spans="2:23" ht="20.100000000000001" customHeight="1" x14ac:dyDescent="0.2">
      <c r="B51" t="str">
        <f>IFERROR(プログラム__2[[#This Row],[表示用競技番号]],"")</f>
        <v/>
      </c>
      <c r="C51" t="str">
        <f>IFERROR(プログラム__2[[#This Row],[組数]],"")</f>
        <v/>
      </c>
      <c r="D51" t="str">
        <f>IFERROR(プログラム__2[[#This Row],[種目コード]],"")</f>
        <v/>
      </c>
      <c r="E51" t="str">
        <f>IFERROR(プログラム__2[[#This Row],[距離コード]],"")</f>
        <v/>
      </c>
      <c r="F51" t="str">
        <f>IFERROR(プログラム__2[[#This Row],[クラス番号]],"")</f>
        <v/>
      </c>
      <c r="G51" t="str">
        <f>IFERROR(プログラム__2[[#This Row],[性別コード]],"")</f>
        <v/>
      </c>
      <c r="H51" t="str">
        <f>IFERROR(プログラム__2[[#This Row],[予決コード]],"")</f>
        <v/>
      </c>
      <c r="I51" s="5" t="str">
        <f>IFERROR(プログラム__2[[#This Row],[日付]],"")</f>
        <v/>
      </c>
      <c r="J51" t="str">
        <f>IFERROR(プログラム__2[[#This Row],[予選競技番号]],"")</f>
        <v/>
      </c>
      <c r="K51" t="str">
        <f>IFERROR(VLOOKUP(D51,色々!L:M,2,0),"")</f>
        <v/>
      </c>
      <c r="L51" t="str">
        <f>IFERROR(VLOOKUP(E51,色々!P:R,3,0),"")</f>
        <v/>
      </c>
      <c r="M51" t="str">
        <f>IFERROR(VLOOKUP(E51,色々!A:B,2,0),"")</f>
        <v/>
      </c>
      <c r="N51" t="str">
        <f t="shared" si="2"/>
        <v/>
      </c>
      <c r="O51" t="str">
        <f>IFERROR(VLOOKUP(F51,クラス!B:C,2,0),"")</f>
        <v/>
      </c>
      <c r="P51" t="str">
        <f>IFERROR(VLOOKUP(G51,色々!P:Q,2,0),"")</f>
        <v/>
      </c>
      <c r="Q51" t="str">
        <f>IFERROR(VLOOKUP(H51,色々!D:E,2,0),"")</f>
        <v/>
      </c>
      <c r="R51" t="str">
        <f t="shared" si="3"/>
        <v xml:space="preserve">   </v>
      </c>
      <c r="S51" s="27" t="str">
        <f t="shared" si="7"/>
        <v/>
      </c>
      <c r="T51" s="27" t="str">
        <f t="shared" si="8"/>
        <v/>
      </c>
      <c r="U51" s="27" t="str">
        <f t="shared" si="9"/>
        <v/>
      </c>
      <c r="W51">
        <v>51</v>
      </c>
    </row>
    <row r="52" spans="2:23" ht="20.100000000000001" customHeight="1" x14ac:dyDescent="0.2">
      <c r="B52" t="str">
        <f>IFERROR(プログラム__2[[#This Row],[表示用競技番号]],"")</f>
        <v/>
      </c>
      <c r="C52" t="str">
        <f>IFERROR(プログラム__2[[#This Row],[組数]],"")</f>
        <v/>
      </c>
      <c r="D52" t="str">
        <f>IFERROR(プログラム__2[[#This Row],[種目コード]],"")</f>
        <v/>
      </c>
      <c r="E52" t="str">
        <f>IFERROR(プログラム__2[[#This Row],[距離コード]],"")</f>
        <v/>
      </c>
      <c r="F52" t="str">
        <f>IFERROR(プログラム__2[[#This Row],[クラス番号]],"")</f>
        <v/>
      </c>
      <c r="G52" t="str">
        <f>IFERROR(プログラム__2[[#This Row],[性別コード]],"")</f>
        <v/>
      </c>
      <c r="H52" t="str">
        <f>IFERROR(プログラム__2[[#This Row],[予決コード]],"")</f>
        <v/>
      </c>
      <c r="I52" s="5" t="str">
        <f>IFERROR(プログラム__2[[#This Row],[日付]],"")</f>
        <v/>
      </c>
      <c r="J52" t="str">
        <f>IFERROR(プログラム__2[[#This Row],[予選競技番号]],"")</f>
        <v/>
      </c>
      <c r="K52" t="str">
        <f>IFERROR(VLOOKUP(D52,色々!L:M,2,0),"")</f>
        <v/>
      </c>
      <c r="L52" t="str">
        <f>IFERROR(VLOOKUP(E52,色々!P:R,3,0),"")</f>
        <v/>
      </c>
      <c r="M52" t="str">
        <f>IFERROR(VLOOKUP(E52,色々!A:B,2,0),"")</f>
        <v/>
      </c>
      <c r="N52" t="str">
        <f t="shared" si="2"/>
        <v/>
      </c>
      <c r="O52" t="str">
        <f>IFERROR(VLOOKUP(F52,クラス!B:C,2,0),"")</f>
        <v/>
      </c>
      <c r="P52" t="str">
        <f>IFERROR(VLOOKUP(G52,色々!P:Q,2,0),"")</f>
        <v/>
      </c>
      <c r="Q52" t="str">
        <f>IFERROR(VLOOKUP(H52,色々!D:E,2,0),"")</f>
        <v/>
      </c>
      <c r="R52" t="str">
        <f t="shared" si="3"/>
        <v xml:space="preserve">   </v>
      </c>
      <c r="S52" s="27" t="str">
        <f t="shared" si="7"/>
        <v/>
      </c>
      <c r="T52" s="27" t="str">
        <f t="shared" si="8"/>
        <v/>
      </c>
      <c r="U52" s="27" t="str">
        <f t="shared" si="9"/>
        <v/>
      </c>
      <c r="W52">
        <v>52</v>
      </c>
    </row>
    <row r="53" spans="2:23" ht="20.100000000000001" customHeight="1" x14ac:dyDescent="0.2">
      <c r="B53" t="str">
        <f>IFERROR(プログラム__2[[#This Row],[表示用競技番号]],"")</f>
        <v/>
      </c>
      <c r="C53" t="str">
        <f>IFERROR(プログラム__2[[#This Row],[組数]],"")</f>
        <v/>
      </c>
      <c r="D53" t="str">
        <f>IFERROR(プログラム__2[[#This Row],[種目コード]],"")</f>
        <v/>
      </c>
      <c r="E53" t="str">
        <f>IFERROR(プログラム__2[[#This Row],[距離コード]],"")</f>
        <v/>
      </c>
      <c r="F53" t="str">
        <f>IFERROR(プログラム__2[[#This Row],[クラス番号]],"")</f>
        <v/>
      </c>
      <c r="G53" t="str">
        <f>IFERROR(プログラム__2[[#This Row],[性別コード]],"")</f>
        <v/>
      </c>
      <c r="H53" t="str">
        <f>IFERROR(プログラム__2[[#This Row],[予決コード]],"")</f>
        <v/>
      </c>
      <c r="I53" s="5" t="str">
        <f>IFERROR(プログラム__2[[#This Row],[日付]],"")</f>
        <v/>
      </c>
      <c r="J53" t="str">
        <f>IFERROR(プログラム__2[[#This Row],[予選競技番号]],"")</f>
        <v/>
      </c>
      <c r="K53" t="str">
        <f>IFERROR(VLOOKUP(D53,色々!L:M,2,0),"")</f>
        <v/>
      </c>
      <c r="L53" t="str">
        <f>IFERROR(VLOOKUP(E53,色々!P:R,3,0),"")</f>
        <v/>
      </c>
      <c r="M53" t="str">
        <f>IFERROR(VLOOKUP(E53,色々!A:B,2,0),"")</f>
        <v/>
      </c>
      <c r="N53" t="str">
        <f t="shared" si="2"/>
        <v/>
      </c>
      <c r="O53" t="str">
        <f>IFERROR(VLOOKUP(F53,クラス!B:C,2,0),"")</f>
        <v/>
      </c>
      <c r="P53" t="str">
        <f>IFERROR(VLOOKUP(G53,色々!P:Q,2,0),"")</f>
        <v/>
      </c>
      <c r="Q53" t="str">
        <f>IFERROR(VLOOKUP(H53,色々!D:E,2,0),"")</f>
        <v/>
      </c>
      <c r="R53" t="str">
        <f t="shared" si="3"/>
        <v xml:space="preserve">   </v>
      </c>
      <c r="S53" s="27" t="str">
        <f t="shared" si="7"/>
        <v/>
      </c>
      <c r="T53" s="27" t="str">
        <f t="shared" si="8"/>
        <v/>
      </c>
      <c r="U53" s="27" t="str">
        <f t="shared" si="9"/>
        <v/>
      </c>
      <c r="W53">
        <v>53</v>
      </c>
    </row>
    <row r="54" spans="2:23" ht="20.100000000000001" customHeight="1" x14ac:dyDescent="0.2">
      <c r="B54" t="str">
        <f>IFERROR(プログラム__2[[#This Row],[表示用競技番号]],"")</f>
        <v/>
      </c>
      <c r="C54" t="str">
        <f>IFERROR(プログラム__2[[#This Row],[組数]],"")</f>
        <v/>
      </c>
      <c r="D54" t="str">
        <f>IFERROR(プログラム__2[[#This Row],[種目コード]],"")</f>
        <v/>
      </c>
      <c r="E54" t="str">
        <f>IFERROR(プログラム__2[[#This Row],[距離コード]],"")</f>
        <v/>
      </c>
      <c r="F54" t="str">
        <f>IFERROR(プログラム__2[[#This Row],[クラス番号]],"")</f>
        <v/>
      </c>
      <c r="G54" t="str">
        <f>IFERROR(プログラム__2[[#This Row],[性別コード]],"")</f>
        <v/>
      </c>
      <c r="H54" t="str">
        <f>IFERROR(プログラム__2[[#This Row],[予決コード]],"")</f>
        <v/>
      </c>
      <c r="I54" s="5" t="str">
        <f>IFERROR(プログラム__2[[#This Row],[日付]],"")</f>
        <v/>
      </c>
      <c r="J54" t="str">
        <f>IFERROR(プログラム__2[[#This Row],[予選競技番号]],"")</f>
        <v/>
      </c>
      <c r="K54" t="str">
        <f>IFERROR(VLOOKUP(D54,色々!L:M,2,0),"")</f>
        <v/>
      </c>
      <c r="L54" t="str">
        <f>IFERROR(VLOOKUP(E54,色々!P:R,3,0),"")</f>
        <v/>
      </c>
      <c r="M54" t="str">
        <f>IFERROR(VLOOKUP(E54,色々!A:B,2,0),"")</f>
        <v/>
      </c>
      <c r="N54" t="str">
        <f t="shared" si="2"/>
        <v/>
      </c>
      <c r="O54" t="str">
        <f>IFERROR(VLOOKUP(F54,クラス!B:C,2,0),"")</f>
        <v/>
      </c>
      <c r="P54" t="str">
        <f>IFERROR(VLOOKUP(G54,色々!P:Q,2,0),"")</f>
        <v/>
      </c>
      <c r="Q54" t="str">
        <f>IFERROR(VLOOKUP(H54,色々!D:E,2,0),"")</f>
        <v/>
      </c>
      <c r="R54" t="str">
        <f t="shared" si="3"/>
        <v xml:space="preserve">   </v>
      </c>
      <c r="S54" s="27" t="str">
        <f t="shared" si="7"/>
        <v/>
      </c>
      <c r="T54" s="27" t="str">
        <f t="shared" si="8"/>
        <v/>
      </c>
      <c r="U54" s="27" t="str">
        <f t="shared" si="9"/>
        <v/>
      </c>
      <c r="W54">
        <v>54</v>
      </c>
    </row>
    <row r="55" spans="2:23" ht="20.100000000000001" customHeight="1" x14ac:dyDescent="0.2">
      <c r="B55" t="str">
        <f>IFERROR(プログラム__2[[#This Row],[表示用競技番号]],"")</f>
        <v/>
      </c>
      <c r="C55" t="str">
        <f>IFERROR(プログラム__2[[#This Row],[組数]],"")</f>
        <v/>
      </c>
      <c r="D55" t="str">
        <f>IFERROR(プログラム__2[[#This Row],[種目コード]],"")</f>
        <v/>
      </c>
      <c r="E55" t="str">
        <f>IFERROR(プログラム__2[[#This Row],[距離コード]],"")</f>
        <v/>
      </c>
      <c r="F55" t="str">
        <f>IFERROR(プログラム__2[[#This Row],[クラス番号]],"")</f>
        <v/>
      </c>
      <c r="G55" t="str">
        <f>IFERROR(プログラム__2[[#This Row],[性別コード]],"")</f>
        <v/>
      </c>
      <c r="H55" t="str">
        <f>IFERROR(プログラム__2[[#This Row],[予決コード]],"")</f>
        <v/>
      </c>
      <c r="I55" s="5" t="str">
        <f>IFERROR(プログラム__2[[#This Row],[日付]],"")</f>
        <v/>
      </c>
      <c r="J55" t="str">
        <f>IFERROR(プログラム__2[[#This Row],[予選競技番号]],"")</f>
        <v/>
      </c>
      <c r="K55" t="str">
        <f>IFERROR(VLOOKUP(D55,色々!L:M,2,0),"")</f>
        <v/>
      </c>
      <c r="L55" t="str">
        <f>IFERROR(VLOOKUP(E55,色々!P:R,3,0),"")</f>
        <v/>
      </c>
      <c r="M55" t="str">
        <f>IFERROR(VLOOKUP(E55,色々!A:B,2,0),"")</f>
        <v/>
      </c>
      <c r="N55" t="str">
        <f t="shared" si="2"/>
        <v/>
      </c>
      <c r="O55" t="str">
        <f>IFERROR(VLOOKUP(F55,クラス!B:C,2,0),"")</f>
        <v/>
      </c>
      <c r="P55" t="str">
        <f>IFERROR(VLOOKUP(G55,色々!P:Q,2,0),"")</f>
        <v/>
      </c>
      <c r="Q55" t="str">
        <f>IFERROR(VLOOKUP(H55,色々!D:E,2,0),"")</f>
        <v/>
      </c>
      <c r="R55" t="str">
        <f t="shared" si="3"/>
        <v xml:space="preserve">   </v>
      </c>
      <c r="S55" s="27" t="str">
        <f t="shared" si="7"/>
        <v/>
      </c>
      <c r="T55" s="27" t="str">
        <f t="shared" si="8"/>
        <v/>
      </c>
      <c r="U55" s="27" t="str">
        <f t="shared" si="9"/>
        <v/>
      </c>
      <c r="W55">
        <v>55</v>
      </c>
    </row>
    <row r="56" spans="2:23" ht="20.100000000000001" customHeight="1" x14ac:dyDescent="0.2">
      <c r="B56" t="str">
        <f>IFERROR(プログラム__2[[#This Row],[表示用競技番号]],"")</f>
        <v/>
      </c>
      <c r="C56" t="str">
        <f>IFERROR(プログラム__2[[#This Row],[組数]],"")</f>
        <v/>
      </c>
      <c r="D56" t="str">
        <f>IFERROR(プログラム__2[[#This Row],[種目コード]],"")</f>
        <v/>
      </c>
      <c r="E56" t="str">
        <f>IFERROR(プログラム__2[[#This Row],[距離コード]],"")</f>
        <v/>
      </c>
      <c r="F56" t="str">
        <f>IFERROR(プログラム__2[[#This Row],[クラス番号]],"")</f>
        <v/>
      </c>
      <c r="G56" t="str">
        <f>IFERROR(プログラム__2[[#This Row],[性別コード]],"")</f>
        <v/>
      </c>
      <c r="H56" t="str">
        <f>IFERROR(プログラム__2[[#This Row],[予決コード]],"")</f>
        <v/>
      </c>
      <c r="I56" s="5" t="str">
        <f>IFERROR(プログラム__2[[#This Row],[日付]],"")</f>
        <v/>
      </c>
      <c r="J56" t="str">
        <f>IFERROR(プログラム__2[[#This Row],[予選競技番号]],"")</f>
        <v/>
      </c>
      <c r="K56" t="str">
        <f>IFERROR(VLOOKUP(D56,色々!L:M,2,0),"")</f>
        <v/>
      </c>
      <c r="L56" t="str">
        <f>IFERROR(VLOOKUP(E56,色々!P:R,3,0),"")</f>
        <v/>
      </c>
      <c r="M56" t="str">
        <f>IFERROR(VLOOKUP(E56,色々!A:B,2,0),"")</f>
        <v/>
      </c>
      <c r="N56" t="str">
        <f t="shared" si="2"/>
        <v/>
      </c>
      <c r="O56" t="str">
        <f>IFERROR(VLOOKUP(F56,クラス!B:C,2,0),"")</f>
        <v/>
      </c>
      <c r="P56" t="str">
        <f>IFERROR(VLOOKUP(G56,色々!P:Q,2,0),"")</f>
        <v/>
      </c>
      <c r="Q56" t="str">
        <f>IFERROR(VLOOKUP(H56,色々!D:E,2,0),"")</f>
        <v/>
      </c>
      <c r="R56" t="str">
        <f t="shared" si="3"/>
        <v xml:space="preserve">   </v>
      </c>
      <c r="S56" s="27" t="str">
        <f t="shared" si="7"/>
        <v/>
      </c>
      <c r="T56" s="27" t="str">
        <f t="shared" si="8"/>
        <v/>
      </c>
      <c r="U56" s="27" t="str">
        <f t="shared" si="9"/>
        <v/>
      </c>
      <c r="W56">
        <v>56</v>
      </c>
    </row>
    <row r="57" spans="2:23" ht="20.100000000000001" customHeight="1" x14ac:dyDescent="0.2">
      <c r="B57" t="str">
        <f>IFERROR(プログラム__2[[#This Row],[表示用競技番号]],"")</f>
        <v/>
      </c>
      <c r="C57" t="str">
        <f>IFERROR(プログラム__2[[#This Row],[組数]],"")</f>
        <v/>
      </c>
      <c r="D57" t="str">
        <f>IFERROR(プログラム__2[[#This Row],[種目コード]],"")</f>
        <v/>
      </c>
      <c r="E57" t="str">
        <f>IFERROR(プログラム__2[[#This Row],[距離コード]],"")</f>
        <v/>
      </c>
      <c r="F57" t="str">
        <f>IFERROR(プログラム__2[[#This Row],[クラス番号]],"")</f>
        <v/>
      </c>
      <c r="G57" t="str">
        <f>IFERROR(プログラム__2[[#This Row],[性別コード]],"")</f>
        <v/>
      </c>
      <c r="H57" t="str">
        <f>IFERROR(プログラム__2[[#This Row],[予決コード]],"")</f>
        <v/>
      </c>
      <c r="I57" s="5" t="str">
        <f>IFERROR(プログラム__2[[#This Row],[日付]],"")</f>
        <v/>
      </c>
      <c r="J57" t="str">
        <f>IFERROR(プログラム__2[[#This Row],[予選競技番号]],"")</f>
        <v/>
      </c>
      <c r="K57" t="str">
        <f>IFERROR(VLOOKUP(D57,色々!L:M,2,0),"")</f>
        <v/>
      </c>
      <c r="L57" t="str">
        <f>IFERROR(VLOOKUP(E57,色々!P:R,3,0),"")</f>
        <v/>
      </c>
      <c r="M57" t="str">
        <f>IFERROR(VLOOKUP(E57,色々!A:B,2,0),"")</f>
        <v/>
      </c>
      <c r="N57" t="str">
        <f t="shared" si="2"/>
        <v/>
      </c>
      <c r="O57" t="str">
        <f>IFERROR(VLOOKUP(F57,クラス!B:C,2,0),"")</f>
        <v/>
      </c>
      <c r="P57" t="str">
        <f>IFERROR(VLOOKUP(G57,色々!P:Q,2,0),"")</f>
        <v/>
      </c>
      <c r="Q57" t="str">
        <f>IFERROR(VLOOKUP(H57,色々!D:E,2,0),"")</f>
        <v/>
      </c>
      <c r="R57" t="str">
        <f t="shared" si="3"/>
        <v xml:space="preserve">   </v>
      </c>
      <c r="S57" s="27" t="str">
        <f t="shared" si="7"/>
        <v/>
      </c>
      <c r="T57" s="27" t="str">
        <f t="shared" si="8"/>
        <v/>
      </c>
      <c r="U57" s="27" t="str">
        <f t="shared" si="9"/>
        <v/>
      </c>
      <c r="W57">
        <v>57</v>
      </c>
    </row>
    <row r="58" spans="2:23" ht="20.100000000000001" customHeight="1" x14ac:dyDescent="0.2">
      <c r="B58" t="str">
        <f>IFERROR(プログラム__2[[#This Row],[表示用競技番号]],"")</f>
        <v/>
      </c>
      <c r="C58" t="str">
        <f>IFERROR(プログラム__2[[#This Row],[組数]],"")</f>
        <v/>
      </c>
      <c r="D58" t="str">
        <f>IFERROR(プログラム__2[[#This Row],[種目コード]],"")</f>
        <v/>
      </c>
      <c r="E58" t="str">
        <f>IFERROR(プログラム__2[[#This Row],[距離コード]],"")</f>
        <v/>
      </c>
      <c r="F58" t="str">
        <f>IFERROR(プログラム__2[[#This Row],[クラス番号]],"")</f>
        <v/>
      </c>
      <c r="G58" t="str">
        <f>IFERROR(プログラム__2[[#This Row],[性別コード]],"")</f>
        <v/>
      </c>
      <c r="H58" t="str">
        <f>IFERROR(プログラム__2[[#This Row],[予決コード]],"")</f>
        <v/>
      </c>
      <c r="I58" s="5" t="str">
        <f>IFERROR(プログラム__2[[#This Row],[日付]],"")</f>
        <v/>
      </c>
      <c r="J58" t="str">
        <f>IFERROR(プログラム__2[[#This Row],[予選競技番号]],"")</f>
        <v/>
      </c>
      <c r="K58" t="str">
        <f>IFERROR(VLOOKUP(D58,色々!L:M,2,0),"")</f>
        <v/>
      </c>
      <c r="L58" t="str">
        <f>IFERROR(VLOOKUP(E58,色々!P:R,3,0),"")</f>
        <v/>
      </c>
      <c r="M58" t="str">
        <f>IFERROR(VLOOKUP(E58,色々!A:B,2,0),"")</f>
        <v/>
      </c>
      <c r="N58" t="str">
        <f t="shared" si="2"/>
        <v/>
      </c>
      <c r="O58" t="str">
        <f>IFERROR(VLOOKUP(F58,クラス!B:C,2,0),"")</f>
        <v/>
      </c>
      <c r="P58" t="str">
        <f>IFERROR(VLOOKUP(G58,色々!P:Q,2,0),"")</f>
        <v/>
      </c>
      <c r="Q58" t="str">
        <f>IFERROR(VLOOKUP(H58,色々!D:E,2,0),"")</f>
        <v/>
      </c>
      <c r="R58" t="str">
        <f t="shared" si="3"/>
        <v xml:space="preserve">   </v>
      </c>
      <c r="S58" s="27" t="str">
        <f t="shared" si="7"/>
        <v/>
      </c>
      <c r="T58" s="27" t="str">
        <f t="shared" si="8"/>
        <v/>
      </c>
      <c r="U58" s="27" t="str">
        <f t="shared" si="9"/>
        <v/>
      </c>
      <c r="W58">
        <v>58</v>
      </c>
    </row>
    <row r="59" spans="2:23" ht="20.100000000000001" customHeight="1" x14ac:dyDescent="0.2">
      <c r="B59" t="str">
        <f>IFERROR(プログラム__2[[#This Row],[表示用競技番号]],"")</f>
        <v/>
      </c>
      <c r="C59" t="str">
        <f>IFERROR(プログラム__2[[#This Row],[組数]],"")</f>
        <v/>
      </c>
      <c r="D59" t="str">
        <f>IFERROR(プログラム__2[[#This Row],[種目コード]],"")</f>
        <v/>
      </c>
      <c r="E59" t="str">
        <f>IFERROR(プログラム__2[[#This Row],[距離コード]],"")</f>
        <v/>
      </c>
      <c r="F59" t="str">
        <f>IFERROR(プログラム__2[[#This Row],[クラス番号]],"")</f>
        <v/>
      </c>
      <c r="G59" t="str">
        <f>IFERROR(プログラム__2[[#This Row],[性別コード]],"")</f>
        <v/>
      </c>
      <c r="H59" t="str">
        <f>IFERROR(プログラム__2[[#This Row],[予決コード]],"")</f>
        <v/>
      </c>
      <c r="I59" s="5" t="str">
        <f>IFERROR(プログラム__2[[#This Row],[日付]],"")</f>
        <v/>
      </c>
      <c r="J59" t="str">
        <f>IFERROR(プログラム__2[[#This Row],[予選競技番号]],"")</f>
        <v/>
      </c>
      <c r="K59" t="str">
        <f>IFERROR(VLOOKUP(D59,色々!L:M,2,0),"")</f>
        <v/>
      </c>
      <c r="L59" t="str">
        <f>IFERROR(VLOOKUP(E59,色々!P:R,3,0),"")</f>
        <v/>
      </c>
      <c r="M59" t="str">
        <f>IFERROR(VLOOKUP(E59,色々!A:B,2,0),"")</f>
        <v/>
      </c>
      <c r="N59" t="str">
        <f t="shared" si="2"/>
        <v/>
      </c>
      <c r="O59" t="str">
        <f>IFERROR(VLOOKUP(F59,クラス!B:C,2,0),"")</f>
        <v/>
      </c>
      <c r="P59" t="str">
        <f>IFERROR(VLOOKUP(G59,色々!P:Q,2,0),"")</f>
        <v/>
      </c>
      <c r="Q59" t="str">
        <f>IFERROR(VLOOKUP(H59,色々!D:E,2,0),"")</f>
        <v/>
      </c>
      <c r="R59" t="str">
        <f t="shared" si="3"/>
        <v xml:space="preserve">   </v>
      </c>
      <c r="S59" s="27" t="str">
        <f t="shared" si="7"/>
        <v/>
      </c>
      <c r="T59" s="27" t="str">
        <f t="shared" si="8"/>
        <v/>
      </c>
      <c r="U59" s="27" t="str">
        <f t="shared" si="9"/>
        <v/>
      </c>
      <c r="W59">
        <v>59</v>
      </c>
    </row>
    <row r="60" spans="2:23" ht="20.100000000000001" customHeight="1" x14ac:dyDescent="0.2">
      <c r="B60" t="str">
        <f>IFERROR(プログラム__2[[#This Row],[表示用競技番号]],"")</f>
        <v/>
      </c>
      <c r="C60" t="str">
        <f>IFERROR(プログラム__2[[#This Row],[組数]],"")</f>
        <v/>
      </c>
      <c r="D60" t="str">
        <f>IFERROR(プログラム__2[[#This Row],[種目コード]],"")</f>
        <v/>
      </c>
      <c r="E60" t="str">
        <f>IFERROR(プログラム__2[[#This Row],[距離コード]],"")</f>
        <v/>
      </c>
      <c r="F60" t="str">
        <f>IFERROR(プログラム__2[[#This Row],[クラス番号]],"")</f>
        <v/>
      </c>
      <c r="G60" t="str">
        <f>IFERROR(プログラム__2[[#This Row],[性別コード]],"")</f>
        <v/>
      </c>
      <c r="H60" t="str">
        <f>IFERROR(プログラム__2[[#This Row],[予決コード]],"")</f>
        <v/>
      </c>
      <c r="I60" s="5" t="str">
        <f>IFERROR(プログラム__2[[#This Row],[日付]],"")</f>
        <v/>
      </c>
      <c r="J60" t="str">
        <f>IFERROR(プログラム__2[[#This Row],[予選競技番号]],"")</f>
        <v/>
      </c>
      <c r="K60" t="str">
        <f>IFERROR(VLOOKUP(D60,色々!L:M,2,0),"")</f>
        <v/>
      </c>
      <c r="L60" t="str">
        <f>IFERROR(VLOOKUP(E60,色々!P:R,3,0),"")</f>
        <v/>
      </c>
      <c r="M60" t="str">
        <f>IFERROR(VLOOKUP(E60,色々!A:B,2,0),"")</f>
        <v/>
      </c>
      <c r="N60" t="str">
        <f t="shared" si="2"/>
        <v/>
      </c>
      <c r="O60" t="str">
        <f>IFERROR(VLOOKUP(F60,クラス!B:C,2,0),"")</f>
        <v/>
      </c>
      <c r="P60" t="str">
        <f>IFERROR(VLOOKUP(G60,色々!P:Q,2,0),"")</f>
        <v/>
      </c>
      <c r="Q60" t="str">
        <f>IFERROR(VLOOKUP(H60,色々!D:E,2,0),"")</f>
        <v/>
      </c>
      <c r="R60" t="str">
        <f t="shared" si="3"/>
        <v xml:space="preserve">   </v>
      </c>
      <c r="S60" s="27" t="str">
        <f t="shared" si="7"/>
        <v/>
      </c>
      <c r="T60" s="27" t="str">
        <f t="shared" si="8"/>
        <v/>
      </c>
      <c r="U60" s="27" t="str">
        <f t="shared" si="9"/>
        <v/>
      </c>
      <c r="W60">
        <v>60</v>
      </c>
    </row>
    <row r="61" spans="2:23" ht="20.100000000000001" customHeight="1" x14ac:dyDescent="0.2">
      <c r="B61" t="str">
        <f>IFERROR(プログラム__2[[#This Row],[表示用競技番号]],"")</f>
        <v/>
      </c>
      <c r="C61" t="str">
        <f>IFERROR(プログラム__2[[#This Row],[組数]],"")</f>
        <v/>
      </c>
      <c r="D61" t="str">
        <f>IFERROR(プログラム__2[[#This Row],[種目コード]],"")</f>
        <v/>
      </c>
      <c r="E61" t="str">
        <f>IFERROR(プログラム__2[[#This Row],[距離コード]],"")</f>
        <v/>
      </c>
      <c r="F61" t="str">
        <f>IFERROR(プログラム__2[[#This Row],[クラス番号]],"")</f>
        <v/>
      </c>
      <c r="G61" t="str">
        <f>IFERROR(プログラム__2[[#This Row],[性別コード]],"")</f>
        <v/>
      </c>
      <c r="H61" t="str">
        <f>IFERROR(プログラム__2[[#This Row],[予決コード]],"")</f>
        <v/>
      </c>
      <c r="I61" s="5" t="str">
        <f>IFERROR(プログラム__2[[#This Row],[日付]],"")</f>
        <v/>
      </c>
      <c r="J61" t="str">
        <f>IFERROR(プログラム__2[[#This Row],[予選競技番号]],"")</f>
        <v/>
      </c>
      <c r="K61" t="str">
        <f>IFERROR(VLOOKUP(D61,色々!L:M,2,0),"")</f>
        <v/>
      </c>
      <c r="L61" t="str">
        <f>IFERROR(VLOOKUP(E61,色々!P:R,3,0),"")</f>
        <v/>
      </c>
      <c r="M61" t="str">
        <f>IFERROR(VLOOKUP(E61,色々!A:B,2,0),"")</f>
        <v/>
      </c>
      <c r="N61" t="str">
        <f t="shared" si="2"/>
        <v/>
      </c>
      <c r="O61" t="str">
        <f>IFERROR(VLOOKUP(F61,クラス!B:C,2,0),"")</f>
        <v/>
      </c>
      <c r="P61" t="str">
        <f>IFERROR(VLOOKUP(G61,色々!P:Q,2,0),"")</f>
        <v/>
      </c>
      <c r="Q61" t="str">
        <f>IFERROR(VLOOKUP(H61,色々!D:E,2,0),"")</f>
        <v/>
      </c>
      <c r="R61" t="str">
        <f t="shared" si="3"/>
        <v xml:space="preserve">   </v>
      </c>
      <c r="S61" s="27" t="str">
        <f t="shared" si="7"/>
        <v/>
      </c>
      <c r="T61" s="27" t="str">
        <f t="shared" si="8"/>
        <v/>
      </c>
      <c r="U61" s="27" t="str">
        <f t="shared" si="9"/>
        <v/>
      </c>
      <c r="W61">
        <v>61</v>
      </c>
    </row>
    <row r="62" spans="2:23" ht="20.100000000000001" customHeight="1" x14ac:dyDescent="0.2">
      <c r="B62" t="str">
        <f>IFERROR(プログラム__2[[#This Row],[表示用競技番号]],"")</f>
        <v/>
      </c>
      <c r="C62" t="str">
        <f>IFERROR(プログラム__2[[#This Row],[組数]],"")</f>
        <v/>
      </c>
      <c r="D62" t="str">
        <f>IFERROR(プログラム__2[[#This Row],[種目コード]],"")</f>
        <v/>
      </c>
      <c r="E62" t="str">
        <f>IFERROR(プログラム__2[[#This Row],[距離コード]],"")</f>
        <v/>
      </c>
      <c r="F62" t="str">
        <f>IFERROR(プログラム__2[[#This Row],[クラス番号]],"")</f>
        <v/>
      </c>
      <c r="G62" t="str">
        <f>IFERROR(プログラム__2[[#This Row],[性別コード]],"")</f>
        <v/>
      </c>
      <c r="H62" t="str">
        <f>IFERROR(プログラム__2[[#This Row],[予決コード]],"")</f>
        <v/>
      </c>
      <c r="I62" s="5" t="str">
        <f>IFERROR(プログラム__2[[#This Row],[日付]],"")</f>
        <v/>
      </c>
      <c r="J62" t="str">
        <f>IFERROR(プログラム__2[[#This Row],[予選競技番号]],"")</f>
        <v/>
      </c>
      <c r="K62" t="str">
        <f>IFERROR(VLOOKUP(D62,色々!L:M,2,0),"")</f>
        <v/>
      </c>
      <c r="L62" t="str">
        <f>IFERROR(VLOOKUP(E62,色々!P:R,3,0),"")</f>
        <v/>
      </c>
      <c r="M62" t="str">
        <f>IFERROR(VLOOKUP(E62,色々!A:B,2,0),"")</f>
        <v/>
      </c>
      <c r="N62" t="str">
        <f t="shared" si="2"/>
        <v/>
      </c>
      <c r="O62" t="str">
        <f>IFERROR(VLOOKUP(F62,クラス!B:C,2,0),"")</f>
        <v/>
      </c>
      <c r="P62" t="str">
        <f>IFERROR(VLOOKUP(G62,色々!P:Q,2,0),"")</f>
        <v/>
      </c>
      <c r="Q62" t="str">
        <f>IFERROR(VLOOKUP(H62,色々!D:E,2,0),"")</f>
        <v/>
      </c>
      <c r="R62" t="str">
        <f t="shared" si="3"/>
        <v xml:space="preserve">   </v>
      </c>
      <c r="S62" s="27" t="str">
        <f t="shared" si="7"/>
        <v/>
      </c>
      <c r="T62" s="27" t="str">
        <f t="shared" si="8"/>
        <v/>
      </c>
      <c r="U62" s="27" t="str">
        <f t="shared" si="9"/>
        <v/>
      </c>
      <c r="W62">
        <v>62</v>
      </c>
    </row>
    <row r="63" spans="2:23" ht="20.100000000000001" customHeight="1" x14ac:dyDescent="0.2">
      <c r="B63" t="str">
        <f>IFERROR(プログラム__2[[#This Row],[表示用競技番号]],"")</f>
        <v/>
      </c>
      <c r="C63" t="str">
        <f>IFERROR(プログラム__2[[#This Row],[組数]],"")</f>
        <v/>
      </c>
      <c r="D63" t="str">
        <f>IFERROR(プログラム__2[[#This Row],[種目コード]],"")</f>
        <v/>
      </c>
      <c r="E63" t="str">
        <f>IFERROR(プログラム__2[[#This Row],[距離コード]],"")</f>
        <v/>
      </c>
      <c r="F63" t="str">
        <f>IFERROR(プログラム__2[[#This Row],[クラス番号]],"")</f>
        <v/>
      </c>
      <c r="G63" t="str">
        <f>IFERROR(プログラム__2[[#This Row],[性別コード]],"")</f>
        <v/>
      </c>
      <c r="H63" t="str">
        <f>IFERROR(プログラム__2[[#This Row],[予決コード]],"")</f>
        <v/>
      </c>
      <c r="I63" s="5" t="str">
        <f>IFERROR(プログラム__2[[#This Row],[日付]],"")</f>
        <v/>
      </c>
      <c r="J63" t="str">
        <f>IFERROR(プログラム__2[[#This Row],[予選競技番号]],"")</f>
        <v/>
      </c>
      <c r="K63" t="str">
        <f>IFERROR(VLOOKUP(D63,色々!L:M,2,0),"")</f>
        <v/>
      </c>
      <c r="L63" t="str">
        <f>IFERROR(VLOOKUP(E63,色々!P:R,3,0),"")</f>
        <v/>
      </c>
      <c r="M63" t="str">
        <f>IFERROR(VLOOKUP(E63,色々!A:B,2,0),"")</f>
        <v/>
      </c>
      <c r="N63" t="str">
        <f t="shared" si="2"/>
        <v/>
      </c>
      <c r="O63" t="str">
        <f>IFERROR(VLOOKUP(F63,クラス!B:C,2,0),"")</f>
        <v/>
      </c>
      <c r="P63" t="str">
        <f>IFERROR(VLOOKUP(G63,色々!P:Q,2,0),"")</f>
        <v/>
      </c>
      <c r="Q63" t="str">
        <f>IFERROR(VLOOKUP(H63,色々!D:E,2,0),"")</f>
        <v/>
      </c>
      <c r="R63" t="str">
        <f t="shared" si="3"/>
        <v xml:space="preserve">   </v>
      </c>
      <c r="S63" s="27" t="str">
        <f t="shared" si="7"/>
        <v/>
      </c>
      <c r="T63" s="27" t="str">
        <f t="shared" si="8"/>
        <v/>
      </c>
      <c r="U63" s="27" t="str">
        <f t="shared" si="9"/>
        <v/>
      </c>
      <c r="W63">
        <v>63</v>
      </c>
    </row>
    <row r="64" spans="2:23" ht="20.100000000000001" customHeight="1" x14ac:dyDescent="0.2">
      <c r="B64" t="str">
        <f>IFERROR(プログラム__2[[#This Row],[表示用競技番号]],"")</f>
        <v/>
      </c>
      <c r="C64" t="str">
        <f>IFERROR(プログラム__2[[#This Row],[組数]],"")</f>
        <v/>
      </c>
      <c r="D64" t="str">
        <f>IFERROR(プログラム__2[[#This Row],[種目コード]],"")</f>
        <v/>
      </c>
      <c r="E64" t="str">
        <f>IFERROR(プログラム__2[[#This Row],[距離コード]],"")</f>
        <v/>
      </c>
      <c r="F64" t="str">
        <f>IFERROR(プログラム__2[[#This Row],[クラス番号]],"")</f>
        <v/>
      </c>
      <c r="G64" t="str">
        <f>IFERROR(プログラム__2[[#This Row],[性別コード]],"")</f>
        <v/>
      </c>
      <c r="H64" t="str">
        <f>IFERROR(プログラム__2[[#This Row],[予決コード]],"")</f>
        <v/>
      </c>
      <c r="I64" s="5" t="str">
        <f>IFERROR(プログラム__2[[#This Row],[日付]],"")</f>
        <v/>
      </c>
      <c r="J64" t="str">
        <f>IFERROR(プログラム__2[[#This Row],[予選競技番号]],"")</f>
        <v/>
      </c>
      <c r="K64" t="str">
        <f>IFERROR(VLOOKUP(D64,色々!L:M,2,0),"")</f>
        <v/>
      </c>
      <c r="L64" t="str">
        <f>IFERROR(VLOOKUP(E64,色々!P:R,3,0),"")</f>
        <v/>
      </c>
      <c r="M64" t="str">
        <f>IFERROR(VLOOKUP(E64,色々!A:B,2,0),"")</f>
        <v/>
      </c>
      <c r="N64" t="str">
        <f t="shared" si="2"/>
        <v/>
      </c>
      <c r="O64" t="str">
        <f>IFERROR(VLOOKUP(F64,クラス!B:C,2,0),"")</f>
        <v/>
      </c>
      <c r="P64" t="str">
        <f>IFERROR(VLOOKUP(G64,色々!P:Q,2,0),"")</f>
        <v/>
      </c>
      <c r="Q64" t="str">
        <f>IFERROR(VLOOKUP(H64,色々!D:E,2,0),"")</f>
        <v/>
      </c>
      <c r="R64" t="str">
        <f t="shared" si="3"/>
        <v xml:space="preserve">   </v>
      </c>
      <c r="S64" s="27" t="str">
        <f t="shared" si="7"/>
        <v/>
      </c>
      <c r="T64" s="27" t="str">
        <f t="shared" si="8"/>
        <v/>
      </c>
      <c r="U64" s="27" t="str">
        <f t="shared" si="9"/>
        <v/>
      </c>
      <c r="W64">
        <v>64</v>
      </c>
    </row>
    <row r="65" spans="2:23" ht="20.100000000000001" customHeight="1" x14ac:dyDescent="0.2">
      <c r="B65" t="str">
        <f>IFERROR(プログラム__2[[#This Row],[表示用競技番号]],"")</f>
        <v/>
      </c>
      <c r="C65" t="str">
        <f>IFERROR(プログラム__2[[#This Row],[組数]],"")</f>
        <v/>
      </c>
      <c r="D65" t="str">
        <f>IFERROR(プログラム__2[[#This Row],[種目コード]],"")</f>
        <v/>
      </c>
      <c r="E65" t="str">
        <f>IFERROR(プログラム__2[[#This Row],[距離コード]],"")</f>
        <v/>
      </c>
      <c r="F65" t="str">
        <f>IFERROR(プログラム__2[[#This Row],[クラス番号]],"")</f>
        <v/>
      </c>
      <c r="G65" t="str">
        <f>IFERROR(プログラム__2[[#This Row],[性別コード]],"")</f>
        <v/>
      </c>
      <c r="H65" t="str">
        <f>IFERROR(プログラム__2[[#This Row],[予決コード]],"")</f>
        <v/>
      </c>
      <c r="I65" s="5" t="str">
        <f>IFERROR(プログラム__2[[#This Row],[日付]],"")</f>
        <v/>
      </c>
      <c r="J65" t="str">
        <f>IFERROR(プログラム__2[[#This Row],[予選競技番号]],"")</f>
        <v/>
      </c>
      <c r="K65" t="str">
        <f>IFERROR(VLOOKUP(D65,色々!L:M,2,0),"")</f>
        <v/>
      </c>
      <c r="L65" t="str">
        <f>IFERROR(VLOOKUP(E65,色々!P:R,3,0),"")</f>
        <v/>
      </c>
      <c r="M65" t="str">
        <f>IFERROR(VLOOKUP(E65,色々!A:B,2,0),"")</f>
        <v/>
      </c>
      <c r="N65" t="str">
        <f t="shared" si="2"/>
        <v/>
      </c>
      <c r="O65" t="str">
        <f>IFERROR(VLOOKUP(F65,クラス!B:C,2,0),"")</f>
        <v/>
      </c>
      <c r="P65" t="str">
        <f>IFERROR(VLOOKUP(G65,色々!P:Q,2,0),"")</f>
        <v/>
      </c>
      <c r="Q65" t="str">
        <f>IFERROR(VLOOKUP(H65,色々!D:E,2,0),"")</f>
        <v/>
      </c>
      <c r="R65" t="str">
        <f t="shared" si="3"/>
        <v xml:space="preserve">   </v>
      </c>
      <c r="S65" s="27" t="str">
        <f t="shared" si="7"/>
        <v/>
      </c>
      <c r="T65" s="27" t="str">
        <f t="shared" si="8"/>
        <v/>
      </c>
      <c r="U65" s="27" t="str">
        <f t="shared" si="9"/>
        <v/>
      </c>
      <c r="W65">
        <v>65</v>
      </c>
    </row>
    <row r="66" spans="2:23" ht="20.100000000000001" customHeight="1" x14ac:dyDescent="0.2">
      <c r="B66" t="str">
        <f>IFERROR(プログラム__2[[#This Row],[表示用競技番号]],"")</f>
        <v/>
      </c>
      <c r="C66" t="str">
        <f>IFERROR(プログラム__2[[#This Row],[組数]],"")</f>
        <v/>
      </c>
      <c r="D66" t="str">
        <f>IFERROR(プログラム__2[[#This Row],[種目コード]],"")</f>
        <v/>
      </c>
      <c r="E66" t="str">
        <f>IFERROR(プログラム__2[[#This Row],[距離コード]],"")</f>
        <v/>
      </c>
      <c r="F66" t="str">
        <f>IFERROR(プログラム__2[[#This Row],[クラス番号]],"")</f>
        <v/>
      </c>
      <c r="G66" t="str">
        <f>IFERROR(プログラム__2[[#This Row],[性別コード]],"")</f>
        <v/>
      </c>
      <c r="H66" t="str">
        <f>IFERROR(プログラム__2[[#This Row],[予決コード]],"")</f>
        <v/>
      </c>
      <c r="I66" s="5" t="str">
        <f>IFERROR(プログラム__2[[#This Row],[日付]],"")</f>
        <v/>
      </c>
      <c r="J66" t="str">
        <f>IFERROR(プログラム__2[[#This Row],[予選競技番号]],"")</f>
        <v/>
      </c>
      <c r="K66" t="str">
        <f>IFERROR(VLOOKUP(D66,色々!L:M,2,0),"")</f>
        <v/>
      </c>
      <c r="L66" t="str">
        <f>IFERROR(VLOOKUP(E66,色々!P:R,3,0),"")</f>
        <v/>
      </c>
      <c r="M66" t="str">
        <f>IFERROR(VLOOKUP(E66,色々!A:B,2,0),"")</f>
        <v/>
      </c>
      <c r="N66" t="str">
        <f t="shared" si="2"/>
        <v/>
      </c>
      <c r="O66" t="str">
        <f>IFERROR(VLOOKUP(F66,クラス!B:C,2,0),"")</f>
        <v/>
      </c>
      <c r="P66" t="str">
        <f>IFERROR(VLOOKUP(G66,色々!P:Q,2,0),"")</f>
        <v/>
      </c>
      <c r="Q66" t="str">
        <f>IFERROR(VLOOKUP(H66,色々!D:E,2,0),"")</f>
        <v/>
      </c>
      <c r="R66" t="str">
        <f t="shared" si="3"/>
        <v xml:space="preserve">   </v>
      </c>
      <c r="S66" s="27" t="str">
        <f t="shared" si="7"/>
        <v/>
      </c>
      <c r="T66" s="27" t="str">
        <f t="shared" si="8"/>
        <v/>
      </c>
      <c r="U66" s="27" t="str">
        <f t="shared" si="9"/>
        <v/>
      </c>
      <c r="W66">
        <v>66</v>
      </c>
    </row>
    <row r="67" spans="2:23" ht="20.100000000000001" customHeight="1" x14ac:dyDescent="0.2">
      <c r="B67" t="str">
        <f>IFERROR(プログラム__2[[#This Row],[表示用競技番号]],"")</f>
        <v/>
      </c>
      <c r="C67" t="str">
        <f>IFERROR(プログラム__2[[#This Row],[組数]],"")</f>
        <v/>
      </c>
      <c r="D67" t="str">
        <f>IFERROR(プログラム__2[[#This Row],[種目コード]],"")</f>
        <v/>
      </c>
      <c r="E67" t="str">
        <f>IFERROR(プログラム__2[[#This Row],[距離コード]],"")</f>
        <v/>
      </c>
      <c r="F67" t="str">
        <f>IFERROR(プログラム__2[[#This Row],[クラス番号]],"")</f>
        <v/>
      </c>
      <c r="G67" t="str">
        <f>IFERROR(プログラム__2[[#This Row],[性別コード]],"")</f>
        <v/>
      </c>
      <c r="H67" t="str">
        <f>IFERROR(プログラム__2[[#This Row],[予決コード]],"")</f>
        <v/>
      </c>
      <c r="I67" s="5" t="str">
        <f>IFERROR(プログラム__2[[#This Row],[日付]],"")</f>
        <v/>
      </c>
      <c r="J67" t="str">
        <f>IFERROR(プログラム__2[[#This Row],[予選競技番号]],"")</f>
        <v/>
      </c>
      <c r="K67" t="str">
        <f>IFERROR(VLOOKUP(D67,色々!L:M,2,0),"")</f>
        <v/>
      </c>
      <c r="L67" t="str">
        <f>IFERROR(VLOOKUP(E67,色々!P:R,3,0),"")</f>
        <v/>
      </c>
      <c r="M67" t="str">
        <f>IFERROR(VLOOKUP(E67,色々!A:B,2,0),"")</f>
        <v/>
      </c>
      <c r="N67" t="str">
        <f t="shared" ref="N67:N130" si="10">IF(OR(D67=6,D67=7),L67,M67)</f>
        <v/>
      </c>
      <c r="O67" t="str">
        <f>IFERROR(VLOOKUP(F67,クラス!B:C,2,0),"")</f>
        <v/>
      </c>
      <c r="P67" t="str">
        <f>IFERROR(VLOOKUP(G67,色々!P:Q,2,0),"")</f>
        <v/>
      </c>
      <c r="Q67" t="str">
        <f>IFERROR(VLOOKUP(H67,色々!D:E,2,0),"")</f>
        <v/>
      </c>
      <c r="R67" t="str">
        <f t="shared" ref="R67:R130" si="11">CONCATENATE(O67," ",P67, N67," ",K67," ",Q67)</f>
        <v xml:space="preserve">   </v>
      </c>
      <c r="S67" s="27" t="str">
        <f t="shared" si="7"/>
        <v/>
      </c>
      <c r="T67" s="27" t="str">
        <f t="shared" si="8"/>
        <v/>
      </c>
      <c r="U67" s="27" t="str">
        <f t="shared" si="9"/>
        <v/>
      </c>
      <c r="W67">
        <v>67</v>
      </c>
    </row>
    <row r="68" spans="2:23" ht="20.100000000000001" customHeight="1" x14ac:dyDescent="0.2">
      <c r="B68" t="str">
        <f>IFERROR(プログラム__2[[#This Row],[表示用競技番号]],"")</f>
        <v/>
      </c>
      <c r="C68" t="str">
        <f>IFERROR(プログラム__2[[#This Row],[組数]],"")</f>
        <v/>
      </c>
      <c r="D68" t="str">
        <f>IFERROR(プログラム__2[[#This Row],[種目コード]],"")</f>
        <v/>
      </c>
      <c r="E68" t="str">
        <f>IFERROR(プログラム__2[[#This Row],[距離コード]],"")</f>
        <v/>
      </c>
      <c r="F68" t="str">
        <f>IFERROR(プログラム__2[[#This Row],[クラス番号]],"")</f>
        <v/>
      </c>
      <c r="G68" t="str">
        <f>IFERROR(プログラム__2[[#This Row],[性別コード]],"")</f>
        <v/>
      </c>
      <c r="H68" t="str">
        <f>IFERROR(プログラム__2[[#This Row],[予決コード]],"")</f>
        <v/>
      </c>
      <c r="I68" s="5" t="str">
        <f>IFERROR(プログラム__2[[#This Row],[日付]],"")</f>
        <v/>
      </c>
      <c r="J68" t="str">
        <f>IFERROR(プログラム__2[[#This Row],[予選競技番号]],"")</f>
        <v/>
      </c>
      <c r="K68" t="str">
        <f>IFERROR(VLOOKUP(D68,色々!L:M,2,0),"")</f>
        <v/>
      </c>
      <c r="L68" t="str">
        <f>IFERROR(VLOOKUP(E68,色々!P:R,3,0),"")</f>
        <v/>
      </c>
      <c r="M68" t="str">
        <f>IFERROR(VLOOKUP(E68,色々!A:B,2,0),"")</f>
        <v/>
      </c>
      <c r="N68" t="str">
        <f t="shared" si="10"/>
        <v/>
      </c>
      <c r="O68" t="str">
        <f>IFERROR(VLOOKUP(F68,クラス!B:C,2,0),"")</f>
        <v/>
      </c>
      <c r="P68" t="str">
        <f>IFERROR(VLOOKUP(G68,色々!P:Q,2,0),"")</f>
        <v/>
      </c>
      <c r="Q68" t="str">
        <f>IFERROR(VLOOKUP(H68,色々!D:E,2,0),"")</f>
        <v/>
      </c>
      <c r="R68" t="str">
        <f t="shared" si="11"/>
        <v xml:space="preserve">   </v>
      </c>
      <c r="S68" s="27" t="str">
        <f t="shared" si="7"/>
        <v/>
      </c>
      <c r="T68" s="27" t="str">
        <f t="shared" si="8"/>
        <v/>
      </c>
      <c r="U68" s="27" t="str">
        <f t="shared" si="9"/>
        <v/>
      </c>
      <c r="W68">
        <v>68</v>
      </c>
    </row>
    <row r="69" spans="2:23" ht="20.100000000000001" customHeight="1" x14ac:dyDescent="0.2">
      <c r="B69" t="str">
        <f>IFERROR(プログラム__2[[#This Row],[表示用競技番号]],"")</f>
        <v/>
      </c>
      <c r="C69" t="str">
        <f>IFERROR(プログラム__2[[#This Row],[組数]],"")</f>
        <v/>
      </c>
      <c r="D69" t="str">
        <f>IFERROR(プログラム__2[[#This Row],[種目コード]],"")</f>
        <v/>
      </c>
      <c r="E69" t="str">
        <f>IFERROR(プログラム__2[[#This Row],[距離コード]],"")</f>
        <v/>
      </c>
      <c r="F69" t="str">
        <f>IFERROR(プログラム__2[[#This Row],[クラス番号]],"")</f>
        <v/>
      </c>
      <c r="G69" t="str">
        <f>IFERROR(プログラム__2[[#This Row],[性別コード]],"")</f>
        <v/>
      </c>
      <c r="H69" t="str">
        <f>IFERROR(プログラム__2[[#This Row],[予決コード]],"")</f>
        <v/>
      </c>
      <c r="I69" s="5" t="str">
        <f>IFERROR(プログラム__2[[#This Row],[日付]],"")</f>
        <v/>
      </c>
      <c r="J69" t="str">
        <f>IFERROR(プログラム__2[[#This Row],[予選競技番号]],"")</f>
        <v/>
      </c>
      <c r="K69" t="str">
        <f>IFERROR(VLOOKUP(D69,色々!L:M,2,0),"")</f>
        <v/>
      </c>
      <c r="L69" t="str">
        <f>IFERROR(VLOOKUP(E69,色々!P:R,3,0),"")</f>
        <v/>
      </c>
      <c r="M69" t="str">
        <f>IFERROR(VLOOKUP(E69,色々!A:B,2,0),"")</f>
        <v/>
      </c>
      <c r="N69" t="str">
        <f t="shared" si="10"/>
        <v/>
      </c>
      <c r="O69" t="str">
        <f>IFERROR(VLOOKUP(F69,クラス!B:C,2,0),"")</f>
        <v/>
      </c>
      <c r="P69" t="str">
        <f>IFERROR(VLOOKUP(G69,色々!P:Q,2,0),"")</f>
        <v/>
      </c>
      <c r="Q69" t="str">
        <f>IFERROR(VLOOKUP(H69,色々!D:E,2,0),"")</f>
        <v/>
      </c>
      <c r="R69" t="str">
        <f t="shared" si="11"/>
        <v xml:space="preserve">   </v>
      </c>
      <c r="S69" s="27" t="str">
        <f t="shared" si="7"/>
        <v/>
      </c>
      <c r="T69" s="27" t="str">
        <f t="shared" si="8"/>
        <v/>
      </c>
      <c r="U69" s="27" t="str">
        <f t="shared" si="9"/>
        <v/>
      </c>
      <c r="W69">
        <v>69</v>
      </c>
    </row>
    <row r="70" spans="2:23" ht="20.100000000000001" customHeight="1" x14ac:dyDescent="0.2">
      <c r="B70" t="str">
        <f>IFERROR(プログラム__2[[#This Row],[表示用競技番号]],"")</f>
        <v/>
      </c>
      <c r="C70" t="str">
        <f>IFERROR(プログラム__2[[#This Row],[組数]],"")</f>
        <v/>
      </c>
      <c r="D70" t="str">
        <f>IFERROR(プログラム__2[[#This Row],[種目コード]],"")</f>
        <v/>
      </c>
      <c r="E70" t="str">
        <f>IFERROR(プログラム__2[[#This Row],[距離コード]],"")</f>
        <v/>
      </c>
      <c r="F70" t="str">
        <f>IFERROR(プログラム__2[[#This Row],[クラス番号]],"")</f>
        <v/>
      </c>
      <c r="G70" t="str">
        <f>IFERROR(プログラム__2[[#This Row],[性別コード]],"")</f>
        <v/>
      </c>
      <c r="H70" t="str">
        <f>IFERROR(プログラム__2[[#This Row],[予決コード]],"")</f>
        <v/>
      </c>
      <c r="I70" s="5" t="str">
        <f>IFERROR(プログラム__2[[#This Row],[日付]],"")</f>
        <v/>
      </c>
      <c r="J70" t="str">
        <f>IFERROR(プログラム__2[[#This Row],[予選競技番号]],"")</f>
        <v/>
      </c>
      <c r="K70" t="str">
        <f>IFERROR(VLOOKUP(D70,色々!L:M,2,0),"")</f>
        <v/>
      </c>
      <c r="L70" t="str">
        <f>IFERROR(VLOOKUP(E70,色々!P:R,3,0),"")</f>
        <v/>
      </c>
      <c r="M70" t="str">
        <f>IFERROR(VLOOKUP(E70,色々!A:B,2,0),"")</f>
        <v/>
      </c>
      <c r="N70" t="str">
        <f t="shared" si="10"/>
        <v/>
      </c>
      <c r="O70" t="str">
        <f>IFERROR(VLOOKUP(F70,クラス!B:C,2,0),"")</f>
        <v/>
      </c>
      <c r="P70" t="str">
        <f>IFERROR(VLOOKUP(G70,色々!P:Q,2,0),"")</f>
        <v/>
      </c>
      <c r="Q70" t="str">
        <f>IFERROR(VLOOKUP(H70,色々!D:E,2,0),"")</f>
        <v/>
      </c>
      <c r="R70" t="str">
        <f t="shared" si="11"/>
        <v xml:space="preserve">   </v>
      </c>
      <c r="S70" s="27" t="str">
        <f t="shared" si="7"/>
        <v/>
      </c>
      <c r="T70" s="27" t="str">
        <f t="shared" si="8"/>
        <v/>
      </c>
      <c r="U70" s="27" t="str">
        <f t="shared" si="9"/>
        <v/>
      </c>
      <c r="W70">
        <v>70</v>
      </c>
    </row>
    <row r="71" spans="2:23" ht="20.100000000000001" customHeight="1" x14ac:dyDescent="0.2">
      <c r="B71" t="str">
        <f>IFERROR(プログラム__2[[#This Row],[表示用競技番号]],"")</f>
        <v/>
      </c>
      <c r="C71" t="str">
        <f>IFERROR(プログラム__2[[#This Row],[組数]],"")</f>
        <v/>
      </c>
      <c r="D71" t="str">
        <f>IFERROR(プログラム__2[[#This Row],[種目コード]],"")</f>
        <v/>
      </c>
      <c r="E71" t="str">
        <f>IFERROR(プログラム__2[[#This Row],[距離コード]],"")</f>
        <v/>
      </c>
      <c r="F71" t="str">
        <f>IFERROR(プログラム__2[[#This Row],[クラス番号]],"")</f>
        <v/>
      </c>
      <c r="G71" t="str">
        <f>IFERROR(プログラム__2[[#This Row],[性別コード]],"")</f>
        <v/>
      </c>
      <c r="H71" t="str">
        <f>IFERROR(プログラム__2[[#This Row],[予決コード]],"")</f>
        <v/>
      </c>
      <c r="I71" s="5" t="str">
        <f>IFERROR(プログラム__2[[#This Row],[日付]],"")</f>
        <v/>
      </c>
      <c r="J71" t="str">
        <f>IFERROR(プログラム__2[[#This Row],[予選競技番号]],"")</f>
        <v/>
      </c>
      <c r="K71" t="str">
        <f>IFERROR(VLOOKUP(D71,色々!L:M,2,0),"")</f>
        <v/>
      </c>
      <c r="L71" t="str">
        <f>IFERROR(VLOOKUP(E71,色々!P:R,3,0),"")</f>
        <v/>
      </c>
      <c r="M71" t="str">
        <f>IFERROR(VLOOKUP(E71,色々!A:B,2,0),"")</f>
        <v/>
      </c>
      <c r="N71" t="str">
        <f t="shared" si="10"/>
        <v/>
      </c>
      <c r="O71" t="str">
        <f>IFERROR(VLOOKUP(F71,クラス!B:C,2,0),"")</f>
        <v/>
      </c>
      <c r="P71" t="str">
        <f>IFERROR(VLOOKUP(G71,色々!P:Q,2,0),"")</f>
        <v/>
      </c>
      <c r="Q71" t="str">
        <f>IFERROR(VLOOKUP(H71,色々!D:E,2,0),"")</f>
        <v/>
      </c>
      <c r="R71" t="str">
        <f t="shared" si="11"/>
        <v xml:space="preserve">   </v>
      </c>
      <c r="S71" s="27" t="str">
        <f t="shared" si="7"/>
        <v/>
      </c>
      <c r="T71" s="27" t="str">
        <f t="shared" si="8"/>
        <v/>
      </c>
      <c r="U71" s="27" t="str">
        <f t="shared" si="9"/>
        <v/>
      </c>
      <c r="W71">
        <v>71</v>
      </c>
    </row>
    <row r="72" spans="2:23" ht="20.100000000000001" customHeight="1" x14ac:dyDescent="0.2">
      <c r="B72" t="str">
        <f>IFERROR(プログラム__2[[#This Row],[表示用競技番号]],"")</f>
        <v/>
      </c>
      <c r="C72" t="str">
        <f>IFERROR(プログラム__2[[#This Row],[組数]],"")</f>
        <v/>
      </c>
      <c r="D72" t="str">
        <f>IFERROR(プログラム__2[[#This Row],[種目コード]],"")</f>
        <v/>
      </c>
      <c r="E72" t="str">
        <f>IFERROR(プログラム__2[[#This Row],[距離コード]],"")</f>
        <v/>
      </c>
      <c r="F72" t="str">
        <f>IFERROR(プログラム__2[[#This Row],[クラス番号]],"")</f>
        <v/>
      </c>
      <c r="G72" t="str">
        <f>IFERROR(プログラム__2[[#This Row],[性別コード]],"")</f>
        <v/>
      </c>
      <c r="H72" t="str">
        <f>IFERROR(プログラム__2[[#This Row],[予決コード]],"")</f>
        <v/>
      </c>
      <c r="I72" s="5" t="str">
        <f>IFERROR(プログラム__2[[#This Row],[日付]],"")</f>
        <v/>
      </c>
      <c r="J72" t="str">
        <f>IFERROR(プログラム__2[[#This Row],[予選競技番号]],"")</f>
        <v/>
      </c>
      <c r="K72" t="str">
        <f>IFERROR(VLOOKUP(D72,色々!L:M,2,0),"")</f>
        <v/>
      </c>
      <c r="L72" t="str">
        <f>IFERROR(VLOOKUP(E72,色々!P:R,3,0),"")</f>
        <v/>
      </c>
      <c r="M72" t="str">
        <f>IFERROR(VLOOKUP(E72,色々!A:B,2,0),"")</f>
        <v/>
      </c>
      <c r="N72" t="str">
        <f t="shared" si="10"/>
        <v/>
      </c>
      <c r="O72" t="str">
        <f>IFERROR(VLOOKUP(F72,クラス!B:C,2,0),"")</f>
        <v/>
      </c>
      <c r="P72" t="str">
        <f>IFERROR(VLOOKUP(G72,色々!P:Q,2,0),"")</f>
        <v/>
      </c>
      <c r="Q72" t="str">
        <f>IFERROR(VLOOKUP(H72,色々!D:E,2,0),"")</f>
        <v/>
      </c>
      <c r="R72" t="str">
        <f t="shared" si="11"/>
        <v xml:space="preserve">   </v>
      </c>
      <c r="S72" s="27" t="str">
        <f t="shared" si="7"/>
        <v/>
      </c>
      <c r="T72" s="27" t="str">
        <f t="shared" si="8"/>
        <v/>
      </c>
      <c r="U72" s="27" t="str">
        <f t="shared" si="9"/>
        <v/>
      </c>
      <c r="W72">
        <v>72</v>
      </c>
    </row>
    <row r="73" spans="2:23" ht="20.100000000000001" customHeight="1" x14ac:dyDescent="0.2">
      <c r="B73" t="str">
        <f>IFERROR(プログラム__2[[#This Row],[表示用競技番号]],"")</f>
        <v/>
      </c>
      <c r="C73" t="str">
        <f>IFERROR(プログラム__2[[#This Row],[組数]],"")</f>
        <v/>
      </c>
      <c r="D73" t="str">
        <f>IFERROR(プログラム__2[[#This Row],[種目コード]],"")</f>
        <v/>
      </c>
      <c r="E73" t="str">
        <f>IFERROR(プログラム__2[[#This Row],[距離コード]],"")</f>
        <v/>
      </c>
      <c r="F73" t="str">
        <f>IFERROR(プログラム__2[[#This Row],[クラス番号]],"")</f>
        <v/>
      </c>
      <c r="G73" t="str">
        <f>IFERROR(プログラム__2[[#This Row],[性別コード]],"")</f>
        <v/>
      </c>
      <c r="H73" t="str">
        <f>IFERROR(プログラム__2[[#This Row],[予決コード]],"")</f>
        <v/>
      </c>
      <c r="I73" s="5" t="str">
        <f>IFERROR(プログラム__2[[#This Row],[日付]],"")</f>
        <v/>
      </c>
      <c r="J73" t="str">
        <f>IFERROR(プログラム__2[[#This Row],[予選競技番号]],"")</f>
        <v/>
      </c>
      <c r="K73" t="str">
        <f>IFERROR(VLOOKUP(D73,色々!L:M,2,0),"")</f>
        <v/>
      </c>
      <c r="L73" t="str">
        <f>IFERROR(VLOOKUP(E73,色々!P:R,3,0),"")</f>
        <v/>
      </c>
      <c r="M73" t="str">
        <f>IFERROR(VLOOKUP(E73,色々!A:B,2,0),"")</f>
        <v/>
      </c>
      <c r="N73" t="str">
        <f t="shared" si="10"/>
        <v/>
      </c>
      <c r="O73" t="str">
        <f>IFERROR(VLOOKUP(F73,クラス!B:C,2,0),"")</f>
        <v/>
      </c>
      <c r="P73" t="str">
        <f>IFERROR(VLOOKUP(G73,色々!P:Q,2,0),"")</f>
        <v/>
      </c>
      <c r="Q73" t="str">
        <f>IFERROR(VLOOKUP(H73,色々!D:E,2,0),"")</f>
        <v/>
      </c>
      <c r="R73" t="str">
        <f t="shared" si="11"/>
        <v xml:space="preserve">   </v>
      </c>
      <c r="S73" s="27" t="str">
        <f t="shared" si="7"/>
        <v/>
      </c>
      <c r="T73" s="27" t="str">
        <f t="shared" si="8"/>
        <v/>
      </c>
      <c r="U73" s="27" t="str">
        <f t="shared" si="9"/>
        <v/>
      </c>
      <c r="W73">
        <v>73</v>
      </c>
    </row>
    <row r="74" spans="2:23" ht="20.100000000000001" customHeight="1" x14ac:dyDescent="0.2">
      <c r="B74" t="str">
        <f>IFERROR(プログラム__2[[#This Row],[表示用競技番号]],"")</f>
        <v/>
      </c>
      <c r="C74" t="str">
        <f>IFERROR(プログラム__2[[#This Row],[組数]],"")</f>
        <v/>
      </c>
      <c r="D74" t="str">
        <f>IFERROR(プログラム__2[[#This Row],[種目コード]],"")</f>
        <v/>
      </c>
      <c r="E74" t="str">
        <f>IFERROR(プログラム__2[[#This Row],[距離コード]],"")</f>
        <v/>
      </c>
      <c r="F74" t="str">
        <f>IFERROR(プログラム__2[[#This Row],[クラス番号]],"")</f>
        <v/>
      </c>
      <c r="G74" t="str">
        <f>IFERROR(プログラム__2[[#This Row],[性別コード]],"")</f>
        <v/>
      </c>
      <c r="H74" t="str">
        <f>IFERROR(プログラム__2[[#This Row],[予決コード]],"")</f>
        <v/>
      </c>
      <c r="I74" s="5" t="str">
        <f>IFERROR(プログラム__2[[#This Row],[日付]],"")</f>
        <v/>
      </c>
      <c r="J74" t="str">
        <f>IFERROR(プログラム__2[[#This Row],[予選競技番号]],"")</f>
        <v/>
      </c>
      <c r="K74" t="str">
        <f>IFERROR(VLOOKUP(D74,色々!L:M,2,0),"")</f>
        <v/>
      </c>
      <c r="L74" t="str">
        <f>IFERROR(VLOOKUP(E74,色々!P:R,3,0),"")</f>
        <v/>
      </c>
      <c r="M74" t="str">
        <f>IFERROR(VLOOKUP(E74,色々!A:B,2,0),"")</f>
        <v/>
      </c>
      <c r="N74" t="str">
        <f t="shared" si="10"/>
        <v/>
      </c>
      <c r="O74" t="str">
        <f>IFERROR(VLOOKUP(F74,クラス!B:C,2,0),"")</f>
        <v/>
      </c>
      <c r="P74" t="str">
        <f>IFERROR(VLOOKUP(G74,色々!P:Q,2,0),"")</f>
        <v/>
      </c>
      <c r="Q74" t="str">
        <f>IFERROR(VLOOKUP(H74,色々!D:E,2,0),"")</f>
        <v/>
      </c>
      <c r="R74" t="str">
        <f t="shared" si="11"/>
        <v xml:space="preserve">   </v>
      </c>
      <c r="S74" s="27" t="str">
        <f t="shared" si="7"/>
        <v/>
      </c>
      <c r="T74" s="27" t="str">
        <f t="shared" si="8"/>
        <v/>
      </c>
      <c r="U74" s="27" t="str">
        <f t="shared" si="9"/>
        <v/>
      </c>
      <c r="W74">
        <v>74</v>
      </c>
    </row>
    <row r="75" spans="2:23" ht="20.100000000000001" customHeight="1" x14ac:dyDescent="0.2">
      <c r="B75" t="str">
        <f>IFERROR(プログラム__2[[#This Row],[表示用競技番号]],"")</f>
        <v/>
      </c>
      <c r="C75" t="str">
        <f>IFERROR(プログラム__2[[#This Row],[組数]],"")</f>
        <v/>
      </c>
      <c r="D75" t="str">
        <f>IFERROR(プログラム__2[[#This Row],[種目コード]],"")</f>
        <v/>
      </c>
      <c r="E75" t="str">
        <f>IFERROR(プログラム__2[[#This Row],[距離コード]],"")</f>
        <v/>
      </c>
      <c r="F75" t="str">
        <f>IFERROR(プログラム__2[[#This Row],[クラス番号]],"")</f>
        <v/>
      </c>
      <c r="G75" t="str">
        <f>IFERROR(プログラム__2[[#This Row],[性別コード]],"")</f>
        <v/>
      </c>
      <c r="H75" t="str">
        <f>IFERROR(プログラム__2[[#This Row],[予決コード]],"")</f>
        <v/>
      </c>
      <c r="I75" s="5" t="str">
        <f>IFERROR(プログラム__2[[#This Row],[日付]],"")</f>
        <v/>
      </c>
      <c r="J75" t="str">
        <f>IFERROR(プログラム__2[[#This Row],[予選競技番号]],"")</f>
        <v/>
      </c>
      <c r="K75" t="str">
        <f>IFERROR(VLOOKUP(D75,色々!L:M,2,0),"")</f>
        <v/>
      </c>
      <c r="L75" t="str">
        <f>IFERROR(VLOOKUP(E75,色々!P:R,3,0),"")</f>
        <v/>
      </c>
      <c r="M75" t="str">
        <f>IFERROR(VLOOKUP(E75,色々!A:B,2,0),"")</f>
        <v/>
      </c>
      <c r="N75" t="str">
        <f t="shared" si="10"/>
        <v/>
      </c>
      <c r="O75" t="str">
        <f>IFERROR(VLOOKUP(F75,クラス!B:C,2,0),"")</f>
        <v/>
      </c>
      <c r="P75" t="str">
        <f>IFERROR(VLOOKUP(G75,色々!P:Q,2,0),"")</f>
        <v/>
      </c>
      <c r="Q75" t="str">
        <f>IFERROR(VLOOKUP(H75,色々!D:E,2,0),"")</f>
        <v/>
      </c>
      <c r="R75" t="str">
        <f t="shared" si="11"/>
        <v xml:space="preserve">   </v>
      </c>
      <c r="S75" s="27" t="str">
        <f t="shared" si="7"/>
        <v/>
      </c>
      <c r="T75" s="27" t="str">
        <f t="shared" si="8"/>
        <v/>
      </c>
      <c r="U75" s="27" t="str">
        <f t="shared" si="9"/>
        <v/>
      </c>
      <c r="W75">
        <v>75</v>
      </c>
    </row>
    <row r="76" spans="2:23" ht="20.100000000000001" customHeight="1" x14ac:dyDescent="0.2">
      <c r="B76" t="str">
        <f>IFERROR(プログラム__2[[#This Row],[表示用競技番号]],"")</f>
        <v/>
      </c>
      <c r="C76" t="str">
        <f>IFERROR(プログラム__2[[#This Row],[組数]],"")</f>
        <v/>
      </c>
      <c r="D76" t="str">
        <f>IFERROR(プログラム__2[[#This Row],[種目コード]],"")</f>
        <v/>
      </c>
      <c r="E76" t="str">
        <f>IFERROR(プログラム__2[[#This Row],[距離コード]],"")</f>
        <v/>
      </c>
      <c r="F76" t="str">
        <f>IFERROR(プログラム__2[[#This Row],[クラス番号]],"")</f>
        <v/>
      </c>
      <c r="G76" t="str">
        <f>IFERROR(プログラム__2[[#This Row],[性別コード]],"")</f>
        <v/>
      </c>
      <c r="H76" t="str">
        <f>IFERROR(プログラム__2[[#This Row],[予決コード]],"")</f>
        <v/>
      </c>
      <c r="I76" s="5" t="str">
        <f>IFERROR(プログラム__2[[#This Row],[日付]],"")</f>
        <v/>
      </c>
      <c r="J76" t="str">
        <f>IFERROR(プログラム__2[[#This Row],[予選競技番号]],"")</f>
        <v/>
      </c>
      <c r="K76" t="str">
        <f>IFERROR(VLOOKUP(D76,色々!L:M,2,0),"")</f>
        <v/>
      </c>
      <c r="L76" t="str">
        <f>IFERROR(VLOOKUP(E76,色々!P:R,3,0),"")</f>
        <v/>
      </c>
      <c r="M76" t="str">
        <f>IFERROR(VLOOKUP(E76,色々!A:B,2,0),"")</f>
        <v/>
      </c>
      <c r="N76" t="str">
        <f t="shared" si="10"/>
        <v/>
      </c>
      <c r="O76" t="str">
        <f>IFERROR(VLOOKUP(F76,クラス!B:C,2,0),"")</f>
        <v/>
      </c>
      <c r="P76" t="str">
        <f>IFERROR(VLOOKUP(G76,色々!P:Q,2,0),"")</f>
        <v/>
      </c>
      <c r="Q76" t="str">
        <f>IFERROR(VLOOKUP(H76,色々!D:E,2,0),"")</f>
        <v/>
      </c>
      <c r="R76" t="str">
        <f t="shared" si="11"/>
        <v xml:space="preserve">   </v>
      </c>
      <c r="S76" s="27" t="str">
        <f t="shared" si="7"/>
        <v/>
      </c>
      <c r="T76" s="27" t="str">
        <f t="shared" si="8"/>
        <v/>
      </c>
      <c r="U76" s="27" t="str">
        <f t="shared" si="9"/>
        <v/>
      </c>
      <c r="W76">
        <v>76</v>
      </c>
    </row>
    <row r="77" spans="2:23" ht="20.100000000000001" customHeight="1" x14ac:dyDescent="0.2">
      <c r="B77" t="str">
        <f>IFERROR(プログラム__2[[#This Row],[表示用競技番号]],"")</f>
        <v/>
      </c>
      <c r="C77" t="str">
        <f>IFERROR(プログラム__2[[#This Row],[組数]],"")</f>
        <v/>
      </c>
      <c r="D77" t="str">
        <f>IFERROR(プログラム__2[[#This Row],[種目コード]],"")</f>
        <v/>
      </c>
      <c r="E77" t="str">
        <f>IFERROR(プログラム__2[[#This Row],[距離コード]],"")</f>
        <v/>
      </c>
      <c r="F77" t="str">
        <f>IFERROR(プログラム__2[[#This Row],[クラス番号]],"")</f>
        <v/>
      </c>
      <c r="G77" t="str">
        <f>IFERROR(プログラム__2[[#This Row],[性別コード]],"")</f>
        <v/>
      </c>
      <c r="H77" t="str">
        <f>IFERROR(プログラム__2[[#This Row],[予決コード]],"")</f>
        <v/>
      </c>
      <c r="I77" s="5" t="str">
        <f>IFERROR(プログラム__2[[#This Row],[日付]],"")</f>
        <v/>
      </c>
      <c r="J77" t="str">
        <f>IFERROR(プログラム__2[[#This Row],[予選競技番号]],"")</f>
        <v/>
      </c>
      <c r="K77" t="str">
        <f>IFERROR(VLOOKUP(D77,色々!L:M,2,0),"")</f>
        <v/>
      </c>
      <c r="L77" t="str">
        <f>IFERROR(VLOOKUP(E77,色々!P:R,3,0),"")</f>
        <v/>
      </c>
      <c r="M77" t="str">
        <f>IFERROR(VLOOKUP(E77,色々!A:B,2,0),"")</f>
        <v/>
      </c>
      <c r="N77" t="str">
        <f t="shared" si="10"/>
        <v/>
      </c>
      <c r="O77" t="str">
        <f>IFERROR(VLOOKUP(F77,クラス!B:C,2,0),"")</f>
        <v/>
      </c>
      <c r="P77" t="str">
        <f>IFERROR(VLOOKUP(G77,色々!P:Q,2,0),"")</f>
        <v/>
      </c>
      <c r="Q77" t="str">
        <f>IFERROR(VLOOKUP(H77,色々!D:E,2,0),"")</f>
        <v/>
      </c>
      <c r="R77" t="str">
        <f t="shared" si="11"/>
        <v xml:space="preserve">   </v>
      </c>
      <c r="S77" s="27" t="str">
        <f t="shared" si="7"/>
        <v/>
      </c>
      <c r="T77" s="27" t="str">
        <f t="shared" si="8"/>
        <v/>
      </c>
      <c r="U77" s="27" t="str">
        <f t="shared" si="9"/>
        <v/>
      </c>
      <c r="W77">
        <v>77</v>
      </c>
    </row>
    <row r="78" spans="2:23" ht="20.100000000000001" customHeight="1" x14ac:dyDescent="0.2">
      <c r="B78" t="str">
        <f>IFERROR(プログラム__2[[#This Row],[表示用競技番号]],"")</f>
        <v/>
      </c>
      <c r="C78" t="str">
        <f>IFERROR(プログラム__2[[#This Row],[組数]],"")</f>
        <v/>
      </c>
      <c r="D78" t="str">
        <f>IFERROR(プログラム__2[[#This Row],[種目コード]],"")</f>
        <v/>
      </c>
      <c r="E78" t="str">
        <f>IFERROR(プログラム__2[[#This Row],[距離コード]],"")</f>
        <v/>
      </c>
      <c r="F78" t="str">
        <f>IFERROR(プログラム__2[[#This Row],[クラス番号]],"")</f>
        <v/>
      </c>
      <c r="G78" t="str">
        <f>IFERROR(プログラム__2[[#This Row],[性別コード]],"")</f>
        <v/>
      </c>
      <c r="H78" t="str">
        <f>IFERROR(プログラム__2[[#This Row],[予決コード]],"")</f>
        <v/>
      </c>
      <c r="I78" s="5" t="str">
        <f>IFERROR(プログラム__2[[#This Row],[日付]],"")</f>
        <v/>
      </c>
      <c r="J78" t="str">
        <f>IFERROR(プログラム__2[[#This Row],[予選競技番号]],"")</f>
        <v/>
      </c>
      <c r="K78" t="str">
        <f>IFERROR(VLOOKUP(D78,色々!L:M,2,0),"")</f>
        <v/>
      </c>
      <c r="L78" t="str">
        <f>IFERROR(VLOOKUP(E78,色々!P:R,3,0),"")</f>
        <v/>
      </c>
      <c r="M78" t="str">
        <f>IFERROR(VLOOKUP(E78,色々!A:B,2,0),"")</f>
        <v/>
      </c>
      <c r="N78" t="str">
        <f t="shared" si="10"/>
        <v/>
      </c>
      <c r="O78" t="str">
        <f>IFERROR(VLOOKUP(F78,クラス!B:C,2,0),"")</f>
        <v/>
      </c>
      <c r="P78" t="str">
        <f>IFERROR(VLOOKUP(G78,色々!P:Q,2,0),"")</f>
        <v/>
      </c>
      <c r="Q78" t="str">
        <f>IFERROR(VLOOKUP(H78,色々!D:E,2,0),"")</f>
        <v/>
      </c>
      <c r="R78" t="str">
        <f t="shared" si="11"/>
        <v xml:space="preserve">   </v>
      </c>
      <c r="S78" s="27" t="str">
        <f t="shared" si="7"/>
        <v/>
      </c>
      <c r="T78" s="27" t="str">
        <f t="shared" si="8"/>
        <v/>
      </c>
      <c r="U78" s="27" t="str">
        <f t="shared" si="9"/>
        <v/>
      </c>
      <c r="W78">
        <v>78</v>
      </c>
    </row>
    <row r="79" spans="2:23" ht="20.100000000000001" customHeight="1" x14ac:dyDescent="0.2">
      <c r="B79" t="str">
        <f>IFERROR(プログラム__2[[#This Row],[表示用競技番号]],"")</f>
        <v/>
      </c>
      <c r="C79" t="str">
        <f>IFERROR(プログラム__2[[#This Row],[組数]],"")</f>
        <v/>
      </c>
      <c r="D79" t="str">
        <f>IFERROR(プログラム__2[[#This Row],[種目コード]],"")</f>
        <v/>
      </c>
      <c r="E79" t="str">
        <f>IFERROR(プログラム__2[[#This Row],[距離コード]],"")</f>
        <v/>
      </c>
      <c r="F79" t="str">
        <f>IFERROR(プログラム__2[[#This Row],[クラス番号]],"")</f>
        <v/>
      </c>
      <c r="G79" t="str">
        <f>IFERROR(プログラム__2[[#This Row],[性別コード]],"")</f>
        <v/>
      </c>
      <c r="H79" t="str">
        <f>IFERROR(プログラム__2[[#This Row],[予決コード]],"")</f>
        <v/>
      </c>
      <c r="I79" s="5" t="str">
        <f>IFERROR(プログラム__2[[#This Row],[日付]],"")</f>
        <v/>
      </c>
      <c r="J79" t="str">
        <f>IFERROR(プログラム__2[[#This Row],[予選競技番号]],"")</f>
        <v/>
      </c>
      <c r="K79" t="str">
        <f>IFERROR(VLOOKUP(D79,色々!L:M,2,0),"")</f>
        <v/>
      </c>
      <c r="L79" t="str">
        <f>IFERROR(VLOOKUP(E79,色々!P:R,3,0),"")</f>
        <v/>
      </c>
      <c r="M79" t="str">
        <f>IFERROR(VLOOKUP(E79,色々!A:B,2,0),"")</f>
        <v/>
      </c>
      <c r="N79" t="str">
        <f t="shared" si="10"/>
        <v/>
      </c>
      <c r="O79" t="str">
        <f>IFERROR(VLOOKUP(F79,クラス!B:C,2,0),"")</f>
        <v/>
      </c>
      <c r="P79" t="str">
        <f>IFERROR(VLOOKUP(G79,色々!P:Q,2,0),"")</f>
        <v/>
      </c>
      <c r="Q79" t="str">
        <f>IFERROR(VLOOKUP(H79,色々!D:E,2,0),"")</f>
        <v/>
      </c>
      <c r="R79" t="str">
        <f t="shared" si="11"/>
        <v xml:space="preserve">   </v>
      </c>
      <c r="S79" s="27" t="str">
        <f t="shared" si="7"/>
        <v/>
      </c>
      <c r="T79" s="27" t="str">
        <f t="shared" si="8"/>
        <v/>
      </c>
      <c r="U79" s="27" t="str">
        <f t="shared" si="9"/>
        <v/>
      </c>
      <c r="W79">
        <v>79</v>
      </c>
    </row>
    <row r="80" spans="2:23" ht="20.100000000000001" customHeight="1" x14ac:dyDescent="0.2">
      <c r="B80" t="str">
        <f>IFERROR(プログラム__2[[#This Row],[表示用競技番号]],"")</f>
        <v/>
      </c>
      <c r="C80" t="str">
        <f>IFERROR(プログラム__2[[#This Row],[組数]],"")</f>
        <v/>
      </c>
      <c r="D80" t="str">
        <f>IFERROR(プログラム__2[[#This Row],[種目コード]],"")</f>
        <v/>
      </c>
      <c r="E80" t="str">
        <f>IFERROR(プログラム__2[[#This Row],[距離コード]],"")</f>
        <v/>
      </c>
      <c r="F80" t="str">
        <f>IFERROR(プログラム__2[[#This Row],[クラス番号]],"")</f>
        <v/>
      </c>
      <c r="G80" t="str">
        <f>IFERROR(プログラム__2[[#This Row],[性別コード]],"")</f>
        <v/>
      </c>
      <c r="H80" t="str">
        <f>IFERROR(プログラム__2[[#This Row],[予決コード]],"")</f>
        <v/>
      </c>
      <c r="I80" s="5" t="str">
        <f>IFERROR(プログラム__2[[#This Row],[日付]],"")</f>
        <v/>
      </c>
      <c r="J80" t="str">
        <f>IFERROR(プログラム__2[[#This Row],[予選競技番号]],"")</f>
        <v/>
      </c>
      <c r="K80" t="str">
        <f>IFERROR(VLOOKUP(D80,色々!L:M,2,0),"")</f>
        <v/>
      </c>
      <c r="L80" t="str">
        <f>IFERROR(VLOOKUP(E80,色々!P:R,3,0),"")</f>
        <v/>
      </c>
      <c r="M80" t="str">
        <f>IFERROR(VLOOKUP(E80,色々!A:B,2,0),"")</f>
        <v/>
      </c>
      <c r="N80" t="str">
        <f t="shared" si="10"/>
        <v/>
      </c>
      <c r="O80" t="str">
        <f>IFERROR(VLOOKUP(F80,クラス!B:C,2,0),"")</f>
        <v/>
      </c>
      <c r="P80" t="str">
        <f>IFERROR(VLOOKUP(G80,色々!P:Q,2,0),"")</f>
        <v/>
      </c>
      <c r="Q80" t="str">
        <f>IFERROR(VLOOKUP(H80,色々!D:E,2,0),"")</f>
        <v/>
      </c>
      <c r="R80" t="str">
        <f t="shared" si="11"/>
        <v xml:space="preserve">   </v>
      </c>
      <c r="S80" s="27" t="str">
        <f t="shared" si="7"/>
        <v/>
      </c>
      <c r="T80" s="27" t="str">
        <f t="shared" si="8"/>
        <v/>
      </c>
      <c r="U80" s="27" t="str">
        <f t="shared" si="9"/>
        <v/>
      </c>
      <c r="W80">
        <v>80</v>
      </c>
    </row>
    <row r="81" spans="2:23" ht="20.100000000000001" customHeight="1" x14ac:dyDescent="0.2">
      <c r="B81" t="str">
        <f>IFERROR(プログラム__2[[#This Row],[表示用競技番号]],"")</f>
        <v/>
      </c>
      <c r="C81" t="str">
        <f>IFERROR(プログラム__2[[#This Row],[組数]],"")</f>
        <v/>
      </c>
      <c r="D81" t="str">
        <f>IFERROR(プログラム__2[[#This Row],[種目コード]],"")</f>
        <v/>
      </c>
      <c r="E81" t="str">
        <f>IFERROR(プログラム__2[[#This Row],[距離コード]],"")</f>
        <v/>
      </c>
      <c r="F81" t="str">
        <f>IFERROR(プログラム__2[[#This Row],[クラス番号]],"")</f>
        <v/>
      </c>
      <c r="G81" t="str">
        <f>IFERROR(プログラム__2[[#This Row],[性別コード]],"")</f>
        <v/>
      </c>
      <c r="H81" t="str">
        <f>IFERROR(プログラム__2[[#This Row],[予決コード]],"")</f>
        <v/>
      </c>
      <c r="I81" s="5" t="str">
        <f>IFERROR(プログラム__2[[#This Row],[日付]],"")</f>
        <v/>
      </c>
      <c r="J81" t="str">
        <f>IFERROR(プログラム__2[[#This Row],[予選競技番号]],"")</f>
        <v/>
      </c>
      <c r="K81" t="str">
        <f>IFERROR(VLOOKUP(D81,色々!L:M,2,0),"")</f>
        <v/>
      </c>
      <c r="L81" t="str">
        <f>IFERROR(VLOOKUP(E81,色々!P:R,3,0),"")</f>
        <v/>
      </c>
      <c r="M81" t="str">
        <f>IFERROR(VLOOKUP(E81,色々!A:B,2,0),"")</f>
        <v/>
      </c>
      <c r="N81" t="str">
        <f t="shared" si="10"/>
        <v/>
      </c>
      <c r="O81" t="str">
        <f>IFERROR(VLOOKUP(F81,クラス!B:C,2,0),"")</f>
        <v/>
      </c>
      <c r="P81" t="str">
        <f>IFERROR(VLOOKUP(G81,色々!P:Q,2,0),"")</f>
        <v/>
      </c>
      <c r="Q81" t="str">
        <f>IFERROR(VLOOKUP(H81,色々!D:E,2,0),"")</f>
        <v/>
      </c>
      <c r="R81" t="str">
        <f t="shared" si="11"/>
        <v xml:space="preserve">   </v>
      </c>
      <c r="S81" s="27" t="str">
        <f t="shared" si="7"/>
        <v/>
      </c>
      <c r="T81" s="27" t="str">
        <f t="shared" si="8"/>
        <v/>
      </c>
      <c r="U81" s="27" t="str">
        <f t="shared" si="9"/>
        <v/>
      </c>
      <c r="W81">
        <v>81</v>
      </c>
    </row>
    <row r="82" spans="2:23" ht="20.100000000000001" customHeight="1" x14ac:dyDescent="0.2">
      <c r="B82" t="str">
        <f>IFERROR(プログラム__2[[#This Row],[表示用競技番号]],"")</f>
        <v/>
      </c>
      <c r="C82" t="str">
        <f>IFERROR(プログラム__2[[#This Row],[組数]],"")</f>
        <v/>
      </c>
      <c r="D82" t="str">
        <f>IFERROR(プログラム__2[[#This Row],[種目コード]],"")</f>
        <v/>
      </c>
      <c r="E82" t="str">
        <f>IFERROR(プログラム__2[[#This Row],[距離コード]],"")</f>
        <v/>
      </c>
      <c r="F82" t="str">
        <f>IFERROR(プログラム__2[[#This Row],[クラス番号]],"")</f>
        <v/>
      </c>
      <c r="G82" t="str">
        <f>IFERROR(プログラム__2[[#This Row],[性別コード]],"")</f>
        <v/>
      </c>
      <c r="H82" t="str">
        <f>IFERROR(プログラム__2[[#This Row],[予決コード]],"")</f>
        <v/>
      </c>
      <c r="I82" s="5" t="str">
        <f>IFERROR(プログラム__2[[#This Row],[日付]],"")</f>
        <v/>
      </c>
      <c r="J82" t="str">
        <f>IFERROR(プログラム__2[[#This Row],[予選競技番号]],"")</f>
        <v/>
      </c>
      <c r="K82" t="str">
        <f>IFERROR(VLOOKUP(D82,色々!L:M,2,0),"")</f>
        <v/>
      </c>
      <c r="L82" t="str">
        <f>IFERROR(VLOOKUP(E82,色々!P:R,3,0),"")</f>
        <v/>
      </c>
      <c r="M82" t="str">
        <f>IFERROR(VLOOKUP(E82,色々!A:B,2,0),"")</f>
        <v/>
      </c>
      <c r="N82" t="str">
        <f t="shared" si="10"/>
        <v/>
      </c>
      <c r="O82" t="str">
        <f>IFERROR(VLOOKUP(F82,クラス!B:C,2,0),"")</f>
        <v/>
      </c>
      <c r="P82" t="str">
        <f>IFERROR(VLOOKUP(G82,色々!P:Q,2,0),"")</f>
        <v/>
      </c>
      <c r="Q82" t="str">
        <f>IFERROR(VLOOKUP(H82,色々!D:E,2,0),"")</f>
        <v/>
      </c>
      <c r="R82" t="str">
        <f t="shared" si="11"/>
        <v xml:space="preserve">   </v>
      </c>
      <c r="S82" s="27" t="str">
        <f t="shared" si="7"/>
        <v/>
      </c>
      <c r="T82" s="27" t="str">
        <f t="shared" si="8"/>
        <v/>
      </c>
      <c r="U82" s="27" t="str">
        <f t="shared" si="9"/>
        <v/>
      </c>
      <c r="W82">
        <v>82</v>
      </c>
    </row>
    <row r="83" spans="2:23" ht="20.100000000000001" customHeight="1" x14ac:dyDescent="0.2">
      <c r="B83" t="str">
        <f>IFERROR(プログラム__2[[#This Row],[表示用競技番号]],"")</f>
        <v/>
      </c>
      <c r="C83" t="str">
        <f>IFERROR(プログラム__2[[#This Row],[組数]],"")</f>
        <v/>
      </c>
      <c r="D83" t="str">
        <f>IFERROR(プログラム__2[[#This Row],[種目コード]],"")</f>
        <v/>
      </c>
      <c r="E83" t="str">
        <f>IFERROR(プログラム__2[[#This Row],[距離コード]],"")</f>
        <v/>
      </c>
      <c r="F83" t="str">
        <f>IFERROR(プログラム__2[[#This Row],[クラス番号]],"")</f>
        <v/>
      </c>
      <c r="G83" t="str">
        <f>IFERROR(プログラム__2[[#This Row],[性別コード]],"")</f>
        <v/>
      </c>
      <c r="H83" t="str">
        <f>IFERROR(プログラム__2[[#This Row],[予決コード]],"")</f>
        <v/>
      </c>
      <c r="I83" s="5" t="str">
        <f>IFERROR(プログラム__2[[#This Row],[日付]],"")</f>
        <v/>
      </c>
      <c r="J83" t="str">
        <f>IFERROR(プログラム__2[[#This Row],[予選競技番号]],"")</f>
        <v/>
      </c>
      <c r="K83" t="str">
        <f>IFERROR(VLOOKUP(D83,色々!L:M,2,0),"")</f>
        <v/>
      </c>
      <c r="L83" t="str">
        <f>IFERROR(VLOOKUP(E83,色々!P:R,3,0),"")</f>
        <v/>
      </c>
      <c r="M83" t="str">
        <f>IFERROR(VLOOKUP(E83,色々!A:B,2,0),"")</f>
        <v/>
      </c>
      <c r="N83" t="str">
        <f t="shared" si="10"/>
        <v/>
      </c>
      <c r="O83" t="str">
        <f>IFERROR(VLOOKUP(F83,クラス!B:C,2,0),"")</f>
        <v/>
      </c>
      <c r="P83" t="str">
        <f>IFERROR(VLOOKUP(G83,色々!P:Q,2,0),"")</f>
        <v/>
      </c>
      <c r="Q83" t="str">
        <f>IFERROR(VLOOKUP(H83,色々!D:E,2,0),"")</f>
        <v/>
      </c>
      <c r="R83" t="str">
        <f t="shared" si="11"/>
        <v xml:space="preserve">   </v>
      </c>
      <c r="S83" s="27" t="str">
        <f t="shared" si="7"/>
        <v/>
      </c>
      <c r="T83" s="27" t="str">
        <f t="shared" si="8"/>
        <v/>
      </c>
      <c r="U83" s="27" t="str">
        <f t="shared" si="9"/>
        <v/>
      </c>
      <c r="W83">
        <v>83</v>
      </c>
    </row>
    <row r="84" spans="2:23" ht="20.100000000000001" customHeight="1" x14ac:dyDescent="0.2">
      <c r="B84" t="str">
        <f>IFERROR(プログラム__2[[#This Row],[表示用競技番号]],"")</f>
        <v/>
      </c>
      <c r="C84" t="str">
        <f>IFERROR(プログラム__2[[#This Row],[組数]],"")</f>
        <v/>
      </c>
      <c r="D84" t="str">
        <f>IFERROR(プログラム__2[[#This Row],[種目コード]],"")</f>
        <v/>
      </c>
      <c r="E84" t="str">
        <f>IFERROR(プログラム__2[[#This Row],[距離コード]],"")</f>
        <v/>
      </c>
      <c r="F84" t="str">
        <f>IFERROR(プログラム__2[[#This Row],[クラス番号]],"")</f>
        <v/>
      </c>
      <c r="G84" t="str">
        <f>IFERROR(プログラム__2[[#This Row],[性別コード]],"")</f>
        <v/>
      </c>
      <c r="H84" t="str">
        <f>IFERROR(プログラム__2[[#This Row],[予決コード]],"")</f>
        <v/>
      </c>
      <c r="I84" s="5" t="str">
        <f>IFERROR(プログラム__2[[#This Row],[日付]],"")</f>
        <v/>
      </c>
      <c r="J84" t="str">
        <f>IFERROR(プログラム__2[[#This Row],[予選競技番号]],"")</f>
        <v/>
      </c>
      <c r="K84" t="str">
        <f>IFERROR(VLOOKUP(D84,色々!L:M,2,0),"")</f>
        <v/>
      </c>
      <c r="L84" t="str">
        <f>IFERROR(VLOOKUP(E84,色々!P:R,3,0),"")</f>
        <v/>
      </c>
      <c r="M84" t="str">
        <f>IFERROR(VLOOKUP(E84,色々!A:B,2,0),"")</f>
        <v/>
      </c>
      <c r="N84" t="str">
        <f t="shared" si="10"/>
        <v/>
      </c>
      <c r="O84" t="str">
        <f>IFERROR(VLOOKUP(F84,クラス!B:C,2,0),"")</f>
        <v/>
      </c>
      <c r="P84" t="str">
        <f>IFERROR(VLOOKUP(G84,色々!P:Q,2,0),"")</f>
        <v/>
      </c>
      <c r="Q84" t="str">
        <f>IFERROR(VLOOKUP(H84,色々!D:E,2,0),"")</f>
        <v/>
      </c>
      <c r="R84" t="str">
        <f t="shared" si="11"/>
        <v xml:space="preserve">   </v>
      </c>
      <c r="S84" s="27" t="str">
        <f t="shared" si="7"/>
        <v/>
      </c>
      <c r="T84" s="27" t="str">
        <f t="shared" si="8"/>
        <v/>
      </c>
      <c r="U84" s="27" t="str">
        <f t="shared" si="9"/>
        <v/>
      </c>
      <c r="W84">
        <v>84</v>
      </c>
    </row>
    <row r="85" spans="2:23" ht="20.100000000000001" customHeight="1" x14ac:dyDescent="0.2">
      <c r="B85" t="str">
        <f>IFERROR(プログラム__2[[#This Row],[表示用競技番号]],"")</f>
        <v/>
      </c>
      <c r="C85" t="str">
        <f>IFERROR(プログラム__2[[#This Row],[組数]],"")</f>
        <v/>
      </c>
      <c r="D85" t="str">
        <f>IFERROR(プログラム__2[[#This Row],[種目コード]],"")</f>
        <v/>
      </c>
      <c r="E85" t="str">
        <f>IFERROR(プログラム__2[[#This Row],[距離コード]],"")</f>
        <v/>
      </c>
      <c r="F85" t="str">
        <f>IFERROR(プログラム__2[[#This Row],[クラス番号]],"")</f>
        <v/>
      </c>
      <c r="G85" t="str">
        <f>IFERROR(プログラム__2[[#This Row],[性別コード]],"")</f>
        <v/>
      </c>
      <c r="H85" t="str">
        <f>IFERROR(プログラム__2[[#This Row],[予決コード]],"")</f>
        <v/>
      </c>
      <c r="I85" s="5" t="str">
        <f>IFERROR(プログラム__2[[#This Row],[日付]],"")</f>
        <v/>
      </c>
      <c r="J85" t="str">
        <f>IFERROR(プログラム__2[[#This Row],[予選競技番号]],"")</f>
        <v/>
      </c>
      <c r="K85" t="str">
        <f>IFERROR(VLOOKUP(D85,色々!L:M,2,0),"")</f>
        <v/>
      </c>
      <c r="L85" t="str">
        <f>IFERROR(VLOOKUP(E85,色々!P:R,3,0),"")</f>
        <v/>
      </c>
      <c r="M85" t="str">
        <f>IFERROR(VLOOKUP(E85,色々!A:B,2,0),"")</f>
        <v/>
      </c>
      <c r="N85" t="str">
        <f t="shared" si="10"/>
        <v/>
      </c>
      <c r="O85" t="str">
        <f>IFERROR(VLOOKUP(F85,クラス!B:C,2,0),"")</f>
        <v/>
      </c>
      <c r="P85" t="str">
        <f>IFERROR(VLOOKUP(G85,色々!P:Q,2,0),"")</f>
        <v/>
      </c>
      <c r="Q85" t="str">
        <f>IFERROR(VLOOKUP(H85,色々!D:E,2,0),"")</f>
        <v/>
      </c>
      <c r="R85" t="str">
        <f t="shared" si="11"/>
        <v xml:space="preserve">   </v>
      </c>
      <c r="S85" s="27" t="str">
        <f t="shared" si="7"/>
        <v/>
      </c>
      <c r="T85" s="27" t="str">
        <f t="shared" si="8"/>
        <v/>
      </c>
      <c r="U85" s="27" t="str">
        <f t="shared" si="9"/>
        <v/>
      </c>
      <c r="W85">
        <v>85</v>
      </c>
    </row>
    <row r="86" spans="2:23" ht="20.100000000000001" customHeight="1" x14ac:dyDescent="0.2">
      <c r="B86" t="str">
        <f>IFERROR(プログラム__2[[#This Row],[表示用競技番号]],"")</f>
        <v/>
      </c>
      <c r="C86" t="str">
        <f>IFERROR(プログラム__2[[#This Row],[組数]],"")</f>
        <v/>
      </c>
      <c r="D86" t="str">
        <f>IFERROR(プログラム__2[[#This Row],[種目コード]],"")</f>
        <v/>
      </c>
      <c r="E86" t="str">
        <f>IFERROR(プログラム__2[[#This Row],[距離コード]],"")</f>
        <v/>
      </c>
      <c r="F86" t="str">
        <f>IFERROR(プログラム__2[[#This Row],[クラス番号]],"")</f>
        <v/>
      </c>
      <c r="G86" t="str">
        <f>IFERROR(プログラム__2[[#This Row],[性別コード]],"")</f>
        <v/>
      </c>
      <c r="H86" t="str">
        <f>IFERROR(プログラム__2[[#This Row],[予決コード]],"")</f>
        <v/>
      </c>
      <c r="I86" s="5" t="str">
        <f>IFERROR(プログラム__2[[#This Row],[日付]],"")</f>
        <v/>
      </c>
      <c r="J86" t="str">
        <f>IFERROR(プログラム__2[[#This Row],[予選競技番号]],"")</f>
        <v/>
      </c>
      <c r="K86" t="str">
        <f>IFERROR(VLOOKUP(D86,色々!L:M,2,0),"")</f>
        <v/>
      </c>
      <c r="L86" t="str">
        <f>IFERROR(VLOOKUP(E86,色々!P:R,3,0),"")</f>
        <v/>
      </c>
      <c r="M86" t="str">
        <f>IFERROR(VLOOKUP(E86,色々!A:B,2,0),"")</f>
        <v/>
      </c>
      <c r="N86" t="str">
        <f t="shared" si="10"/>
        <v/>
      </c>
      <c r="O86" t="str">
        <f>IFERROR(VLOOKUP(F86,クラス!B:C,2,0),"")</f>
        <v/>
      </c>
      <c r="P86" t="str">
        <f>IFERROR(VLOOKUP(G86,色々!P:Q,2,0),"")</f>
        <v/>
      </c>
      <c r="Q86" t="str">
        <f>IFERROR(VLOOKUP(H86,色々!D:E,2,0),"")</f>
        <v/>
      </c>
      <c r="R86" t="str">
        <f t="shared" si="11"/>
        <v xml:space="preserve">   </v>
      </c>
      <c r="S86" s="27" t="str">
        <f t="shared" si="7"/>
        <v/>
      </c>
      <c r="T86" s="27" t="str">
        <f t="shared" si="8"/>
        <v/>
      </c>
      <c r="U86" s="27" t="str">
        <f t="shared" si="9"/>
        <v/>
      </c>
      <c r="W86">
        <v>86</v>
      </c>
    </row>
    <row r="87" spans="2:23" ht="20.100000000000001" customHeight="1" x14ac:dyDescent="0.2">
      <c r="B87" t="str">
        <f>IFERROR(プログラム__2[[#This Row],[表示用競技番号]],"")</f>
        <v/>
      </c>
      <c r="C87" t="str">
        <f>IFERROR(プログラム__2[[#This Row],[組数]],"")</f>
        <v/>
      </c>
      <c r="D87" t="str">
        <f>IFERROR(プログラム__2[[#This Row],[種目コード]],"")</f>
        <v/>
      </c>
      <c r="E87" t="str">
        <f>IFERROR(プログラム__2[[#This Row],[距離コード]],"")</f>
        <v/>
      </c>
      <c r="F87" t="str">
        <f>IFERROR(プログラム__2[[#This Row],[クラス番号]],"")</f>
        <v/>
      </c>
      <c r="G87" t="str">
        <f>IFERROR(プログラム__2[[#This Row],[性別コード]],"")</f>
        <v/>
      </c>
      <c r="H87" t="str">
        <f>IFERROR(プログラム__2[[#This Row],[予決コード]],"")</f>
        <v/>
      </c>
      <c r="I87" s="5" t="str">
        <f>IFERROR(プログラム__2[[#This Row],[日付]],"")</f>
        <v/>
      </c>
      <c r="J87" t="str">
        <f>IFERROR(プログラム__2[[#This Row],[予選競技番号]],"")</f>
        <v/>
      </c>
      <c r="K87" t="str">
        <f>IFERROR(VLOOKUP(D87,色々!L:M,2,0),"")</f>
        <v/>
      </c>
      <c r="L87" t="str">
        <f>IFERROR(VLOOKUP(E87,色々!P:R,3,0),"")</f>
        <v/>
      </c>
      <c r="M87" t="str">
        <f>IFERROR(VLOOKUP(E87,色々!A:B,2,0),"")</f>
        <v/>
      </c>
      <c r="N87" t="str">
        <f t="shared" si="10"/>
        <v/>
      </c>
      <c r="O87" t="str">
        <f>IFERROR(VLOOKUP(F87,クラス!B:C,2,0),"")</f>
        <v/>
      </c>
      <c r="P87" t="str">
        <f>IFERROR(VLOOKUP(G87,色々!P:Q,2,0),"")</f>
        <v/>
      </c>
      <c r="Q87" t="str">
        <f>IFERROR(VLOOKUP(H87,色々!D:E,2,0),"")</f>
        <v/>
      </c>
      <c r="R87" t="str">
        <f t="shared" si="11"/>
        <v xml:space="preserve">   </v>
      </c>
      <c r="S87" s="27" t="str">
        <f t="shared" si="7"/>
        <v/>
      </c>
      <c r="T87" s="27" t="str">
        <f t="shared" si="8"/>
        <v/>
      </c>
      <c r="U87" s="27" t="str">
        <f t="shared" si="9"/>
        <v/>
      </c>
      <c r="W87">
        <v>87</v>
      </c>
    </row>
    <row r="88" spans="2:23" ht="20.100000000000001" customHeight="1" x14ac:dyDescent="0.2">
      <c r="B88" t="str">
        <f>IFERROR(プログラム__2[[#This Row],[表示用競技番号]],"")</f>
        <v/>
      </c>
      <c r="C88" t="str">
        <f>IFERROR(プログラム__2[[#This Row],[組数]],"")</f>
        <v/>
      </c>
      <c r="D88" t="str">
        <f>IFERROR(プログラム__2[[#This Row],[種目コード]],"")</f>
        <v/>
      </c>
      <c r="E88" t="str">
        <f>IFERROR(プログラム__2[[#This Row],[距離コード]],"")</f>
        <v/>
      </c>
      <c r="F88" t="str">
        <f>IFERROR(プログラム__2[[#This Row],[クラス番号]],"")</f>
        <v/>
      </c>
      <c r="G88" t="str">
        <f>IFERROR(プログラム__2[[#This Row],[性別コード]],"")</f>
        <v/>
      </c>
      <c r="H88" t="str">
        <f>IFERROR(プログラム__2[[#This Row],[予決コード]],"")</f>
        <v/>
      </c>
      <c r="I88" s="5" t="str">
        <f>IFERROR(プログラム__2[[#This Row],[日付]],"")</f>
        <v/>
      </c>
      <c r="J88" t="str">
        <f>IFERROR(プログラム__2[[#This Row],[予選競技番号]],"")</f>
        <v/>
      </c>
      <c r="K88" t="str">
        <f>IFERROR(VLOOKUP(D88,色々!L:M,2,0),"")</f>
        <v/>
      </c>
      <c r="L88" t="str">
        <f>IFERROR(VLOOKUP(E88,色々!P:R,3,0),"")</f>
        <v/>
      </c>
      <c r="M88" t="str">
        <f>IFERROR(VLOOKUP(E88,色々!A:B,2,0),"")</f>
        <v/>
      </c>
      <c r="N88" t="str">
        <f t="shared" si="10"/>
        <v/>
      </c>
      <c r="O88" t="str">
        <f>IFERROR(VLOOKUP(F88,クラス!B:C,2,0),"")</f>
        <v/>
      </c>
      <c r="P88" t="str">
        <f>IFERROR(VLOOKUP(G88,色々!P:Q,2,0),"")</f>
        <v/>
      </c>
      <c r="Q88" t="str">
        <f>IFERROR(VLOOKUP(H88,色々!D:E,2,0),"")</f>
        <v/>
      </c>
      <c r="R88" t="str">
        <f t="shared" si="11"/>
        <v xml:space="preserve">   </v>
      </c>
      <c r="S88" s="27" t="str">
        <f t="shared" ref="S88:S151" si="12">IF(T88="","",W87)</f>
        <v/>
      </c>
      <c r="T88" s="27" t="str">
        <f t="shared" ref="T88:T151" si="13">IFERROR(VLOOKUP(W87,B:R,17,0),"")</f>
        <v/>
      </c>
      <c r="U88" s="27" t="str">
        <f t="shared" ref="U88:U151" si="14">IFERROR(VLOOKUP(S88,B:R,16,0),"")</f>
        <v/>
      </c>
      <c r="W88">
        <v>88</v>
      </c>
    </row>
    <row r="89" spans="2:23" ht="20.100000000000001" customHeight="1" x14ac:dyDescent="0.2">
      <c r="B89" t="str">
        <f>IFERROR(プログラム__2[[#This Row],[表示用競技番号]],"")</f>
        <v/>
      </c>
      <c r="C89" t="str">
        <f>IFERROR(プログラム__2[[#This Row],[組数]],"")</f>
        <v/>
      </c>
      <c r="D89" t="str">
        <f>IFERROR(プログラム__2[[#This Row],[種目コード]],"")</f>
        <v/>
      </c>
      <c r="E89" t="str">
        <f>IFERROR(プログラム__2[[#This Row],[距離コード]],"")</f>
        <v/>
      </c>
      <c r="F89" t="str">
        <f>IFERROR(プログラム__2[[#This Row],[クラス番号]],"")</f>
        <v/>
      </c>
      <c r="G89" t="str">
        <f>IFERROR(プログラム__2[[#This Row],[性別コード]],"")</f>
        <v/>
      </c>
      <c r="H89" t="str">
        <f>IFERROR(プログラム__2[[#This Row],[予決コード]],"")</f>
        <v/>
      </c>
      <c r="I89" s="5" t="str">
        <f>IFERROR(プログラム__2[[#This Row],[日付]],"")</f>
        <v/>
      </c>
      <c r="J89" t="str">
        <f>IFERROR(プログラム__2[[#This Row],[予選競技番号]],"")</f>
        <v/>
      </c>
      <c r="K89" t="str">
        <f>IFERROR(VLOOKUP(D89,色々!L:M,2,0),"")</f>
        <v/>
      </c>
      <c r="L89" t="str">
        <f>IFERROR(VLOOKUP(E89,色々!P:R,3,0),"")</f>
        <v/>
      </c>
      <c r="M89" t="str">
        <f>IFERROR(VLOOKUP(E89,色々!A:B,2,0),"")</f>
        <v/>
      </c>
      <c r="N89" t="str">
        <f t="shared" si="10"/>
        <v/>
      </c>
      <c r="O89" t="str">
        <f>IFERROR(VLOOKUP(F89,クラス!B:C,2,0),"")</f>
        <v/>
      </c>
      <c r="P89" t="str">
        <f>IFERROR(VLOOKUP(G89,色々!P:Q,2,0),"")</f>
        <v/>
      </c>
      <c r="Q89" t="str">
        <f>IFERROR(VLOOKUP(H89,色々!D:E,2,0),"")</f>
        <v/>
      </c>
      <c r="R89" t="str">
        <f t="shared" si="11"/>
        <v xml:space="preserve">   </v>
      </c>
      <c r="S89" s="27" t="str">
        <f t="shared" si="12"/>
        <v/>
      </c>
      <c r="T89" s="27" t="str">
        <f t="shared" si="13"/>
        <v/>
      </c>
      <c r="U89" s="27" t="str">
        <f t="shared" si="14"/>
        <v/>
      </c>
      <c r="W89">
        <v>89</v>
      </c>
    </row>
    <row r="90" spans="2:23" ht="20.100000000000001" customHeight="1" x14ac:dyDescent="0.2">
      <c r="B90" t="str">
        <f>IFERROR(プログラム__2[[#This Row],[表示用競技番号]],"")</f>
        <v/>
      </c>
      <c r="C90" t="str">
        <f>IFERROR(プログラム__2[[#This Row],[組数]],"")</f>
        <v/>
      </c>
      <c r="D90" t="str">
        <f>IFERROR(プログラム__2[[#This Row],[種目コード]],"")</f>
        <v/>
      </c>
      <c r="E90" t="str">
        <f>IFERROR(プログラム__2[[#This Row],[距離コード]],"")</f>
        <v/>
      </c>
      <c r="F90" t="str">
        <f>IFERROR(プログラム__2[[#This Row],[クラス番号]],"")</f>
        <v/>
      </c>
      <c r="G90" t="str">
        <f>IFERROR(プログラム__2[[#This Row],[性別コード]],"")</f>
        <v/>
      </c>
      <c r="H90" t="str">
        <f>IFERROR(プログラム__2[[#This Row],[予決コード]],"")</f>
        <v/>
      </c>
      <c r="I90" s="5" t="str">
        <f>IFERROR(プログラム__2[[#This Row],[日付]],"")</f>
        <v/>
      </c>
      <c r="J90" t="str">
        <f>IFERROR(プログラム__2[[#This Row],[予選競技番号]],"")</f>
        <v/>
      </c>
      <c r="K90" t="str">
        <f>IFERROR(VLOOKUP(D90,色々!L:M,2,0),"")</f>
        <v/>
      </c>
      <c r="L90" t="str">
        <f>IFERROR(VLOOKUP(E90,色々!P:R,3,0),"")</f>
        <v/>
      </c>
      <c r="M90" t="str">
        <f>IFERROR(VLOOKUP(E90,色々!A:B,2,0),"")</f>
        <v/>
      </c>
      <c r="N90" t="str">
        <f t="shared" si="10"/>
        <v/>
      </c>
      <c r="O90" t="str">
        <f>IFERROR(VLOOKUP(F90,クラス!B:C,2,0),"")</f>
        <v/>
      </c>
      <c r="P90" t="str">
        <f>IFERROR(VLOOKUP(G90,色々!P:Q,2,0),"")</f>
        <v/>
      </c>
      <c r="Q90" t="str">
        <f>IFERROR(VLOOKUP(H90,色々!D:E,2,0),"")</f>
        <v/>
      </c>
      <c r="R90" t="str">
        <f t="shared" si="11"/>
        <v xml:space="preserve">   </v>
      </c>
      <c r="S90" s="27" t="str">
        <f t="shared" si="12"/>
        <v/>
      </c>
      <c r="T90" s="27" t="str">
        <f t="shared" si="13"/>
        <v/>
      </c>
      <c r="U90" s="27" t="str">
        <f t="shared" si="14"/>
        <v/>
      </c>
      <c r="W90">
        <v>90</v>
      </c>
    </row>
    <row r="91" spans="2:23" ht="20.100000000000001" customHeight="1" x14ac:dyDescent="0.2">
      <c r="B91" t="str">
        <f>IFERROR(プログラム__2[[#This Row],[表示用競技番号]],"")</f>
        <v/>
      </c>
      <c r="C91" t="str">
        <f>IFERROR(プログラム__2[[#This Row],[組数]],"")</f>
        <v/>
      </c>
      <c r="D91" t="str">
        <f>IFERROR(プログラム__2[[#This Row],[種目コード]],"")</f>
        <v/>
      </c>
      <c r="E91" t="str">
        <f>IFERROR(プログラム__2[[#This Row],[距離コード]],"")</f>
        <v/>
      </c>
      <c r="F91" t="str">
        <f>IFERROR(プログラム__2[[#This Row],[クラス番号]],"")</f>
        <v/>
      </c>
      <c r="G91" t="str">
        <f>IFERROR(プログラム__2[[#This Row],[性別コード]],"")</f>
        <v/>
      </c>
      <c r="H91" t="str">
        <f>IFERROR(プログラム__2[[#This Row],[予決コード]],"")</f>
        <v/>
      </c>
      <c r="I91" s="5" t="str">
        <f>IFERROR(プログラム__2[[#This Row],[日付]],"")</f>
        <v/>
      </c>
      <c r="J91" t="str">
        <f>IFERROR(プログラム__2[[#This Row],[予選競技番号]],"")</f>
        <v/>
      </c>
      <c r="K91" t="str">
        <f>IFERROR(VLOOKUP(D91,色々!L:M,2,0),"")</f>
        <v/>
      </c>
      <c r="L91" t="str">
        <f>IFERROR(VLOOKUP(E91,色々!P:R,3,0),"")</f>
        <v/>
      </c>
      <c r="M91" t="str">
        <f>IFERROR(VLOOKUP(E91,色々!A:B,2,0),"")</f>
        <v/>
      </c>
      <c r="N91" t="str">
        <f t="shared" si="10"/>
        <v/>
      </c>
      <c r="O91" t="str">
        <f>IFERROR(VLOOKUP(F91,クラス!B:C,2,0),"")</f>
        <v/>
      </c>
      <c r="P91" t="str">
        <f>IFERROR(VLOOKUP(G91,色々!P:Q,2,0),"")</f>
        <v/>
      </c>
      <c r="Q91" t="str">
        <f>IFERROR(VLOOKUP(H91,色々!D:E,2,0),"")</f>
        <v/>
      </c>
      <c r="R91" t="str">
        <f t="shared" si="11"/>
        <v xml:space="preserve">   </v>
      </c>
      <c r="S91" s="27" t="str">
        <f t="shared" si="12"/>
        <v/>
      </c>
      <c r="T91" s="27" t="str">
        <f t="shared" si="13"/>
        <v/>
      </c>
      <c r="U91" s="27" t="str">
        <f t="shared" si="14"/>
        <v/>
      </c>
      <c r="W91">
        <v>91</v>
      </c>
    </row>
    <row r="92" spans="2:23" ht="20.100000000000001" customHeight="1" x14ac:dyDescent="0.2">
      <c r="B92" t="str">
        <f>IFERROR(プログラム__2[[#This Row],[表示用競技番号]],"")</f>
        <v/>
      </c>
      <c r="C92" t="str">
        <f>IFERROR(プログラム__2[[#This Row],[組数]],"")</f>
        <v/>
      </c>
      <c r="D92" t="str">
        <f>IFERROR(プログラム__2[[#This Row],[種目コード]],"")</f>
        <v/>
      </c>
      <c r="E92" t="str">
        <f>IFERROR(プログラム__2[[#This Row],[距離コード]],"")</f>
        <v/>
      </c>
      <c r="F92" t="str">
        <f>IFERROR(プログラム__2[[#This Row],[クラス番号]],"")</f>
        <v/>
      </c>
      <c r="G92" t="str">
        <f>IFERROR(プログラム__2[[#This Row],[性別コード]],"")</f>
        <v/>
      </c>
      <c r="H92" t="str">
        <f>IFERROR(プログラム__2[[#This Row],[予決コード]],"")</f>
        <v/>
      </c>
      <c r="I92" s="5" t="str">
        <f>IFERROR(プログラム__2[[#This Row],[日付]],"")</f>
        <v/>
      </c>
      <c r="J92" t="str">
        <f>IFERROR(プログラム__2[[#This Row],[予選競技番号]],"")</f>
        <v/>
      </c>
      <c r="K92" t="str">
        <f>IFERROR(VLOOKUP(D92,色々!L:M,2,0),"")</f>
        <v/>
      </c>
      <c r="L92" t="str">
        <f>IFERROR(VLOOKUP(E92,色々!P:R,3,0),"")</f>
        <v/>
      </c>
      <c r="M92" t="str">
        <f>IFERROR(VLOOKUP(E92,色々!A:B,2,0),"")</f>
        <v/>
      </c>
      <c r="N92" t="str">
        <f t="shared" si="10"/>
        <v/>
      </c>
      <c r="O92" t="str">
        <f>IFERROR(VLOOKUP(F92,クラス!B:C,2,0),"")</f>
        <v/>
      </c>
      <c r="P92" t="str">
        <f>IFERROR(VLOOKUP(G92,色々!P:Q,2,0),"")</f>
        <v/>
      </c>
      <c r="Q92" t="str">
        <f>IFERROR(VLOOKUP(H92,色々!D:E,2,0),"")</f>
        <v/>
      </c>
      <c r="R92" t="str">
        <f t="shared" si="11"/>
        <v xml:space="preserve">   </v>
      </c>
      <c r="S92" s="27" t="str">
        <f t="shared" si="12"/>
        <v/>
      </c>
      <c r="T92" s="27" t="str">
        <f t="shared" si="13"/>
        <v/>
      </c>
      <c r="U92" s="27" t="str">
        <f t="shared" si="14"/>
        <v/>
      </c>
      <c r="W92">
        <v>92</v>
      </c>
    </row>
    <row r="93" spans="2:23" ht="20.100000000000001" customHeight="1" x14ac:dyDescent="0.2">
      <c r="B93" t="str">
        <f>IFERROR(プログラム__2[[#This Row],[表示用競技番号]],"")</f>
        <v/>
      </c>
      <c r="C93" t="str">
        <f>IFERROR(プログラム__2[[#This Row],[組数]],"")</f>
        <v/>
      </c>
      <c r="D93" t="str">
        <f>IFERROR(プログラム__2[[#This Row],[種目コード]],"")</f>
        <v/>
      </c>
      <c r="E93" t="str">
        <f>IFERROR(プログラム__2[[#This Row],[距離コード]],"")</f>
        <v/>
      </c>
      <c r="F93" t="str">
        <f>IFERROR(プログラム__2[[#This Row],[クラス番号]],"")</f>
        <v/>
      </c>
      <c r="G93" t="str">
        <f>IFERROR(プログラム__2[[#This Row],[性別コード]],"")</f>
        <v/>
      </c>
      <c r="H93" t="str">
        <f>IFERROR(プログラム__2[[#This Row],[予決コード]],"")</f>
        <v/>
      </c>
      <c r="I93" s="5" t="str">
        <f>IFERROR(プログラム__2[[#This Row],[日付]],"")</f>
        <v/>
      </c>
      <c r="J93" t="str">
        <f>IFERROR(プログラム__2[[#This Row],[予選競技番号]],"")</f>
        <v/>
      </c>
      <c r="K93" t="str">
        <f>IFERROR(VLOOKUP(D93,色々!L:M,2,0),"")</f>
        <v/>
      </c>
      <c r="L93" t="str">
        <f>IFERROR(VLOOKUP(E93,色々!P:R,3,0),"")</f>
        <v/>
      </c>
      <c r="M93" t="str">
        <f>IFERROR(VLOOKUP(E93,色々!A:B,2,0),"")</f>
        <v/>
      </c>
      <c r="N93" t="str">
        <f t="shared" si="10"/>
        <v/>
      </c>
      <c r="O93" t="str">
        <f>IFERROR(VLOOKUP(F93,クラス!B:C,2,0),"")</f>
        <v/>
      </c>
      <c r="P93" t="str">
        <f>IFERROR(VLOOKUP(G93,色々!P:Q,2,0),"")</f>
        <v/>
      </c>
      <c r="Q93" t="str">
        <f>IFERROR(VLOOKUP(H93,色々!D:E,2,0),"")</f>
        <v/>
      </c>
      <c r="R93" t="str">
        <f t="shared" si="11"/>
        <v xml:space="preserve">   </v>
      </c>
      <c r="S93" s="27" t="str">
        <f t="shared" si="12"/>
        <v/>
      </c>
      <c r="T93" s="27" t="str">
        <f t="shared" si="13"/>
        <v/>
      </c>
      <c r="U93" s="27" t="str">
        <f t="shared" si="14"/>
        <v/>
      </c>
      <c r="W93">
        <v>93</v>
      </c>
    </row>
    <row r="94" spans="2:23" ht="20.100000000000001" customHeight="1" x14ac:dyDescent="0.2">
      <c r="B94" t="str">
        <f>IFERROR(プログラム__2[[#This Row],[表示用競技番号]],"")</f>
        <v/>
      </c>
      <c r="C94" t="str">
        <f>IFERROR(プログラム__2[[#This Row],[組数]],"")</f>
        <v/>
      </c>
      <c r="D94" t="str">
        <f>IFERROR(プログラム__2[[#This Row],[種目コード]],"")</f>
        <v/>
      </c>
      <c r="E94" t="str">
        <f>IFERROR(プログラム__2[[#This Row],[距離コード]],"")</f>
        <v/>
      </c>
      <c r="F94" t="str">
        <f>IFERROR(プログラム__2[[#This Row],[クラス番号]],"")</f>
        <v/>
      </c>
      <c r="G94" t="str">
        <f>IFERROR(プログラム__2[[#This Row],[性別コード]],"")</f>
        <v/>
      </c>
      <c r="H94" t="str">
        <f>IFERROR(プログラム__2[[#This Row],[予決コード]],"")</f>
        <v/>
      </c>
      <c r="I94" s="5" t="str">
        <f>IFERROR(プログラム__2[[#This Row],[日付]],"")</f>
        <v/>
      </c>
      <c r="J94" t="str">
        <f>IFERROR(プログラム__2[[#This Row],[予選競技番号]],"")</f>
        <v/>
      </c>
      <c r="K94" t="str">
        <f>IFERROR(VLOOKUP(D94,色々!L:M,2,0),"")</f>
        <v/>
      </c>
      <c r="L94" t="str">
        <f>IFERROR(VLOOKUP(E94,色々!P:R,3,0),"")</f>
        <v/>
      </c>
      <c r="M94" t="str">
        <f>IFERROR(VLOOKUP(E94,色々!A:B,2,0),"")</f>
        <v/>
      </c>
      <c r="N94" t="str">
        <f t="shared" si="10"/>
        <v/>
      </c>
      <c r="O94" t="str">
        <f>IFERROR(VLOOKUP(F94,クラス!B:C,2,0),"")</f>
        <v/>
      </c>
      <c r="P94" t="str">
        <f>IFERROR(VLOOKUP(G94,色々!P:Q,2,0),"")</f>
        <v/>
      </c>
      <c r="Q94" t="str">
        <f>IFERROR(VLOOKUP(H94,色々!D:E,2,0),"")</f>
        <v/>
      </c>
      <c r="R94" t="str">
        <f t="shared" si="11"/>
        <v xml:space="preserve">   </v>
      </c>
      <c r="S94" s="27" t="str">
        <f t="shared" si="12"/>
        <v/>
      </c>
      <c r="T94" s="27" t="str">
        <f t="shared" si="13"/>
        <v/>
      </c>
      <c r="U94" s="27" t="str">
        <f t="shared" si="14"/>
        <v/>
      </c>
      <c r="W94">
        <v>94</v>
      </c>
    </row>
    <row r="95" spans="2:23" ht="20.100000000000001" customHeight="1" x14ac:dyDescent="0.2">
      <c r="B95" t="str">
        <f>IFERROR(プログラム__2[[#This Row],[表示用競技番号]],"")</f>
        <v/>
      </c>
      <c r="C95" t="str">
        <f>IFERROR(プログラム__2[[#This Row],[組数]],"")</f>
        <v/>
      </c>
      <c r="D95" t="str">
        <f>IFERROR(プログラム__2[[#This Row],[種目コード]],"")</f>
        <v/>
      </c>
      <c r="E95" t="str">
        <f>IFERROR(プログラム__2[[#This Row],[距離コード]],"")</f>
        <v/>
      </c>
      <c r="F95" t="str">
        <f>IFERROR(プログラム__2[[#This Row],[クラス番号]],"")</f>
        <v/>
      </c>
      <c r="G95" t="str">
        <f>IFERROR(プログラム__2[[#This Row],[性別コード]],"")</f>
        <v/>
      </c>
      <c r="H95" t="str">
        <f>IFERROR(プログラム__2[[#This Row],[予決コード]],"")</f>
        <v/>
      </c>
      <c r="I95" s="5" t="str">
        <f>IFERROR(プログラム__2[[#This Row],[日付]],"")</f>
        <v/>
      </c>
      <c r="J95" t="str">
        <f>IFERROR(プログラム__2[[#This Row],[予選競技番号]],"")</f>
        <v/>
      </c>
      <c r="K95" t="str">
        <f>IFERROR(VLOOKUP(D95,色々!L:M,2,0),"")</f>
        <v/>
      </c>
      <c r="L95" t="str">
        <f>IFERROR(VLOOKUP(E95,色々!P:R,3,0),"")</f>
        <v/>
      </c>
      <c r="M95" t="str">
        <f>IFERROR(VLOOKUP(E95,色々!A:B,2,0),"")</f>
        <v/>
      </c>
      <c r="N95" t="str">
        <f t="shared" si="10"/>
        <v/>
      </c>
      <c r="O95" t="str">
        <f>IFERROR(VLOOKUP(F95,クラス!B:C,2,0),"")</f>
        <v/>
      </c>
      <c r="P95" t="str">
        <f>IFERROR(VLOOKUP(G95,色々!P:Q,2,0),"")</f>
        <v/>
      </c>
      <c r="Q95" t="str">
        <f>IFERROR(VLOOKUP(H95,色々!D:E,2,0),"")</f>
        <v/>
      </c>
      <c r="R95" t="str">
        <f t="shared" si="11"/>
        <v xml:space="preserve">   </v>
      </c>
      <c r="S95" s="27" t="str">
        <f t="shared" si="12"/>
        <v/>
      </c>
      <c r="T95" s="27" t="str">
        <f t="shared" si="13"/>
        <v/>
      </c>
      <c r="U95" s="27" t="str">
        <f t="shared" si="14"/>
        <v/>
      </c>
      <c r="W95">
        <v>95</v>
      </c>
    </row>
    <row r="96" spans="2:23" ht="20.100000000000001" customHeight="1" x14ac:dyDescent="0.2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 x14ac:dyDescent="0.2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 x14ac:dyDescent="0.2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 x14ac:dyDescent="0.2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 x14ac:dyDescent="0.2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 x14ac:dyDescent="0.2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 x14ac:dyDescent="0.2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 x14ac:dyDescent="0.2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 x14ac:dyDescent="0.2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 x14ac:dyDescent="0.2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 x14ac:dyDescent="0.2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 x14ac:dyDescent="0.2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 x14ac:dyDescent="0.2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 x14ac:dyDescent="0.2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 x14ac:dyDescent="0.2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 x14ac:dyDescent="0.2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 x14ac:dyDescent="0.2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 x14ac:dyDescent="0.2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 x14ac:dyDescent="0.2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 x14ac:dyDescent="0.2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 x14ac:dyDescent="0.2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 x14ac:dyDescent="0.2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 x14ac:dyDescent="0.2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 x14ac:dyDescent="0.2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 x14ac:dyDescent="0.2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 x14ac:dyDescent="0.2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 x14ac:dyDescent="0.2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 x14ac:dyDescent="0.2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 x14ac:dyDescent="0.2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 x14ac:dyDescent="0.2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 x14ac:dyDescent="0.2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 x14ac:dyDescent="0.2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 x14ac:dyDescent="0.2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 x14ac:dyDescent="0.2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 x14ac:dyDescent="0.2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 x14ac:dyDescent="0.2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 x14ac:dyDescent="0.2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 x14ac:dyDescent="0.2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 x14ac:dyDescent="0.2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 x14ac:dyDescent="0.2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 x14ac:dyDescent="0.2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 x14ac:dyDescent="0.2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 x14ac:dyDescent="0.2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 x14ac:dyDescent="0.2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 x14ac:dyDescent="0.2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 x14ac:dyDescent="0.2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 x14ac:dyDescent="0.2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 x14ac:dyDescent="0.2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 x14ac:dyDescent="0.2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 x14ac:dyDescent="0.2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 x14ac:dyDescent="0.2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 x14ac:dyDescent="0.2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 x14ac:dyDescent="0.2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 x14ac:dyDescent="0.2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 x14ac:dyDescent="0.2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 x14ac:dyDescent="0.2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 x14ac:dyDescent="0.2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 x14ac:dyDescent="0.2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 x14ac:dyDescent="0.2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 x14ac:dyDescent="0.2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 x14ac:dyDescent="0.2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 x14ac:dyDescent="0.2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 x14ac:dyDescent="0.2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 x14ac:dyDescent="0.2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 x14ac:dyDescent="0.2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 x14ac:dyDescent="0.2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 x14ac:dyDescent="0.2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 x14ac:dyDescent="0.2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 x14ac:dyDescent="0.2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 x14ac:dyDescent="0.2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 x14ac:dyDescent="0.2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 x14ac:dyDescent="0.2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 x14ac:dyDescent="0.2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 x14ac:dyDescent="0.2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 x14ac:dyDescent="0.2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 x14ac:dyDescent="0.2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 x14ac:dyDescent="0.2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 x14ac:dyDescent="0.2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 x14ac:dyDescent="0.2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 x14ac:dyDescent="0.2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 x14ac:dyDescent="0.2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 x14ac:dyDescent="0.2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 x14ac:dyDescent="0.2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 x14ac:dyDescent="0.2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 x14ac:dyDescent="0.2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 x14ac:dyDescent="0.2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 x14ac:dyDescent="0.2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 x14ac:dyDescent="0.2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 x14ac:dyDescent="0.2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 x14ac:dyDescent="0.2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 x14ac:dyDescent="0.2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 x14ac:dyDescent="0.2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 x14ac:dyDescent="0.2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 x14ac:dyDescent="0.2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 x14ac:dyDescent="0.2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 x14ac:dyDescent="0.2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 x14ac:dyDescent="0.2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 x14ac:dyDescent="0.2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 x14ac:dyDescent="0.2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 x14ac:dyDescent="0.2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 x14ac:dyDescent="0.2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 x14ac:dyDescent="0.2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 x14ac:dyDescent="0.2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 x14ac:dyDescent="0.2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 x14ac:dyDescent="0.2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 x14ac:dyDescent="0.2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 x14ac:dyDescent="0.2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 x14ac:dyDescent="0.2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 x14ac:dyDescent="0.2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 x14ac:dyDescent="0.2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 x14ac:dyDescent="0.2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 x14ac:dyDescent="0.2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 x14ac:dyDescent="0.2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 x14ac:dyDescent="0.2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 x14ac:dyDescent="0.2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 x14ac:dyDescent="0.2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 x14ac:dyDescent="0.2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 x14ac:dyDescent="0.2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 x14ac:dyDescent="0.2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 x14ac:dyDescent="0.2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 x14ac:dyDescent="0.2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 x14ac:dyDescent="0.2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 x14ac:dyDescent="0.2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 x14ac:dyDescent="0.2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 x14ac:dyDescent="0.2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 x14ac:dyDescent="0.2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 x14ac:dyDescent="0.2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 x14ac:dyDescent="0.2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 x14ac:dyDescent="0.2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 x14ac:dyDescent="0.2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 x14ac:dyDescent="0.2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 x14ac:dyDescent="0.2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 x14ac:dyDescent="0.2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 x14ac:dyDescent="0.2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 x14ac:dyDescent="0.2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 x14ac:dyDescent="0.2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 x14ac:dyDescent="0.2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 x14ac:dyDescent="0.2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 x14ac:dyDescent="0.2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 x14ac:dyDescent="0.2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 x14ac:dyDescent="0.2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 x14ac:dyDescent="0.2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 x14ac:dyDescent="0.2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 x14ac:dyDescent="0.2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 x14ac:dyDescent="0.2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 x14ac:dyDescent="0.2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 x14ac:dyDescent="0.2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 x14ac:dyDescent="0.2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 x14ac:dyDescent="0.2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 x14ac:dyDescent="0.2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 x14ac:dyDescent="0.2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 x14ac:dyDescent="0.2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 x14ac:dyDescent="0.2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 x14ac:dyDescent="0.2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 x14ac:dyDescent="0.2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 x14ac:dyDescent="0.2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 x14ac:dyDescent="0.2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 x14ac:dyDescent="0.2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 x14ac:dyDescent="0.2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 x14ac:dyDescent="0.2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 x14ac:dyDescent="0.2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 x14ac:dyDescent="0.2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 x14ac:dyDescent="0.2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 x14ac:dyDescent="0.2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 x14ac:dyDescent="0.2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 x14ac:dyDescent="0.2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 x14ac:dyDescent="0.2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 x14ac:dyDescent="0.2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 x14ac:dyDescent="0.2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 x14ac:dyDescent="0.2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 x14ac:dyDescent="0.2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 x14ac:dyDescent="0.2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 x14ac:dyDescent="0.2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 x14ac:dyDescent="0.2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 x14ac:dyDescent="0.2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 x14ac:dyDescent="0.2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 x14ac:dyDescent="0.2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 x14ac:dyDescent="0.2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 x14ac:dyDescent="0.2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 x14ac:dyDescent="0.2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 x14ac:dyDescent="0.2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 x14ac:dyDescent="0.2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 x14ac:dyDescent="0.2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 x14ac:dyDescent="0.2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 x14ac:dyDescent="0.2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 x14ac:dyDescent="0.2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 x14ac:dyDescent="0.2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 x14ac:dyDescent="0.2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 x14ac:dyDescent="0.2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 x14ac:dyDescent="0.2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 x14ac:dyDescent="0.2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 x14ac:dyDescent="0.2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 x14ac:dyDescent="0.2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 x14ac:dyDescent="0.2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 x14ac:dyDescent="0.2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 x14ac:dyDescent="0.2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 x14ac:dyDescent="0.2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 x14ac:dyDescent="0.2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 x14ac:dyDescent="0.2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 x14ac:dyDescent="0.2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 x14ac:dyDescent="0.2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 x14ac:dyDescent="0.2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 x14ac:dyDescent="0.2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 x14ac:dyDescent="0.2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 x14ac:dyDescent="0.2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 x14ac:dyDescent="0.2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 x14ac:dyDescent="0.2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 x14ac:dyDescent="0.2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 x14ac:dyDescent="0.2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 x14ac:dyDescent="0.2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 x14ac:dyDescent="0.2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 x14ac:dyDescent="0.2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 x14ac:dyDescent="0.2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 x14ac:dyDescent="0.2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 x14ac:dyDescent="0.2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 x14ac:dyDescent="0.2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 x14ac:dyDescent="0.2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 x14ac:dyDescent="0.2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 x14ac:dyDescent="0.2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 x14ac:dyDescent="0.2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 x14ac:dyDescent="0.2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 x14ac:dyDescent="0.2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 x14ac:dyDescent="0.2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 x14ac:dyDescent="0.2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 x14ac:dyDescent="0.2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 x14ac:dyDescent="0.2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 x14ac:dyDescent="0.2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 x14ac:dyDescent="0.2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 x14ac:dyDescent="0.2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 x14ac:dyDescent="0.2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 x14ac:dyDescent="0.2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 x14ac:dyDescent="0.2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 x14ac:dyDescent="0.2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 x14ac:dyDescent="0.2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 x14ac:dyDescent="0.2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 x14ac:dyDescent="0.2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 x14ac:dyDescent="0.2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 x14ac:dyDescent="0.2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 x14ac:dyDescent="0.2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 x14ac:dyDescent="0.2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 x14ac:dyDescent="0.2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 x14ac:dyDescent="0.2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 x14ac:dyDescent="0.2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 x14ac:dyDescent="0.2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 x14ac:dyDescent="0.2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 x14ac:dyDescent="0.2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 x14ac:dyDescent="0.2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 x14ac:dyDescent="0.2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 x14ac:dyDescent="0.2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 x14ac:dyDescent="0.2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 x14ac:dyDescent="0.2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 x14ac:dyDescent="0.2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 x14ac:dyDescent="0.2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 x14ac:dyDescent="0.2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 x14ac:dyDescent="0.2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 x14ac:dyDescent="0.2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 x14ac:dyDescent="0.2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 x14ac:dyDescent="0.2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 x14ac:dyDescent="0.2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 x14ac:dyDescent="0.2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 x14ac:dyDescent="0.2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 x14ac:dyDescent="0.2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 x14ac:dyDescent="0.2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 x14ac:dyDescent="0.2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 x14ac:dyDescent="0.2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 x14ac:dyDescent="0.2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 x14ac:dyDescent="0.2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 x14ac:dyDescent="0.2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 x14ac:dyDescent="0.2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 x14ac:dyDescent="0.2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 x14ac:dyDescent="0.2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 x14ac:dyDescent="0.2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 x14ac:dyDescent="0.2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 x14ac:dyDescent="0.2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 x14ac:dyDescent="0.2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 x14ac:dyDescent="0.2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 x14ac:dyDescent="0.2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 x14ac:dyDescent="0.2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 x14ac:dyDescent="0.2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 x14ac:dyDescent="0.2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 x14ac:dyDescent="0.2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 x14ac:dyDescent="0.2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 x14ac:dyDescent="0.2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 x14ac:dyDescent="0.2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 x14ac:dyDescent="0.2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 x14ac:dyDescent="0.2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 x14ac:dyDescent="0.2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 x14ac:dyDescent="0.2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 x14ac:dyDescent="0.2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 x14ac:dyDescent="0.2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 x14ac:dyDescent="0.2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 x14ac:dyDescent="0.2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 x14ac:dyDescent="0.2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 x14ac:dyDescent="0.2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 x14ac:dyDescent="0.2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 x14ac:dyDescent="0.2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 x14ac:dyDescent="0.2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 x14ac:dyDescent="0.2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 x14ac:dyDescent="0.2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 x14ac:dyDescent="0.2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 x14ac:dyDescent="0.2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 x14ac:dyDescent="0.2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 x14ac:dyDescent="0.2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 x14ac:dyDescent="0.2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 x14ac:dyDescent="0.2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 x14ac:dyDescent="0.2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 x14ac:dyDescent="0.2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 x14ac:dyDescent="0.2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 x14ac:dyDescent="0.2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 x14ac:dyDescent="0.2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 x14ac:dyDescent="0.2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 x14ac:dyDescent="0.2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 x14ac:dyDescent="0.2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 x14ac:dyDescent="0.2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 x14ac:dyDescent="0.2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 x14ac:dyDescent="0.2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 x14ac:dyDescent="0.2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 x14ac:dyDescent="0.2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 x14ac:dyDescent="0.2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 x14ac:dyDescent="0.2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 x14ac:dyDescent="0.2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 x14ac:dyDescent="0.2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 x14ac:dyDescent="0.2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 x14ac:dyDescent="0.2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 x14ac:dyDescent="0.2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 x14ac:dyDescent="0.2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 x14ac:dyDescent="0.2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 x14ac:dyDescent="0.2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 x14ac:dyDescent="0.2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 x14ac:dyDescent="0.2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 x14ac:dyDescent="0.2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 x14ac:dyDescent="0.2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 x14ac:dyDescent="0.2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 x14ac:dyDescent="0.2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 x14ac:dyDescent="0.2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 x14ac:dyDescent="0.2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 x14ac:dyDescent="0.2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 x14ac:dyDescent="0.2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 x14ac:dyDescent="0.2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 x14ac:dyDescent="0.2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 x14ac:dyDescent="0.2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 x14ac:dyDescent="0.2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 x14ac:dyDescent="0.2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 x14ac:dyDescent="0.2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 x14ac:dyDescent="0.2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 x14ac:dyDescent="0.2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 x14ac:dyDescent="0.2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 x14ac:dyDescent="0.2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 x14ac:dyDescent="0.2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 x14ac:dyDescent="0.2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 x14ac:dyDescent="0.2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 x14ac:dyDescent="0.2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 x14ac:dyDescent="0.2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 x14ac:dyDescent="0.2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 x14ac:dyDescent="0.2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 x14ac:dyDescent="0.2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 x14ac:dyDescent="0.2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 x14ac:dyDescent="0.2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 x14ac:dyDescent="0.2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 x14ac:dyDescent="0.2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 x14ac:dyDescent="0.2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 x14ac:dyDescent="0.2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 x14ac:dyDescent="0.2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 x14ac:dyDescent="0.2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 x14ac:dyDescent="0.2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 x14ac:dyDescent="0.2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 x14ac:dyDescent="0.2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 x14ac:dyDescent="0.2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 x14ac:dyDescent="0.2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 x14ac:dyDescent="0.2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 x14ac:dyDescent="0.2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 x14ac:dyDescent="0.2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 x14ac:dyDescent="0.2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 x14ac:dyDescent="0.2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 x14ac:dyDescent="0.2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 x14ac:dyDescent="0.2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 x14ac:dyDescent="0.2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 x14ac:dyDescent="0.2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 x14ac:dyDescent="0.2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 x14ac:dyDescent="0.2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 x14ac:dyDescent="0.2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 x14ac:dyDescent="0.2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 x14ac:dyDescent="0.2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 x14ac:dyDescent="0.2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 x14ac:dyDescent="0.2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 x14ac:dyDescent="0.2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 x14ac:dyDescent="0.2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 x14ac:dyDescent="0.2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 x14ac:dyDescent="0.2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 x14ac:dyDescent="0.2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 x14ac:dyDescent="0.2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 x14ac:dyDescent="0.2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 x14ac:dyDescent="0.2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 x14ac:dyDescent="0.2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 x14ac:dyDescent="0.2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 x14ac:dyDescent="0.2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 x14ac:dyDescent="0.2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 x14ac:dyDescent="0.2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 x14ac:dyDescent="0.2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 x14ac:dyDescent="0.2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 x14ac:dyDescent="0.2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 x14ac:dyDescent="0.2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 x14ac:dyDescent="0.2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 x14ac:dyDescent="0.2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 x14ac:dyDescent="0.2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 x14ac:dyDescent="0.2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 x14ac:dyDescent="0.2">
      <c r="G1" s="55" t="s">
        <v>283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7:65" ht="20.25" customHeight="1" x14ac:dyDescent="0.2"/>
    <row r="3" spans="7:65" ht="30" customHeight="1" x14ac:dyDescent="0.2">
      <c r="G3" s="56" t="s">
        <v>284</v>
      </c>
      <c r="H3" s="56"/>
      <c r="I3" s="56"/>
      <c r="J3" s="56"/>
      <c r="K3" s="13"/>
      <c r="AV3" s="13"/>
    </row>
    <row r="4" spans="7:65" ht="30" customHeight="1" x14ac:dyDescent="0.2">
      <c r="G4" s="12"/>
      <c r="H4" s="12"/>
      <c r="I4" s="12"/>
      <c r="J4" s="12"/>
      <c r="K4" s="13"/>
      <c r="S4" s="11" t="s">
        <v>285</v>
      </c>
      <c r="W4" s="57" t="str">
        <f>IFERROR(大会設定!B2,"")</f>
        <v>2024年度 東予・中予・南予地区　合同記録会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11" t="s">
        <v>286</v>
      </c>
      <c r="AU4" s="12"/>
      <c r="AV4" s="13"/>
    </row>
    <row r="5" spans="7:65" ht="30" customHeight="1" x14ac:dyDescent="0.2">
      <c r="G5" s="58" t="s">
        <v>287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14"/>
      <c r="AO5" s="14"/>
      <c r="AP5" s="14"/>
    </row>
    <row r="6" spans="7:65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59" t="s">
        <v>288</v>
      </c>
      <c r="AB6" s="59"/>
      <c r="AC6" s="59"/>
      <c r="AD6" s="60"/>
      <c r="AE6" s="60"/>
      <c r="AF6" s="60"/>
      <c r="AG6" s="17" t="s">
        <v>289</v>
      </c>
      <c r="AH6" s="60"/>
      <c r="AI6" s="60"/>
      <c r="AJ6" s="16" t="s">
        <v>290</v>
      </c>
      <c r="AK6" s="60"/>
      <c r="AL6" s="60"/>
      <c r="AM6" s="16" t="s">
        <v>291</v>
      </c>
      <c r="AO6" s="18"/>
      <c r="AP6" s="18"/>
      <c r="AU6" s="15"/>
      <c r="AV6" s="15"/>
      <c r="AW6" s="15"/>
      <c r="AX6" s="15"/>
    </row>
    <row r="7" spans="7:65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5" ht="20.100000000000001" customHeight="1" thickBot="1" x14ac:dyDescent="0.25">
      <c r="G8" s="76" t="s">
        <v>292</v>
      </c>
      <c r="H8" s="77"/>
      <c r="I8" s="78"/>
      <c r="J8" s="79" t="s">
        <v>293</v>
      </c>
      <c r="K8" s="77"/>
      <c r="L8" s="77"/>
      <c r="M8" s="77"/>
      <c r="N8" s="80" t="s">
        <v>144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77" t="s">
        <v>134</v>
      </c>
      <c r="Z8" s="77"/>
      <c r="AA8" s="77"/>
      <c r="AB8" s="80" t="s">
        <v>294</v>
      </c>
      <c r="AC8" s="81"/>
      <c r="AD8" s="79"/>
      <c r="AE8" s="80" t="s">
        <v>295</v>
      </c>
      <c r="AF8" s="81"/>
      <c r="AG8" s="81"/>
      <c r="AH8" s="81"/>
      <c r="AI8" s="81"/>
      <c r="AJ8" s="81"/>
      <c r="AK8" s="81"/>
      <c r="AL8" s="81"/>
      <c r="AM8" s="82"/>
      <c r="AU8" s="61" t="s">
        <v>613</v>
      </c>
      <c r="AV8" s="62"/>
      <c r="AW8" s="62"/>
      <c r="AX8" s="63"/>
    </row>
    <row r="9" spans="7:65" ht="39.9" customHeight="1" thickTop="1" thickBot="1" x14ac:dyDescent="0.25">
      <c r="G9" s="64"/>
      <c r="H9" s="65"/>
      <c r="I9" s="66"/>
      <c r="J9" s="67"/>
      <c r="K9" s="68"/>
      <c r="L9" s="68"/>
      <c r="M9" s="68"/>
      <c r="N9" s="69" t="str">
        <f>IFERROR(VLOOKUP(J9,競技順!B:R,17,0),"")</f>
        <v/>
      </c>
      <c r="O9" s="70"/>
      <c r="P9" s="70"/>
      <c r="Q9" s="70"/>
      <c r="R9" s="70"/>
      <c r="S9" s="70"/>
      <c r="T9" s="70"/>
      <c r="U9" s="70"/>
      <c r="V9" s="70"/>
      <c r="W9" s="70"/>
      <c r="X9" s="70"/>
      <c r="Y9" s="65" t="str">
        <f>IFERROR(VLOOKUP(BF9,記録DATA!G:I,2,0),"")</f>
        <v/>
      </c>
      <c r="Z9" s="65"/>
      <c r="AA9" s="65"/>
      <c r="AB9" s="69" t="str">
        <f>IFERROR(VLOOKUP(BF9,記録DATA!G:I,3,0),"")</f>
        <v/>
      </c>
      <c r="AC9" s="70"/>
      <c r="AD9" s="71"/>
      <c r="AE9" s="69" t="str">
        <f>IFERROR(VLOOKUP(AU9,選手番号!F:K,4,0),"")</f>
        <v/>
      </c>
      <c r="AF9" s="70"/>
      <c r="AG9" s="70"/>
      <c r="AH9" s="70"/>
      <c r="AI9" s="70"/>
      <c r="AJ9" s="70"/>
      <c r="AK9" s="70"/>
      <c r="AL9" s="70"/>
      <c r="AM9" s="72"/>
      <c r="AU9" s="73"/>
      <c r="AV9" s="74"/>
      <c r="AW9" s="74"/>
      <c r="AX9" s="75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 x14ac:dyDescent="0.25">
      <c r="G10" s="83"/>
      <c r="H10" s="84"/>
      <c r="I10" s="85"/>
      <c r="J10" s="86"/>
      <c r="K10" s="87"/>
      <c r="L10" s="87"/>
      <c r="M10" s="87"/>
      <c r="N10" s="88" t="str">
        <f>IFERROR(VLOOKUP(J10,競技順!B:R,17,0),"")</f>
        <v/>
      </c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4" t="str">
        <f>IFERROR(VLOOKUP(BF10,記録DATA!G:I,2,0),"")</f>
        <v/>
      </c>
      <c r="Z10" s="84"/>
      <c r="AA10" s="84"/>
      <c r="AB10" s="88" t="str">
        <f>IFERROR(VLOOKUP(BF10,記録DATA!G:I,3,0),"")</f>
        <v/>
      </c>
      <c r="AC10" s="89"/>
      <c r="AD10" s="90"/>
      <c r="AE10" s="88" t="str">
        <f>IFERROR(VLOOKUP(AU10,選手番号!F:K,4,0),"")</f>
        <v/>
      </c>
      <c r="AF10" s="89"/>
      <c r="AG10" s="89"/>
      <c r="AH10" s="89"/>
      <c r="AI10" s="89"/>
      <c r="AJ10" s="89"/>
      <c r="AK10" s="89"/>
      <c r="AL10" s="89"/>
      <c r="AM10" s="91"/>
      <c r="AU10" s="73"/>
      <c r="AV10" s="74"/>
      <c r="AW10" s="74"/>
      <c r="AX10" s="75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 x14ac:dyDescent="0.25">
      <c r="G11" s="83"/>
      <c r="H11" s="84"/>
      <c r="I11" s="85"/>
      <c r="J11" s="86"/>
      <c r="K11" s="87"/>
      <c r="L11" s="87"/>
      <c r="M11" s="87"/>
      <c r="N11" s="88" t="str">
        <f>IFERROR(VLOOKUP(J11,競技順!B:R,17,0),"")</f>
        <v/>
      </c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4" t="str">
        <f>IFERROR(VLOOKUP(BF11,記録DATA!G:I,2,0),"")</f>
        <v/>
      </c>
      <c r="Z11" s="84"/>
      <c r="AA11" s="84"/>
      <c r="AB11" s="88" t="str">
        <f>IFERROR(VLOOKUP(BF11,記録DATA!G:I,3,0),"")</f>
        <v/>
      </c>
      <c r="AC11" s="89"/>
      <c r="AD11" s="90"/>
      <c r="AE11" s="88" t="str">
        <f>IFERROR(VLOOKUP(AU11,選手番号!F:K,4,0),"")</f>
        <v/>
      </c>
      <c r="AF11" s="89"/>
      <c r="AG11" s="89"/>
      <c r="AH11" s="89"/>
      <c r="AI11" s="89"/>
      <c r="AJ11" s="89"/>
      <c r="AK11" s="89"/>
      <c r="AL11" s="89"/>
      <c r="AM11" s="91"/>
      <c r="AU11" s="73"/>
      <c r="AV11" s="74"/>
      <c r="AW11" s="74"/>
      <c r="AX11" s="75"/>
      <c r="BF11" s="11" t="str">
        <f t="shared" si="0"/>
        <v>000</v>
      </c>
      <c r="BM11" s="11" t="str">
        <f t="shared" si="1"/>
        <v>000</v>
      </c>
    </row>
    <row r="12" spans="7:65" ht="39.9" customHeight="1" thickBot="1" x14ac:dyDescent="0.25">
      <c r="G12" s="83"/>
      <c r="H12" s="84"/>
      <c r="I12" s="85"/>
      <c r="J12" s="86"/>
      <c r="K12" s="87"/>
      <c r="L12" s="87"/>
      <c r="M12" s="87"/>
      <c r="N12" s="88" t="str">
        <f>IFERROR(VLOOKUP(J12,競技順!B:R,17,0),"")</f>
        <v/>
      </c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4" t="str">
        <f>IFERROR(VLOOKUP(BF12,記録DATA!G:I,2,0),"")</f>
        <v/>
      </c>
      <c r="Z12" s="84"/>
      <c r="AA12" s="84"/>
      <c r="AB12" s="88" t="str">
        <f>IFERROR(VLOOKUP(BF12,記録DATA!G:I,3,0),"")</f>
        <v/>
      </c>
      <c r="AC12" s="89"/>
      <c r="AD12" s="90"/>
      <c r="AE12" s="88" t="str">
        <f>IFERROR(VLOOKUP(AU12,選手番号!F:K,4,0),"")</f>
        <v/>
      </c>
      <c r="AF12" s="89"/>
      <c r="AG12" s="89"/>
      <c r="AH12" s="89"/>
      <c r="AI12" s="89"/>
      <c r="AJ12" s="89"/>
      <c r="AK12" s="89"/>
      <c r="AL12" s="89"/>
      <c r="AM12" s="91"/>
      <c r="AU12" s="73"/>
      <c r="AV12" s="74"/>
      <c r="AW12" s="74"/>
      <c r="AX12" s="75"/>
      <c r="BF12" s="11" t="str">
        <f t="shared" si="0"/>
        <v>000</v>
      </c>
      <c r="BM12" s="11" t="str">
        <f t="shared" si="1"/>
        <v>000</v>
      </c>
    </row>
    <row r="13" spans="7:65" ht="39.9" customHeight="1" thickBot="1" x14ac:dyDescent="0.25">
      <c r="G13" s="83"/>
      <c r="H13" s="84"/>
      <c r="I13" s="85"/>
      <c r="J13" s="86"/>
      <c r="K13" s="87"/>
      <c r="L13" s="87"/>
      <c r="M13" s="87"/>
      <c r="N13" s="88" t="str">
        <f>IFERROR(VLOOKUP(J13,競技順!B:R,17,0),"")</f>
        <v/>
      </c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4" t="str">
        <f>IFERROR(VLOOKUP(BF13,記録DATA!G:I,2,0),"")</f>
        <v/>
      </c>
      <c r="Z13" s="84"/>
      <c r="AA13" s="84"/>
      <c r="AB13" s="88" t="str">
        <f>IFERROR(VLOOKUP(BF13,記録DATA!G:I,3,0),"")</f>
        <v/>
      </c>
      <c r="AC13" s="89"/>
      <c r="AD13" s="90"/>
      <c r="AE13" s="88" t="str">
        <f>IFERROR(VLOOKUP(AU13,選手番号!F:K,4,0),"")</f>
        <v/>
      </c>
      <c r="AF13" s="89"/>
      <c r="AG13" s="89"/>
      <c r="AH13" s="89"/>
      <c r="AI13" s="89"/>
      <c r="AJ13" s="89"/>
      <c r="AK13" s="89"/>
      <c r="AL13" s="89"/>
      <c r="AM13" s="91"/>
      <c r="AU13" s="73"/>
      <c r="AV13" s="74"/>
      <c r="AW13" s="74"/>
      <c r="AX13" s="75"/>
      <c r="BF13" s="11" t="str">
        <f t="shared" si="0"/>
        <v>000</v>
      </c>
      <c r="BM13" s="11" t="str">
        <f t="shared" si="1"/>
        <v>000</v>
      </c>
    </row>
    <row r="14" spans="7:65" ht="39.9" customHeight="1" thickBot="1" x14ac:dyDescent="0.25">
      <c r="G14" s="83"/>
      <c r="H14" s="84"/>
      <c r="I14" s="85"/>
      <c r="J14" s="86"/>
      <c r="K14" s="87"/>
      <c r="L14" s="87"/>
      <c r="M14" s="87"/>
      <c r="N14" s="88" t="str">
        <f>IFERROR(VLOOKUP(J14,競技順!B:R,17,0),"")</f>
        <v/>
      </c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4" t="str">
        <f>IFERROR(VLOOKUP(BF14,記録DATA!G:I,2,0),"")</f>
        <v/>
      </c>
      <c r="Z14" s="84"/>
      <c r="AA14" s="84"/>
      <c r="AB14" s="88" t="str">
        <f>IFERROR(VLOOKUP(BF14,記録DATA!G:I,3,0),"")</f>
        <v/>
      </c>
      <c r="AC14" s="89"/>
      <c r="AD14" s="90"/>
      <c r="AE14" s="88" t="str">
        <f>IFERROR(VLOOKUP(AU14,選手番号!F:K,4,0),"")</f>
        <v/>
      </c>
      <c r="AF14" s="89"/>
      <c r="AG14" s="89"/>
      <c r="AH14" s="89"/>
      <c r="AI14" s="89"/>
      <c r="AJ14" s="89"/>
      <c r="AK14" s="89"/>
      <c r="AL14" s="89"/>
      <c r="AM14" s="91"/>
      <c r="AU14" s="73"/>
      <c r="AV14" s="74"/>
      <c r="AW14" s="74"/>
      <c r="AX14" s="75"/>
      <c r="BF14" s="11" t="str">
        <f t="shared" si="0"/>
        <v>000</v>
      </c>
      <c r="BM14" s="11" t="str">
        <f t="shared" si="1"/>
        <v>000</v>
      </c>
    </row>
    <row r="15" spans="7:65" ht="39.9" customHeight="1" thickBot="1" x14ac:dyDescent="0.25">
      <c r="G15" s="83"/>
      <c r="H15" s="84"/>
      <c r="I15" s="85"/>
      <c r="J15" s="86"/>
      <c r="K15" s="87"/>
      <c r="L15" s="87"/>
      <c r="M15" s="87"/>
      <c r="N15" s="88" t="str">
        <f>IFERROR(VLOOKUP(J15,競技順!B:R,17,0),"")</f>
        <v/>
      </c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4" t="str">
        <f>IFERROR(VLOOKUP(BF15,記録DATA!G:I,2,0),"")</f>
        <v/>
      </c>
      <c r="Z15" s="84"/>
      <c r="AA15" s="84"/>
      <c r="AB15" s="88" t="str">
        <f>IFERROR(VLOOKUP(BF15,記録DATA!G:I,3,0),"")</f>
        <v/>
      </c>
      <c r="AC15" s="89"/>
      <c r="AD15" s="90"/>
      <c r="AE15" s="88" t="str">
        <f>IFERROR(VLOOKUP(AU15,選手番号!F:K,4,0),"")</f>
        <v/>
      </c>
      <c r="AF15" s="89"/>
      <c r="AG15" s="89"/>
      <c r="AH15" s="89"/>
      <c r="AI15" s="89"/>
      <c r="AJ15" s="89"/>
      <c r="AK15" s="89"/>
      <c r="AL15" s="89"/>
      <c r="AM15" s="91"/>
      <c r="AU15" s="73"/>
      <c r="AV15" s="74"/>
      <c r="AW15" s="74"/>
      <c r="AX15" s="75"/>
      <c r="BF15" s="11" t="str">
        <f t="shared" si="0"/>
        <v>000</v>
      </c>
      <c r="BM15" s="11" t="str">
        <f t="shared" si="1"/>
        <v>000</v>
      </c>
    </row>
    <row r="16" spans="7:65" ht="39.9" customHeight="1" thickBot="1" x14ac:dyDescent="0.25">
      <c r="G16" s="83"/>
      <c r="H16" s="84"/>
      <c r="I16" s="85"/>
      <c r="J16" s="86"/>
      <c r="K16" s="87"/>
      <c r="L16" s="87"/>
      <c r="M16" s="87"/>
      <c r="N16" s="88" t="str">
        <f>IFERROR(VLOOKUP(J16,競技順!B:R,17,0),"")</f>
        <v/>
      </c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4" t="str">
        <f>IFERROR(VLOOKUP(BF16,記録DATA!G:I,2,0),"")</f>
        <v/>
      </c>
      <c r="Z16" s="84"/>
      <c r="AA16" s="84"/>
      <c r="AB16" s="88" t="str">
        <f>IFERROR(VLOOKUP(BF16,記録DATA!G:I,3,0),"")</f>
        <v/>
      </c>
      <c r="AC16" s="89"/>
      <c r="AD16" s="90"/>
      <c r="AE16" s="88" t="str">
        <f>IFERROR(VLOOKUP(AU16,選手番号!F:K,4,0),"")</f>
        <v/>
      </c>
      <c r="AF16" s="89"/>
      <c r="AG16" s="89"/>
      <c r="AH16" s="89"/>
      <c r="AI16" s="89"/>
      <c r="AJ16" s="89"/>
      <c r="AK16" s="89"/>
      <c r="AL16" s="89"/>
      <c r="AM16" s="91"/>
      <c r="AU16" s="73"/>
      <c r="AV16" s="74"/>
      <c r="AW16" s="74"/>
      <c r="AX16" s="75"/>
      <c r="BF16" s="11" t="str">
        <f t="shared" si="0"/>
        <v>000</v>
      </c>
      <c r="BM16" s="11" t="str">
        <f t="shared" si="1"/>
        <v>000</v>
      </c>
    </row>
    <row r="17" spans="7:65" ht="39.9" customHeight="1" thickBot="1" x14ac:dyDescent="0.25">
      <c r="G17" s="83"/>
      <c r="H17" s="84"/>
      <c r="I17" s="85"/>
      <c r="J17" s="86"/>
      <c r="K17" s="87"/>
      <c r="L17" s="87"/>
      <c r="M17" s="87"/>
      <c r="N17" s="88" t="str">
        <f>IFERROR(VLOOKUP(J17,競技順!B:R,17,0),"")</f>
        <v/>
      </c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4" t="str">
        <f>IFERROR(VLOOKUP(BF17,記録DATA!G:I,2,0),"")</f>
        <v/>
      </c>
      <c r="Z17" s="84"/>
      <c r="AA17" s="84"/>
      <c r="AB17" s="88" t="str">
        <f>IFERROR(VLOOKUP(BF17,記録DATA!G:I,3,0),"")</f>
        <v/>
      </c>
      <c r="AC17" s="89"/>
      <c r="AD17" s="90"/>
      <c r="AE17" s="88" t="str">
        <f>IFERROR(VLOOKUP(AU17,選手番号!F:K,4,0),"")</f>
        <v/>
      </c>
      <c r="AF17" s="89"/>
      <c r="AG17" s="89"/>
      <c r="AH17" s="89"/>
      <c r="AI17" s="89"/>
      <c r="AJ17" s="89"/>
      <c r="AK17" s="89"/>
      <c r="AL17" s="89"/>
      <c r="AM17" s="91"/>
      <c r="AU17" s="73"/>
      <c r="AV17" s="74"/>
      <c r="AW17" s="74"/>
      <c r="AX17" s="75"/>
      <c r="BF17" s="11" t="str">
        <f t="shared" si="0"/>
        <v>000</v>
      </c>
      <c r="BM17" s="11" t="str">
        <f t="shared" si="1"/>
        <v>000</v>
      </c>
    </row>
    <row r="18" spans="7:65" ht="39.9" customHeight="1" thickBot="1" x14ac:dyDescent="0.25">
      <c r="G18" s="83"/>
      <c r="H18" s="84"/>
      <c r="I18" s="85"/>
      <c r="J18" s="86"/>
      <c r="K18" s="87"/>
      <c r="L18" s="87"/>
      <c r="M18" s="87"/>
      <c r="N18" s="88" t="str">
        <f>IFERROR(VLOOKUP(J18,競技順!B:R,17,0),"")</f>
        <v/>
      </c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4" t="str">
        <f>IFERROR(VLOOKUP(BF18,記録DATA!G:I,2,0),"")</f>
        <v/>
      </c>
      <c r="Z18" s="84"/>
      <c r="AA18" s="84"/>
      <c r="AB18" s="88" t="str">
        <f>IFERROR(VLOOKUP(BF18,記録DATA!G:I,3,0),"")</f>
        <v/>
      </c>
      <c r="AC18" s="89"/>
      <c r="AD18" s="90"/>
      <c r="AE18" s="88" t="str">
        <f>IFERROR(VLOOKUP(AU18,選手番号!F:K,4,0),"")</f>
        <v/>
      </c>
      <c r="AF18" s="89"/>
      <c r="AG18" s="89"/>
      <c r="AH18" s="89"/>
      <c r="AI18" s="89"/>
      <c r="AJ18" s="89"/>
      <c r="AK18" s="89"/>
      <c r="AL18" s="89"/>
      <c r="AM18" s="91"/>
      <c r="AU18" s="73"/>
      <c r="AV18" s="74"/>
      <c r="AW18" s="74"/>
      <c r="AX18" s="75"/>
      <c r="BF18" s="11" t="str">
        <f t="shared" si="0"/>
        <v>000</v>
      </c>
      <c r="BM18" s="11" t="str">
        <f t="shared" si="1"/>
        <v>000</v>
      </c>
    </row>
    <row r="19" spans="7:65" ht="39.9" customHeight="1" thickBot="1" x14ac:dyDescent="0.25">
      <c r="G19" s="83"/>
      <c r="H19" s="84"/>
      <c r="I19" s="85"/>
      <c r="J19" s="86"/>
      <c r="K19" s="87"/>
      <c r="L19" s="87"/>
      <c r="M19" s="87"/>
      <c r="N19" s="88" t="str">
        <f>IFERROR(VLOOKUP(J19,競技順!B:R,17,0),"")</f>
        <v/>
      </c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4" t="str">
        <f>IFERROR(VLOOKUP(BF19,記録DATA!G:I,2,0),"")</f>
        <v/>
      </c>
      <c r="Z19" s="84"/>
      <c r="AA19" s="84"/>
      <c r="AB19" s="88" t="str">
        <f>IFERROR(VLOOKUP(BF19,記録DATA!G:I,3,0),"")</f>
        <v/>
      </c>
      <c r="AC19" s="89"/>
      <c r="AD19" s="90"/>
      <c r="AE19" s="88" t="str">
        <f>IFERROR(VLOOKUP(AU19,選手番号!F:K,4,0),"")</f>
        <v/>
      </c>
      <c r="AF19" s="89"/>
      <c r="AG19" s="89"/>
      <c r="AH19" s="89"/>
      <c r="AI19" s="89"/>
      <c r="AJ19" s="89"/>
      <c r="AK19" s="89"/>
      <c r="AL19" s="89"/>
      <c r="AM19" s="91"/>
      <c r="AU19" s="73"/>
      <c r="AV19" s="74"/>
      <c r="AW19" s="74"/>
      <c r="AX19" s="75"/>
      <c r="BF19" s="11" t="str">
        <f t="shared" si="0"/>
        <v>000</v>
      </c>
      <c r="BM19" s="11" t="str">
        <f t="shared" si="1"/>
        <v>000</v>
      </c>
    </row>
    <row r="20" spans="7:65" ht="39.9" customHeight="1" thickBot="1" x14ac:dyDescent="0.25">
      <c r="G20" s="100"/>
      <c r="H20" s="101"/>
      <c r="I20" s="102"/>
      <c r="J20" s="103"/>
      <c r="K20" s="104"/>
      <c r="L20" s="104"/>
      <c r="M20" s="104"/>
      <c r="N20" s="105" t="str">
        <f>IFERROR(VLOOKUP(J20,競技順!B:R,17,0),"")</f>
        <v/>
      </c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 t="str">
        <f>IFERROR(VLOOKUP(BF20,記録DATA!G:I,2,0),"")</f>
        <v/>
      </c>
      <c r="Z20" s="101"/>
      <c r="AA20" s="101"/>
      <c r="AB20" s="105" t="str">
        <f>IFERROR(VLOOKUP(BF20,記録DATA!G:I,3,0),"")</f>
        <v/>
      </c>
      <c r="AC20" s="106"/>
      <c r="AD20" s="107"/>
      <c r="AE20" s="105" t="str">
        <f>IFERROR(VLOOKUP(AU20,選手番号!F:K,4,0),"")</f>
        <v/>
      </c>
      <c r="AF20" s="106"/>
      <c r="AG20" s="106"/>
      <c r="AH20" s="106"/>
      <c r="AI20" s="106"/>
      <c r="AJ20" s="106"/>
      <c r="AK20" s="106"/>
      <c r="AL20" s="106"/>
      <c r="AM20" s="108"/>
      <c r="AU20" s="73"/>
      <c r="AV20" s="74"/>
      <c r="AW20" s="74"/>
      <c r="AX20" s="75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2">
      <c r="G21" s="92" t="s">
        <v>296</v>
      </c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1"/>
      <c r="AB21" s="21"/>
    </row>
    <row r="22" spans="7:65" ht="13.8" thickBot="1" x14ac:dyDescent="0.25">
      <c r="G22" s="13"/>
      <c r="H22" s="13"/>
      <c r="I22" s="13"/>
      <c r="J22" s="13"/>
      <c r="K22" s="13"/>
      <c r="AU22" s="13"/>
      <c r="AV22" s="13"/>
    </row>
    <row r="23" spans="7:65" ht="39.9" customHeight="1" thickBot="1" x14ac:dyDescent="0.25">
      <c r="G23" s="93" t="s">
        <v>297</v>
      </c>
      <c r="H23" s="94"/>
      <c r="I23" s="94"/>
      <c r="J23" s="94"/>
      <c r="K23" s="94"/>
      <c r="L23" s="94"/>
      <c r="M23" s="95"/>
      <c r="N23" s="96"/>
      <c r="O23" s="97"/>
      <c r="P23" s="97"/>
      <c r="Q23" s="97"/>
      <c r="R23" s="97"/>
      <c r="S23" s="97"/>
      <c r="T23" s="97"/>
      <c r="U23" s="97"/>
      <c r="V23" s="97"/>
      <c r="W23" s="94" t="s">
        <v>298</v>
      </c>
      <c r="X23" s="94"/>
      <c r="Y23" s="94"/>
      <c r="Z23" s="94"/>
      <c r="AA23" s="98" t="str">
        <f>IFERROR(VLOOKUP(棄権届!AU9,選手番号!F:K,6,0),"")</f>
        <v/>
      </c>
      <c r="AB23" s="98"/>
      <c r="AC23" s="98"/>
      <c r="AD23" s="98"/>
      <c r="AE23" s="98"/>
      <c r="AF23" s="94" t="s">
        <v>299</v>
      </c>
      <c r="AG23" s="94"/>
      <c r="AH23" s="94"/>
      <c r="AI23" s="99"/>
      <c r="AJ23" s="99"/>
      <c r="AK23" s="99"/>
      <c r="AL23" s="99"/>
      <c r="AM23" s="22" t="s">
        <v>300</v>
      </c>
    </row>
    <row r="24" spans="7:65" x14ac:dyDescent="0.2">
      <c r="G24" s="13"/>
      <c r="H24" s="13"/>
      <c r="I24" s="13"/>
      <c r="J24" s="13"/>
      <c r="K24" s="13"/>
      <c r="AU24" s="13"/>
      <c r="AV24" s="13"/>
    </row>
    <row r="25" spans="7:65" ht="30" customHeight="1" x14ac:dyDescent="0.2">
      <c r="I25" s="88" t="s">
        <v>301</v>
      </c>
      <c r="J25" s="89"/>
      <c r="K25" s="89"/>
      <c r="L25" s="89"/>
      <c r="M25" s="90"/>
      <c r="N25" s="57" t="s">
        <v>302</v>
      </c>
      <c r="O25" s="88" t="s">
        <v>303</v>
      </c>
      <c r="P25" s="89"/>
      <c r="Q25" s="89"/>
      <c r="R25" s="89"/>
      <c r="S25" s="90"/>
      <c r="T25" s="57" t="s">
        <v>302</v>
      </c>
      <c r="U25" s="88" t="s">
        <v>304</v>
      </c>
      <c r="V25" s="89"/>
      <c r="W25" s="89"/>
      <c r="X25" s="89"/>
      <c r="Y25" s="90"/>
      <c r="Z25" s="57" t="s">
        <v>302</v>
      </c>
      <c r="AA25" s="88" t="s">
        <v>305</v>
      </c>
      <c r="AB25" s="89"/>
      <c r="AC25" s="89"/>
      <c r="AD25" s="89"/>
      <c r="AE25" s="90"/>
      <c r="AF25" s="57" t="s">
        <v>302</v>
      </c>
      <c r="AG25" s="88" t="s">
        <v>306</v>
      </c>
      <c r="AH25" s="89"/>
      <c r="AI25" s="89"/>
      <c r="AJ25" s="89"/>
      <c r="AK25" s="90"/>
    </row>
    <row r="26" spans="7:65" ht="39.9" customHeight="1" x14ac:dyDescent="0.2">
      <c r="I26" s="109"/>
      <c r="J26" s="110"/>
      <c r="K26" s="110"/>
      <c r="L26" s="110"/>
      <c r="M26" s="111"/>
      <c r="N26" s="57"/>
      <c r="O26" s="109"/>
      <c r="P26" s="110"/>
      <c r="Q26" s="110"/>
      <c r="R26" s="110"/>
      <c r="S26" s="111"/>
      <c r="T26" s="57"/>
      <c r="U26" s="109"/>
      <c r="V26" s="110"/>
      <c r="W26" s="110"/>
      <c r="X26" s="110"/>
      <c r="Y26" s="111"/>
      <c r="Z26" s="57"/>
      <c r="AA26" s="109"/>
      <c r="AB26" s="110"/>
      <c r="AC26" s="110"/>
      <c r="AD26" s="110"/>
      <c r="AE26" s="111"/>
      <c r="AF26" s="57"/>
      <c r="AG26" s="109"/>
      <c r="AH26" s="110"/>
      <c r="AI26" s="110"/>
      <c r="AJ26" s="110"/>
      <c r="AK26" s="111"/>
    </row>
    <row r="27" spans="7:65" ht="35.1" customHeight="1" x14ac:dyDescent="0.2"/>
    <row r="34" spans="23:37" ht="13.5" customHeight="1" x14ac:dyDescent="0.2">
      <c r="W34" s="21"/>
      <c r="AJ34" s="21"/>
      <c r="AK34" s="21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 x14ac:dyDescent="0.2">
      <c r="G1" s="55" t="s">
        <v>307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7:64" ht="20.25" customHeight="1" x14ac:dyDescent="0.2"/>
    <row r="3" spans="7:64" ht="30" customHeight="1" x14ac:dyDescent="0.2">
      <c r="G3" s="56" t="s">
        <v>284</v>
      </c>
      <c r="H3" s="56"/>
      <c r="I3" s="56"/>
      <c r="J3" s="56"/>
      <c r="K3" s="13"/>
      <c r="AV3" s="13"/>
    </row>
    <row r="4" spans="7:64" ht="30" customHeight="1" x14ac:dyDescent="0.2">
      <c r="G4" s="12"/>
      <c r="H4" s="12"/>
      <c r="I4" s="12"/>
      <c r="J4" s="12"/>
      <c r="K4" s="13"/>
      <c r="S4" s="11" t="s">
        <v>285</v>
      </c>
      <c r="W4" s="57" t="str">
        <f>IFERROR(大会設定!B2,"")</f>
        <v>2024年度 東予・中予・南予地区　合同記録会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11" t="s">
        <v>286</v>
      </c>
      <c r="AU4" s="12"/>
      <c r="AV4" s="13"/>
    </row>
    <row r="5" spans="7:64" ht="30" customHeight="1" x14ac:dyDescent="0.2">
      <c r="G5" s="58" t="s">
        <v>287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14"/>
      <c r="AO5" s="14"/>
      <c r="AP5" s="14"/>
    </row>
    <row r="6" spans="7:64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59" t="s">
        <v>288</v>
      </c>
      <c r="AB6" s="59"/>
      <c r="AC6" s="59"/>
      <c r="AD6" s="60"/>
      <c r="AE6" s="60"/>
      <c r="AF6" s="60"/>
      <c r="AG6" s="17" t="s">
        <v>289</v>
      </c>
      <c r="AH6" s="60"/>
      <c r="AI6" s="60"/>
      <c r="AJ6" s="16" t="s">
        <v>290</v>
      </c>
      <c r="AK6" s="60"/>
      <c r="AL6" s="60"/>
      <c r="AM6" s="16" t="s">
        <v>291</v>
      </c>
      <c r="AO6" s="18"/>
      <c r="AP6" s="18"/>
      <c r="AU6" s="15"/>
      <c r="AV6" s="15"/>
      <c r="AW6" s="15"/>
      <c r="AX6" s="15"/>
    </row>
    <row r="7" spans="7:64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4" ht="20.100000000000001" customHeight="1" thickBot="1" x14ac:dyDescent="0.25">
      <c r="G8" s="76" t="s">
        <v>292</v>
      </c>
      <c r="H8" s="77"/>
      <c r="I8" s="78"/>
      <c r="J8" s="79" t="s">
        <v>293</v>
      </c>
      <c r="K8" s="77"/>
      <c r="L8" s="77"/>
      <c r="M8" s="77"/>
      <c r="N8" s="80" t="s">
        <v>144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77" t="s">
        <v>134</v>
      </c>
      <c r="Z8" s="77"/>
      <c r="AA8" s="77"/>
      <c r="AB8" s="80" t="s">
        <v>294</v>
      </c>
      <c r="AC8" s="81"/>
      <c r="AD8" s="79"/>
      <c r="AE8" s="80" t="s">
        <v>295</v>
      </c>
      <c r="AF8" s="81"/>
      <c r="AG8" s="81"/>
      <c r="AH8" s="81"/>
      <c r="AI8" s="81"/>
      <c r="AJ8" s="81"/>
      <c r="AK8" s="81"/>
      <c r="AL8" s="81"/>
      <c r="AM8" s="82"/>
      <c r="AU8" s="61" t="s">
        <v>615</v>
      </c>
      <c r="AV8" s="62"/>
      <c r="AW8" s="62"/>
      <c r="AX8" s="63"/>
    </row>
    <row r="9" spans="7:64" ht="39.9" customHeight="1" thickTop="1" thickBot="1" x14ac:dyDescent="0.25">
      <c r="G9" s="64"/>
      <c r="H9" s="65"/>
      <c r="I9" s="66"/>
      <c r="J9" s="112"/>
      <c r="K9" s="113"/>
      <c r="L9" s="113"/>
      <c r="M9" s="113"/>
      <c r="N9" s="114" t="str">
        <f>IFERROR(VLOOKUP(J9,競技順!B:R,17,0),"")</f>
        <v/>
      </c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6" t="str">
        <f>IFERROR(VLOOKUP(BF9,記録DATA!G:I,2,0),"")</f>
        <v/>
      </c>
      <c r="Z9" s="116"/>
      <c r="AA9" s="116"/>
      <c r="AB9" s="114" t="str">
        <f>IFERROR(VLOOKUP(BF9,記録DATA!G:I,3,0),"")</f>
        <v/>
      </c>
      <c r="AC9" s="115"/>
      <c r="AD9" s="117"/>
      <c r="AE9" s="118" t="str">
        <f>IFERROR(VLOOKUP(AU9,チーム番号!E:F,2,0),"")</f>
        <v/>
      </c>
      <c r="AF9" s="119"/>
      <c r="AG9" s="119"/>
      <c r="AH9" s="119"/>
      <c r="AI9" s="119"/>
      <c r="AJ9" s="119"/>
      <c r="AK9" s="119"/>
      <c r="AL9" s="119"/>
      <c r="AM9" s="120"/>
      <c r="AU9" s="73"/>
      <c r="AV9" s="74"/>
      <c r="AW9" s="74"/>
      <c r="AX9" s="75"/>
      <c r="BF9" s="11" t="str">
        <f>CONCATENATE(AU9,0,0,0,J9)</f>
        <v>000</v>
      </c>
      <c r="BL9" s="11" t="str">
        <f>CONCATENATE(J9,0,0,0,AU9)</f>
        <v>000</v>
      </c>
    </row>
    <row r="10" spans="7:64" ht="39.9" customHeight="1" thickBot="1" x14ac:dyDescent="0.25">
      <c r="G10" s="83"/>
      <c r="H10" s="84"/>
      <c r="I10" s="85"/>
      <c r="J10" s="121"/>
      <c r="K10" s="87"/>
      <c r="L10" s="87"/>
      <c r="M10" s="87"/>
      <c r="N10" s="88" t="str">
        <f>IFERROR(VLOOKUP(J10,競技順!B:R,17,0),"")</f>
        <v/>
      </c>
      <c r="O10" s="89"/>
      <c r="P10" s="89"/>
      <c r="Q10" s="89"/>
      <c r="R10" s="89"/>
      <c r="S10" s="89"/>
      <c r="T10" s="89"/>
      <c r="U10" s="89"/>
      <c r="V10" s="89"/>
      <c r="W10" s="89"/>
      <c r="X10" s="90"/>
      <c r="Y10" s="84" t="str">
        <f>IFERROR(VLOOKUP(BF10,記録DATA!G:I,2,0),"")</f>
        <v/>
      </c>
      <c r="Z10" s="84"/>
      <c r="AA10" s="84"/>
      <c r="AB10" s="84" t="str">
        <f>IFERROR(VLOOKUP(BF10,記録DATA!G:I,3,0),"")</f>
        <v/>
      </c>
      <c r="AC10" s="84"/>
      <c r="AD10" s="84"/>
      <c r="AE10" s="122" t="str">
        <f>IFERROR(VLOOKUP(AU10,チーム番号!E:F,2,0),"")</f>
        <v/>
      </c>
      <c r="AF10" s="122"/>
      <c r="AG10" s="122"/>
      <c r="AH10" s="122"/>
      <c r="AI10" s="122"/>
      <c r="AJ10" s="122"/>
      <c r="AK10" s="122"/>
      <c r="AL10" s="122"/>
      <c r="AM10" s="123"/>
      <c r="AU10" s="73"/>
      <c r="AV10" s="74"/>
      <c r="AW10" s="74"/>
      <c r="AX10" s="75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thickBot="1" x14ac:dyDescent="0.25">
      <c r="G11" s="83"/>
      <c r="H11" s="84"/>
      <c r="I11" s="85"/>
      <c r="J11" s="121"/>
      <c r="K11" s="87"/>
      <c r="L11" s="87"/>
      <c r="M11" s="87"/>
      <c r="N11" s="88" t="str">
        <f>IFERROR(VLOOKUP(J11,競技順!B:R,17,0),"")</f>
        <v/>
      </c>
      <c r="O11" s="89"/>
      <c r="P11" s="89"/>
      <c r="Q11" s="89"/>
      <c r="R11" s="89"/>
      <c r="S11" s="89"/>
      <c r="T11" s="89"/>
      <c r="U11" s="89"/>
      <c r="V11" s="89"/>
      <c r="W11" s="89"/>
      <c r="X11" s="90"/>
      <c r="Y11" s="84" t="str">
        <f>IFERROR(VLOOKUP(BF11,記録DATA!G:I,2,0),"")</f>
        <v/>
      </c>
      <c r="Z11" s="84"/>
      <c r="AA11" s="84"/>
      <c r="AB11" s="84" t="str">
        <f>IFERROR(VLOOKUP(BF11,記録DATA!G:I,3,0),"")</f>
        <v/>
      </c>
      <c r="AC11" s="84"/>
      <c r="AD11" s="84"/>
      <c r="AE11" s="122" t="str">
        <f>IFERROR(VLOOKUP(AU11,チーム番号!E:F,2,0),"")</f>
        <v/>
      </c>
      <c r="AF11" s="122"/>
      <c r="AG11" s="122"/>
      <c r="AH11" s="122"/>
      <c r="AI11" s="122"/>
      <c r="AJ11" s="122"/>
      <c r="AK11" s="122"/>
      <c r="AL11" s="122"/>
      <c r="AM11" s="123"/>
      <c r="AU11" s="73"/>
      <c r="AV11" s="74"/>
      <c r="AW11" s="74"/>
      <c r="AX11" s="75"/>
      <c r="BF11" s="11" t="str">
        <f t="shared" si="0"/>
        <v>000</v>
      </c>
      <c r="BL11" s="11" t="str">
        <f t="shared" si="1"/>
        <v>000</v>
      </c>
    </row>
    <row r="12" spans="7:64" ht="39.9" customHeight="1" thickBot="1" x14ac:dyDescent="0.25">
      <c r="G12" s="83"/>
      <c r="H12" s="84"/>
      <c r="I12" s="85"/>
      <c r="J12" s="121"/>
      <c r="K12" s="87"/>
      <c r="L12" s="87"/>
      <c r="M12" s="87"/>
      <c r="N12" s="88" t="str">
        <f>IFERROR(VLOOKUP(J12,競技順!B:R,17,0),"")</f>
        <v/>
      </c>
      <c r="O12" s="89"/>
      <c r="P12" s="89"/>
      <c r="Q12" s="89"/>
      <c r="R12" s="89"/>
      <c r="S12" s="89"/>
      <c r="T12" s="89"/>
      <c r="U12" s="89"/>
      <c r="V12" s="89"/>
      <c r="W12" s="89"/>
      <c r="X12" s="90"/>
      <c r="Y12" s="84" t="str">
        <f>IFERROR(VLOOKUP(BF12,記録DATA!G:I,2,0),"")</f>
        <v/>
      </c>
      <c r="Z12" s="84"/>
      <c r="AA12" s="84"/>
      <c r="AB12" s="84" t="str">
        <f>IFERROR(VLOOKUP(BF12,記録DATA!G:I,3,0),"")</f>
        <v/>
      </c>
      <c r="AC12" s="84"/>
      <c r="AD12" s="84"/>
      <c r="AE12" s="122" t="str">
        <f>IFERROR(VLOOKUP(AU12,チーム番号!E:F,2,0),"")</f>
        <v/>
      </c>
      <c r="AF12" s="122"/>
      <c r="AG12" s="122"/>
      <c r="AH12" s="122"/>
      <c r="AI12" s="122"/>
      <c r="AJ12" s="122"/>
      <c r="AK12" s="122"/>
      <c r="AL12" s="122"/>
      <c r="AM12" s="123"/>
      <c r="AU12" s="73"/>
      <c r="AV12" s="74"/>
      <c r="AW12" s="74"/>
      <c r="AX12" s="75"/>
      <c r="BF12" s="11" t="str">
        <f t="shared" si="0"/>
        <v>000</v>
      </c>
      <c r="BL12" s="11" t="str">
        <f t="shared" si="1"/>
        <v>000</v>
      </c>
    </row>
    <row r="13" spans="7:64" ht="39.9" customHeight="1" thickBot="1" x14ac:dyDescent="0.25">
      <c r="G13" s="83"/>
      <c r="H13" s="84"/>
      <c r="I13" s="85"/>
      <c r="J13" s="121"/>
      <c r="K13" s="87"/>
      <c r="L13" s="87"/>
      <c r="M13" s="87"/>
      <c r="N13" s="88" t="str">
        <f>IFERROR(VLOOKUP(J13,競技順!B:R,17,0),"")</f>
        <v/>
      </c>
      <c r="O13" s="89"/>
      <c r="P13" s="89"/>
      <c r="Q13" s="89"/>
      <c r="R13" s="89"/>
      <c r="S13" s="89"/>
      <c r="T13" s="89"/>
      <c r="U13" s="89"/>
      <c r="V13" s="89"/>
      <c r="W13" s="89"/>
      <c r="X13" s="90"/>
      <c r="Y13" s="84" t="str">
        <f>IFERROR(VLOOKUP(BF13,記録DATA!G:I,2,0),"")</f>
        <v/>
      </c>
      <c r="Z13" s="84"/>
      <c r="AA13" s="84"/>
      <c r="AB13" s="84" t="str">
        <f>IFERROR(VLOOKUP(BF13,記録DATA!G:I,3,0),"")</f>
        <v/>
      </c>
      <c r="AC13" s="84"/>
      <c r="AD13" s="84"/>
      <c r="AE13" s="122" t="str">
        <f>IFERROR(VLOOKUP(AU13,チーム番号!E:F,2,0),"")</f>
        <v/>
      </c>
      <c r="AF13" s="122"/>
      <c r="AG13" s="122"/>
      <c r="AH13" s="122"/>
      <c r="AI13" s="122"/>
      <c r="AJ13" s="122"/>
      <c r="AK13" s="122"/>
      <c r="AL13" s="122"/>
      <c r="AM13" s="123"/>
      <c r="AU13" s="73"/>
      <c r="AV13" s="74"/>
      <c r="AW13" s="74"/>
      <c r="AX13" s="75"/>
      <c r="BF13" s="11" t="str">
        <f t="shared" si="0"/>
        <v>000</v>
      </c>
      <c r="BL13" s="11" t="str">
        <f t="shared" si="1"/>
        <v>000</v>
      </c>
    </row>
    <row r="14" spans="7:64" ht="39.9" customHeight="1" thickBot="1" x14ac:dyDescent="0.25">
      <c r="G14" s="83"/>
      <c r="H14" s="84"/>
      <c r="I14" s="85"/>
      <c r="J14" s="121"/>
      <c r="K14" s="87"/>
      <c r="L14" s="87"/>
      <c r="M14" s="87"/>
      <c r="N14" s="88" t="str">
        <f>IFERROR(VLOOKUP(J14,競技順!B:R,17,0),"")</f>
        <v/>
      </c>
      <c r="O14" s="89"/>
      <c r="P14" s="89"/>
      <c r="Q14" s="89"/>
      <c r="R14" s="89"/>
      <c r="S14" s="89"/>
      <c r="T14" s="89"/>
      <c r="U14" s="89"/>
      <c r="V14" s="89"/>
      <c r="W14" s="89"/>
      <c r="X14" s="90"/>
      <c r="Y14" s="84" t="str">
        <f>IFERROR(VLOOKUP(BF14,記録DATA!G:I,2,0),"")</f>
        <v/>
      </c>
      <c r="Z14" s="84"/>
      <c r="AA14" s="84"/>
      <c r="AB14" s="84" t="str">
        <f>IFERROR(VLOOKUP(BF14,記録DATA!G:I,3,0),"")</f>
        <v/>
      </c>
      <c r="AC14" s="84"/>
      <c r="AD14" s="84"/>
      <c r="AE14" s="122" t="str">
        <f>IFERROR(VLOOKUP(AU14,チーム番号!E:F,2,0),"")</f>
        <v/>
      </c>
      <c r="AF14" s="122"/>
      <c r="AG14" s="122"/>
      <c r="AH14" s="122"/>
      <c r="AI14" s="122"/>
      <c r="AJ14" s="122"/>
      <c r="AK14" s="122"/>
      <c r="AL14" s="122"/>
      <c r="AM14" s="123"/>
      <c r="AU14" s="73"/>
      <c r="AV14" s="74"/>
      <c r="AW14" s="74"/>
      <c r="AX14" s="75"/>
      <c r="BF14" s="11" t="str">
        <f t="shared" si="0"/>
        <v>000</v>
      </c>
      <c r="BL14" s="11" t="str">
        <f t="shared" si="1"/>
        <v>000</v>
      </c>
    </row>
    <row r="15" spans="7:64" ht="39.9" customHeight="1" thickBot="1" x14ac:dyDescent="0.25">
      <c r="G15" s="83"/>
      <c r="H15" s="84"/>
      <c r="I15" s="85"/>
      <c r="J15" s="121"/>
      <c r="K15" s="87"/>
      <c r="L15" s="87"/>
      <c r="M15" s="87"/>
      <c r="N15" s="88" t="str">
        <f>IFERROR(VLOOKUP(J15,競技順!B:R,17,0),"")</f>
        <v/>
      </c>
      <c r="O15" s="89"/>
      <c r="P15" s="89"/>
      <c r="Q15" s="89"/>
      <c r="R15" s="89"/>
      <c r="S15" s="89"/>
      <c r="T15" s="89"/>
      <c r="U15" s="89"/>
      <c r="V15" s="89"/>
      <c r="W15" s="89"/>
      <c r="X15" s="90"/>
      <c r="Y15" s="84" t="str">
        <f>IFERROR(VLOOKUP(BF15,記録DATA!G:I,2,0),"")</f>
        <v/>
      </c>
      <c r="Z15" s="84"/>
      <c r="AA15" s="84"/>
      <c r="AB15" s="84" t="str">
        <f>IFERROR(VLOOKUP(BF15,記録DATA!G:I,3,0),"")</f>
        <v/>
      </c>
      <c r="AC15" s="84"/>
      <c r="AD15" s="84"/>
      <c r="AE15" s="122" t="str">
        <f>IFERROR(VLOOKUP(AU15,チーム番号!E:F,2,0),"")</f>
        <v/>
      </c>
      <c r="AF15" s="122"/>
      <c r="AG15" s="122"/>
      <c r="AH15" s="122"/>
      <c r="AI15" s="122"/>
      <c r="AJ15" s="122"/>
      <c r="AK15" s="122"/>
      <c r="AL15" s="122"/>
      <c r="AM15" s="123"/>
      <c r="AU15" s="73"/>
      <c r="AV15" s="74"/>
      <c r="AW15" s="74"/>
      <c r="AX15" s="75"/>
      <c r="BF15" s="11" t="str">
        <f t="shared" si="0"/>
        <v>000</v>
      </c>
      <c r="BL15" s="11" t="str">
        <f t="shared" si="1"/>
        <v>000</v>
      </c>
    </row>
    <row r="16" spans="7:64" ht="39.9" customHeight="1" thickBot="1" x14ac:dyDescent="0.25">
      <c r="G16" s="83"/>
      <c r="H16" s="84"/>
      <c r="I16" s="85"/>
      <c r="J16" s="121"/>
      <c r="K16" s="87"/>
      <c r="L16" s="87"/>
      <c r="M16" s="87"/>
      <c r="N16" s="88" t="str">
        <f>IFERROR(VLOOKUP(J16,競技順!B:R,17,0),"")</f>
        <v/>
      </c>
      <c r="O16" s="89"/>
      <c r="P16" s="89"/>
      <c r="Q16" s="89"/>
      <c r="R16" s="89"/>
      <c r="S16" s="89"/>
      <c r="T16" s="89"/>
      <c r="U16" s="89"/>
      <c r="V16" s="89"/>
      <c r="W16" s="89"/>
      <c r="X16" s="90"/>
      <c r="Y16" s="84" t="str">
        <f>IFERROR(VLOOKUP(BF16,記録DATA!G:I,2,0),"")</f>
        <v/>
      </c>
      <c r="Z16" s="84"/>
      <c r="AA16" s="84"/>
      <c r="AB16" s="84" t="str">
        <f>IFERROR(VLOOKUP(BF16,記録DATA!G:I,3,0),"")</f>
        <v/>
      </c>
      <c r="AC16" s="84"/>
      <c r="AD16" s="84"/>
      <c r="AE16" s="122" t="str">
        <f>IFERROR(VLOOKUP(AU16,チーム番号!E:F,2,0),"")</f>
        <v/>
      </c>
      <c r="AF16" s="122"/>
      <c r="AG16" s="122"/>
      <c r="AH16" s="122"/>
      <c r="AI16" s="122"/>
      <c r="AJ16" s="122"/>
      <c r="AK16" s="122"/>
      <c r="AL16" s="122"/>
      <c r="AM16" s="123"/>
      <c r="AU16" s="73"/>
      <c r="AV16" s="74"/>
      <c r="AW16" s="74"/>
      <c r="AX16" s="75"/>
      <c r="BF16" s="11" t="str">
        <f t="shared" si="0"/>
        <v>000</v>
      </c>
      <c r="BL16" s="11" t="str">
        <f t="shared" si="1"/>
        <v>000</v>
      </c>
    </row>
    <row r="17" spans="7:64" ht="39.9" customHeight="1" thickBot="1" x14ac:dyDescent="0.25">
      <c r="G17" s="83"/>
      <c r="H17" s="84"/>
      <c r="I17" s="85"/>
      <c r="J17" s="121"/>
      <c r="K17" s="87"/>
      <c r="L17" s="87"/>
      <c r="M17" s="87"/>
      <c r="N17" s="88" t="str">
        <f>IFERROR(VLOOKUP(J17,競技順!B:R,17,0),"")</f>
        <v/>
      </c>
      <c r="O17" s="89"/>
      <c r="P17" s="89"/>
      <c r="Q17" s="89"/>
      <c r="R17" s="89"/>
      <c r="S17" s="89"/>
      <c r="T17" s="89"/>
      <c r="U17" s="89"/>
      <c r="V17" s="89"/>
      <c r="W17" s="89"/>
      <c r="X17" s="90"/>
      <c r="Y17" s="84" t="str">
        <f>IFERROR(VLOOKUP(BF17,記録DATA!G:I,2,0),"")</f>
        <v/>
      </c>
      <c r="Z17" s="84"/>
      <c r="AA17" s="84"/>
      <c r="AB17" s="84" t="str">
        <f>IFERROR(VLOOKUP(BF17,記録DATA!G:I,3,0),"")</f>
        <v/>
      </c>
      <c r="AC17" s="84"/>
      <c r="AD17" s="84"/>
      <c r="AE17" s="122" t="str">
        <f>IFERROR(VLOOKUP(AU17,チーム番号!E:F,2,0),"")</f>
        <v/>
      </c>
      <c r="AF17" s="122"/>
      <c r="AG17" s="122"/>
      <c r="AH17" s="122"/>
      <c r="AI17" s="122"/>
      <c r="AJ17" s="122"/>
      <c r="AK17" s="122"/>
      <c r="AL17" s="122"/>
      <c r="AM17" s="123"/>
      <c r="AU17" s="73"/>
      <c r="AV17" s="74"/>
      <c r="AW17" s="74"/>
      <c r="AX17" s="75"/>
      <c r="BF17" s="11" t="str">
        <f t="shared" si="0"/>
        <v>000</v>
      </c>
      <c r="BL17" s="11" t="str">
        <f t="shared" si="1"/>
        <v>000</v>
      </c>
    </row>
    <row r="18" spans="7:64" ht="39.9" customHeight="1" thickBot="1" x14ac:dyDescent="0.25">
      <c r="G18" s="83"/>
      <c r="H18" s="84"/>
      <c r="I18" s="85"/>
      <c r="J18" s="121"/>
      <c r="K18" s="87"/>
      <c r="L18" s="87"/>
      <c r="M18" s="87"/>
      <c r="N18" s="88" t="str">
        <f>IFERROR(VLOOKUP(J18,競技順!B:R,17,0),"")</f>
        <v/>
      </c>
      <c r="O18" s="89"/>
      <c r="P18" s="89"/>
      <c r="Q18" s="89"/>
      <c r="R18" s="89"/>
      <c r="S18" s="89"/>
      <c r="T18" s="89"/>
      <c r="U18" s="89"/>
      <c r="V18" s="89"/>
      <c r="W18" s="89"/>
      <c r="X18" s="90"/>
      <c r="Y18" s="84" t="str">
        <f>IFERROR(VLOOKUP(BF18,記録DATA!G:I,2,0),"")</f>
        <v/>
      </c>
      <c r="Z18" s="84"/>
      <c r="AA18" s="84"/>
      <c r="AB18" s="84" t="str">
        <f>IFERROR(VLOOKUP(BF18,記録DATA!G:I,3,0),"")</f>
        <v/>
      </c>
      <c r="AC18" s="84"/>
      <c r="AD18" s="84"/>
      <c r="AE18" s="122" t="str">
        <f>IFERROR(VLOOKUP(AU18,チーム番号!E:F,2,0),"")</f>
        <v/>
      </c>
      <c r="AF18" s="122"/>
      <c r="AG18" s="122"/>
      <c r="AH18" s="122"/>
      <c r="AI18" s="122"/>
      <c r="AJ18" s="122"/>
      <c r="AK18" s="122"/>
      <c r="AL18" s="122"/>
      <c r="AM18" s="123"/>
      <c r="AU18" s="73"/>
      <c r="AV18" s="74"/>
      <c r="AW18" s="74"/>
      <c r="AX18" s="75"/>
      <c r="BF18" s="11" t="str">
        <f t="shared" si="0"/>
        <v>000</v>
      </c>
      <c r="BL18" s="11" t="str">
        <f t="shared" si="1"/>
        <v>000</v>
      </c>
    </row>
    <row r="19" spans="7:64" ht="39.9" customHeight="1" thickBot="1" x14ac:dyDescent="0.25">
      <c r="G19" s="83"/>
      <c r="H19" s="84"/>
      <c r="I19" s="85"/>
      <c r="J19" s="121"/>
      <c r="K19" s="87"/>
      <c r="L19" s="87"/>
      <c r="M19" s="87"/>
      <c r="N19" s="88" t="str">
        <f>IFERROR(VLOOKUP(J19,競技順!B:R,17,0),"")</f>
        <v/>
      </c>
      <c r="O19" s="89"/>
      <c r="P19" s="89"/>
      <c r="Q19" s="89"/>
      <c r="R19" s="89"/>
      <c r="S19" s="89"/>
      <c r="T19" s="89"/>
      <c r="U19" s="89"/>
      <c r="V19" s="89"/>
      <c r="W19" s="89"/>
      <c r="X19" s="90"/>
      <c r="Y19" s="84" t="str">
        <f>IFERROR(VLOOKUP(BF19,記録DATA!G:I,2,0),"")</f>
        <v/>
      </c>
      <c r="Z19" s="84"/>
      <c r="AA19" s="84"/>
      <c r="AB19" s="84" t="str">
        <f>IFERROR(VLOOKUP(BF19,記録DATA!G:I,3,0),"")</f>
        <v/>
      </c>
      <c r="AC19" s="84"/>
      <c r="AD19" s="84"/>
      <c r="AE19" s="122" t="str">
        <f>IFERROR(VLOOKUP(AU19,チーム番号!E:F,2,0),"")</f>
        <v/>
      </c>
      <c r="AF19" s="122"/>
      <c r="AG19" s="122"/>
      <c r="AH19" s="122"/>
      <c r="AI19" s="122"/>
      <c r="AJ19" s="122"/>
      <c r="AK19" s="122"/>
      <c r="AL19" s="122"/>
      <c r="AM19" s="123"/>
      <c r="AU19" s="73"/>
      <c r="AV19" s="74"/>
      <c r="AW19" s="74"/>
      <c r="AX19" s="75"/>
      <c r="BF19" s="11" t="str">
        <f t="shared" si="0"/>
        <v>000</v>
      </c>
      <c r="BL19" s="11" t="str">
        <f t="shared" si="1"/>
        <v>000</v>
      </c>
    </row>
    <row r="20" spans="7:64" ht="39.9" customHeight="1" thickBot="1" x14ac:dyDescent="0.25">
      <c r="G20" s="100"/>
      <c r="H20" s="101"/>
      <c r="I20" s="102"/>
      <c r="J20" s="125"/>
      <c r="K20" s="104"/>
      <c r="L20" s="104"/>
      <c r="M20" s="104"/>
      <c r="N20" s="105" t="str">
        <f>IFERROR(VLOOKUP(J20,競技順!B:R,17,0),"")</f>
        <v/>
      </c>
      <c r="O20" s="106"/>
      <c r="P20" s="106"/>
      <c r="Q20" s="106"/>
      <c r="R20" s="106"/>
      <c r="S20" s="106"/>
      <c r="T20" s="106"/>
      <c r="U20" s="106"/>
      <c r="V20" s="106"/>
      <c r="W20" s="106"/>
      <c r="X20" s="107"/>
      <c r="Y20" s="101" t="str">
        <f>IFERROR(VLOOKUP(BF20,記録DATA!G:I,2,0),"")</f>
        <v/>
      </c>
      <c r="Z20" s="101"/>
      <c r="AA20" s="101"/>
      <c r="AB20" s="101" t="str">
        <f>IFERROR(VLOOKUP(BF20,記録DATA!G:I,3,0),"")</f>
        <v/>
      </c>
      <c r="AC20" s="101"/>
      <c r="AD20" s="101"/>
      <c r="AE20" s="126" t="str">
        <f>IFERROR(VLOOKUP(AU20,チーム番号!E:F,2,0),"")</f>
        <v/>
      </c>
      <c r="AF20" s="126"/>
      <c r="AG20" s="126"/>
      <c r="AH20" s="126"/>
      <c r="AI20" s="126"/>
      <c r="AJ20" s="126"/>
      <c r="AK20" s="126"/>
      <c r="AL20" s="126"/>
      <c r="AM20" s="127"/>
      <c r="AU20" s="73"/>
      <c r="AV20" s="74"/>
      <c r="AW20" s="74"/>
      <c r="AX20" s="75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2">
      <c r="G21" s="92" t="s">
        <v>296</v>
      </c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1"/>
      <c r="AB21" s="21"/>
    </row>
    <row r="22" spans="7:64" ht="13.8" thickBot="1" x14ac:dyDescent="0.25">
      <c r="G22" s="13"/>
      <c r="H22" s="13"/>
      <c r="I22" s="13"/>
      <c r="J22" s="13"/>
      <c r="K22" s="13"/>
      <c r="AU22" s="13"/>
      <c r="AV22" s="13"/>
    </row>
    <row r="23" spans="7:64" ht="39.9" customHeight="1" thickBot="1" x14ac:dyDescent="0.25">
      <c r="G23" s="93" t="s">
        <v>297</v>
      </c>
      <c r="H23" s="94"/>
      <c r="I23" s="94"/>
      <c r="J23" s="94"/>
      <c r="K23" s="94"/>
      <c r="L23" s="94"/>
      <c r="M23" s="95"/>
      <c r="N23" s="96"/>
      <c r="O23" s="97"/>
      <c r="P23" s="97"/>
      <c r="Q23" s="97"/>
      <c r="R23" s="97"/>
      <c r="S23" s="97"/>
      <c r="T23" s="97"/>
      <c r="U23" s="97"/>
      <c r="V23" s="97"/>
      <c r="W23" s="94" t="s">
        <v>298</v>
      </c>
      <c r="X23" s="94"/>
      <c r="Y23" s="94"/>
      <c r="Z23" s="94"/>
      <c r="AA23" s="124" t="str">
        <f>AE9</f>
        <v/>
      </c>
      <c r="AB23" s="124"/>
      <c r="AC23" s="124"/>
      <c r="AD23" s="124"/>
      <c r="AE23" s="124"/>
      <c r="AF23" s="94" t="s">
        <v>299</v>
      </c>
      <c r="AG23" s="94"/>
      <c r="AH23" s="94"/>
      <c r="AI23" s="97"/>
      <c r="AJ23" s="97"/>
      <c r="AK23" s="97"/>
      <c r="AL23" s="97"/>
      <c r="AM23" s="22" t="s">
        <v>300</v>
      </c>
    </row>
    <row r="24" spans="7:64" x14ac:dyDescent="0.2">
      <c r="G24" s="13"/>
      <c r="H24" s="13"/>
      <c r="I24" s="13"/>
      <c r="J24" s="13"/>
      <c r="K24" s="13"/>
    </row>
    <row r="25" spans="7:64" ht="30" customHeight="1" x14ac:dyDescent="0.2">
      <c r="I25" s="88" t="s">
        <v>301</v>
      </c>
      <c r="J25" s="89"/>
      <c r="K25" s="89"/>
      <c r="L25" s="89"/>
      <c r="M25" s="90"/>
      <c r="N25" s="57" t="s">
        <v>302</v>
      </c>
      <c r="O25" s="88" t="s">
        <v>303</v>
      </c>
      <c r="P25" s="89"/>
      <c r="Q25" s="89"/>
      <c r="R25" s="89"/>
      <c r="S25" s="90"/>
      <c r="T25" s="57" t="s">
        <v>302</v>
      </c>
      <c r="U25" s="88" t="s">
        <v>304</v>
      </c>
      <c r="V25" s="89"/>
      <c r="W25" s="89"/>
      <c r="X25" s="89"/>
      <c r="Y25" s="90"/>
      <c r="Z25" s="57" t="s">
        <v>302</v>
      </c>
      <c r="AA25" s="88" t="s">
        <v>305</v>
      </c>
      <c r="AB25" s="89"/>
      <c r="AC25" s="89"/>
      <c r="AD25" s="89"/>
      <c r="AE25" s="90"/>
      <c r="AF25" s="57" t="s">
        <v>302</v>
      </c>
      <c r="AG25" s="88" t="s">
        <v>306</v>
      </c>
      <c r="AH25" s="89"/>
      <c r="AI25" s="89"/>
      <c r="AJ25" s="89"/>
      <c r="AK25" s="90"/>
    </row>
    <row r="26" spans="7:64" ht="39.9" customHeight="1" x14ac:dyDescent="0.2">
      <c r="I26" s="109"/>
      <c r="J26" s="110"/>
      <c r="K26" s="110"/>
      <c r="L26" s="110"/>
      <c r="M26" s="111"/>
      <c r="N26" s="57"/>
      <c r="O26" s="109"/>
      <c r="P26" s="110"/>
      <c r="Q26" s="110"/>
      <c r="R26" s="110"/>
      <c r="S26" s="111"/>
      <c r="T26" s="57"/>
      <c r="U26" s="109"/>
      <c r="V26" s="110"/>
      <c r="W26" s="110"/>
      <c r="X26" s="110"/>
      <c r="Y26" s="111"/>
      <c r="Z26" s="57"/>
      <c r="AA26" s="109"/>
      <c r="AB26" s="110"/>
      <c r="AC26" s="110"/>
      <c r="AD26" s="110"/>
      <c r="AE26" s="111"/>
      <c r="AF26" s="57"/>
      <c r="AG26" s="109"/>
      <c r="AH26" s="110"/>
      <c r="AI26" s="110"/>
      <c r="AJ26" s="110"/>
      <c r="AK26" s="111"/>
    </row>
    <row r="27" spans="7:64" ht="35.1" customHeight="1" x14ac:dyDescent="0.2">
      <c r="L27" s="23"/>
      <c r="M27" s="23"/>
    </row>
    <row r="34" spans="17:39" ht="13.5" customHeight="1" x14ac:dyDescent="0.2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 x14ac:dyDescent="0.2"/>
  <cols>
    <col min="1" max="16384" width="2.6640625" style="11"/>
  </cols>
  <sheetData>
    <row r="1" spans="7:75" ht="20.25" customHeight="1" x14ac:dyDescent="0.2"/>
    <row r="2" spans="7:75" ht="30" customHeight="1" x14ac:dyDescent="0.2">
      <c r="G2" s="56" t="s">
        <v>284</v>
      </c>
      <c r="H2" s="56"/>
      <c r="I2" s="56"/>
      <c r="J2" s="56"/>
      <c r="K2" s="13"/>
    </row>
    <row r="3" spans="7:75" ht="30" customHeight="1" x14ac:dyDescent="0.2">
      <c r="G3" s="12"/>
      <c r="H3" s="12"/>
      <c r="I3" s="12"/>
      <c r="J3" s="12"/>
      <c r="K3" s="13"/>
      <c r="S3" s="11" t="s">
        <v>285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1" t="s">
        <v>286</v>
      </c>
    </row>
    <row r="4" spans="7:75" ht="30" customHeight="1" x14ac:dyDescent="0.2">
      <c r="G4" s="58" t="s">
        <v>287</v>
      </c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14"/>
      <c r="AO4" s="14"/>
      <c r="AP4" s="14"/>
    </row>
    <row r="5" spans="7:75" ht="20.100000000000001" customHeight="1" x14ac:dyDescent="0.2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59" t="s">
        <v>288</v>
      </c>
      <c r="AB5" s="59"/>
      <c r="AC5" s="59"/>
      <c r="AD5" s="129"/>
      <c r="AE5" s="129"/>
      <c r="AF5" s="129"/>
      <c r="AG5" s="17" t="s">
        <v>289</v>
      </c>
      <c r="AH5" s="129"/>
      <c r="AI5" s="129"/>
      <c r="AJ5" s="16" t="s">
        <v>290</v>
      </c>
      <c r="AK5" s="129"/>
      <c r="AL5" s="129"/>
      <c r="AM5" s="16" t="s">
        <v>291</v>
      </c>
      <c r="AO5" s="18"/>
      <c r="AP5" s="18"/>
    </row>
    <row r="6" spans="7:75" ht="9.9" customHeight="1" thickBot="1" x14ac:dyDescent="0.25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5">
      <c r="G7" s="139" t="s">
        <v>292</v>
      </c>
      <c r="H7" s="140"/>
      <c r="I7" s="141"/>
      <c r="J7" s="142" t="s">
        <v>293</v>
      </c>
      <c r="K7" s="140"/>
      <c r="L7" s="140"/>
      <c r="M7" s="140"/>
      <c r="N7" s="143" t="s">
        <v>144</v>
      </c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0" t="s">
        <v>134</v>
      </c>
      <c r="Z7" s="140"/>
      <c r="AA7" s="140"/>
      <c r="AB7" s="143" t="s">
        <v>294</v>
      </c>
      <c r="AC7" s="144"/>
      <c r="AD7" s="142"/>
      <c r="AE7" s="80" t="s">
        <v>295</v>
      </c>
      <c r="AF7" s="81"/>
      <c r="AG7" s="81"/>
      <c r="AH7" s="81"/>
      <c r="AI7" s="81"/>
      <c r="AJ7" s="81"/>
      <c r="AK7" s="81"/>
      <c r="AL7" s="81"/>
      <c r="AM7" s="82"/>
    </row>
    <row r="8" spans="7:75" ht="39.9" customHeight="1" thickTop="1" x14ac:dyDescent="0.2">
      <c r="G8" s="130"/>
      <c r="H8" s="131"/>
      <c r="I8" s="132"/>
      <c r="J8" s="133"/>
      <c r="K8" s="131"/>
      <c r="L8" s="131"/>
      <c r="M8" s="131"/>
      <c r="N8" s="134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1"/>
      <c r="Z8" s="131"/>
      <c r="AA8" s="131"/>
      <c r="AB8" s="134"/>
      <c r="AC8" s="135"/>
      <c r="AD8" s="133"/>
      <c r="AE8" s="136"/>
      <c r="AF8" s="137"/>
      <c r="AG8" s="137"/>
      <c r="AH8" s="137"/>
      <c r="AI8" s="137"/>
      <c r="AJ8" s="137"/>
      <c r="AK8" s="137"/>
      <c r="AL8" s="137"/>
      <c r="AM8" s="138"/>
    </row>
    <row r="9" spans="7:75" ht="39.9" customHeight="1" x14ac:dyDescent="0.2">
      <c r="G9" s="146"/>
      <c r="H9" s="147"/>
      <c r="I9" s="148"/>
      <c r="J9" s="149"/>
      <c r="K9" s="147"/>
      <c r="L9" s="147"/>
      <c r="M9" s="147"/>
      <c r="N9" s="150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47"/>
      <c r="Z9" s="147"/>
      <c r="AA9" s="147"/>
      <c r="AB9" s="150"/>
      <c r="AC9" s="151"/>
      <c r="AD9" s="149"/>
      <c r="AE9" s="152"/>
      <c r="AF9" s="153"/>
      <c r="AG9" s="153"/>
      <c r="AH9" s="153"/>
      <c r="AI9" s="153"/>
      <c r="AJ9" s="153"/>
      <c r="AK9" s="153"/>
      <c r="AL9" s="153"/>
      <c r="AM9" s="154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</row>
    <row r="10" spans="7:75" ht="39.9" customHeight="1" x14ac:dyDescent="0.2">
      <c r="G10" s="146"/>
      <c r="H10" s="147"/>
      <c r="I10" s="148"/>
      <c r="J10" s="149"/>
      <c r="K10" s="147"/>
      <c r="L10" s="147"/>
      <c r="M10" s="147"/>
      <c r="N10" s="150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47"/>
      <c r="Z10" s="147"/>
      <c r="AA10" s="147"/>
      <c r="AB10" s="150"/>
      <c r="AC10" s="151"/>
      <c r="AD10" s="149"/>
      <c r="AE10" s="152"/>
      <c r="AF10" s="153"/>
      <c r="AG10" s="153"/>
      <c r="AH10" s="153"/>
      <c r="AI10" s="153"/>
      <c r="AJ10" s="153"/>
      <c r="AK10" s="153"/>
      <c r="AL10" s="153"/>
      <c r="AM10" s="154"/>
    </row>
    <row r="11" spans="7:75" ht="39.9" customHeight="1" x14ac:dyDescent="0.2">
      <c r="G11" s="146"/>
      <c r="H11" s="147"/>
      <c r="I11" s="148"/>
      <c r="J11" s="149"/>
      <c r="K11" s="147"/>
      <c r="L11" s="147"/>
      <c r="M11" s="147"/>
      <c r="N11" s="150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47"/>
      <c r="Z11" s="147"/>
      <c r="AA11" s="147"/>
      <c r="AB11" s="150"/>
      <c r="AC11" s="151"/>
      <c r="AD11" s="149"/>
      <c r="AE11" s="152"/>
      <c r="AF11" s="153"/>
      <c r="AG11" s="153"/>
      <c r="AH11" s="153"/>
      <c r="AI11" s="153"/>
      <c r="AJ11" s="153"/>
      <c r="AK11" s="153"/>
      <c r="AL11" s="153"/>
      <c r="AM11" s="154"/>
    </row>
    <row r="12" spans="7:75" ht="39.9" customHeight="1" x14ac:dyDescent="0.2">
      <c r="G12" s="146"/>
      <c r="H12" s="147"/>
      <c r="I12" s="148"/>
      <c r="J12" s="149"/>
      <c r="K12" s="147"/>
      <c r="L12" s="147"/>
      <c r="M12" s="147"/>
      <c r="N12" s="150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47"/>
      <c r="Z12" s="147"/>
      <c r="AA12" s="147"/>
      <c r="AB12" s="150"/>
      <c r="AC12" s="151"/>
      <c r="AD12" s="149"/>
      <c r="AE12" s="152"/>
      <c r="AF12" s="153"/>
      <c r="AG12" s="153"/>
      <c r="AH12" s="153"/>
      <c r="AI12" s="153"/>
      <c r="AJ12" s="153"/>
      <c r="AK12" s="153"/>
      <c r="AL12" s="153"/>
      <c r="AM12" s="154"/>
    </row>
    <row r="13" spans="7:75" ht="39.9" customHeight="1" x14ac:dyDescent="0.2">
      <c r="G13" s="146"/>
      <c r="H13" s="147"/>
      <c r="I13" s="148"/>
      <c r="J13" s="149"/>
      <c r="K13" s="147"/>
      <c r="L13" s="147"/>
      <c r="M13" s="147"/>
      <c r="N13" s="150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47"/>
      <c r="Z13" s="147"/>
      <c r="AA13" s="147"/>
      <c r="AB13" s="150"/>
      <c r="AC13" s="151"/>
      <c r="AD13" s="149"/>
      <c r="AE13" s="152"/>
      <c r="AF13" s="153"/>
      <c r="AG13" s="153"/>
      <c r="AH13" s="153"/>
      <c r="AI13" s="153"/>
      <c r="AJ13" s="153"/>
      <c r="AK13" s="153"/>
      <c r="AL13" s="153"/>
      <c r="AM13" s="154"/>
    </row>
    <row r="14" spans="7:75" ht="39.9" customHeight="1" x14ac:dyDescent="0.2">
      <c r="G14" s="146"/>
      <c r="H14" s="147"/>
      <c r="I14" s="148"/>
      <c r="J14" s="149"/>
      <c r="K14" s="147"/>
      <c r="L14" s="147"/>
      <c r="M14" s="147"/>
      <c r="N14" s="150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47"/>
      <c r="Z14" s="147"/>
      <c r="AA14" s="147"/>
      <c r="AB14" s="150"/>
      <c r="AC14" s="151"/>
      <c r="AD14" s="149"/>
      <c r="AE14" s="152"/>
      <c r="AF14" s="153"/>
      <c r="AG14" s="153"/>
      <c r="AH14" s="153"/>
      <c r="AI14" s="153"/>
      <c r="AJ14" s="153"/>
      <c r="AK14" s="153"/>
      <c r="AL14" s="153"/>
      <c r="AM14" s="154"/>
    </row>
    <row r="15" spans="7:75" ht="39.9" customHeight="1" x14ac:dyDescent="0.2">
      <c r="G15" s="146"/>
      <c r="H15" s="147"/>
      <c r="I15" s="148"/>
      <c r="J15" s="149"/>
      <c r="K15" s="147"/>
      <c r="L15" s="147"/>
      <c r="M15" s="147"/>
      <c r="N15" s="150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47"/>
      <c r="Z15" s="147"/>
      <c r="AA15" s="147"/>
      <c r="AB15" s="150"/>
      <c r="AC15" s="151"/>
      <c r="AD15" s="149"/>
      <c r="AE15" s="152"/>
      <c r="AF15" s="153"/>
      <c r="AG15" s="153"/>
      <c r="AH15" s="153"/>
      <c r="AI15" s="153"/>
      <c r="AJ15" s="153"/>
      <c r="AK15" s="153"/>
      <c r="AL15" s="153"/>
      <c r="AM15" s="154"/>
    </row>
    <row r="16" spans="7:75" ht="39.9" customHeight="1" x14ac:dyDescent="0.2">
      <c r="G16" s="146"/>
      <c r="H16" s="147"/>
      <c r="I16" s="148"/>
      <c r="J16" s="149"/>
      <c r="K16" s="147"/>
      <c r="L16" s="147"/>
      <c r="M16" s="147"/>
      <c r="N16" s="150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47"/>
      <c r="Z16" s="147"/>
      <c r="AA16" s="147"/>
      <c r="AB16" s="150"/>
      <c r="AC16" s="151"/>
      <c r="AD16" s="149"/>
      <c r="AE16" s="152"/>
      <c r="AF16" s="153"/>
      <c r="AG16" s="153"/>
      <c r="AH16" s="153"/>
      <c r="AI16" s="153"/>
      <c r="AJ16" s="153"/>
      <c r="AK16" s="153"/>
      <c r="AL16" s="153"/>
      <c r="AM16" s="154"/>
    </row>
    <row r="17" spans="7:42" ht="39.9" customHeight="1" x14ac:dyDescent="0.2">
      <c r="G17" s="146"/>
      <c r="H17" s="147"/>
      <c r="I17" s="148"/>
      <c r="J17" s="149"/>
      <c r="K17" s="147"/>
      <c r="L17" s="147"/>
      <c r="M17" s="147"/>
      <c r="N17" s="150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47"/>
      <c r="Z17" s="147"/>
      <c r="AA17" s="147"/>
      <c r="AB17" s="150"/>
      <c r="AC17" s="151"/>
      <c r="AD17" s="149"/>
      <c r="AE17" s="152"/>
      <c r="AF17" s="153"/>
      <c r="AG17" s="153"/>
      <c r="AH17" s="153"/>
      <c r="AI17" s="153"/>
      <c r="AJ17" s="153"/>
      <c r="AK17" s="153"/>
      <c r="AL17" s="153"/>
      <c r="AM17" s="154"/>
    </row>
    <row r="18" spans="7:42" ht="39.9" customHeight="1" x14ac:dyDescent="0.2">
      <c r="G18" s="146"/>
      <c r="H18" s="147"/>
      <c r="I18" s="148"/>
      <c r="J18" s="149"/>
      <c r="K18" s="147"/>
      <c r="L18" s="147"/>
      <c r="M18" s="147"/>
      <c r="N18" s="150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47"/>
      <c r="Z18" s="147"/>
      <c r="AA18" s="147"/>
      <c r="AB18" s="150"/>
      <c r="AC18" s="151"/>
      <c r="AD18" s="149"/>
      <c r="AE18" s="152"/>
      <c r="AF18" s="153"/>
      <c r="AG18" s="153"/>
      <c r="AH18" s="153"/>
      <c r="AI18" s="153"/>
      <c r="AJ18" s="153"/>
      <c r="AK18" s="153"/>
      <c r="AL18" s="153"/>
      <c r="AM18" s="154"/>
    </row>
    <row r="19" spans="7:42" ht="39.9" customHeight="1" thickBot="1" x14ac:dyDescent="0.25">
      <c r="G19" s="160"/>
      <c r="H19" s="161"/>
      <c r="I19" s="162"/>
      <c r="J19" s="163"/>
      <c r="K19" s="161"/>
      <c r="L19" s="161"/>
      <c r="M19" s="161"/>
      <c r="N19" s="164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1"/>
      <c r="Z19" s="161"/>
      <c r="AA19" s="161"/>
      <c r="AB19" s="164"/>
      <c r="AC19" s="165"/>
      <c r="AD19" s="163"/>
      <c r="AE19" s="166"/>
      <c r="AF19" s="167"/>
      <c r="AG19" s="167"/>
      <c r="AH19" s="167"/>
      <c r="AI19" s="167"/>
      <c r="AJ19" s="167"/>
      <c r="AK19" s="167"/>
      <c r="AL19" s="167"/>
      <c r="AM19" s="168"/>
    </row>
    <row r="20" spans="7:42" ht="17.25" customHeight="1" x14ac:dyDescent="0.2">
      <c r="G20" s="92" t="s">
        <v>296</v>
      </c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1"/>
      <c r="AB20" s="21"/>
    </row>
    <row r="21" spans="7:42" ht="13.8" thickBot="1" x14ac:dyDescent="0.25">
      <c r="G21" s="13"/>
      <c r="H21" s="13"/>
      <c r="I21" s="13"/>
      <c r="J21" s="13"/>
      <c r="K21" s="13"/>
    </row>
    <row r="22" spans="7:42" ht="39.9" customHeight="1" thickBot="1" x14ac:dyDescent="0.25">
      <c r="G22" s="155" t="s">
        <v>297</v>
      </c>
      <c r="H22" s="156"/>
      <c r="I22" s="156"/>
      <c r="J22" s="156"/>
      <c r="K22" s="156"/>
      <c r="L22" s="156"/>
      <c r="M22" s="157"/>
      <c r="N22" s="158"/>
      <c r="O22" s="159"/>
      <c r="P22" s="159"/>
      <c r="Q22" s="159"/>
      <c r="R22" s="159"/>
      <c r="S22" s="159"/>
      <c r="T22" s="159"/>
      <c r="U22" s="159"/>
      <c r="V22" s="159"/>
      <c r="W22" s="94" t="s">
        <v>298</v>
      </c>
      <c r="X22" s="94"/>
      <c r="Y22" s="94"/>
      <c r="Z22" s="94"/>
      <c r="AA22" s="159"/>
      <c r="AB22" s="159"/>
      <c r="AC22" s="159"/>
      <c r="AD22" s="159"/>
      <c r="AE22" s="159"/>
      <c r="AF22" s="94" t="s">
        <v>299</v>
      </c>
      <c r="AG22" s="94"/>
      <c r="AH22" s="94"/>
      <c r="AI22" s="159"/>
      <c r="AJ22" s="159"/>
      <c r="AK22" s="159"/>
      <c r="AL22" s="159"/>
      <c r="AM22" s="25" t="s">
        <v>300</v>
      </c>
      <c r="AN22" s="23"/>
      <c r="AO22" s="23"/>
      <c r="AP22" s="23"/>
    </row>
    <row r="23" spans="7:42" x14ac:dyDescent="0.2">
      <c r="G23" s="13"/>
      <c r="H23" s="13"/>
      <c r="I23" s="13"/>
      <c r="J23" s="13"/>
      <c r="K23" s="13"/>
    </row>
    <row r="24" spans="7:42" ht="30" customHeight="1" x14ac:dyDescent="0.2">
      <c r="I24" s="88" t="s">
        <v>301</v>
      </c>
      <c r="J24" s="89"/>
      <c r="K24" s="89"/>
      <c r="L24" s="89"/>
      <c r="M24" s="90"/>
      <c r="N24" s="57" t="s">
        <v>302</v>
      </c>
      <c r="O24" s="88" t="s">
        <v>303</v>
      </c>
      <c r="P24" s="89"/>
      <c r="Q24" s="89"/>
      <c r="R24" s="89"/>
      <c r="S24" s="90"/>
      <c r="T24" s="57" t="s">
        <v>302</v>
      </c>
      <c r="U24" s="88" t="s">
        <v>304</v>
      </c>
      <c r="V24" s="89"/>
      <c r="W24" s="89"/>
      <c r="X24" s="89"/>
      <c r="Y24" s="90"/>
      <c r="Z24" s="57" t="s">
        <v>302</v>
      </c>
      <c r="AA24" s="88" t="s">
        <v>305</v>
      </c>
      <c r="AB24" s="89"/>
      <c r="AC24" s="89"/>
      <c r="AD24" s="89"/>
      <c r="AE24" s="90"/>
      <c r="AF24" s="57" t="s">
        <v>302</v>
      </c>
      <c r="AG24" s="88" t="s">
        <v>306</v>
      </c>
      <c r="AH24" s="89"/>
      <c r="AI24" s="89"/>
      <c r="AJ24" s="89"/>
      <c r="AK24" s="90"/>
    </row>
    <row r="25" spans="7:42" ht="39.9" customHeight="1" x14ac:dyDescent="0.2">
      <c r="I25" s="109"/>
      <c r="J25" s="110"/>
      <c r="K25" s="110"/>
      <c r="L25" s="110"/>
      <c r="M25" s="111"/>
      <c r="N25" s="57"/>
      <c r="O25" s="109"/>
      <c r="P25" s="110"/>
      <c r="Q25" s="110"/>
      <c r="R25" s="110"/>
      <c r="S25" s="111"/>
      <c r="T25" s="57"/>
      <c r="U25" s="109"/>
      <c r="V25" s="110"/>
      <c r="W25" s="110"/>
      <c r="X25" s="110"/>
      <c r="Y25" s="111"/>
      <c r="Z25" s="57"/>
      <c r="AA25" s="109"/>
      <c r="AB25" s="110"/>
      <c r="AC25" s="110"/>
      <c r="AD25" s="110"/>
      <c r="AE25" s="111"/>
      <c r="AF25" s="57"/>
      <c r="AG25" s="109"/>
      <c r="AH25" s="110"/>
      <c r="AI25" s="110"/>
      <c r="AJ25" s="110"/>
      <c r="AK25" s="111"/>
    </row>
    <row r="26" spans="7:42" x14ac:dyDescent="0.2">
      <c r="L26" s="23"/>
      <c r="M26" s="23"/>
    </row>
    <row r="33" spans="17:39" ht="13.5" customHeight="1" x14ac:dyDescent="0.2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</mergeCells>
  <phoneticPr fontId="2"/>
  <printOptions horizontalCentered="1"/>
  <pageMargins left="0.98425196850393704" right="0" top="0.74803149606299213" bottom="0.74803149606299213" header="0.31496062992125984" footer="0.31496062992125984"/>
  <pageSetup paperSize="9" scale="9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U K A A B Q S w M E F A A C A A g A 9 X R n W i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9 X R n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V 0 Z 1 p Q Y d y a T w c A A M c p A A A T A B w A R m 9 y b X V s Y X M v U 2 V j d G l v b j E u b S C i G A A o o B Q A A A A A A A A A A A A A A A A A A A A A A A A A A A D t W s 1 P G 0 c U v y P x P 1 j 0 A p K F A o n a p h W H i D R q c o h a E S m H p A c X 3 N S S s S t 7 q R J F k c w u B h v j A r H N l 0 0 w Y I I D N p g Y Y j A m / D H j m V 2 f 8 i 9 0 d s d e e 3 d n d j d p y 6 V w 4 M P v N + / N v H n f Q 9 A 9 y n n 8 P s c I + T n w f X d X d 1 f w d 1 f A P e b 4 q g f m d u u 1 N S l f h A d r j t 7 B v h 7 H k M P r 5 r q 7 H P g L 8 B d A q A H + D H 8 4 H P y z / 6 5 / d G L c 7 e N 6 7 3 m 8 7 v 5 h v 4 / D f w R 7 e 4 a / e 4 p K x 6 h c b i x t 1 S / 5 g a d o e w r l 3 w H h H A h 7 Q C h g J u J W F U s A w j T g i 5 g h E C J P O 0 X 3 c 8 + 5 n j 7 n k 7 t u r 2 f c w 7 k D Q z 3 O H q d j 2 O + d G P c F h 7 6 5 7 X T 8 4 B v 1 j 3 l 8 z 4 Y G B m / c c D p + n v B z 7 h H u h d c 9 1 P 6 1 / 6 H f 5 / 6 l z 0 m 2 j 1 Z m U L Y G J l O A n w O T G 0 B Y A Y I A h B D e D k q V 8 J k e u X 7 F a 3 4 K + M c x g x / d r j F 3 I N i r H t r p e N I k 3 f F 6 R 0 Z d X l c g O M Q F J t o C Y C 6 K 0 s e q A P g m p j J 9 F H D 5 g r / 5 A + P k C I 9 e / O E O 9 p p v y P n y Z f M 6 x N Q e n K / g 8 9 / 3 c V / f 6 p c X v 3 I 6 W l S 4 E P 9 U W 8 R U D n / u 4 N z P O T 3 x t R l x U Y o d w e K y 6 X o G p L E U g 3 w B Z k p s C m O l z D l 7 z P i Y t a H d G M p s N J Y S L c q Y i y N 6 E E 9 4 B g X y q 1 J I M L A C w r J 8 p 8 K + U a e A v 1 Q u Y R K t X x q p 9 Y t L M Z n H x i 1 V D u v V S G P y 1 B y D q k v o q A p j 6 + Y w W S i f A 0 L W D p i F E U + m 4 H Q Y Z U K w t F i v V r E F G T F 4 w y g a a 3 K L h u D R G x Y G 8 H k g l L F f K i 6 L d T U J + F 1 Z M / y h i S H C e A l G K i 1 9 e / 3 P P N h P O m 4 C F a Z o R P U + A F 9 W p M 4 A f h v w F S B g k W X a C r R U k v I r j b n 3 9 d N Z d H B i 3 F I H o G g F i F E B M L 1 d v 0 j g Q 1 F I x b c o u 0 k x H u G d Y j z L l C W K Z r D a x f 0 P a D a k u r T V y Q C / D 4 R Z g w X r j m e N i r F R M F 5 G q z w M F 6 S 9 O G 1 H 4 n w R 2 x Z a O k P l F M X s F C q c 2 o P h S C M 7 z Q I Q 6 y Q w F k a O G r s x / A t T y l k Z r s / A u S X 2 N q X c D L Z 8 b K X y X f B n t o E m B 5 D z k x w V a k 1 v U N I V 2 9 K J d 7 F i N h D W F V e X X Q s e f p S O q G b U x q D Q L o z s m G O I S V n I W p j D h 6 t f U K x Z I y 4 T h b N n a H O S G j 4 6 k a r m U K U C M 3 k L c C v v 0 x Q m l e U 0 K B 6 v w Y 0 q D p i s 8 K L E B n w H U Q r g 7 L h x s Y X 1 h P K r m A O x e R j J 4 U q C 6 m I G F I y v 0 F X D Y 4 H F p m T + j F w t j e W 9 + w / v d B 6 Y j S S H R M s 7 h m Q l V f c b a x k p F A b C l n p S w / r H D 4 j Z q L 7 N s j Q M J G p h C n z 8 Q E x W Y H G B + B 1 B 0 / g Q F M 6 y 9 e o 0 G w V 3 y j Z 4 E Z Q 5 L 5 K Z x J M F u B C R N v N i r k q 9 R S U P S t s Z V M g O U J h 0 k A c t f K P l + 6 S O s o d 8 b R u Z s I 1 M 2 k Z S A j E D S f E n B p K S t R j I F d v I V f u a / 1 R b M M m o s H K g s 3 s t + F V f d 5 f H x 6 r D t U 2 O U m 5 g r y 4 p 3 L N X 3 O f o p F u 0 O g P f X r c 6 c s 7 W V k 0 6 K g k S x u L K W C F T 0 5 q Y P x D T B y b 5 R a q s N 9 J b J g A 1 G b J E k z R u w g F 3 E z h i m Q B w A K + f r x h i O K 7 c O h o f z j N u d D L S U r N 2 R t o Y c 8 V p u U X E g 2 V a Q C Y 8 G u u U i A 7 j E R i N y 9 8 / z l E 6 j t B 7 a X M O C C l F h 5 Q L o r R x n + f v T W + U u x j 5 + 9 W 7 v H 4 D F l 4 / O H j t 9 Y r d N d V l C S B t m r 7 L b x M Z r U 8 n h D V 2 S F + I R 0 b m z R q F N Z m Z z Y r p D d J B M q P R 6 r l c f y o Y V o t p V v O a M l e z J K l v O / s h P d J Q D J u A / 3 m k t A y E + s F D a z R i H B a d x u E 8 j z V N n S j w Z G q x z J g f G N s w m K N 2 l c 0 a e q 4 K I 5 T W s F W M 6 1 d + T n Q i 8 5 Y r j k h E q E U U u n k d h d o D s S / O 7 K g 0 T 4 t O 5 G P W 4 E Y h f n l E o j Y y W g C l f 9 E C K E G J A P D O x N 0 S b e a s p R v H z l p 6 w o K + y F K O V o o t V M I W i j U L 1 0 m 0 h U r Y Q i 2 i 4 j a s z V t J t I V K M F D 1 0 3 P W r N c 6 y x T f 4 g h I S Q T J D f w 5 y k R o c w W L 1 L S 8 g w N W I 7 R t J t Z G / s Q p z g 4 r 8 z T 7 b w R w k j u v O I A T o R Y B / N b 1 O 5 l 1 8 0 i d N 5 O n F l q 3 F B O T R z C 8 A 2 f T y k 1 M t 2 o U S r U E + G P 1 m U n v k k X c t a l z D C 3 R P N + I h Y I c N s p l K R R m U F + b U h O m 1 C S L 2 q 4 o l c k 3 E N 4 o J z 8 0 B q U W s J E + h + G o C V C x c 0 t 2 C s q K F 1 G o K p o N t F 9 e K n 0 x m w 5 z R 9 g o W d q C t Z T 4 Y V V d T X 2 g 1 U M o z 7 R 6 C C V l / j e F P j 4 9 b r o p / d I e 4 L f k d f r H O f 2 e J / 8 y O b N M Z J 5 W J h r P q Q 4 C 5 U T O v y V 3 S O k / W m 8 J l P u U P V c d J 1 P 9 m n F q o j l q w d O k U E q d J o V y Y 0 1 K k k l J s c y b u Q 8 t 3 b g b L d 2 4 J y 3 d u D M t 3 b g / X b u l U 6 7 + c c T K e 6 2 c H Q e q + m m I u J 5 9 + 9 e s s u s L n z V m a r G 4 6 u l S S 6 7 V K P l m R z V w W 2 7 u / o / F g O W o t v 0 k r N T V F F v X 0 F m T J S 2 K / T 8 t t E q 6 b e k n v C l d f m p j / C 8 C I d G L 9 x O e t Y q Q q K t M n v X k V R T S F z r P z W v n u X a e a + c x d 5 6 / A V B L A Q I t A B Q A A g A I A P V 0 Z 1 o k R S W y p A A A A P Y A A A A S A A A A A A A A A A A A A A A A A A A A A A B D b 2 5 m a W c v U G F j a 2 F n Z S 5 4 b W x Q S w E C L Q A U A A I A C A D 1 d G d a D 8 r p q 6 Q A A A D p A A A A E w A A A A A A A A A A A A A A A A D w A A A A W 0 N v b n R l b n R f V H l w Z X N d L n h t b F B L A Q I t A B Q A A g A I A P V 0 Z 1 p Q Y d y a T w c A A M c p A A A T A A A A A A A A A A A A A A A A A O E B A A B G b 3 J t d W x h c y 9 T Z W N 0 a W 9 u M S 5 t U E s F B g A A A A A D A A M A w g A A A H 0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f d A A A A A A A A Z d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z 0 9 I i A v P j x F b n R y e S B U e X B l P S J G a W x s T G F z d F V w Z G F 0 Z W Q i I F Z h b H V l P S J k M j A y N S 0 w M y 0 w N 1 Q w N T o z O T o 0 M i 4 z M j k z M j M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5 N j h m N T g x M C 0 x M W U 3 L T Q x M j k t Y T k y O C 0 4 N j B j O T F i Z G M 0 N W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6 u 2 5 o q A 5 5 W q 5 Y + 3 J n F 1 b 3 Q 7 L C Z x d W 9 0 O + i h q O e k u u e U q O e r t u a K g O e V q u W P t y Z x d W 9 0 O y w m c X V v d D v n t Y T m l b A m c X V v d D s s J n F 1 b 3 Q 7 5 6 i u 5 5 u u 4 4 K z 4 4 O 8 4 4 O J J n F 1 b 3 Q 7 L C Z x d W 9 0 O + i 3 n e m b o u O C s + O D v O O D i S Z x d W 9 0 O y w m c X V v d D v j g q / j g 6 n j g r n n l a r l j 7 c m c X V v d D s s J n F 1 b 3 Q 7 5 o C n 5 Y i l 4 4 K z 4 4 O 8 4 4 O J J n F 1 b 3 Q 7 L C Z x d W 9 0 O + S 6 i O a x u u O C s + O D v O O D i S Z x d W 9 0 O y w m c X V v d D v m l 6 X k u 5 g m c X V v d D s s J n F 1 b 3 Q 7 5 p m C 6 Z a T J n F 1 b 3 Q 7 L C Z x d W 9 0 O + O D n e O C p O O D s + O D i O i o r e W u m u e V q u W P t y Z x d W 9 0 O y w m c X V v d D v k u o j p g b j n q 7 b m i o D n l a r l j 7 c m c X V v d D s s J n F 1 b 3 Q 7 4 4 O d 4 4 K k 4 4 O z 4 4 O I 6 K i I 5 6 6 X J n F 1 b 3 Q 7 L C Z x d W 9 0 O + e r t u a K g O m d o i Z x d W 9 0 O y w m c X V v d D v l j Y j l i Y 3 l j Y j l v o w m c X V v d D s s J n F 1 b 3 Q 7 6 Y C y 6 K G M 4 4 O V 4 4 O p 4 4 K w J n F 1 b 3 Q 7 L C Z x d W 9 0 O + W C m e i A g y Z x d W 9 0 O 1 0 i I C 8 + P E V u d H J 5 I F R 5 c G U 9 I k Z p b G x D b 2 x 1 b W 5 U e X B l c y I g V m F s d W U 9 I n N B d 0 1 E Q X d N R E F 3 T U R D U W 9 E Q X d F R E F 3 T U c i I C 8 + P E V u d H J 5 I F R 5 c G U 9 I k Z p b G x M Y X N 0 V X B k Y X R l Z C I g V m F s d W U 9 I m Q y M D I 1 L T A z L T A 3 V D A 1 O j M 5 O j Q y L j M 2 O T M 4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i I g L z 4 8 R W 5 0 c n k g V H l w Z T 0 i U X V l c n l J R C I g V m F s d W U 9 I n M y Y z I x N G J i O S 0 3 Y m V l L T Q 2 O T E t Y j M y N y 1 i N j I 3 N 2 E 5 Z m Q z Z T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P j g 6 r j g 6 z j g 7 z j g 4 H j g 7 z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V 2 F p d G l u Z 0 Z v c k V 4 Y 2 V s U m V m c m V z a C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U t M D M t M D d U M D U 6 M z k 6 M z c u M j I 2 N D Y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l F 1 Z X J 5 S U Q i I F Z h b H V l P S J z Z T Y x N j F k Y W U t Y 2 R l O C 0 0 Z D J k L W J h N W E t Y m Q y N m I 2 M G Y 4 Y z U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Y G 4 5 o m L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Z p b G x D b 2 x 1 b W 5 U e X B l c y I g V m F s d W U 9 I n N B d 0 1 E Q m d Z R 0 J n T U R B d 1 l H Q m d Z R 0 J n W U d C Z 1 l H Q m d N R E F 3 a 0 R B d 0 1 E Q X d F P S I g L z 4 8 R W 5 0 c n k g V H l w Z T 0 i R m l s b E x h c 3 R V c G R h d G V k I i B W Y W x 1 Z T 0 i Z D I w M j U t M D M t M D d U M D U 6 M z k 6 N D I u N D A 5 M D I 4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c y N y I g L z 4 8 R W 5 0 c n k g V H l w Z T 0 i U X V l c n l J R C I g V m F s d W U 9 I n M 0 Y m M 5 M D Y 1 Z i 0 y N z V j L T R l Z T Q t O T Y 2 M i 1 m Z j F k N T N h N z k w Z D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6 Y G 4 5 o m L I C g y K S / l p I n m m 7 T j g Z X j g o z j g Z / l n o s u e + W k p + S 8 m u e V q u W P t y w w f S Z x d W 9 0 O y w m c X V v d D t T Z W N 0 a W 9 u M S / p g b j m i Y s g K D I p L + W k i e a b t O O B l e O C j O O B n + W e i y 5 7 6 Y G 4 5 o m L 5 5 W q 5 Y + 3 L D F 9 J n F 1 b 3 Q 7 L C Z x d W 9 0 O 1 N l Y 3 R p b 2 4 x L + m B u O a J i y A o M i k v 5 a S J 5 p u 0 4 4 G V 4 4 K M 4 4 G f 5 Z 6 L L n v m g K f l i K X j g r P j g 7 z j g 4 k s M n 0 m c X V v d D s s J n F 1 b 3 Q 7 U 2 V j d G l v b j E v 6 Y G 4 5 o m L I C g y K S / l p I n m m 7 T j g Z X j g o z j g Z / l n o s u e + a w j + W Q j S w z f S Z x d W 9 0 O y w m c X V v d D t T Z W N 0 a W 9 u M S / p g b j m i Y s g K D I p L + W k i e a b t O O B l e O C j O O B n + W e i y 5 7 5 r C P 5 Z C N 4 4 K r 4 4 O K L D R 9 J n F 1 b 3 Q 7 L C Z x d W 9 0 O 1 N l Y 3 R p b 2 4 x L + m B u O a J i y A o M i k v 5 a S J 5 p u 0 4 4 G V 4 4 K M 4 4 G f 5 Z 6 L L n v m s I / l k I 3 o i 7 H l r Z c s N X 0 m c X V v d D s s J n F 1 b 3 Q 7 U 2 V j d G l v b j E v 6 Y G 4 5 o m L I C g y K S / l p I n m m 7 T j g Z X j g o z j g Z / l n o s u e + W b v e e x j S w 2 f S Z x d W 9 0 O y w m c X V v d D t T Z W N 0 a W 9 u M S / p g b j m i Y s g K D I p L + W k i e a b t O O B l e O C j O O B n + W e i y 5 7 5 o m A 5 b G e 5 5 W q 5 Y + 3 7 7 y R L D d 9 J n F 1 b 3 Q 7 L C Z x d W 9 0 O 1 N l Y 3 R p b 2 4 x L + m B u O a J i y A o M i k v 5 a S J 5 p u 0 4 4 G V 4 4 K M 4 4 G f 5 Z 6 L L n v m i Y D l s Z 7 n l a r l j 7 f v v J I s O H 0 m c X V v d D s s J n F 1 b 3 Q 7 U 2 V j d G l v b j E v 6 Y G 4 5 o m L I C g y K S / l p I n m m 7 T j g Z X j g o z j g Z / l n o s u e + a J g O W x n u e V q u W P t + + 8 k y w 5 f S Z x d W 9 0 O y w m c X V v d D t T Z W N 0 a W 9 u M S / p g b j m i Y s g K D I p L + W k i e a b t O O B l e O C j O O B n + W e i y 5 7 5 o m A 5 b G e 5 Z C N 5 6 e w 7 7 y R L D E w f S Z x d W 9 0 O y w m c X V v d D t T Z W N 0 a W 9 u M S / p g b j m i Y s g K D I p L + W k i e a b t O O B l e O C j O O B n + W e i y 5 7 5 o m A 5 b G e 5 Z C N 5 6 e w 7 7 y S L D E x f S Z x d W 9 0 O y w m c X V v d D t T Z W N 0 a W 9 u M S / p g b j m i Y s g K D I p L + W k i e a b t O O B l e O C j O O B n + W e i y 5 7 5 o m A 5 b G e 5 Z C N 5 6 e w 7 7 y T L D E y f S Z x d W 9 0 O y w m c X V v d D t T Z W N 0 a W 9 u M S / p g b j m i Y s g K D I p L + W k i e a b t O O B l e O C j O O B n + W e i y 5 7 5 o m A 5 b G e 5 Z C N 5 6 e w 7 7 y R 4 4 K r 4 4 O K L D E z f S Z x d W 9 0 O y w m c X V v d D t T Z W N 0 a W 9 u M S / p g b j m i Y s g K D I p L + W k i e a b t O O B l e O C j O O B n + W e i y 5 7 5 o m A 5 b G e 5 Z C N 5 6 e w 7 7 y S 4 4 K r 4 4 O K L D E 0 f S Z x d W 9 0 O y w m c X V v d D t T Z W N 0 a W 9 u M S / p g b j m i Y s g K D I p L + W k i e a b t O O B l e O C j O O B n + W e i y 5 7 5 o m A 5 b G e 5 Z C N 5 6 e w 7 7 y T 4 4 K r 4 4 O K L D E 1 f S Z x d W 9 0 O y w m c X V v d D t T Z W N 0 a W 9 u M S / p g b j m i Y s g K D I p L + W k i e a b t O O B l e O C j O O B n + W e i y 5 7 5 o m A 5 b G e 5 Z C N 5 6 e w 7 7 y R 6 I u x 5 a 2 X L D E 2 f S Z x d W 9 0 O y w m c X V v d D t T Z W N 0 a W 9 u M S / p g b j m i Y s g K D I p L + W k i e a b t O O B l e O C j O O B n + W e i y 5 7 5 o m A 5 b G e 5 Z C N 5 6 e w 7 7 y S 6 I u x 5 a 2 X L D E 3 f S Z x d W 9 0 O y w m c X V v d D t T Z W N 0 a W 9 u M S / p g b j m i Y s g K D I p L + W k i e a b t O O B l e O C j O O B n + W e i y 5 7 5 o m A 5 b G e 5 Z C N 5 6 e w 7 7 y T 6 I u x 5 a 2 X L D E 4 f S Z x d W 9 0 O y w m c X V v d D t T Z W N 0 a W 9 u M S / p g b j m i Y s g K D I p L + W k i e a b t O O B l e O C j O O B n + W e i y 5 7 5 o m A 5 b G e 5 Z C N 5 6 e w 7 7 y R 5 q 2 j 5 b y P L D E 5 f S Z x d W 9 0 O y w m c X V v d D t T Z W N 0 a W 9 u M S / p g b j m i Y s g K D I p L + W k i e a b t O O B l e O C j O O B n + W e i y 5 7 5 o m A 5 b G e 5 Z C N 5 6 e w 7 7 y S 5 q 2 j 5 b y P L D I w f S Z x d W 9 0 O y w m c X V v d D t T Z W N 0 a W 9 u M S / p g b j m i Y s g K D I p L + W k i e a b t O O B l e O C j O O B n + W e i y 5 7 5 o m A 5 b G e 5 Z C N 5 6 e w 7 7 y T 5 q 2 j 5 b y P L D I x f S Z x d W 9 0 O y w m c X V v d D t T Z W N 0 a W 9 u M S / p g b j m i Y s g K D I p L + W k i e a b t O O B l e O C j O O B n + W e i y 5 7 5 L i 7 5 o m A 5 b G e L D I y f S Z x d W 9 0 O y w m c X V v d D t T Z W N 0 a W 9 u M S / p g b j m i Y s g K D I p L + W k i e a b t O O B l e O C j O O B n + W e i y 5 7 5 a 2 m 5 q C h 4 4 K z 4 4 O 8 4 4 O J L D I z f S Z x d W 9 0 O y w m c X V v d D t T Z W N 0 a W 9 u M S / p g b j m i Y s g K D I p L + W k i e a b t O O B l e O C j O O B n + W e i y 5 7 5 a 2 m 5 b m 0 L D I 0 f S Z x d W 9 0 O y w m c X V v d D t T Z W N 0 a W 9 u M S / p g b j m i Y s g K D I p L + W k i e a b t O O B l e O C j O O B n + W e i y 5 7 5 5 S f 5 b m 0 5 p y I 5 p e l L D I 1 f S Z x d W 9 0 O y w m c X V v d D t T Z W N 0 a W 9 u M S / p g b j m i Y s g K D I p L + W k i e a b t O O B l e O C j O O B n + W e i y 5 7 5 Z u j 5 L 2 T 5 5 W q 5 Y + 3 L D I 2 f S Z x d W 9 0 O y w m c X V v d D t T Z W N 0 a W 9 u M S / p g b j m i Y s g K D I p L + W k i e a b t O O B l e O C j O O B n + W e i y 5 7 5 p e l 5 r C 0 6 Y C j 4 4 K z 4 4 O 8 4 4 O J L D I 3 f S Z x d W 9 0 O y w m c X V v d D t T Z W N 0 a W 9 u M S / p g b j m i Y s g K D I p L + W k i e a b t O O B l e O C j O O B n + W e i y 5 7 5 Y q g 5 5 u f 5 Z u j 5 L 2 T 5 5 W q 5 Y + 3 L D I 4 f S Z x d W 9 0 O y w m c X V v d D t T Z W N 0 a W 9 u M S / p g b j m i Y s g K D I p L + W k i e a b t O O B l e O C j O O B n + W e i y 5 7 5 p a w 5 p e l 5 r C 0 6 Y C j 4 4 K z 4 4 O 8 4 4 O J L D I 5 f S Z x d W 9 0 O y w m c X V v d D t T Z W N 0 a W 9 u M S / p g b j m i Y s g K D I p L + W k i e a b t O O B l e O C j O O B n + W e i y 5 7 5 5 m 7 6 Y y y 5 Z u j 5 L 2 T L D M w f S Z x d W 9 0 O y w m c X V v d D t T Z W N 0 a W 9 u M S / p g b j m i Y s g K D I p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o q J j p j L J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1 0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c 9 P S I g L z 4 8 R W 5 0 c n k g V H l w Z T 0 i R m l s b E x h c 3 R V c G R h d G V k I i B W Y W x 1 Z T 0 i Z D I w M j U t M D M t M D d U M D U 6 M z k 6 N D I u N D M 0 M j M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O D g i I C 8 + P E V u d H J 5 I F R 5 c G U 9 I l F 1 Z X J 5 S U Q i I F Z h b H V l P S J z Z D d k N 2 I x O T Q t Z j N j M i 0 0 Z T l h L T g 3 N z A t Y z M 5 M D J m N D N m N T Y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Q 2 9 s d W 1 u Q 2 9 1 b n Q m c X V v d D s 6 N D k s J n F 1 b 3 Q 7 S 2 V 5 Q 2 9 s d W 1 u T m F t Z X M m c X V v d D s 6 W 1 0 s J n F 1 b 3 Q 7 Q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O V Q y M j o 0 M T o w N y 4 0 N j E y N j U 3 W i I g L z 4 8 R W 5 0 c n k g V H l w Z T 0 i R m l s b E N v b H V t b l R 5 c G V z I i B W Y W x 1 Z T 0 i c 0 F 3 T U d C Z 1 l H Q m d N R E F 3 T U R B d z 0 9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4 4 K v 4 4 O p 4 4 K 5 X 1 8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1 d h a X R p b m d G b 3 J F e G N l b F J l Z n J l c 2 g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N S 0 w M y 0 w N 1 Q w N T o z O T o z O S 4 z M D k 3 N T E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U X V l c n l J R C I g V m F s d W U 9 I n M 1 N z E 0 Z G F i N i 1 j N D Q w L T Q 2 N j Y t Y j k 0 N i 0 y M G E 0 M W Q w O D c x N T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A o M y k v 5 a S J 5 p u 0 4 4 G V 4 4 K M 4 4 G f 5 Z 6 L L n v l p K f k v J r n l a r l j 7 c s M H 0 m c X V v d D s s J n F 1 b 3 Q 7 U 2 V j d G l v b j E v 4 4 K v 4 4 O p 4 4 K 5 I C g z K S / l p I n m m 7 T j g Z X j g o z j g Z / l n o s u e + O C r + O D q e O C u e e V q u W P t y w x f S Z x d W 9 0 O y w m c X V v d D t T Z W N 0 a W 9 u M S / j g q / j g 6 n j g r k g K D M p L + W k i e a b t O O B l e O C j O O B n + W e i y 5 7 4 4 K v 4 4 O p 4 4 K 5 5 Z C N 5 6 e w L D J 9 J n F 1 b 3 Q 7 L C Z x d W 9 0 O 1 N l Y 3 R p b 2 4 x L + O C r + O D q e O C u S A o M y k v 5 a S J 5 p u 0 4 4 G V 4 4 K M 4 4 G f 5 Z 6 L L n v j g q / j g 6 n j g r n l k I 3 n p 7 D j g q v j g 4 o s M 3 0 m c X V v d D s s J n F 1 b 3 Q 7 U 2 V j d G l v b j E v 4 4 K v 4 4 O p 4 4 K 5 I C g z K S / l p I n m m 7 T j g Z X j g o z j g Z / l n o s u e + O C r + O D q e O C u e W Q j e e n s O i L s e W t l y w 0 f S Z x d W 9 0 O y w m c X V v d D t T Z W N 0 a W 9 u M S / j g q / j g 6 n j g r k g K D M p L + W k i e a b t O O B l e O C j O O B n + W e i y 5 7 5 a e L 5 5 S f 5 b m 0 5 p y I 5 p e l L D V 9 J n F 1 b 3 Q 7 L C Z x d W 9 0 O 1 N l Y 3 R p b 2 4 x L + O C r + O D q e O C u S A o M y k v 5 a S J 5 p u 0 4 4 G V 4 4 K M 4 4 G f 5 Z 6 L L n v n t Y L n l J / l u b T m n I j m l 6 U s N n 0 m c X V v d D s s J n F 1 b 3 Q 7 U 2 V j d G l v b j E v 4 4 K v 4 4 O p 4 4 K 5 I C g z K S / l p I n m m 7 T j g Z X j g o z j g Z / l n o s u e + W n i + W t p u a g o S w 3 f S Z x d W 9 0 O y w m c X V v d D t T Z W N 0 a W 9 u M S / j g q / j g 6 n j g r k g K D M p L + W k i e a b t O O B l e O C j O O B n + W e i y 5 7 5 a e L 5 a 2 m 5 b m 0 L D h 9 J n F 1 b 3 Q 7 L C Z x d W 9 0 O 1 N l Y 3 R p b 2 4 x L + O C r + O D q e O C u S A o M y k v 5 a S J 5 p u 0 4 4 G V 4 4 K M 4 4 G f 5 Z 6 L L n v n t Y L l r a b m o K E s O X 0 m c X V v d D s s J n F 1 b 3 Q 7 U 2 V j d G l v b j E v 4 4 K v 4 4 O p 4 4 K 5 I C g z K S / l p I n m m 7 T j g Z X j g o z j g Z / l n o s u e + e 1 g u W t p u W 5 t C w x M H 0 m c X V v d D s s J n F 1 b 3 Q 7 U 2 V j d G l v b j E v 4 4 K v 4 4 O p 4 4 K 5 I C g z K S / l p I n m m 7 T j g Z X j g o z j g Z / l n o s u e + W n i + W 5 t O m 9 o i w x M X 0 m c X V v d D s s J n F 1 b 3 Q 7 U 2 V j d G l v b j E v 4 4 K v 4 4 O p 4 4 K 5 I C g z K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A o M y k v 5 a S J 5 p u 0 4 4 G V 4 4 K M 4 4 G f 5 Z 6 L L n v l p K f k v J r n l a r l j 7 c s M H 0 m c X V v d D s s J n F 1 b 3 Q 7 U 2 V j d G l v b j E v 4 4 K v 4 4 O p 4 4 K 5 I C g z K S / l p I n m m 7 T j g Z X j g o z j g Z / l n o s u e + O C r + O D q e O C u e e V q u W P t y w x f S Z x d W 9 0 O y w m c X V v d D t T Z W N 0 a W 9 u M S / j g q / j g 6 n j g r k g K D M p L + W k i e a b t O O B l e O C j O O B n + W e i y 5 7 4 4 K v 4 4 O p 4 4 K 5 5 Z C N 5 6 e w L D J 9 J n F 1 b 3 Q 7 L C Z x d W 9 0 O 1 N l Y 3 R p b 2 4 x L + O C r + O D q e O C u S A o M y k v 5 a S J 5 p u 0 4 4 G V 4 4 K M 4 4 G f 5 Z 6 L L n v j g q / j g 6 n j g r n l k I 3 n p 7 D j g q v j g 4 o s M 3 0 m c X V v d D s s J n F 1 b 3 Q 7 U 2 V j d G l v b j E v 4 4 K v 4 4 O p 4 4 K 5 I C g z K S / l p I n m m 7 T j g Z X j g o z j g Z / l n o s u e + O C r + O D q e O C u e W Q j e e n s O i L s e W t l y w 0 f S Z x d W 9 0 O y w m c X V v d D t T Z W N 0 a W 9 u M S / j g q / j g 6 n j g r k g K D M p L + W k i e a b t O O B l e O C j O O B n + W e i y 5 7 5 a e L 5 5 S f 5 b m 0 5 p y I 5 p e l L D V 9 J n F 1 b 3 Q 7 L C Z x d W 9 0 O 1 N l Y 3 R p b 2 4 x L + O C r + O D q e O C u S A o M y k v 5 a S J 5 p u 0 4 4 G V 4 4 K M 4 4 G f 5 Z 6 L L n v n t Y L n l J / l u b T m n I j m l 6 U s N n 0 m c X V v d D s s J n F 1 b 3 Q 7 U 2 V j d G l v b j E v 4 4 K v 4 4 O p 4 4 K 5 I C g z K S / l p I n m m 7 T j g Z X j g o z j g Z / l n o s u e + W n i + W t p u a g o S w 3 f S Z x d W 9 0 O y w m c X V v d D t T Z W N 0 a W 9 u M S / j g q / j g 6 n j g r k g K D M p L + W k i e a b t O O B l e O C j O O B n + W e i y 5 7 5 a e L 5 a 2 m 5 b m 0 L D h 9 J n F 1 b 3 Q 7 L C Z x d W 9 0 O 1 N l Y 3 R p b 2 4 x L + O C r + O D q e O C u S A o M y k v 5 a S J 5 p u 0 4 4 G V 4 4 K M 4 4 G f 5 Z 6 L L n v n t Y L l r a b m o K E s O X 0 m c X V v d D s s J n F 1 b 3 Q 7 U 2 V j d G l v b j E v 4 4 K v 4 4 O p 4 4 K 5 I C g z K S / l p I n m m 7 T j g Z X j g o z j g Z / l n o s u e + e 1 g u W t p u W 5 t C w x M H 0 m c X V v d D s s J n F 1 b 3 Q 7 U 2 V j d G l v b j E v 4 4 K v 4 4 O p 4 4 K 5 I C g z K S / l p I n m m 7 T j g Z X j g o z j g Z / l n o s u e + W n i + W 5 t O m 9 o i w x M X 0 m c X V v d D s s J n F 1 b 3 Q 7 U 2 V j d G l v b j E v 4 4 K v 4 4 O p 4 4 K 5 I C g z K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S 9 s n 0 b e r d Q p x m i L Y Q q r O c A A A A A A I A A A A A A B B m A A A A A Q A A I A A A A O s o 5 E f f W N + Y 5 s Q w Q h Z r j C 4 h Z 7 Q Q K T P w 9 + u S 9 Y X V q K z g A A A A A A 6 A A A A A A g A A I A A A A L W L Z S L V Y h 5 N 4 V 2 y 6 v A 3 9 R i p w 5 9 L K q / B 5 f O L w 7 2 a k 6 N g U A A A A L j 6 6 u C N O F 2 G k F e c r b b d I q F P 0 j U H W + t N Y u g k W i F 1 c m p p v W + 8 2 d S Z B Z 3 s u r M 1 c 2 k b U R 4 w N W t I h H X c / A d p l L g f 2 O B F x H C q u t z k z 0 D d l 6 / E r i h 7 Q A A A A H m 6 h X n j V K D D v O R i 0 I C t k K C t d I i N o Z 3 2 E S b J B a r b r 4 H B u f t 1 l V B 4 2 w b o k j Y k 3 4 O S e 2 n u h t Z / B F r S X J E + V w J 6 e D E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2025-03-07T05:39:57Z</cp:lastPrinted>
  <dcterms:created xsi:type="dcterms:W3CDTF">2022-10-03T22:35:30Z</dcterms:created>
  <dcterms:modified xsi:type="dcterms:W3CDTF">2025-03-07T05:41:02Z</dcterms:modified>
</cp:coreProperties>
</file>